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hidePivotFieldList="1" defaultThemeVersion="124226"/>
  <mc:AlternateContent xmlns:mc="http://schemas.openxmlformats.org/markup-compatibility/2006">
    <mc:Choice Requires="x15">
      <x15ac:absPath xmlns:x15ac="http://schemas.microsoft.com/office/spreadsheetml/2010/11/ac" url="/Users/grueng/Documents/DW_Data/xxx_Visa/data-unified/EC-HomeAffairs_VisaConsulates/"/>
    </mc:Choice>
  </mc:AlternateContent>
  <xr:revisionPtr revIDLastSave="0" documentId="13_ncr:1_{9B761D15-11B0-0140-87AE-11C77927BD81}" xr6:coauthVersionLast="47" xr6:coauthVersionMax="47" xr10:uidLastSave="{00000000-0000-0000-0000-000000000000}"/>
  <bookViews>
    <workbookView xWindow="-31120" yWindow="8920" windowWidth="29040" windowHeight="15840" tabRatio="853"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CY, RO" sheetId="19" r:id="rId9"/>
  </sheets>
  <definedNames>
    <definedName name="_xlnm._FilterDatabase" localSheetId="8" hidden="1">'BG, CY, RO'!$A$1:$R$227</definedName>
    <definedName name="_xlnm._FilterDatabase" localSheetId="1" hidden="1">'Data for consulates'!$A$1:$S$1763</definedName>
    <definedName name="_xlnm._FilterDatabase" localSheetId="3" hidden="1">'Schengen totals - applications'!#REF!</definedName>
    <definedName name="_xlnm._FilterDatabase" localSheetId="6" hidden="1">'Totals - third country '!$A$2:$I$165</definedName>
    <definedName name="_xlnm.Print_Area" localSheetId="1">'Data for consulates'!$A$1:$S$1</definedName>
    <definedName name="tListePays">#REF!</definedName>
  </definedNames>
  <calcPr calcId="191029"/>
  <pivotCaches>
    <pivotCache cacheId="15"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66" i="1" l="1"/>
  <c r="O1479" i="1" l="1"/>
  <c r="O148" i="1" l="1"/>
  <c r="H301" i="1" l="1"/>
  <c r="F27" i="7"/>
  <c r="F28" i="7"/>
  <c r="F29" i="7"/>
  <c r="H4" i="14"/>
  <c r="I4" i="14"/>
  <c r="H5" i="14"/>
  <c r="I5" i="14"/>
  <c r="H6" i="14"/>
  <c r="I6" i="14"/>
  <c r="H7" i="14"/>
  <c r="I7" i="14"/>
  <c r="H8" i="14"/>
  <c r="I8" i="14"/>
  <c r="H9" i="14"/>
  <c r="I9" i="14"/>
  <c r="H10" i="14"/>
  <c r="I10" i="14"/>
  <c r="H11" i="14"/>
  <c r="I11" i="14"/>
  <c r="H12" i="14"/>
  <c r="I12" i="14"/>
  <c r="H13" i="14"/>
  <c r="I13" i="14"/>
  <c r="H14" i="14"/>
  <c r="I14" i="14"/>
  <c r="H15" i="14"/>
  <c r="I15" i="14"/>
  <c r="H16" i="14"/>
  <c r="I16" i="14"/>
  <c r="H17" i="14"/>
  <c r="I17" i="14"/>
  <c r="H18" i="14"/>
  <c r="I18" i="14"/>
  <c r="H19" i="14"/>
  <c r="I19" i="14"/>
  <c r="H20" i="14"/>
  <c r="I20" i="14"/>
  <c r="H21" i="14"/>
  <c r="I21" i="14"/>
  <c r="H22" i="14"/>
  <c r="I22" i="14"/>
  <c r="H23" i="14"/>
  <c r="I23" i="14"/>
  <c r="H24" i="14"/>
  <c r="I24" i="14"/>
  <c r="H25" i="14"/>
  <c r="I25" i="14"/>
  <c r="H26" i="14"/>
  <c r="I26" i="14"/>
  <c r="H27" i="14"/>
  <c r="I27" i="14"/>
  <c r="H28" i="14"/>
  <c r="I28" i="14"/>
  <c r="H29" i="14"/>
  <c r="I29" i="14"/>
  <c r="H30" i="14"/>
  <c r="I30" i="14"/>
  <c r="H31" i="14"/>
  <c r="I31" i="14"/>
  <c r="H32" i="14"/>
  <c r="I32" i="14"/>
  <c r="H33" i="14"/>
  <c r="I33" i="14"/>
  <c r="H34" i="14"/>
  <c r="I34" i="14"/>
  <c r="H35" i="14"/>
  <c r="I35" i="14"/>
  <c r="H36" i="14"/>
  <c r="I36" i="14"/>
  <c r="H37" i="14"/>
  <c r="I37" i="14"/>
  <c r="H38" i="14"/>
  <c r="I38" i="14"/>
  <c r="H39" i="14"/>
  <c r="I39" i="14"/>
  <c r="H40" i="14"/>
  <c r="I40" i="14"/>
  <c r="H41" i="14"/>
  <c r="I41" i="14"/>
  <c r="H42" i="14"/>
  <c r="I42" i="14"/>
  <c r="H43" i="14"/>
  <c r="I43" i="14"/>
  <c r="H44" i="14"/>
  <c r="I44" i="14"/>
  <c r="H45" i="14"/>
  <c r="I45" i="14"/>
  <c r="H46" i="14"/>
  <c r="I46" i="14"/>
  <c r="H47" i="14"/>
  <c r="I47" i="14"/>
  <c r="H48" i="14"/>
  <c r="I48" i="14"/>
  <c r="H49" i="14"/>
  <c r="I49" i="14"/>
  <c r="H50" i="14"/>
  <c r="I50" i="14"/>
  <c r="H51" i="14"/>
  <c r="I51" i="14"/>
  <c r="H52" i="14"/>
  <c r="I52" i="14"/>
  <c r="H53" i="14"/>
  <c r="I53" i="14"/>
  <c r="H54" i="14"/>
  <c r="I54" i="14"/>
  <c r="H55" i="14"/>
  <c r="I55" i="14"/>
  <c r="H56" i="14"/>
  <c r="I56" i="14"/>
  <c r="H57" i="14"/>
  <c r="I57" i="14"/>
  <c r="H58" i="14"/>
  <c r="I58" i="14"/>
  <c r="H59" i="14"/>
  <c r="I59" i="14"/>
  <c r="H60" i="14"/>
  <c r="I60" i="14"/>
  <c r="H61" i="14"/>
  <c r="I61" i="14"/>
  <c r="H62" i="14"/>
  <c r="I62" i="14"/>
  <c r="H63" i="14"/>
  <c r="I63" i="14"/>
  <c r="H64" i="14"/>
  <c r="I64" i="14"/>
  <c r="H65" i="14"/>
  <c r="I65" i="14"/>
  <c r="H66" i="14"/>
  <c r="I66" i="14"/>
  <c r="H67" i="14"/>
  <c r="I67" i="14"/>
  <c r="H68" i="14"/>
  <c r="I68" i="14"/>
  <c r="H69" i="14"/>
  <c r="I69" i="14"/>
  <c r="H70" i="14"/>
  <c r="I70" i="14"/>
  <c r="H71" i="14"/>
  <c r="I71" i="14"/>
  <c r="H72" i="14"/>
  <c r="I72" i="14"/>
  <c r="H73" i="14"/>
  <c r="I73" i="14"/>
  <c r="H74" i="14"/>
  <c r="I74" i="14"/>
  <c r="H75" i="14"/>
  <c r="I75" i="14"/>
  <c r="H76" i="14"/>
  <c r="I76" i="14"/>
  <c r="H77" i="14"/>
  <c r="I77" i="14"/>
  <c r="H78" i="14"/>
  <c r="I78" i="14"/>
  <c r="H79" i="14"/>
  <c r="I79" i="14"/>
  <c r="H80" i="14"/>
  <c r="I80" i="14"/>
  <c r="H81" i="14"/>
  <c r="I81" i="14"/>
  <c r="H82" i="14"/>
  <c r="I82" i="14"/>
  <c r="H83" i="14"/>
  <c r="I83" i="14"/>
  <c r="H84" i="14"/>
  <c r="I84" i="14"/>
  <c r="H85" i="14"/>
  <c r="I85" i="14"/>
  <c r="H86" i="14"/>
  <c r="I86" i="14"/>
  <c r="H87" i="14"/>
  <c r="I87" i="14"/>
  <c r="H88" i="14"/>
  <c r="I88" i="14"/>
  <c r="H89" i="14"/>
  <c r="I89" i="14"/>
  <c r="H90" i="14"/>
  <c r="I90" i="14"/>
  <c r="H91" i="14"/>
  <c r="I91" i="14"/>
  <c r="H92" i="14"/>
  <c r="I92" i="14"/>
  <c r="H93" i="14"/>
  <c r="I93" i="14"/>
  <c r="H94" i="14"/>
  <c r="I94" i="14"/>
  <c r="H95" i="14"/>
  <c r="I95" i="14"/>
  <c r="H96" i="14"/>
  <c r="I96" i="14"/>
  <c r="H97" i="14"/>
  <c r="I97" i="14"/>
  <c r="H98" i="14"/>
  <c r="I98" i="14"/>
  <c r="H99" i="14"/>
  <c r="I99" i="14"/>
  <c r="H100" i="14"/>
  <c r="I100" i="14"/>
  <c r="H101" i="14"/>
  <c r="I101" i="14"/>
  <c r="H102" i="14"/>
  <c r="I102" i="14"/>
  <c r="H103" i="14"/>
  <c r="I103" i="14"/>
  <c r="H104" i="14"/>
  <c r="I104" i="14"/>
  <c r="H105" i="14"/>
  <c r="I105" i="14"/>
  <c r="H106" i="14"/>
  <c r="I106" i="14"/>
  <c r="H107" i="14"/>
  <c r="I107" i="14"/>
  <c r="H108" i="14"/>
  <c r="I108" i="14"/>
  <c r="H109" i="14"/>
  <c r="I109" i="14"/>
  <c r="H110" i="14"/>
  <c r="I110" i="14"/>
  <c r="H111" i="14"/>
  <c r="I111" i="14"/>
  <c r="H112" i="14"/>
  <c r="I112" i="14"/>
  <c r="H113" i="14"/>
  <c r="I113" i="14"/>
  <c r="H114" i="14"/>
  <c r="I114" i="14"/>
  <c r="H115" i="14"/>
  <c r="I115" i="14"/>
  <c r="H116" i="14"/>
  <c r="I116" i="14"/>
  <c r="H117" i="14"/>
  <c r="I117" i="14"/>
  <c r="H118" i="14"/>
  <c r="I118" i="14"/>
  <c r="H119" i="14"/>
  <c r="I119" i="14"/>
  <c r="H120" i="14"/>
  <c r="I120" i="14"/>
  <c r="H121" i="14"/>
  <c r="I121" i="14"/>
  <c r="H122" i="14"/>
  <c r="I122" i="14"/>
  <c r="H123" i="14"/>
  <c r="I123" i="14"/>
  <c r="H124" i="14"/>
  <c r="I124" i="14"/>
  <c r="H125" i="14"/>
  <c r="I125" i="14"/>
  <c r="H126" i="14"/>
  <c r="I126" i="14"/>
  <c r="H127" i="14"/>
  <c r="I127" i="14"/>
  <c r="H128" i="14"/>
  <c r="I128" i="14"/>
  <c r="H129" i="14"/>
  <c r="I129" i="14"/>
  <c r="H130" i="14"/>
  <c r="I130" i="14"/>
  <c r="H131" i="14"/>
  <c r="I131" i="14"/>
  <c r="H132" i="14"/>
  <c r="I132" i="14"/>
  <c r="H133" i="14"/>
  <c r="I133" i="14"/>
  <c r="H134" i="14"/>
  <c r="I134" i="14"/>
  <c r="H135" i="14"/>
  <c r="I135" i="14"/>
  <c r="H136" i="14"/>
  <c r="I136" i="14"/>
  <c r="H137" i="14"/>
  <c r="I137" i="14"/>
  <c r="H138" i="14"/>
  <c r="I138" i="14"/>
  <c r="H139" i="14"/>
  <c r="I139" i="14"/>
  <c r="H140" i="14"/>
  <c r="I140" i="14"/>
  <c r="H141" i="14"/>
  <c r="I141" i="14"/>
  <c r="H142" i="14"/>
  <c r="I142" i="14"/>
  <c r="H143" i="14"/>
  <c r="I143" i="14"/>
  <c r="H144" i="14"/>
  <c r="I144" i="14"/>
  <c r="H145" i="14"/>
  <c r="I145" i="14"/>
  <c r="H146" i="14"/>
  <c r="I146" i="14"/>
  <c r="H147" i="14"/>
  <c r="I147" i="14"/>
  <c r="H148" i="14"/>
  <c r="I148" i="14"/>
  <c r="H149" i="14"/>
  <c r="I149" i="14"/>
  <c r="H150" i="14"/>
  <c r="I150" i="14"/>
  <c r="H151" i="14"/>
  <c r="I151" i="14"/>
  <c r="H152" i="14"/>
  <c r="I152" i="14"/>
  <c r="H153" i="14"/>
  <c r="I153" i="14"/>
  <c r="H154" i="14"/>
  <c r="I154" i="14"/>
  <c r="H155" i="14"/>
  <c r="I155" i="14"/>
  <c r="H156" i="14"/>
  <c r="I156" i="14"/>
  <c r="H157" i="14"/>
  <c r="I157" i="14"/>
  <c r="H158" i="14"/>
  <c r="I158" i="14"/>
  <c r="H159" i="14"/>
  <c r="I159" i="14"/>
  <c r="H160" i="14"/>
  <c r="I160" i="14"/>
  <c r="H161" i="14"/>
  <c r="I161" i="14"/>
  <c r="H162" i="14"/>
  <c r="I162" i="14"/>
  <c r="H163" i="14"/>
  <c r="I163" i="14"/>
  <c r="H164" i="14"/>
  <c r="I164" i="14"/>
  <c r="H165" i="14"/>
  <c r="I165" i="14"/>
  <c r="H28" i="16"/>
  <c r="I28" i="16"/>
  <c r="H29" i="16"/>
  <c r="I29" i="16"/>
  <c r="H28" i="13"/>
  <c r="I28" i="13"/>
  <c r="H29" i="13"/>
  <c r="I29" i="13"/>
  <c r="G32" i="11"/>
  <c r="H32" i="11"/>
  <c r="G31" i="11"/>
  <c r="H31" i="11"/>
  <c r="B5" i="17"/>
  <c r="D5" i="17" l="1"/>
  <c r="O141" i="1" l="1"/>
  <c r="P141" i="1"/>
  <c r="Q141" i="1"/>
  <c r="R141" i="1"/>
  <c r="O142" i="1"/>
  <c r="P142" i="1"/>
  <c r="Q142" i="1"/>
  <c r="R142" i="1"/>
  <c r="O143" i="1"/>
  <c r="P143" i="1"/>
  <c r="Q143" i="1"/>
  <c r="R143" i="1"/>
  <c r="O144" i="1"/>
  <c r="P144" i="1"/>
  <c r="Q144" i="1"/>
  <c r="R144" i="1"/>
  <c r="O145" i="1"/>
  <c r="P145" i="1"/>
  <c r="Q145" i="1"/>
  <c r="R145" i="1"/>
  <c r="O146" i="1"/>
  <c r="P146" i="1"/>
  <c r="Q146" i="1"/>
  <c r="R146" i="1"/>
  <c r="O147" i="1"/>
  <c r="P147" i="1"/>
  <c r="Q147" i="1"/>
  <c r="R147" i="1"/>
  <c r="P148" i="1"/>
  <c r="Q148" i="1"/>
  <c r="R148" i="1"/>
  <c r="O149" i="1"/>
  <c r="P149" i="1"/>
  <c r="Q149" i="1"/>
  <c r="R149" i="1"/>
  <c r="O150" i="1"/>
  <c r="P150" i="1"/>
  <c r="Q150" i="1"/>
  <c r="R150" i="1"/>
  <c r="O151" i="1"/>
  <c r="P151" i="1"/>
  <c r="Q151" i="1"/>
  <c r="R151" i="1"/>
  <c r="O152" i="1"/>
  <c r="P152" i="1"/>
  <c r="Q152" i="1"/>
  <c r="R152" i="1"/>
  <c r="O153" i="1"/>
  <c r="P153" i="1"/>
  <c r="Q153" i="1"/>
  <c r="R153" i="1"/>
  <c r="O154" i="1"/>
  <c r="P154" i="1"/>
  <c r="Q154" i="1"/>
  <c r="R154" i="1"/>
  <c r="O155" i="1"/>
  <c r="P155" i="1"/>
  <c r="Q155" i="1"/>
  <c r="R155" i="1"/>
  <c r="O156" i="1"/>
  <c r="P156" i="1"/>
  <c r="Q156" i="1"/>
  <c r="R156" i="1"/>
  <c r="O157" i="1"/>
  <c r="P157" i="1"/>
  <c r="Q157" i="1"/>
  <c r="R157" i="1"/>
  <c r="O158" i="1"/>
  <c r="P158" i="1"/>
  <c r="Q158" i="1"/>
  <c r="R158" i="1"/>
  <c r="O159" i="1"/>
  <c r="P159" i="1"/>
  <c r="Q159" i="1"/>
  <c r="R159" i="1"/>
  <c r="O160" i="1"/>
  <c r="P160" i="1"/>
  <c r="Q160" i="1"/>
  <c r="R160" i="1"/>
  <c r="O161" i="1"/>
  <c r="P161" i="1"/>
  <c r="Q161" i="1"/>
  <c r="R161" i="1"/>
  <c r="O162" i="1"/>
  <c r="P162" i="1"/>
  <c r="Q162" i="1"/>
  <c r="R162" i="1"/>
  <c r="O163" i="1"/>
  <c r="P163" i="1"/>
  <c r="Q163" i="1"/>
  <c r="R163" i="1"/>
  <c r="O164" i="1"/>
  <c r="P164" i="1"/>
  <c r="Q164" i="1"/>
  <c r="R164" i="1"/>
  <c r="O165" i="1"/>
  <c r="P165" i="1"/>
  <c r="Q165" i="1"/>
  <c r="R165" i="1"/>
  <c r="O166" i="1"/>
  <c r="P166" i="1"/>
  <c r="Q166" i="1"/>
  <c r="R166" i="1"/>
  <c r="O167" i="1"/>
  <c r="P167" i="1"/>
  <c r="Q167" i="1"/>
  <c r="R167" i="1"/>
  <c r="O168" i="1"/>
  <c r="P168" i="1"/>
  <c r="Q168" i="1"/>
  <c r="R168" i="1"/>
  <c r="O169" i="1"/>
  <c r="P169" i="1"/>
  <c r="Q169" i="1"/>
  <c r="R169" i="1"/>
  <c r="O170" i="1"/>
  <c r="P170" i="1"/>
  <c r="Q170" i="1"/>
  <c r="R170" i="1"/>
  <c r="O171" i="1"/>
  <c r="P171" i="1"/>
  <c r="Q171" i="1"/>
  <c r="R171" i="1"/>
  <c r="O172" i="1"/>
  <c r="P172" i="1"/>
  <c r="Q172" i="1"/>
  <c r="R172" i="1"/>
  <c r="O173" i="1"/>
  <c r="P173" i="1"/>
  <c r="Q173" i="1"/>
  <c r="R173" i="1"/>
  <c r="O174" i="1"/>
  <c r="P174" i="1"/>
  <c r="Q174" i="1"/>
  <c r="R174" i="1"/>
  <c r="O175" i="1"/>
  <c r="P175" i="1"/>
  <c r="Q175" i="1"/>
  <c r="R175" i="1"/>
  <c r="O176" i="1"/>
  <c r="P176" i="1"/>
  <c r="Q176" i="1"/>
  <c r="R176" i="1"/>
  <c r="O177" i="1"/>
  <c r="P177" i="1"/>
  <c r="Q177" i="1"/>
  <c r="R177" i="1"/>
  <c r="O178" i="1"/>
  <c r="P178" i="1"/>
  <c r="Q178" i="1"/>
  <c r="R178" i="1"/>
  <c r="O179" i="1"/>
  <c r="P179" i="1"/>
  <c r="Q179" i="1"/>
  <c r="R179" i="1"/>
  <c r="O180" i="1"/>
  <c r="P180" i="1"/>
  <c r="Q180" i="1"/>
  <c r="R180" i="1"/>
  <c r="O181" i="1"/>
  <c r="P181" i="1"/>
  <c r="Q181" i="1"/>
  <c r="R181" i="1"/>
  <c r="O182" i="1"/>
  <c r="P182" i="1"/>
  <c r="Q182" i="1"/>
  <c r="R182" i="1"/>
  <c r="O183" i="1"/>
  <c r="P183" i="1"/>
  <c r="Q183" i="1"/>
  <c r="R183" i="1"/>
  <c r="O184" i="1"/>
  <c r="P184" i="1"/>
  <c r="Q184" i="1"/>
  <c r="R184" i="1"/>
  <c r="O185" i="1"/>
  <c r="P185" i="1"/>
  <c r="Q185" i="1"/>
  <c r="R185" i="1"/>
  <c r="O186" i="1"/>
  <c r="P186" i="1"/>
  <c r="Q186" i="1"/>
  <c r="R186" i="1"/>
  <c r="O187" i="1"/>
  <c r="P187" i="1"/>
  <c r="Q187" i="1"/>
  <c r="R187" i="1"/>
  <c r="O188" i="1"/>
  <c r="P188" i="1"/>
  <c r="Q188" i="1"/>
  <c r="R188" i="1"/>
  <c r="O189" i="1"/>
  <c r="P189" i="1"/>
  <c r="Q189" i="1"/>
  <c r="R189" i="1"/>
  <c r="O190" i="1"/>
  <c r="P190" i="1"/>
  <c r="Q190" i="1"/>
  <c r="R190" i="1"/>
  <c r="O191" i="1"/>
  <c r="P191" i="1"/>
  <c r="Q191" i="1"/>
  <c r="R191" i="1"/>
  <c r="O192" i="1"/>
  <c r="P192" i="1"/>
  <c r="Q192" i="1"/>
  <c r="R192" i="1"/>
  <c r="O193" i="1"/>
  <c r="P193" i="1"/>
  <c r="Q193" i="1"/>
  <c r="R193" i="1"/>
  <c r="O194" i="1"/>
  <c r="P194" i="1"/>
  <c r="Q194" i="1"/>
  <c r="R194" i="1"/>
  <c r="O195" i="1"/>
  <c r="P195" i="1"/>
  <c r="Q195" i="1"/>
  <c r="R195" i="1"/>
  <c r="O196" i="1"/>
  <c r="P196" i="1"/>
  <c r="Q196" i="1"/>
  <c r="R196" i="1"/>
  <c r="O197" i="1"/>
  <c r="P197" i="1"/>
  <c r="Q197" i="1"/>
  <c r="R197" i="1"/>
  <c r="O198" i="1"/>
  <c r="P198" i="1"/>
  <c r="Q198" i="1"/>
  <c r="R198" i="1"/>
  <c r="O199" i="1"/>
  <c r="P199" i="1"/>
  <c r="Q199" i="1"/>
  <c r="R199" i="1"/>
  <c r="O200" i="1"/>
  <c r="P200" i="1"/>
  <c r="Q200" i="1"/>
  <c r="R200" i="1"/>
  <c r="O201" i="1"/>
  <c r="P201" i="1"/>
  <c r="Q201" i="1"/>
  <c r="R201" i="1"/>
  <c r="O202" i="1"/>
  <c r="P202" i="1"/>
  <c r="Q202" i="1"/>
  <c r="R202"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S198" i="1" l="1"/>
  <c r="S199" i="1"/>
  <c r="S185" i="1"/>
  <c r="S183" i="1"/>
  <c r="S175" i="1"/>
  <c r="S173" i="1"/>
  <c r="S171" i="1"/>
  <c r="S167" i="1"/>
  <c r="S190" i="1"/>
  <c r="S186" i="1"/>
  <c r="S182" i="1"/>
  <c r="S178" i="1"/>
  <c r="S174" i="1"/>
  <c r="S172" i="1"/>
  <c r="S170" i="1"/>
  <c r="S154" i="1"/>
  <c r="S150" i="1"/>
  <c r="S146" i="1"/>
  <c r="S142" i="1"/>
  <c r="S202" i="1"/>
  <c r="S196" i="1"/>
  <c r="S194" i="1"/>
  <c r="S192" i="1"/>
  <c r="S165" i="1"/>
  <c r="S163" i="1"/>
  <c r="S161" i="1"/>
  <c r="S159" i="1"/>
  <c r="S151" i="1"/>
  <c r="S143" i="1"/>
  <c r="S141" i="1"/>
  <c r="S193" i="1"/>
  <c r="S191" i="1"/>
  <c r="S166" i="1"/>
  <c r="S162" i="1"/>
  <c r="S160" i="1"/>
  <c r="S158" i="1"/>
  <c r="S197" i="1"/>
  <c r="S195" i="1"/>
  <c r="S184" i="1"/>
  <c r="S164" i="1"/>
  <c r="S153" i="1"/>
  <c r="S200" i="1"/>
  <c r="S180" i="1"/>
  <c r="S169" i="1"/>
  <c r="S149" i="1"/>
  <c r="S147" i="1"/>
  <c r="S189" i="1"/>
  <c r="S187" i="1"/>
  <c r="S176" i="1"/>
  <c r="S156" i="1"/>
  <c r="S145" i="1"/>
  <c r="S152" i="1"/>
  <c r="S201" i="1"/>
  <c r="S181" i="1"/>
  <c r="S179" i="1"/>
  <c r="S168" i="1"/>
  <c r="S148" i="1"/>
  <c r="S188" i="1"/>
  <c r="S177" i="1"/>
  <c r="S157" i="1"/>
  <c r="S155" i="1"/>
  <c r="S144" i="1"/>
  <c r="O1633" i="1" l="1"/>
  <c r="P1633" i="1"/>
  <c r="Q1633" i="1"/>
  <c r="R1633" i="1"/>
  <c r="O1634" i="1"/>
  <c r="P1634" i="1"/>
  <c r="Q1634" i="1"/>
  <c r="R1634" i="1"/>
  <c r="L1633" i="1"/>
  <c r="L1634" i="1"/>
  <c r="H1633" i="1"/>
  <c r="H1634" i="1"/>
  <c r="O1477" i="1"/>
  <c r="P1477" i="1"/>
  <c r="Q1477" i="1"/>
  <c r="R1477" i="1"/>
  <c r="L1477" i="1"/>
  <c r="H1477" i="1"/>
  <c r="S1477" i="1" l="1"/>
  <c r="S1634" i="1"/>
  <c r="S1633" i="1"/>
  <c r="O1087" i="1"/>
  <c r="P1087" i="1"/>
  <c r="Q1087" i="1"/>
  <c r="R1087" i="1"/>
  <c r="L1087" i="1"/>
  <c r="H1087" i="1"/>
  <c r="S1087" i="1" l="1"/>
  <c r="O1062" i="1"/>
  <c r="P1062" i="1"/>
  <c r="Q1062" i="1"/>
  <c r="R1062" i="1"/>
  <c r="L1062" i="1"/>
  <c r="H1062" i="1"/>
  <c r="S1062" i="1" l="1"/>
  <c r="O856" i="1"/>
  <c r="P856" i="1"/>
  <c r="Q856" i="1"/>
  <c r="R856" i="1"/>
  <c r="L856" i="1"/>
  <c r="H856" i="1"/>
  <c r="S856" i="1" l="1"/>
  <c r="O671" i="1" l="1"/>
  <c r="P671" i="1"/>
  <c r="Q671" i="1"/>
  <c r="R671" i="1"/>
  <c r="O672" i="1"/>
  <c r="P672" i="1"/>
  <c r="Q672" i="1"/>
  <c r="R672" i="1"/>
  <c r="O673" i="1"/>
  <c r="P673" i="1"/>
  <c r="Q673" i="1"/>
  <c r="R673" i="1"/>
  <c r="O674" i="1"/>
  <c r="P674" i="1"/>
  <c r="Q674" i="1"/>
  <c r="R674" i="1"/>
  <c r="O675" i="1"/>
  <c r="P675" i="1"/>
  <c r="Q675" i="1"/>
  <c r="R675" i="1"/>
  <c r="O676" i="1"/>
  <c r="P676" i="1"/>
  <c r="Q676" i="1"/>
  <c r="R676" i="1"/>
  <c r="O677" i="1"/>
  <c r="P677" i="1"/>
  <c r="Q677" i="1"/>
  <c r="R677" i="1"/>
  <c r="O678" i="1"/>
  <c r="P678" i="1"/>
  <c r="Q678" i="1"/>
  <c r="R678" i="1"/>
  <c r="O679" i="1"/>
  <c r="P679" i="1"/>
  <c r="Q679" i="1"/>
  <c r="R679" i="1"/>
  <c r="O680" i="1"/>
  <c r="P680" i="1"/>
  <c r="Q680" i="1"/>
  <c r="R680" i="1"/>
  <c r="O681" i="1"/>
  <c r="P681" i="1"/>
  <c r="Q681" i="1"/>
  <c r="R681" i="1"/>
  <c r="L671" i="1"/>
  <c r="L672" i="1"/>
  <c r="L673" i="1"/>
  <c r="L674" i="1"/>
  <c r="L675" i="1"/>
  <c r="L676" i="1"/>
  <c r="L677" i="1"/>
  <c r="L678" i="1"/>
  <c r="L679" i="1"/>
  <c r="L680" i="1"/>
  <c r="L681" i="1"/>
  <c r="H671" i="1"/>
  <c r="H672" i="1"/>
  <c r="H673" i="1"/>
  <c r="H674" i="1"/>
  <c r="H675" i="1"/>
  <c r="H676" i="1"/>
  <c r="H677" i="1"/>
  <c r="H678" i="1"/>
  <c r="H679" i="1"/>
  <c r="H680" i="1"/>
  <c r="H681" i="1"/>
  <c r="S680" i="1" l="1"/>
  <c r="S678" i="1"/>
  <c r="S676" i="1"/>
  <c r="S674" i="1"/>
  <c r="S672" i="1"/>
  <c r="S681" i="1"/>
  <c r="S673" i="1"/>
  <c r="S677" i="1"/>
  <c r="S679" i="1"/>
  <c r="S675" i="1"/>
  <c r="S671" i="1"/>
  <c r="O519" i="1" l="1"/>
  <c r="P519" i="1"/>
  <c r="Q519" i="1"/>
  <c r="R519" i="1"/>
  <c r="L519" i="1"/>
  <c r="H519" i="1"/>
  <c r="S519" i="1" l="1"/>
  <c r="O371" i="1" l="1"/>
  <c r="P371" i="1"/>
  <c r="Q371" i="1"/>
  <c r="R371" i="1"/>
  <c r="L371" i="1"/>
  <c r="H371" i="1"/>
  <c r="S371" i="1" l="1"/>
  <c r="O1759" i="1" l="1"/>
  <c r="P1759" i="1"/>
  <c r="Q1759" i="1"/>
  <c r="R1759" i="1"/>
  <c r="O1760" i="1"/>
  <c r="P1760" i="1"/>
  <c r="Q1760" i="1"/>
  <c r="R1760" i="1"/>
  <c r="L1759" i="1"/>
  <c r="L1760" i="1"/>
  <c r="H1759" i="1"/>
  <c r="H1760" i="1"/>
  <c r="S1760" i="1" l="1"/>
  <c r="S1759" i="1"/>
  <c r="C230" i="19"/>
  <c r="N210" i="19"/>
  <c r="O210" i="19"/>
  <c r="P210" i="19"/>
  <c r="Q210" i="19"/>
  <c r="N211" i="19"/>
  <c r="O211" i="19"/>
  <c r="P211" i="19"/>
  <c r="Q211" i="19"/>
  <c r="N212" i="19"/>
  <c r="O212" i="19"/>
  <c r="P212" i="19"/>
  <c r="Q212" i="19"/>
  <c r="N213" i="19"/>
  <c r="O213" i="19"/>
  <c r="P213" i="19"/>
  <c r="Q213" i="19"/>
  <c r="N214" i="19"/>
  <c r="O214" i="19"/>
  <c r="P214" i="19"/>
  <c r="Q214" i="19"/>
  <c r="N215" i="19"/>
  <c r="O215" i="19"/>
  <c r="P215" i="19"/>
  <c r="Q215" i="19"/>
  <c r="N216" i="19"/>
  <c r="O216" i="19"/>
  <c r="P216" i="19"/>
  <c r="Q216" i="19"/>
  <c r="N217" i="19"/>
  <c r="O217" i="19"/>
  <c r="P217" i="19"/>
  <c r="Q217" i="19"/>
  <c r="N218" i="19"/>
  <c r="O218" i="19"/>
  <c r="P218" i="19"/>
  <c r="Q218" i="19"/>
  <c r="N219" i="19"/>
  <c r="O219" i="19"/>
  <c r="P219" i="19"/>
  <c r="Q219" i="19"/>
  <c r="N220" i="19"/>
  <c r="O220" i="19"/>
  <c r="P220" i="19"/>
  <c r="Q220" i="19"/>
  <c r="L210" i="19"/>
  <c r="L211" i="19"/>
  <c r="L212" i="19"/>
  <c r="L213" i="19"/>
  <c r="L214" i="19"/>
  <c r="L215" i="19"/>
  <c r="L216" i="19"/>
  <c r="L217" i="19"/>
  <c r="L218" i="19"/>
  <c r="L219" i="19"/>
  <c r="L220" i="19"/>
  <c r="H210" i="19"/>
  <c r="H211" i="19"/>
  <c r="H212" i="19"/>
  <c r="H213" i="19"/>
  <c r="H214" i="19"/>
  <c r="H215" i="19"/>
  <c r="H216" i="19"/>
  <c r="H217" i="19"/>
  <c r="H218" i="19"/>
  <c r="H219" i="19"/>
  <c r="H220" i="19"/>
  <c r="R217" i="19" l="1"/>
  <c r="R213" i="19"/>
  <c r="R218" i="19"/>
  <c r="R214" i="19"/>
  <c r="R212" i="19"/>
  <c r="R210" i="19"/>
  <c r="R216" i="19"/>
  <c r="R219" i="19"/>
  <c r="R220" i="19"/>
  <c r="R211" i="19"/>
  <c r="R215" i="19"/>
  <c r="P95" i="19" l="1"/>
  <c r="N132" i="19"/>
  <c r="O132" i="19"/>
  <c r="P132" i="19"/>
  <c r="Q132" i="19"/>
  <c r="N131" i="19"/>
  <c r="O131" i="19"/>
  <c r="P131" i="19"/>
  <c r="Q131" i="19"/>
  <c r="L132" i="19"/>
  <c r="L131" i="19"/>
  <c r="H132" i="19"/>
  <c r="H131" i="19"/>
  <c r="R131" i="19" l="1"/>
  <c r="R132" i="19"/>
  <c r="O83" i="19"/>
  <c r="P83" i="19"/>
  <c r="Q83" i="19"/>
  <c r="O84" i="19"/>
  <c r="P84" i="19"/>
  <c r="Q84" i="19"/>
  <c r="N83" i="19"/>
  <c r="N84" i="19"/>
  <c r="L83" i="19"/>
  <c r="L84" i="19"/>
  <c r="H83" i="19"/>
  <c r="H84" i="19"/>
  <c r="R83" i="19" l="1"/>
  <c r="R84" i="19"/>
  <c r="O1674" i="1" l="1"/>
  <c r="P1674" i="1"/>
  <c r="Q1674" i="1"/>
  <c r="R1674" i="1"/>
  <c r="O1675" i="1"/>
  <c r="P1675" i="1"/>
  <c r="Q1675" i="1"/>
  <c r="R1675" i="1"/>
  <c r="O1676" i="1"/>
  <c r="P1676" i="1"/>
  <c r="Q1676" i="1"/>
  <c r="R1676" i="1"/>
  <c r="O1677" i="1"/>
  <c r="P1677" i="1"/>
  <c r="Q1677" i="1"/>
  <c r="R1677" i="1"/>
  <c r="O1678" i="1"/>
  <c r="P1678" i="1"/>
  <c r="Q1678" i="1"/>
  <c r="R1678" i="1"/>
  <c r="L1674" i="1"/>
  <c r="L1675" i="1"/>
  <c r="L1676" i="1"/>
  <c r="L1677" i="1"/>
  <c r="L1678" i="1"/>
  <c r="H1674" i="1"/>
  <c r="H1675" i="1"/>
  <c r="H1676" i="1"/>
  <c r="H1677" i="1"/>
  <c r="H1678" i="1"/>
  <c r="S1677" i="1" l="1"/>
  <c r="S1675" i="1"/>
  <c r="S1678" i="1"/>
  <c r="S1674" i="1"/>
  <c r="S1676" i="1"/>
  <c r="O1441" i="1" l="1"/>
  <c r="P1441" i="1"/>
  <c r="Q1441" i="1"/>
  <c r="R1441" i="1"/>
  <c r="O1442" i="1"/>
  <c r="P1442" i="1"/>
  <c r="Q1442" i="1"/>
  <c r="R1442" i="1"/>
  <c r="O1443" i="1"/>
  <c r="P1443" i="1"/>
  <c r="Q1443" i="1"/>
  <c r="R1443" i="1"/>
  <c r="O1444" i="1"/>
  <c r="P1444" i="1"/>
  <c r="Q1444" i="1"/>
  <c r="R1444" i="1"/>
  <c r="O1445" i="1"/>
  <c r="P1445" i="1"/>
  <c r="Q1445" i="1"/>
  <c r="R1445" i="1"/>
  <c r="O1446" i="1"/>
  <c r="P1446" i="1"/>
  <c r="Q1446" i="1"/>
  <c r="R1446" i="1"/>
  <c r="O1447" i="1"/>
  <c r="P1447" i="1"/>
  <c r="Q1447" i="1"/>
  <c r="R1447" i="1"/>
  <c r="O1448" i="1"/>
  <c r="P1448" i="1"/>
  <c r="Q1448" i="1"/>
  <c r="R1448" i="1"/>
  <c r="O1449" i="1"/>
  <c r="P1449" i="1"/>
  <c r="Q1449" i="1"/>
  <c r="R1449" i="1"/>
  <c r="O1450" i="1"/>
  <c r="P1450" i="1"/>
  <c r="Q1450" i="1"/>
  <c r="R1450" i="1"/>
  <c r="O1451" i="1"/>
  <c r="P1451" i="1"/>
  <c r="Q1451" i="1"/>
  <c r="R1451" i="1"/>
  <c r="L1441" i="1"/>
  <c r="L1442" i="1"/>
  <c r="L1443" i="1"/>
  <c r="L1444" i="1"/>
  <c r="L1445" i="1"/>
  <c r="L1446" i="1"/>
  <c r="L1447" i="1"/>
  <c r="L1448" i="1"/>
  <c r="L1449" i="1"/>
  <c r="L1450" i="1"/>
  <c r="L1451" i="1"/>
  <c r="H1441" i="1"/>
  <c r="H1442" i="1"/>
  <c r="H1443" i="1"/>
  <c r="H1444" i="1"/>
  <c r="H1445" i="1"/>
  <c r="H1446" i="1"/>
  <c r="H1447" i="1"/>
  <c r="H1448" i="1"/>
  <c r="H1449" i="1"/>
  <c r="H1450" i="1"/>
  <c r="H1451" i="1"/>
  <c r="S1446" i="1" l="1"/>
  <c r="S1448" i="1"/>
  <c r="S1449" i="1"/>
  <c r="S1447" i="1"/>
  <c r="S1441" i="1"/>
  <c r="S1442" i="1"/>
  <c r="S1451" i="1"/>
  <c r="S1445" i="1"/>
  <c r="S1443" i="1"/>
  <c r="S1450" i="1"/>
  <c r="S1444" i="1"/>
  <c r="O1402" i="1" l="1"/>
  <c r="P1402" i="1"/>
  <c r="Q1402" i="1"/>
  <c r="R1402" i="1"/>
  <c r="O1403" i="1"/>
  <c r="P1403" i="1"/>
  <c r="Q1403" i="1"/>
  <c r="R1403" i="1"/>
  <c r="O1404" i="1"/>
  <c r="P1404" i="1"/>
  <c r="Q1404" i="1"/>
  <c r="R1404" i="1"/>
  <c r="L1402" i="1"/>
  <c r="L1403" i="1"/>
  <c r="L1404" i="1"/>
  <c r="H1402" i="1"/>
  <c r="H1403" i="1"/>
  <c r="H1404" i="1"/>
  <c r="S1403" i="1" l="1"/>
  <c r="S1402" i="1"/>
  <c r="S1404" i="1"/>
  <c r="O1317" i="1" l="1"/>
  <c r="P1317" i="1"/>
  <c r="Q1317" i="1"/>
  <c r="R1317" i="1"/>
  <c r="O1318" i="1"/>
  <c r="P1318" i="1"/>
  <c r="Q1318" i="1"/>
  <c r="R1318" i="1"/>
  <c r="O1319" i="1"/>
  <c r="P1319" i="1"/>
  <c r="Q1319" i="1"/>
  <c r="R1319" i="1"/>
  <c r="O1320" i="1"/>
  <c r="P1320" i="1"/>
  <c r="Q1320" i="1"/>
  <c r="R1320" i="1"/>
  <c r="O1321" i="1"/>
  <c r="P1321" i="1"/>
  <c r="Q1321" i="1"/>
  <c r="R1321" i="1"/>
  <c r="O1322" i="1"/>
  <c r="P1322" i="1"/>
  <c r="Q1322" i="1"/>
  <c r="R1322" i="1"/>
  <c r="O1323" i="1"/>
  <c r="P1323" i="1"/>
  <c r="Q1323" i="1"/>
  <c r="R1323" i="1"/>
  <c r="O1324" i="1"/>
  <c r="P1324" i="1"/>
  <c r="Q1324" i="1"/>
  <c r="R1324" i="1"/>
  <c r="L1317" i="1"/>
  <c r="L1318" i="1"/>
  <c r="L1319" i="1"/>
  <c r="L1320" i="1"/>
  <c r="L1321" i="1"/>
  <c r="L1322" i="1"/>
  <c r="L1323" i="1"/>
  <c r="L1324" i="1"/>
  <c r="H1317" i="1"/>
  <c r="H1318" i="1"/>
  <c r="H1319" i="1"/>
  <c r="H1320" i="1"/>
  <c r="H1321" i="1"/>
  <c r="H1322" i="1"/>
  <c r="H1323" i="1"/>
  <c r="H1324" i="1"/>
  <c r="S1317" i="1" l="1"/>
  <c r="S1324" i="1"/>
  <c r="S1320" i="1"/>
  <c r="S1321" i="1"/>
  <c r="S1323" i="1"/>
  <c r="S1319" i="1"/>
  <c r="S1322" i="1"/>
  <c r="S1318" i="1"/>
  <c r="O1202" i="1" l="1"/>
  <c r="P1202" i="1"/>
  <c r="Q1202" i="1"/>
  <c r="R1202" i="1"/>
  <c r="O1203" i="1"/>
  <c r="P1203" i="1"/>
  <c r="Q1203" i="1"/>
  <c r="R1203" i="1"/>
  <c r="O1204" i="1"/>
  <c r="P1204" i="1"/>
  <c r="Q1204" i="1"/>
  <c r="R1204" i="1"/>
  <c r="O1205" i="1"/>
  <c r="P1205" i="1"/>
  <c r="Q1205" i="1"/>
  <c r="R1205" i="1"/>
  <c r="O1206" i="1"/>
  <c r="P1206" i="1"/>
  <c r="Q1206" i="1"/>
  <c r="R1206" i="1"/>
  <c r="O1207" i="1"/>
  <c r="P1207" i="1"/>
  <c r="Q1207" i="1"/>
  <c r="R1207" i="1"/>
  <c r="O1208" i="1"/>
  <c r="P1208" i="1"/>
  <c r="Q1208" i="1"/>
  <c r="R1208" i="1"/>
  <c r="O1209" i="1"/>
  <c r="P1209" i="1"/>
  <c r="Q1209" i="1"/>
  <c r="R1209" i="1"/>
  <c r="O1210" i="1"/>
  <c r="P1210" i="1"/>
  <c r="Q1210" i="1"/>
  <c r="R1210" i="1"/>
  <c r="O1211" i="1"/>
  <c r="P1211" i="1"/>
  <c r="Q1211" i="1"/>
  <c r="R1211" i="1"/>
  <c r="L1202" i="1"/>
  <c r="L1203" i="1"/>
  <c r="L1204" i="1"/>
  <c r="L1205" i="1"/>
  <c r="L1206" i="1"/>
  <c r="L1207" i="1"/>
  <c r="L1208" i="1"/>
  <c r="L1209" i="1"/>
  <c r="L1210" i="1"/>
  <c r="L1211" i="1"/>
  <c r="H1202" i="1"/>
  <c r="H1203" i="1"/>
  <c r="H1204" i="1"/>
  <c r="H1205" i="1"/>
  <c r="H1206" i="1"/>
  <c r="H1207" i="1"/>
  <c r="H1208" i="1"/>
  <c r="H1209" i="1"/>
  <c r="H1210" i="1"/>
  <c r="H1211" i="1"/>
  <c r="S1209" i="1" l="1"/>
  <c r="S1203" i="1"/>
  <c r="S1206" i="1"/>
  <c r="S1204" i="1"/>
  <c r="S1211" i="1"/>
  <c r="S1207" i="1"/>
  <c r="S1205" i="1"/>
  <c r="S1210" i="1"/>
  <c r="S1208" i="1"/>
  <c r="S1202" i="1"/>
  <c r="O1106" i="1" l="1"/>
  <c r="P1106" i="1"/>
  <c r="Q1106" i="1"/>
  <c r="R1106" i="1"/>
  <c r="O1107" i="1"/>
  <c r="P1107" i="1"/>
  <c r="Q1107" i="1"/>
  <c r="R1107" i="1"/>
  <c r="O1108" i="1"/>
  <c r="P1108" i="1"/>
  <c r="Q1108" i="1"/>
  <c r="R1108" i="1"/>
  <c r="O1109" i="1"/>
  <c r="P1109" i="1"/>
  <c r="Q1109" i="1"/>
  <c r="R1109" i="1"/>
  <c r="O1110" i="1"/>
  <c r="P1110" i="1"/>
  <c r="Q1110" i="1"/>
  <c r="R1110" i="1"/>
  <c r="O1111" i="1"/>
  <c r="P1111" i="1"/>
  <c r="Q1111" i="1"/>
  <c r="R1111" i="1"/>
  <c r="L1106" i="1"/>
  <c r="L1107" i="1"/>
  <c r="L1108" i="1"/>
  <c r="L1109" i="1"/>
  <c r="L1110" i="1"/>
  <c r="L1111" i="1"/>
  <c r="H1106" i="1"/>
  <c r="H1107" i="1"/>
  <c r="H1108" i="1"/>
  <c r="H1109" i="1"/>
  <c r="H1110" i="1"/>
  <c r="H1111" i="1"/>
  <c r="S1109" i="1" l="1"/>
  <c r="S1107" i="1"/>
  <c r="S1111" i="1"/>
  <c r="S1110" i="1"/>
  <c r="S1108" i="1"/>
  <c r="S1106" i="1"/>
  <c r="O1084" i="1" l="1"/>
  <c r="P1084" i="1"/>
  <c r="Q1084" i="1"/>
  <c r="R1084" i="1"/>
  <c r="O1085" i="1"/>
  <c r="P1085" i="1"/>
  <c r="Q1085" i="1"/>
  <c r="R1085" i="1"/>
  <c r="O1086" i="1"/>
  <c r="P1086" i="1"/>
  <c r="Q1086" i="1"/>
  <c r="R1086" i="1"/>
  <c r="L1084" i="1"/>
  <c r="L1085" i="1"/>
  <c r="L1086" i="1"/>
  <c r="H1084" i="1"/>
  <c r="H1085" i="1"/>
  <c r="H1086" i="1"/>
  <c r="S1086" i="1" l="1"/>
  <c r="S1084" i="1"/>
  <c r="S1085" i="1"/>
  <c r="O1061" i="1" l="1"/>
  <c r="P1061" i="1"/>
  <c r="Q1061" i="1"/>
  <c r="R1061" i="1"/>
  <c r="L1061" i="1"/>
  <c r="H1061" i="1"/>
  <c r="S1061" i="1" l="1"/>
  <c r="O1019" i="1" l="1"/>
  <c r="P1019" i="1"/>
  <c r="Q1019" i="1"/>
  <c r="R1019" i="1"/>
  <c r="O1020" i="1"/>
  <c r="P1020" i="1"/>
  <c r="Q1020" i="1"/>
  <c r="R1020" i="1"/>
  <c r="L1019" i="1"/>
  <c r="L1020" i="1"/>
  <c r="H1019" i="1"/>
  <c r="H1020" i="1"/>
  <c r="S1020" i="1" l="1"/>
  <c r="S1019" i="1"/>
  <c r="O853" i="1" l="1"/>
  <c r="P853" i="1"/>
  <c r="Q853" i="1"/>
  <c r="R853" i="1"/>
  <c r="O854" i="1"/>
  <c r="P854" i="1"/>
  <c r="Q854" i="1"/>
  <c r="R854" i="1"/>
  <c r="O855" i="1"/>
  <c r="P855" i="1"/>
  <c r="Q855" i="1"/>
  <c r="R855" i="1"/>
  <c r="L853" i="1"/>
  <c r="L854" i="1"/>
  <c r="L855" i="1"/>
  <c r="H853" i="1"/>
  <c r="H854" i="1"/>
  <c r="H855" i="1"/>
  <c r="S854" i="1" l="1"/>
  <c r="S855" i="1"/>
  <c r="S853" i="1"/>
  <c r="O773" i="1" l="1"/>
  <c r="P773" i="1"/>
  <c r="Q773" i="1"/>
  <c r="R773" i="1"/>
  <c r="O774" i="1"/>
  <c r="P774" i="1"/>
  <c r="Q774" i="1"/>
  <c r="R774" i="1"/>
  <c r="O775" i="1"/>
  <c r="P775" i="1"/>
  <c r="Q775" i="1"/>
  <c r="R775" i="1"/>
  <c r="O776" i="1"/>
  <c r="P776" i="1"/>
  <c r="Q776" i="1"/>
  <c r="R776" i="1"/>
  <c r="O777" i="1"/>
  <c r="P777" i="1"/>
  <c r="Q777" i="1"/>
  <c r="R777" i="1"/>
  <c r="O778" i="1"/>
  <c r="P778" i="1"/>
  <c r="Q778" i="1"/>
  <c r="R778" i="1"/>
  <c r="O779" i="1"/>
  <c r="P779" i="1"/>
  <c r="Q779" i="1"/>
  <c r="R779" i="1"/>
  <c r="L773" i="1"/>
  <c r="L774" i="1"/>
  <c r="L775" i="1"/>
  <c r="L776" i="1"/>
  <c r="L777" i="1"/>
  <c r="L778" i="1"/>
  <c r="L779" i="1"/>
  <c r="H773" i="1"/>
  <c r="H774" i="1"/>
  <c r="H775" i="1"/>
  <c r="H776" i="1"/>
  <c r="H777" i="1"/>
  <c r="H778" i="1"/>
  <c r="H779" i="1"/>
  <c r="S773" i="1" l="1"/>
  <c r="S778" i="1"/>
  <c r="S774" i="1"/>
  <c r="S779" i="1"/>
  <c r="S777" i="1"/>
  <c r="S775" i="1"/>
  <c r="S776" i="1"/>
  <c r="O370" i="1" l="1"/>
  <c r="P370" i="1"/>
  <c r="Q370" i="1"/>
  <c r="R370" i="1"/>
  <c r="L370" i="1"/>
  <c r="H370" i="1"/>
  <c r="S370" i="1" l="1"/>
  <c r="O62" i="1" l="1"/>
  <c r="P62" i="1"/>
  <c r="Q62" i="1"/>
  <c r="R62" i="1"/>
  <c r="L62" i="1"/>
  <c r="H59" i="1"/>
  <c r="H60" i="1"/>
  <c r="H61" i="1"/>
  <c r="H62" i="1"/>
  <c r="H2" i="1"/>
  <c r="L2" i="1"/>
  <c r="O2" i="1"/>
  <c r="P2" i="1"/>
  <c r="Q2" i="1"/>
  <c r="R2" i="1"/>
  <c r="H3" i="1"/>
  <c r="L3" i="1"/>
  <c r="O3" i="1"/>
  <c r="P3" i="1"/>
  <c r="Q3" i="1"/>
  <c r="R3" i="1"/>
  <c r="H4" i="1"/>
  <c r="L4" i="1"/>
  <c r="O4" i="1"/>
  <c r="P4" i="1"/>
  <c r="Q4" i="1"/>
  <c r="R4" i="1"/>
  <c r="H5" i="1"/>
  <c r="L5" i="1"/>
  <c r="O5" i="1"/>
  <c r="P5" i="1"/>
  <c r="Q5" i="1"/>
  <c r="R5" i="1"/>
  <c r="H6" i="1"/>
  <c r="L6" i="1"/>
  <c r="O6" i="1"/>
  <c r="P6" i="1"/>
  <c r="Q6" i="1"/>
  <c r="R6" i="1"/>
  <c r="H7" i="1"/>
  <c r="L7" i="1"/>
  <c r="O7" i="1"/>
  <c r="P7" i="1"/>
  <c r="Q7" i="1"/>
  <c r="R7" i="1"/>
  <c r="H8" i="1"/>
  <c r="L8" i="1"/>
  <c r="O8" i="1"/>
  <c r="P8" i="1"/>
  <c r="Q8" i="1"/>
  <c r="R8" i="1"/>
  <c r="H9" i="1"/>
  <c r="L9" i="1"/>
  <c r="O9" i="1"/>
  <c r="P9" i="1"/>
  <c r="Q9" i="1"/>
  <c r="R9" i="1"/>
  <c r="H10" i="1"/>
  <c r="L10" i="1"/>
  <c r="O10" i="1"/>
  <c r="P10" i="1"/>
  <c r="Q10" i="1"/>
  <c r="R10" i="1"/>
  <c r="H11" i="1"/>
  <c r="L11" i="1"/>
  <c r="O11" i="1"/>
  <c r="P11" i="1"/>
  <c r="Q11" i="1"/>
  <c r="R11" i="1"/>
  <c r="H12" i="1"/>
  <c r="L12" i="1"/>
  <c r="O12" i="1"/>
  <c r="P12" i="1"/>
  <c r="Q12" i="1"/>
  <c r="R12" i="1"/>
  <c r="H13" i="1"/>
  <c r="L13" i="1"/>
  <c r="O13" i="1"/>
  <c r="P13" i="1"/>
  <c r="Q13" i="1"/>
  <c r="R13" i="1"/>
  <c r="H14" i="1"/>
  <c r="L14" i="1"/>
  <c r="O14" i="1"/>
  <c r="P14" i="1"/>
  <c r="Q14" i="1"/>
  <c r="R14" i="1"/>
  <c r="H15" i="1"/>
  <c r="L15" i="1"/>
  <c r="O15" i="1"/>
  <c r="P15" i="1"/>
  <c r="Q15" i="1"/>
  <c r="R15" i="1"/>
  <c r="H16" i="1"/>
  <c r="L16" i="1"/>
  <c r="O16" i="1"/>
  <c r="P16" i="1"/>
  <c r="Q16" i="1"/>
  <c r="R16" i="1"/>
  <c r="H17" i="1"/>
  <c r="L17" i="1"/>
  <c r="O17" i="1"/>
  <c r="P17" i="1"/>
  <c r="Q17" i="1"/>
  <c r="R17" i="1"/>
  <c r="H18" i="1"/>
  <c r="L18" i="1"/>
  <c r="O18" i="1"/>
  <c r="P18" i="1"/>
  <c r="Q18" i="1"/>
  <c r="R18" i="1"/>
  <c r="H19" i="1"/>
  <c r="L19" i="1"/>
  <c r="O19" i="1"/>
  <c r="P19" i="1"/>
  <c r="Q19" i="1"/>
  <c r="R19" i="1"/>
  <c r="H38" i="1"/>
  <c r="L38" i="1"/>
  <c r="O38" i="1"/>
  <c r="P38" i="1"/>
  <c r="Q38" i="1"/>
  <c r="R38" i="1"/>
  <c r="H20" i="1"/>
  <c r="L20" i="1"/>
  <c r="O20" i="1"/>
  <c r="P20" i="1"/>
  <c r="Q20" i="1"/>
  <c r="R20" i="1"/>
  <c r="H21" i="1"/>
  <c r="L21" i="1"/>
  <c r="O21" i="1"/>
  <c r="P21" i="1"/>
  <c r="Q21" i="1"/>
  <c r="R21" i="1"/>
  <c r="H22" i="1"/>
  <c r="L22" i="1"/>
  <c r="O22" i="1"/>
  <c r="P22" i="1"/>
  <c r="Q22" i="1"/>
  <c r="R22" i="1"/>
  <c r="H23" i="1"/>
  <c r="L23" i="1"/>
  <c r="O23" i="1"/>
  <c r="P23" i="1"/>
  <c r="Q23" i="1"/>
  <c r="R23" i="1"/>
  <c r="H24" i="1"/>
  <c r="L24" i="1"/>
  <c r="O24" i="1"/>
  <c r="P24" i="1"/>
  <c r="Q24" i="1"/>
  <c r="R24" i="1"/>
  <c r="H25" i="1"/>
  <c r="L25" i="1"/>
  <c r="O25" i="1"/>
  <c r="P25" i="1"/>
  <c r="Q25" i="1"/>
  <c r="R25" i="1"/>
  <c r="H26" i="1"/>
  <c r="L26" i="1"/>
  <c r="O26" i="1"/>
  <c r="P26" i="1"/>
  <c r="Q26" i="1"/>
  <c r="R26" i="1"/>
  <c r="H27" i="1"/>
  <c r="L27" i="1"/>
  <c r="O27" i="1"/>
  <c r="P27" i="1"/>
  <c r="Q27" i="1"/>
  <c r="R27" i="1"/>
  <c r="H28" i="1"/>
  <c r="L28" i="1"/>
  <c r="O28" i="1"/>
  <c r="P28" i="1"/>
  <c r="Q28" i="1"/>
  <c r="R28" i="1"/>
  <c r="H29" i="1"/>
  <c r="L29" i="1"/>
  <c r="O29" i="1"/>
  <c r="P29" i="1"/>
  <c r="Q29" i="1"/>
  <c r="R29" i="1"/>
  <c r="H30" i="1"/>
  <c r="L30" i="1"/>
  <c r="O30" i="1"/>
  <c r="P30" i="1"/>
  <c r="Q30" i="1"/>
  <c r="R30" i="1"/>
  <c r="H31" i="1"/>
  <c r="L31" i="1"/>
  <c r="O31" i="1"/>
  <c r="P31" i="1"/>
  <c r="Q31" i="1"/>
  <c r="R31" i="1"/>
  <c r="H32" i="1"/>
  <c r="L32" i="1"/>
  <c r="O32" i="1"/>
  <c r="P32" i="1"/>
  <c r="Q32" i="1"/>
  <c r="R32" i="1"/>
  <c r="H33" i="1"/>
  <c r="L33" i="1"/>
  <c r="O33" i="1"/>
  <c r="P33" i="1"/>
  <c r="Q33" i="1"/>
  <c r="R33" i="1"/>
  <c r="H34" i="1"/>
  <c r="L34" i="1"/>
  <c r="O34" i="1"/>
  <c r="P34" i="1"/>
  <c r="Q34" i="1"/>
  <c r="R34" i="1"/>
  <c r="H35" i="1"/>
  <c r="L35" i="1"/>
  <c r="O35" i="1"/>
  <c r="P35" i="1"/>
  <c r="Q35" i="1"/>
  <c r="R35" i="1"/>
  <c r="H36" i="1"/>
  <c r="L36" i="1"/>
  <c r="O36" i="1"/>
  <c r="P36" i="1"/>
  <c r="Q36" i="1"/>
  <c r="R36" i="1"/>
  <c r="H37" i="1"/>
  <c r="L37" i="1"/>
  <c r="O37" i="1"/>
  <c r="P37" i="1"/>
  <c r="Q37" i="1"/>
  <c r="R37" i="1"/>
  <c r="H39" i="1"/>
  <c r="L39" i="1"/>
  <c r="O39" i="1"/>
  <c r="P39" i="1"/>
  <c r="Q39" i="1"/>
  <c r="R39" i="1"/>
  <c r="H40" i="1"/>
  <c r="L40" i="1"/>
  <c r="O40" i="1"/>
  <c r="P40" i="1"/>
  <c r="Q40" i="1"/>
  <c r="R40" i="1"/>
  <c r="H41" i="1"/>
  <c r="L41" i="1"/>
  <c r="O41" i="1"/>
  <c r="P41" i="1"/>
  <c r="Q41" i="1"/>
  <c r="R41" i="1"/>
  <c r="H42" i="1"/>
  <c r="L42" i="1"/>
  <c r="O42" i="1"/>
  <c r="P42" i="1"/>
  <c r="Q42" i="1"/>
  <c r="R42" i="1"/>
  <c r="H43" i="1"/>
  <c r="L43" i="1"/>
  <c r="O43" i="1"/>
  <c r="P43" i="1"/>
  <c r="Q43" i="1"/>
  <c r="R43" i="1"/>
  <c r="H44" i="1"/>
  <c r="L44" i="1"/>
  <c r="O44" i="1"/>
  <c r="P44" i="1"/>
  <c r="Q44" i="1"/>
  <c r="R44" i="1"/>
  <c r="H45" i="1"/>
  <c r="L45" i="1"/>
  <c r="O45" i="1"/>
  <c r="P45" i="1"/>
  <c r="Q45" i="1"/>
  <c r="R45" i="1"/>
  <c r="H46" i="1"/>
  <c r="L46" i="1"/>
  <c r="O46" i="1"/>
  <c r="P46" i="1"/>
  <c r="Q46" i="1"/>
  <c r="R46" i="1"/>
  <c r="H47" i="1"/>
  <c r="L47" i="1"/>
  <c r="O47" i="1"/>
  <c r="P47" i="1"/>
  <c r="Q47" i="1"/>
  <c r="R47" i="1"/>
  <c r="H48" i="1"/>
  <c r="L48" i="1"/>
  <c r="O48" i="1"/>
  <c r="P48" i="1"/>
  <c r="Q48" i="1"/>
  <c r="R48" i="1"/>
  <c r="H49" i="1"/>
  <c r="L49" i="1"/>
  <c r="O49" i="1"/>
  <c r="P49" i="1"/>
  <c r="Q49" i="1"/>
  <c r="R49" i="1"/>
  <c r="H50" i="1"/>
  <c r="L50" i="1"/>
  <c r="O50" i="1"/>
  <c r="P50" i="1"/>
  <c r="Q50" i="1"/>
  <c r="R50" i="1"/>
  <c r="H51" i="1"/>
  <c r="L51" i="1"/>
  <c r="O51" i="1"/>
  <c r="P51" i="1"/>
  <c r="Q51" i="1"/>
  <c r="R51" i="1"/>
  <c r="H52" i="1"/>
  <c r="L52" i="1"/>
  <c r="O52" i="1"/>
  <c r="P52" i="1"/>
  <c r="Q52" i="1"/>
  <c r="R52" i="1"/>
  <c r="H53" i="1"/>
  <c r="L53" i="1"/>
  <c r="O53" i="1"/>
  <c r="P53" i="1"/>
  <c r="Q53" i="1"/>
  <c r="R53" i="1"/>
  <c r="H54" i="1"/>
  <c r="L54" i="1"/>
  <c r="O54" i="1"/>
  <c r="P54" i="1"/>
  <c r="Q54" i="1"/>
  <c r="R54" i="1"/>
  <c r="H55" i="1"/>
  <c r="L55" i="1"/>
  <c r="O55" i="1"/>
  <c r="P55" i="1"/>
  <c r="Q55" i="1"/>
  <c r="R55" i="1"/>
  <c r="H56" i="1"/>
  <c r="L56" i="1"/>
  <c r="O56" i="1"/>
  <c r="P56" i="1"/>
  <c r="Q56" i="1"/>
  <c r="R56" i="1"/>
  <c r="H57" i="1"/>
  <c r="L57" i="1"/>
  <c r="O57" i="1"/>
  <c r="P57" i="1"/>
  <c r="Q57" i="1"/>
  <c r="R57" i="1"/>
  <c r="H58" i="1"/>
  <c r="L58" i="1"/>
  <c r="O58" i="1"/>
  <c r="P58" i="1"/>
  <c r="Q58" i="1"/>
  <c r="R58" i="1"/>
  <c r="L59" i="1"/>
  <c r="O59" i="1"/>
  <c r="P59" i="1"/>
  <c r="Q59" i="1"/>
  <c r="R59" i="1"/>
  <c r="L60" i="1"/>
  <c r="O60" i="1"/>
  <c r="P60" i="1"/>
  <c r="Q60" i="1"/>
  <c r="R60" i="1"/>
  <c r="L61" i="1"/>
  <c r="O61" i="1"/>
  <c r="P61" i="1"/>
  <c r="Q61" i="1"/>
  <c r="R61" i="1"/>
  <c r="S62" i="1" l="1"/>
  <c r="S38" i="1"/>
  <c r="S32" i="1"/>
  <c r="S52" i="1"/>
  <c r="S48" i="1"/>
  <c r="S46" i="1"/>
  <c r="S41" i="1"/>
  <c r="S24" i="1"/>
  <c r="S54" i="1"/>
  <c r="S34" i="1"/>
  <c r="S26" i="1"/>
  <c r="S44" i="1"/>
  <c r="S35" i="1"/>
  <c r="S55" i="1"/>
  <c r="S33" i="1"/>
  <c r="S17" i="1"/>
  <c r="S9" i="1"/>
  <c r="S5" i="1"/>
  <c r="S18" i="1"/>
  <c r="S14" i="1"/>
  <c r="S2" i="1"/>
  <c r="S61" i="1"/>
  <c r="S59" i="1"/>
  <c r="S43" i="1"/>
  <c r="S30" i="1"/>
  <c r="S22" i="1"/>
  <c r="S3" i="1"/>
  <c r="S49" i="1"/>
  <c r="S45" i="1"/>
  <c r="S27" i="1"/>
  <c r="S16" i="1"/>
  <c r="S36" i="1"/>
  <c r="S12" i="1"/>
  <c r="S4" i="1"/>
  <c r="S19" i="1"/>
  <c r="S23" i="1"/>
  <c r="S51" i="1"/>
  <c r="S10" i="1"/>
  <c r="S60" i="1"/>
  <c r="S56" i="1"/>
  <c r="S47" i="1"/>
  <c r="S37" i="1"/>
  <c r="S28" i="1"/>
  <c r="S15" i="1"/>
  <c r="S11" i="1"/>
  <c r="S6" i="1"/>
  <c r="S53" i="1"/>
  <c r="S39" i="1"/>
  <c r="S29" i="1"/>
  <c r="S20" i="1"/>
  <c r="S7" i="1"/>
  <c r="S57" i="1"/>
  <c r="S40" i="1"/>
  <c r="S25" i="1"/>
  <c r="S8" i="1"/>
  <c r="S21" i="1"/>
  <c r="S13" i="1"/>
  <c r="S42" i="1"/>
  <c r="S58" i="1"/>
  <c r="S50" i="1"/>
  <c r="S31" i="1"/>
  <c r="H1385" i="1" l="1"/>
  <c r="O666" i="1" l="1"/>
  <c r="P666" i="1"/>
  <c r="Q666" i="1"/>
  <c r="R666" i="1"/>
  <c r="L666" i="1"/>
  <c r="H666" i="1"/>
  <c r="S666" i="1" l="1"/>
  <c r="N88" i="19" l="1"/>
  <c r="O88" i="19"/>
  <c r="P88" i="19"/>
  <c r="Q88" i="19"/>
  <c r="N95" i="19"/>
  <c r="O95" i="19"/>
  <c r="Q95" i="19"/>
  <c r="R95" i="19" s="1"/>
  <c r="N114" i="19"/>
  <c r="O114" i="19"/>
  <c r="P114" i="19"/>
  <c r="Q114" i="19"/>
  <c r="L88" i="19"/>
  <c r="L95" i="19"/>
  <c r="L114" i="19"/>
  <c r="H88" i="19"/>
  <c r="H95" i="19"/>
  <c r="H114" i="19"/>
  <c r="R114" i="19" l="1"/>
  <c r="R88" i="19"/>
  <c r="N72" i="19"/>
  <c r="O72" i="19"/>
  <c r="P72" i="19"/>
  <c r="Q72" i="19"/>
  <c r="N73" i="19"/>
  <c r="O73" i="19"/>
  <c r="P73" i="19"/>
  <c r="Q73" i="19"/>
  <c r="N74" i="19"/>
  <c r="O74" i="19"/>
  <c r="P74" i="19"/>
  <c r="Q74" i="19"/>
  <c r="N75" i="19"/>
  <c r="O75" i="19"/>
  <c r="P75" i="19"/>
  <c r="Q75" i="19"/>
  <c r="N76" i="19"/>
  <c r="O76" i="19"/>
  <c r="P76" i="19"/>
  <c r="Q76" i="19"/>
  <c r="N77" i="19"/>
  <c r="O77" i="19"/>
  <c r="P77" i="19"/>
  <c r="Q77" i="19"/>
  <c r="N78" i="19"/>
  <c r="O78" i="19"/>
  <c r="P78" i="19"/>
  <c r="Q78" i="19"/>
  <c r="N79" i="19"/>
  <c r="O79" i="19"/>
  <c r="P79" i="19"/>
  <c r="Q79" i="19"/>
  <c r="N80" i="19"/>
  <c r="O80" i="19"/>
  <c r="P80" i="19"/>
  <c r="Q80" i="19"/>
  <c r="N81" i="19"/>
  <c r="O81" i="19"/>
  <c r="P81" i="19"/>
  <c r="Q81" i="19"/>
  <c r="L72" i="19"/>
  <c r="L73" i="19"/>
  <c r="L74" i="19"/>
  <c r="L75" i="19"/>
  <c r="L76" i="19"/>
  <c r="L77" i="19"/>
  <c r="L78" i="19"/>
  <c r="L79" i="19"/>
  <c r="L80" i="19"/>
  <c r="L81" i="19"/>
  <c r="H72" i="19"/>
  <c r="H73" i="19"/>
  <c r="H74" i="19"/>
  <c r="H75" i="19"/>
  <c r="H76" i="19"/>
  <c r="H77" i="19"/>
  <c r="H78" i="19"/>
  <c r="H79" i="19"/>
  <c r="H80" i="19"/>
  <c r="H81" i="19"/>
  <c r="R77" i="19" l="1"/>
  <c r="R75" i="19"/>
  <c r="R78" i="19"/>
  <c r="R72" i="19"/>
  <c r="R74" i="19"/>
  <c r="R80" i="19"/>
  <c r="R73" i="19"/>
  <c r="R81" i="19"/>
  <c r="R76" i="19"/>
  <c r="R79" i="19"/>
  <c r="O1679" i="1" l="1"/>
  <c r="P1679" i="1"/>
  <c r="Q1679" i="1"/>
  <c r="R1679" i="1"/>
  <c r="O1680" i="1"/>
  <c r="P1680" i="1"/>
  <c r="Q1680" i="1"/>
  <c r="R1680" i="1"/>
  <c r="O1681" i="1"/>
  <c r="P1681" i="1"/>
  <c r="Q1681" i="1"/>
  <c r="R1681" i="1"/>
  <c r="O1682" i="1"/>
  <c r="P1682" i="1"/>
  <c r="Q1682" i="1"/>
  <c r="R1682" i="1"/>
  <c r="O1683" i="1"/>
  <c r="P1683" i="1"/>
  <c r="Q1683" i="1"/>
  <c r="R1683" i="1"/>
  <c r="O1684" i="1"/>
  <c r="P1684" i="1"/>
  <c r="Q1684" i="1"/>
  <c r="R1684" i="1"/>
  <c r="O1685" i="1"/>
  <c r="P1685" i="1"/>
  <c r="Q1685" i="1"/>
  <c r="R1685" i="1"/>
  <c r="O1686" i="1"/>
  <c r="P1686" i="1"/>
  <c r="Q1686" i="1"/>
  <c r="R1686" i="1"/>
  <c r="O1687" i="1"/>
  <c r="P1687" i="1"/>
  <c r="Q1687" i="1"/>
  <c r="R1687" i="1"/>
  <c r="O1688" i="1"/>
  <c r="P1688" i="1"/>
  <c r="Q1688" i="1"/>
  <c r="R1688" i="1"/>
  <c r="O1689" i="1"/>
  <c r="P1689" i="1"/>
  <c r="Q1689" i="1"/>
  <c r="R1689" i="1"/>
  <c r="O1690" i="1"/>
  <c r="P1690" i="1"/>
  <c r="Q1690" i="1"/>
  <c r="R1690" i="1"/>
  <c r="O1691" i="1"/>
  <c r="P1691" i="1"/>
  <c r="Q1691" i="1"/>
  <c r="R1691" i="1"/>
  <c r="O1692" i="1"/>
  <c r="P1692" i="1"/>
  <c r="Q1692" i="1"/>
  <c r="R1692" i="1"/>
  <c r="O1693" i="1"/>
  <c r="P1693" i="1"/>
  <c r="Q1693" i="1"/>
  <c r="R1693" i="1"/>
  <c r="O1694" i="1"/>
  <c r="P1694" i="1"/>
  <c r="Q1694" i="1"/>
  <c r="R1694" i="1"/>
  <c r="O1695" i="1"/>
  <c r="P1695" i="1"/>
  <c r="Q1695" i="1"/>
  <c r="R1695" i="1"/>
  <c r="O1696" i="1"/>
  <c r="P1696" i="1"/>
  <c r="Q1696" i="1"/>
  <c r="R1696" i="1"/>
  <c r="O1697" i="1"/>
  <c r="P1697" i="1"/>
  <c r="Q1697" i="1"/>
  <c r="R1697" i="1"/>
  <c r="O1698" i="1"/>
  <c r="P1698" i="1"/>
  <c r="Q1698" i="1"/>
  <c r="R1698" i="1"/>
  <c r="O1699" i="1"/>
  <c r="P1699" i="1"/>
  <c r="Q1699" i="1"/>
  <c r="R1699" i="1"/>
  <c r="O1700" i="1"/>
  <c r="P1700" i="1"/>
  <c r="Q1700" i="1"/>
  <c r="R1700" i="1"/>
  <c r="O1701" i="1"/>
  <c r="P1701" i="1"/>
  <c r="Q1701" i="1"/>
  <c r="R1701" i="1"/>
  <c r="O1702" i="1"/>
  <c r="P1702" i="1"/>
  <c r="Q1702" i="1"/>
  <c r="R1702" i="1"/>
  <c r="O1703" i="1"/>
  <c r="P1703" i="1"/>
  <c r="Q1703" i="1"/>
  <c r="R1703" i="1"/>
  <c r="O1704" i="1"/>
  <c r="P1704" i="1"/>
  <c r="Q1704" i="1"/>
  <c r="R1704" i="1"/>
  <c r="O1705" i="1"/>
  <c r="P1705" i="1"/>
  <c r="Q1705" i="1"/>
  <c r="R1705" i="1"/>
  <c r="O1706" i="1"/>
  <c r="P1706" i="1"/>
  <c r="Q1706" i="1"/>
  <c r="R1706" i="1"/>
  <c r="O1707" i="1"/>
  <c r="P1707" i="1"/>
  <c r="Q1707" i="1"/>
  <c r="R1707" i="1"/>
  <c r="O1708" i="1"/>
  <c r="P1708" i="1"/>
  <c r="Q1708" i="1"/>
  <c r="R1708" i="1"/>
  <c r="O1709" i="1"/>
  <c r="P1709" i="1"/>
  <c r="Q1709" i="1"/>
  <c r="R1709" i="1"/>
  <c r="O1710" i="1"/>
  <c r="P1710" i="1"/>
  <c r="Q1710" i="1"/>
  <c r="R1710" i="1"/>
  <c r="O1711" i="1"/>
  <c r="P1711" i="1"/>
  <c r="Q1711" i="1"/>
  <c r="R1711" i="1"/>
  <c r="O1712" i="1"/>
  <c r="P1712" i="1"/>
  <c r="Q1712" i="1"/>
  <c r="R1712" i="1"/>
  <c r="O1713" i="1"/>
  <c r="P1713" i="1"/>
  <c r="Q1713" i="1"/>
  <c r="R1713" i="1"/>
  <c r="O1714" i="1"/>
  <c r="P1714" i="1"/>
  <c r="Q1714" i="1"/>
  <c r="R1714" i="1"/>
  <c r="O1715" i="1"/>
  <c r="P1715" i="1"/>
  <c r="Q1715" i="1"/>
  <c r="R1715"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S1688" i="1" l="1"/>
  <c r="S1696" i="1"/>
  <c r="S1692" i="1"/>
  <c r="S1689" i="1"/>
  <c r="S1687" i="1"/>
  <c r="S1682" i="1"/>
  <c r="S1680" i="1"/>
  <c r="S1679" i="1"/>
  <c r="S1694" i="1"/>
  <c r="S1699" i="1"/>
  <c r="S1706" i="1"/>
  <c r="S1704" i="1"/>
  <c r="S1703" i="1"/>
  <c r="S1700" i="1"/>
  <c r="S1690" i="1"/>
  <c r="S1685" i="1"/>
  <c r="S1683" i="1"/>
  <c r="S1707" i="1"/>
  <c r="S1705" i="1"/>
  <c r="S1686" i="1"/>
  <c r="S1693" i="1"/>
  <c r="S1691" i="1"/>
  <c r="S1708" i="1"/>
  <c r="S1695" i="1"/>
  <c r="S1684" i="1"/>
  <c r="S1711" i="1"/>
  <c r="S1709" i="1"/>
  <c r="S1715" i="1"/>
  <c r="S1714" i="1"/>
  <c r="S1713" i="1"/>
  <c r="S1702" i="1"/>
  <c r="S1712" i="1"/>
  <c r="S1710" i="1"/>
  <c r="S1701" i="1"/>
  <c r="S1698" i="1"/>
  <c r="S1681" i="1"/>
  <c r="S1697" i="1"/>
  <c r="O1613" i="1" l="1"/>
  <c r="P1613" i="1"/>
  <c r="Q1613" i="1"/>
  <c r="R1613" i="1"/>
  <c r="O1614" i="1"/>
  <c r="P1614" i="1"/>
  <c r="Q1614" i="1"/>
  <c r="R1614" i="1"/>
  <c r="O1615" i="1"/>
  <c r="P1615" i="1"/>
  <c r="Q1615" i="1"/>
  <c r="R1615" i="1"/>
  <c r="O1616" i="1"/>
  <c r="P1616" i="1"/>
  <c r="Q1616" i="1"/>
  <c r="R1616" i="1"/>
  <c r="O1617" i="1"/>
  <c r="P1617" i="1"/>
  <c r="Q1617" i="1"/>
  <c r="R1617" i="1"/>
  <c r="O1618" i="1"/>
  <c r="P1618" i="1"/>
  <c r="Q1618" i="1"/>
  <c r="R1618" i="1"/>
  <c r="O1619" i="1"/>
  <c r="P1619" i="1"/>
  <c r="Q1619" i="1"/>
  <c r="R1619" i="1"/>
  <c r="O1620" i="1"/>
  <c r="P1620" i="1"/>
  <c r="Q1620" i="1"/>
  <c r="R1620" i="1"/>
  <c r="O1621" i="1"/>
  <c r="P1621" i="1"/>
  <c r="Q1621" i="1"/>
  <c r="R1621" i="1"/>
  <c r="O1622" i="1"/>
  <c r="P1622" i="1"/>
  <c r="Q1622" i="1"/>
  <c r="R1622" i="1"/>
  <c r="O1623" i="1"/>
  <c r="P1623" i="1"/>
  <c r="Q1623" i="1"/>
  <c r="R1623" i="1"/>
  <c r="O1624" i="1"/>
  <c r="P1624" i="1"/>
  <c r="Q1624" i="1"/>
  <c r="R1624" i="1"/>
  <c r="O1625" i="1"/>
  <c r="P1625" i="1"/>
  <c r="Q1625" i="1"/>
  <c r="R1625" i="1"/>
  <c r="O1626" i="1"/>
  <c r="P1626" i="1"/>
  <c r="Q1626" i="1"/>
  <c r="R1626" i="1"/>
  <c r="O1627" i="1"/>
  <c r="P1627" i="1"/>
  <c r="Q1627" i="1"/>
  <c r="R1627" i="1"/>
  <c r="O1628" i="1"/>
  <c r="P1628" i="1"/>
  <c r="Q1628" i="1"/>
  <c r="R1628" i="1"/>
  <c r="O1629" i="1"/>
  <c r="P1629" i="1"/>
  <c r="Q1629" i="1"/>
  <c r="R1629" i="1"/>
  <c r="O1630" i="1"/>
  <c r="P1630" i="1"/>
  <c r="Q1630" i="1"/>
  <c r="R1630" i="1"/>
  <c r="O1631" i="1"/>
  <c r="P1631" i="1"/>
  <c r="Q1631" i="1"/>
  <c r="R1631" i="1"/>
  <c r="O1632" i="1"/>
  <c r="P1632" i="1"/>
  <c r="Q1632" i="1"/>
  <c r="R1632" i="1"/>
  <c r="L1613" i="1"/>
  <c r="L1614" i="1"/>
  <c r="L1615" i="1"/>
  <c r="L1616" i="1"/>
  <c r="L1617" i="1"/>
  <c r="L1618" i="1"/>
  <c r="L1619" i="1"/>
  <c r="L1620" i="1"/>
  <c r="L1621" i="1"/>
  <c r="L1622" i="1"/>
  <c r="L1623" i="1"/>
  <c r="L1624" i="1"/>
  <c r="L1625" i="1"/>
  <c r="L1626" i="1"/>
  <c r="L1627" i="1"/>
  <c r="L1628" i="1"/>
  <c r="L1629" i="1"/>
  <c r="L1630" i="1"/>
  <c r="L1631" i="1"/>
  <c r="L1632" i="1"/>
  <c r="H1613" i="1"/>
  <c r="H1614" i="1"/>
  <c r="H1615" i="1"/>
  <c r="H1616" i="1"/>
  <c r="H1617" i="1"/>
  <c r="H1618" i="1"/>
  <c r="H1619" i="1"/>
  <c r="H1620" i="1"/>
  <c r="H1621" i="1"/>
  <c r="H1622" i="1"/>
  <c r="H1623" i="1"/>
  <c r="H1624" i="1"/>
  <c r="H1625" i="1"/>
  <c r="H1626" i="1"/>
  <c r="H1627" i="1"/>
  <c r="H1628" i="1"/>
  <c r="H1629" i="1"/>
  <c r="H1630" i="1"/>
  <c r="H1631" i="1"/>
  <c r="H1632" i="1"/>
  <c r="S1625" i="1" l="1"/>
  <c r="S1628" i="1"/>
  <c r="S1631" i="1"/>
  <c r="S1629" i="1"/>
  <c r="S1626" i="1"/>
  <c r="S1622" i="1"/>
  <c r="S1620" i="1"/>
  <c r="S1618" i="1"/>
  <c r="S1616" i="1"/>
  <c r="S1614" i="1"/>
  <c r="S1624" i="1"/>
  <c r="S1632" i="1"/>
  <c r="S1630" i="1"/>
  <c r="S1627" i="1"/>
  <c r="S1619" i="1"/>
  <c r="S1613" i="1"/>
  <c r="S1621" i="1"/>
  <c r="S1623" i="1"/>
  <c r="S1617" i="1"/>
  <c r="S1615" i="1"/>
  <c r="O1430" i="1"/>
  <c r="P1430" i="1"/>
  <c r="Q1430" i="1"/>
  <c r="R1430" i="1"/>
  <c r="O1431" i="1"/>
  <c r="P1431" i="1"/>
  <c r="Q1431" i="1"/>
  <c r="R1431" i="1"/>
  <c r="O1432" i="1"/>
  <c r="P1432" i="1"/>
  <c r="Q1432" i="1"/>
  <c r="R1432" i="1"/>
  <c r="O1433" i="1"/>
  <c r="P1433" i="1"/>
  <c r="Q1433" i="1"/>
  <c r="R1433" i="1"/>
  <c r="O1435" i="1"/>
  <c r="P1435" i="1"/>
  <c r="Q1435" i="1"/>
  <c r="R1435" i="1"/>
  <c r="O1436" i="1"/>
  <c r="P1436" i="1"/>
  <c r="Q1436" i="1"/>
  <c r="R1436" i="1"/>
  <c r="O1437" i="1"/>
  <c r="P1437" i="1"/>
  <c r="Q1437" i="1"/>
  <c r="R1437" i="1"/>
  <c r="O1438" i="1"/>
  <c r="P1438" i="1"/>
  <c r="Q1438" i="1"/>
  <c r="R1438" i="1"/>
  <c r="O1439" i="1"/>
  <c r="P1439" i="1"/>
  <c r="Q1439" i="1"/>
  <c r="R1439" i="1"/>
  <c r="O1440" i="1"/>
  <c r="P1440" i="1"/>
  <c r="Q1440" i="1"/>
  <c r="R1440" i="1"/>
  <c r="L1430" i="1"/>
  <c r="L1431" i="1"/>
  <c r="L1432" i="1"/>
  <c r="L1433" i="1"/>
  <c r="L1435" i="1"/>
  <c r="L1436" i="1"/>
  <c r="L1437" i="1"/>
  <c r="L1438" i="1"/>
  <c r="L1439" i="1"/>
  <c r="L1440" i="1"/>
  <c r="H1430" i="1"/>
  <c r="H1431" i="1"/>
  <c r="H1432" i="1"/>
  <c r="H1433" i="1"/>
  <c r="H1435" i="1"/>
  <c r="H1436" i="1"/>
  <c r="H1437" i="1"/>
  <c r="H1438" i="1"/>
  <c r="H1439" i="1"/>
  <c r="H1440" i="1"/>
  <c r="S1432" i="1" l="1"/>
  <c r="S1440" i="1"/>
  <c r="S1438" i="1"/>
  <c r="S1436" i="1"/>
  <c r="S1433" i="1"/>
  <c r="S1435" i="1"/>
  <c r="S1431" i="1"/>
  <c r="S1439" i="1"/>
  <c r="S1437" i="1"/>
  <c r="S1430" i="1"/>
  <c r="O1397" i="1" l="1"/>
  <c r="P1397" i="1"/>
  <c r="Q1397" i="1"/>
  <c r="R1397" i="1"/>
  <c r="O1398" i="1"/>
  <c r="P1398" i="1"/>
  <c r="Q1398" i="1"/>
  <c r="R1398" i="1"/>
  <c r="O1399" i="1"/>
  <c r="P1399" i="1"/>
  <c r="Q1399" i="1"/>
  <c r="R1399" i="1"/>
  <c r="O1400" i="1"/>
  <c r="P1400" i="1"/>
  <c r="Q1400" i="1"/>
  <c r="R1400" i="1"/>
  <c r="O1401" i="1"/>
  <c r="P1401" i="1"/>
  <c r="Q1401" i="1"/>
  <c r="R1401" i="1"/>
  <c r="L1397" i="1"/>
  <c r="L1398" i="1"/>
  <c r="L1399" i="1"/>
  <c r="L1400" i="1"/>
  <c r="L1401" i="1"/>
  <c r="H1397" i="1"/>
  <c r="H1398" i="1"/>
  <c r="H1399" i="1"/>
  <c r="H1400" i="1"/>
  <c r="H1401" i="1"/>
  <c r="S1400" i="1" l="1"/>
  <c r="S1398" i="1"/>
  <c r="S1399" i="1"/>
  <c r="S1401" i="1"/>
  <c r="S1397" i="1"/>
  <c r="O1196" i="1" l="1"/>
  <c r="P1196" i="1"/>
  <c r="Q1196" i="1"/>
  <c r="R1196" i="1"/>
  <c r="O1197" i="1"/>
  <c r="P1197" i="1"/>
  <c r="Q1197" i="1"/>
  <c r="R1197" i="1"/>
  <c r="O1198" i="1"/>
  <c r="P1198" i="1"/>
  <c r="Q1198" i="1"/>
  <c r="R1198" i="1"/>
  <c r="O1199" i="1"/>
  <c r="P1199" i="1"/>
  <c r="Q1199" i="1"/>
  <c r="R1199" i="1"/>
  <c r="O1200" i="1"/>
  <c r="P1200" i="1"/>
  <c r="Q1200" i="1"/>
  <c r="R1200" i="1"/>
  <c r="O1201" i="1"/>
  <c r="P1201" i="1"/>
  <c r="Q1201" i="1"/>
  <c r="R1201" i="1"/>
  <c r="L1196" i="1"/>
  <c r="L1197" i="1"/>
  <c r="L1198" i="1"/>
  <c r="L1199" i="1"/>
  <c r="L1200" i="1"/>
  <c r="L1201" i="1"/>
  <c r="H1196" i="1"/>
  <c r="H1197" i="1"/>
  <c r="H1198" i="1"/>
  <c r="H1199" i="1"/>
  <c r="H1200" i="1"/>
  <c r="H1201" i="1"/>
  <c r="S1197" i="1" l="1"/>
  <c r="S1200" i="1"/>
  <c r="S1198" i="1"/>
  <c r="S1196" i="1"/>
  <c r="S1199" i="1"/>
  <c r="S1201" i="1"/>
  <c r="O1098" i="1" l="1"/>
  <c r="P1098" i="1"/>
  <c r="Q1098" i="1"/>
  <c r="R1098" i="1"/>
  <c r="O1099" i="1"/>
  <c r="P1099" i="1"/>
  <c r="Q1099" i="1"/>
  <c r="R1099" i="1"/>
  <c r="O1100" i="1"/>
  <c r="P1100" i="1"/>
  <c r="Q1100" i="1"/>
  <c r="R1100" i="1"/>
  <c r="O1101" i="1"/>
  <c r="P1101" i="1"/>
  <c r="Q1101" i="1"/>
  <c r="R1101" i="1"/>
  <c r="O1102" i="1"/>
  <c r="P1102" i="1"/>
  <c r="Q1102" i="1"/>
  <c r="R1102" i="1"/>
  <c r="O1103" i="1"/>
  <c r="P1103" i="1"/>
  <c r="Q1103" i="1"/>
  <c r="R1103" i="1"/>
  <c r="O1104" i="1"/>
  <c r="P1104" i="1"/>
  <c r="Q1104" i="1"/>
  <c r="R1104" i="1"/>
  <c r="O1105" i="1"/>
  <c r="P1105" i="1"/>
  <c r="Q1105" i="1"/>
  <c r="R1105" i="1"/>
  <c r="L1098" i="1"/>
  <c r="L1099" i="1"/>
  <c r="L1100" i="1"/>
  <c r="L1101" i="1"/>
  <c r="L1102" i="1"/>
  <c r="L1103" i="1"/>
  <c r="L1104" i="1"/>
  <c r="L1105" i="1"/>
  <c r="H1098" i="1"/>
  <c r="H1099" i="1"/>
  <c r="H1100" i="1"/>
  <c r="H1101" i="1"/>
  <c r="H1102" i="1"/>
  <c r="H1103" i="1"/>
  <c r="H1104" i="1"/>
  <c r="H1105" i="1"/>
  <c r="S1105" i="1" l="1"/>
  <c r="S1102" i="1"/>
  <c r="S1099" i="1"/>
  <c r="S1098" i="1"/>
  <c r="S1104" i="1"/>
  <c r="S1101" i="1"/>
  <c r="S1103" i="1"/>
  <c r="S1100" i="1"/>
  <c r="O850" i="1" l="1"/>
  <c r="P850" i="1"/>
  <c r="Q850" i="1"/>
  <c r="R850" i="1"/>
  <c r="O851" i="1"/>
  <c r="P851" i="1"/>
  <c r="Q851" i="1"/>
  <c r="R851" i="1"/>
  <c r="O852" i="1"/>
  <c r="P852" i="1"/>
  <c r="Q852" i="1"/>
  <c r="R852" i="1"/>
  <c r="L850" i="1"/>
  <c r="L851" i="1"/>
  <c r="L852" i="1"/>
  <c r="H850" i="1"/>
  <c r="H851" i="1"/>
  <c r="H852" i="1"/>
  <c r="S851" i="1" l="1"/>
  <c r="S852" i="1"/>
  <c r="S850" i="1"/>
  <c r="O668" i="1" l="1"/>
  <c r="P668" i="1"/>
  <c r="Q668" i="1"/>
  <c r="R668" i="1"/>
  <c r="O669" i="1"/>
  <c r="P669" i="1"/>
  <c r="Q669" i="1"/>
  <c r="R669" i="1"/>
  <c r="O670" i="1"/>
  <c r="P670" i="1"/>
  <c r="Q670" i="1"/>
  <c r="R670" i="1"/>
  <c r="L668" i="1"/>
  <c r="L669" i="1"/>
  <c r="L670" i="1"/>
  <c r="H668" i="1"/>
  <c r="H669" i="1"/>
  <c r="H670" i="1"/>
  <c r="S670" i="1" l="1"/>
  <c r="S668" i="1"/>
  <c r="S669" i="1"/>
  <c r="O511" i="1" l="1"/>
  <c r="P511" i="1"/>
  <c r="Q511" i="1"/>
  <c r="R511" i="1"/>
  <c r="O512" i="1"/>
  <c r="P512" i="1"/>
  <c r="Q512" i="1"/>
  <c r="R512" i="1"/>
  <c r="O513" i="1"/>
  <c r="P513" i="1"/>
  <c r="Q513" i="1"/>
  <c r="R513" i="1"/>
  <c r="O514" i="1"/>
  <c r="P514" i="1"/>
  <c r="Q514" i="1"/>
  <c r="R514" i="1"/>
  <c r="O515" i="1"/>
  <c r="P515" i="1"/>
  <c r="Q515" i="1"/>
  <c r="R515" i="1"/>
  <c r="O516" i="1"/>
  <c r="P516" i="1"/>
  <c r="Q516" i="1"/>
  <c r="R516" i="1"/>
  <c r="O517" i="1"/>
  <c r="P517" i="1"/>
  <c r="Q517" i="1"/>
  <c r="R517" i="1"/>
  <c r="O518" i="1"/>
  <c r="P518" i="1"/>
  <c r="Q518" i="1"/>
  <c r="R518" i="1"/>
  <c r="L511" i="1"/>
  <c r="L512" i="1"/>
  <c r="L513" i="1"/>
  <c r="L514" i="1"/>
  <c r="L515" i="1"/>
  <c r="L516" i="1"/>
  <c r="L517" i="1"/>
  <c r="L518" i="1"/>
  <c r="H511" i="1"/>
  <c r="H512" i="1"/>
  <c r="H513" i="1"/>
  <c r="H514" i="1"/>
  <c r="H515" i="1"/>
  <c r="H516" i="1"/>
  <c r="H517" i="1"/>
  <c r="H518" i="1"/>
  <c r="S517" i="1" l="1"/>
  <c r="S518" i="1"/>
  <c r="S511" i="1"/>
  <c r="S512" i="1"/>
  <c r="S515" i="1"/>
  <c r="S516" i="1"/>
  <c r="S514" i="1"/>
  <c r="S513" i="1"/>
  <c r="O367" i="1" l="1"/>
  <c r="P367" i="1"/>
  <c r="Q367" i="1"/>
  <c r="R367" i="1"/>
  <c r="O368" i="1"/>
  <c r="P368" i="1"/>
  <c r="Q368" i="1"/>
  <c r="R368" i="1"/>
  <c r="O369" i="1"/>
  <c r="P369" i="1"/>
  <c r="Q369" i="1"/>
  <c r="R369" i="1"/>
  <c r="L367" i="1"/>
  <c r="L368" i="1"/>
  <c r="L369" i="1"/>
  <c r="H367" i="1"/>
  <c r="H368" i="1"/>
  <c r="H369" i="1"/>
  <c r="S368" i="1" l="1"/>
  <c r="S369" i="1"/>
  <c r="S367" i="1"/>
  <c r="Q115" i="1" l="1"/>
  <c r="O106" i="19"/>
  <c r="P106" i="19"/>
  <c r="Q106" i="19"/>
  <c r="O108" i="19"/>
  <c r="P108" i="19"/>
  <c r="Q108" i="19"/>
  <c r="O117" i="19"/>
  <c r="P117" i="19"/>
  <c r="Q117" i="19"/>
  <c r="O121" i="19"/>
  <c r="P121" i="19"/>
  <c r="Q121" i="19"/>
  <c r="O94" i="19"/>
  <c r="P94" i="19"/>
  <c r="Q94" i="19"/>
  <c r="O127" i="19"/>
  <c r="P127" i="19"/>
  <c r="Q127" i="19"/>
  <c r="O119" i="19"/>
  <c r="P119" i="19"/>
  <c r="Q119" i="19"/>
  <c r="O128" i="19"/>
  <c r="P128" i="19"/>
  <c r="Q128" i="19"/>
  <c r="O107" i="19"/>
  <c r="P107" i="19"/>
  <c r="Q107" i="19"/>
  <c r="O126" i="19"/>
  <c r="P126" i="19"/>
  <c r="Q126" i="19"/>
  <c r="O115" i="19"/>
  <c r="P115" i="19"/>
  <c r="Q115" i="19"/>
  <c r="O120" i="19"/>
  <c r="P120" i="19"/>
  <c r="Q120" i="19"/>
  <c r="O116" i="19"/>
  <c r="P116" i="19"/>
  <c r="Q116" i="19"/>
  <c r="O111" i="19"/>
  <c r="P111" i="19"/>
  <c r="Q111" i="19"/>
  <c r="O102" i="19"/>
  <c r="P102" i="19"/>
  <c r="Q102" i="19"/>
  <c r="O90" i="19"/>
  <c r="P90" i="19"/>
  <c r="Q90" i="19"/>
  <c r="O101" i="19"/>
  <c r="P101" i="19"/>
  <c r="Q101" i="19"/>
  <c r="O123" i="19"/>
  <c r="P123" i="19"/>
  <c r="Q123" i="19"/>
  <c r="O118" i="19"/>
  <c r="P118" i="19"/>
  <c r="Q118" i="19"/>
  <c r="O112" i="19"/>
  <c r="P112" i="19"/>
  <c r="Q112" i="19"/>
  <c r="O122" i="19"/>
  <c r="P122" i="19"/>
  <c r="Q122" i="19"/>
  <c r="O129" i="19"/>
  <c r="P129" i="19"/>
  <c r="Q129" i="19"/>
  <c r="O110" i="19"/>
  <c r="P110" i="19"/>
  <c r="Q110" i="19"/>
  <c r="O103" i="19"/>
  <c r="P103" i="19"/>
  <c r="Q103" i="19"/>
  <c r="O89" i="19"/>
  <c r="P89" i="19"/>
  <c r="Q89" i="19"/>
  <c r="O98" i="19"/>
  <c r="P98" i="19"/>
  <c r="Q98" i="19"/>
  <c r="O96" i="19"/>
  <c r="P96" i="19"/>
  <c r="Q96" i="19"/>
  <c r="O130" i="19"/>
  <c r="P130" i="19"/>
  <c r="Q130" i="19"/>
  <c r="O104" i="19"/>
  <c r="P104" i="19"/>
  <c r="Q104" i="19"/>
  <c r="O97" i="19"/>
  <c r="P97" i="19"/>
  <c r="Q97" i="19"/>
  <c r="O86" i="19"/>
  <c r="P86" i="19"/>
  <c r="Q86" i="19"/>
  <c r="O93" i="19"/>
  <c r="P93" i="19"/>
  <c r="Q93" i="19"/>
  <c r="O99" i="19"/>
  <c r="P99" i="19"/>
  <c r="Q99" i="19"/>
  <c r="O105" i="19"/>
  <c r="P105" i="19"/>
  <c r="Q105" i="19"/>
  <c r="O109" i="19"/>
  <c r="P109" i="19"/>
  <c r="Q109" i="19"/>
  <c r="O124" i="19"/>
  <c r="P124" i="19"/>
  <c r="Q124" i="19"/>
  <c r="O113" i="19"/>
  <c r="P113" i="19"/>
  <c r="Q113" i="19"/>
  <c r="O85" i="19"/>
  <c r="P85" i="19"/>
  <c r="Q85" i="19"/>
  <c r="O91" i="19"/>
  <c r="P91" i="19"/>
  <c r="Q91" i="19"/>
  <c r="O92" i="19"/>
  <c r="P92" i="19"/>
  <c r="Q92" i="19"/>
  <c r="O87" i="19"/>
  <c r="P87" i="19"/>
  <c r="Q87" i="19"/>
  <c r="O125" i="19"/>
  <c r="P125" i="19"/>
  <c r="Q125" i="19"/>
  <c r="O100" i="19"/>
  <c r="P100" i="19"/>
  <c r="Q100" i="19"/>
  <c r="N106" i="19"/>
  <c r="N108" i="19"/>
  <c r="N117" i="19"/>
  <c r="N121" i="19"/>
  <c r="N94" i="19"/>
  <c r="N127" i="19"/>
  <c r="N119" i="19"/>
  <c r="N128" i="19"/>
  <c r="N107" i="19"/>
  <c r="N126" i="19"/>
  <c r="N115" i="19"/>
  <c r="N120" i="19"/>
  <c r="N116" i="19"/>
  <c r="N111" i="19"/>
  <c r="N102" i="19"/>
  <c r="N90" i="19"/>
  <c r="N101" i="19"/>
  <c r="N123" i="19"/>
  <c r="N118" i="19"/>
  <c r="N112" i="19"/>
  <c r="N122" i="19"/>
  <c r="N129" i="19"/>
  <c r="N110" i="19"/>
  <c r="N103" i="19"/>
  <c r="N89" i="19"/>
  <c r="N98" i="19"/>
  <c r="N96" i="19"/>
  <c r="N130" i="19"/>
  <c r="N104" i="19"/>
  <c r="N97" i="19"/>
  <c r="N86" i="19"/>
  <c r="N93" i="19"/>
  <c r="N99" i="19"/>
  <c r="N105" i="19"/>
  <c r="N109" i="19"/>
  <c r="N124" i="19"/>
  <c r="N113" i="19"/>
  <c r="N85" i="19"/>
  <c r="N91" i="19"/>
  <c r="N92" i="19"/>
  <c r="N87" i="19"/>
  <c r="N125" i="19"/>
  <c r="N100" i="19"/>
  <c r="L106" i="19"/>
  <c r="L108" i="19"/>
  <c r="L117" i="19"/>
  <c r="L121" i="19"/>
  <c r="L94" i="19"/>
  <c r="L127" i="19"/>
  <c r="L119" i="19"/>
  <c r="L128" i="19"/>
  <c r="L107" i="19"/>
  <c r="L126" i="19"/>
  <c r="L115" i="19"/>
  <c r="L120" i="19"/>
  <c r="L116" i="19"/>
  <c r="L111" i="19"/>
  <c r="L102" i="19"/>
  <c r="L90" i="19"/>
  <c r="L101" i="19"/>
  <c r="L123" i="19"/>
  <c r="L118" i="19"/>
  <c r="L112" i="19"/>
  <c r="L122" i="19"/>
  <c r="L129" i="19"/>
  <c r="L110" i="19"/>
  <c r="L103" i="19"/>
  <c r="L89" i="19"/>
  <c r="L98" i="19"/>
  <c r="L96" i="19"/>
  <c r="L130" i="19"/>
  <c r="L104" i="19"/>
  <c r="L97" i="19"/>
  <c r="L86" i="19"/>
  <c r="L93" i="19"/>
  <c r="L99" i="19"/>
  <c r="L105" i="19"/>
  <c r="L109" i="19"/>
  <c r="L124" i="19"/>
  <c r="L113" i="19"/>
  <c r="L85" i="19"/>
  <c r="L91" i="19"/>
  <c r="L92" i="19"/>
  <c r="L87" i="19"/>
  <c r="L125" i="19"/>
  <c r="L100" i="19"/>
  <c r="H106" i="19"/>
  <c r="H108" i="19"/>
  <c r="H117" i="19"/>
  <c r="H121" i="19"/>
  <c r="H94" i="19"/>
  <c r="H127" i="19"/>
  <c r="H119" i="19"/>
  <c r="H128" i="19"/>
  <c r="H107" i="19"/>
  <c r="H126" i="19"/>
  <c r="H115" i="19"/>
  <c r="H120" i="19"/>
  <c r="H116" i="19"/>
  <c r="H111" i="19"/>
  <c r="H102" i="19"/>
  <c r="H90" i="19"/>
  <c r="H101" i="19"/>
  <c r="H123" i="19"/>
  <c r="H118" i="19"/>
  <c r="H112" i="19"/>
  <c r="H122" i="19"/>
  <c r="H129" i="19"/>
  <c r="H110" i="19"/>
  <c r="H103" i="19"/>
  <c r="H89" i="19"/>
  <c r="H98" i="19"/>
  <c r="H96" i="19"/>
  <c r="H130" i="19"/>
  <c r="H104" i="19"/>
  <c r="H97" i="19"/>
  <c r="H86" i="19"/>
  <c r="H93" i="19"/>
  <c r="H99" i="19"/>
  <c r="H105" i="19"/>
  <c r="H109" i="19"/>
  <c r="H124" i="19"/>
  <c r="H113" i="19"/>
  <c r="H85" i="19"/>
  <c r="H91" i="19"/>
  <c r="H92" i="19"/>
  <c r="H87" i="19"/>
  <c r="H125" i="19"/>
  <c r="H100" i="19"/>
  <c r="H133" i="19"/>
  <c r="L133" i="19"/>
  <c r="N133" i="19"/>
  <c r="O133" i="19"/>
  <c r="P133" i="19"/>
  <c r="Q133" i="19"/>
  <c r="H134" i="19"/>
  <c r="L134" i="19"/>
  <c r="N134" i="19"/>
  <c r="O134" i="19"/>
  <c r="P134" i="19"/>
  <c r="Q134" i="19"/>
  <c r="H135" i="19"/>
  <c r="L135" i="19"/>
  <c r="N135" i="19"/>
  <c r="O135" i="19"/>
  <c r="P135" i="19"/>
  <c r="Q135" i="19"/>
  <c r="H136" i="19"/>
  <c r="L136" i="19"/>
  <c r="N136" i="19"/>
  <c r="O136" i="19"/>
  <c r="P136" i="19"/>
  <c r="Q136" i="19"/>
  <c r="H137" i="19"/>
  <c r="L137" i="19"/>
  <c r="N137" i="19"/>
  <c r="O137" i="19"/>
  <c r="P137" i="19"/>
  <c r="Q137" i="19"/>
  <c r="H138" i="19"/>
  <c r="L138" i="19"/>
  <c r="N138" i="19"/>
  <c r="O138" i="19"/>
  <c r="P138" i="19"/>
  <c r="Q138" i="19"/>
  <c r="H139" i="19"/>
  <c r="L139" i="19"/>
  <c r="N139" i="19"/>
  <c r="O139" i="19"/>
  <c r="P139" i="19"/>
  <c r="Q139" i="19"/>
  <c r="H140" i="19"/>
  <c r="L140" i="19"/>
  <c r="N140" i="19"/>
  <c r="O140" i="19"/>
  <c r="P140" i="19"/>
  <c r="Q140" i="19"/>
  <c r="H141" i="19"/>
  <c r="L141" i="19"/>
  <c r="N141" i="19"/>
  <c r="O141" i="19"/>
  <c r="P141" i="19"/>
  <c r="Q141" i="19"/>
  <c r="H142" i="19"/>
  <c r="L142" i="19"/>
  <c r="N142" i="19"/>
  <c r="O142" i="19"/>
  <c r="P142" i="19"/>
  <c r="Q142" i="19"/>
  <c r="H143" i="19"/>
  <c r="L143" i="19"/>
  <c r="N143" i="19"/>
  <c r="O143" i="19"/>
  <c r="P143" i="19"/>
  <c r="Q143" i="19"/>
  <c r="H144" i="19"/>
  <c r="L144" i="19"/>
  <c r="N144" i="19"/>
  <c r="O144" i="19"/>
  <c r="P144" i="19"/>
  <c r="Q144" i="19"/>
  <c r="H154" i="19"/>
  <c r="L154" i="19"/>
  <c r="N154" i="19"/>
  <c r="O154" i="19"/>
  <c r="P154" i="19"/>
  <c r="Q154" i="19"/>
  <c r="H145" i="19"/>
  <c r="L145" i="19"/>
  <c r="N145" i="19"/>
  <c r="O145" i="19"/>
  <c r="P145" i="19"/>
  <c r="Q145" i="19"/>
  <c r="H146" i="19"/>
  <c r="L146" i="19"/>
  <c r="N146" i="19"/>
  <c r="O146" i="19"/>
  <c r="P146" i="19"/>
  <c r="Q146" i="19"/>
  <c r="H147" i="19"/>
  <c r="L147" i="19"/>
  <c r="N147" i="19"/>
  <c r="O147" i="19"/>
  <c r="P147" i="19"/>
  <c r="Q147" i="19"/>
  <c r="H148" i="19"/>
  <c r="L148" i="19"/>
  <c r="N148" i="19"/>
  <c r="O148" i="19"/>
  <c r="P148" i="19"/>
  <c r="Q148" i="19"/>
  <c r="H149" i="19"/>
  <c r="L149" i="19"/>
  <c r="N149" i="19"/>
  <c r="O149" i="19"/>
  <c r="P149" i="19"/>
  <c r="Q149" i="19"/>
  <c r="H177" i="19"/>
  <c r="L177" i="19"/>
  <c r="N177" i="19"/>
  <c r="O177" i="19"/>
  <c r="P177" i="19"/>
  <c r="Q177" i="19"/>
  <c r="H150" i="19"/>
  <c r="L150" i="19"/>
  <c r="N150" i="19"/>
  <c r="O150" i="19"/>
  <c r="P150" i="19"/>
  <c r="Q150" i="19"/>
  <c r="H151" i="19"/>
  <c r="L151" i="19"/>
  <c r="N151" i="19"/>
  <c r="O151" i="19"/>
  <c r="P151" i="19"/>
  <c r="Q151" i="19"/>
  <c r="H152" i="19"/>
  <c r="L152" i="19"/>
  <c r="N152" i="19"/>
  <c r="O152" i="19"/>
  <c r="P152" i="19"/>
  <c r="Q152" i="19"/>
  <c r="H180" i="19"/>
  <c r="L180" i="19"/>
  <c r="N180" i="19"/>
  <c r="O180" i="19"/>
  <c r="P180" i="19"/>
  <c r="Q180" i="19"/>
  <c r="H153" i="19"/>
  <c r="L153" i="19"/>
  <c r="N153" i="19"/>
  <c r="O153" i="19"/>
  <c r="P153" i="19"/>
  <c r="Q153" i="19"/>
  <c r="H155" i="19"/>
  <c r="L155" i="19"/>
  <c r="N155" i="19"/>
  <c r="O155" i="19"/>
  <c r="P155" i="19"/>
  <c r="Q155" i="19"/>
  <c r="H156" i="19"/>
  <c r="L156" i="19"/>
  <c r="N156" i="19"/>
  <c r="O156" i="19"/>
  <c r="P156" i="19"/>
  <c r="Q156" i="19"/>
  <c r="H157" i="19"/>
  <c r="L157" i="19"/>
  <c r="N157" i="19"/>
  <c r="O157" i="19"/>
  <c r="P157" i="19"/>
  <c r="Q157" i="19"/>
  <c r="H158" i="19"/>
  <c r="L158" i="19"/>
  <c r="N158" i="19"/>
  <c r="O158" i="19"/>
  <c r="P158" i="19"/>
  <c r="Q158" i="19"/>
  <c r="H159" i="19"/>
  <c r="L159" i="19"/>
  <c r="N159" i="19"/>
  <c r="O159" i="19"/>
  <c r="P159" i="19"/>
  <c r="Q159" i="19"/>
  <c r="H190" i="19"/>
  <c r="L190" i="19"/>
  <c r="N190" i="19"/>
  <c r="O190" i="19"/>
  <c r="P190" i="19"/>
  <c r="Q190" i="19"/>
  <c r="H160" i="19"/>
  <c r="L160" i="19"/>
  <c r="N160" i="19"/>
  <c r="O160" i="19"/>
  <c r="P160" i="19"/>
  <c r="Q160" i="19"/>
  <c r="H161" i="19"/>
  <c r="L161" i="19"/>
  <c r="N161" i="19"/>
  <c r="O161" i="19"/>
  <c r="P161" i="19"/>
  <c r="Q161" i="19"/>
  <c r="H162" i="19"/>
  <c r="L162" i="19"/>
  <c r="N162" i="19"/>
  <c r="O162" i="19"/>
  <c r="P162" i="19"/>
  <c r="Q162" i="19"/>
  <c r="H163" i="19"/>
  <c r="L163" i="19"/>
  <c r="N163" i="19"/>
  <c r="O163" i="19"/>
  <c r="P163" i="19"/>
  <c r="Q163" i="19"/>
  <c r="H164" i="19"/>
  <c r="L164" i="19"/>
  <c r="N164" i="19"/>
  <c r="O164" i="19"/>
  <c r="P164" i="19"/>
  <c r="Q164" i="19"/>
  <c r="H165" i="19"/>
  <c r="L165" i="19"/>
  <c r="N165" i="19"/>
  <c r="O165" i="19"/>
  <c r="P165" i="19"/>
  <c r="Q165" i="19"/>
  <c r="H166" i="19"/>
  <c r="L166" i="19"/>
  <c r="N166" i="19"/>
  <c r="O166" i="19"/>
  <c r="P166" i="19"/>
  <c r="Q166" i="19"/>
  <c r="H167" i="19"/>
  <c r="L167" i="19"/>
  <c r="N167" i="19"/>
  <c r="O167" i="19"/>
  <c r="P167" i="19"/>
  <c r="Q167" i="19"/>
  <c r="H168" i="19"/>
  <c r="L168" i="19"/>
  <c r="N168" i="19"/>
  <c r="O168" i="19"/>
  <c r="P168" i="19"/>
  <c r="Q168" i="19"/>
  <c r="H169" i="19"/>
  <c r="L169" i="19"/>
  <c r="N169" i="19"/>
  <c r="O169" i="19"/>
  <c r="P169" i="19"/>
  <c r="Q169" i="19"/>
  <c r="H170" i="19"/>
  <c r="L170" i="19"/>
  <c r="N170" i="19"/>
  <c r="O170" i="19"/>
  <c r="P170" i="19"/>
  <c r="Q170" i="19"/>
  <c r="H171" i="19"/>
  <c r="L171" i="19"/>
  <c r="N171" i="19"/>
  <c r="O171" i="19"/>
  <c r="P171" i="19"/>
  <c r="Q171" i="19"/>
  <c r="H172" i="19"/>
  <c r="L172" i="19"/>
  <c r="N172" i="19"/>
  <c r="O172" i="19"/>
  <c r="P172" i="19"/>
  <c r="Q172" i="19"/>
  <c r="R93" i="19" l="1"/>
  <c r="R103" i="19"/>
  <c r="R90" i="19"/>
  <c r="R92" i="19"/>
  <c r="R128" i="19"/>
  <c r="R91" i="19"/>
  <c r="R86" i="19"/>
  <c r="R110" i="19"/>
  <c r="R102" i="19"/>
  <c r="R119" i="19"/>
  <c r="R87" i="19"/>
  <c r="R99" i="19"/>
  <c r="R100" i="19"/>
  <c r="R109" i="19"/>
  <c r="R96" i="19"/>
  <c r="R118" i="19"/>
  <c r="R115" i="19"/>
  <c r="R117" i="19"/>
  <c r="R113" i="19"/>
  <c r="R104" i="19"/>
  <c r="R122" i="19"/>
  <c r="R116" i="19"/>
  <c r="R94" i="19"/>
  <c r="R125" i="19"/>
  <c r="R105" i="19"/>
  <c r="R98" i="19"/>
  <c r="R123" i="19"/>
  <c r="R126" i="19"/>
  <c r="R108" i="19"/>
  <c r="R124" i="19"/>
  <c r="R130" i="19"/>
  <c r="R112" i="19"/>
  <c r="R120" i="19"/>
  <c r="R121" i="19"/>
  <c r="R89" i="19"/>
  <c r="R101" i="19"/>
  <c r="R107" i="19"/>
  <c r="R106" i="19"/>
  <c r="R97" i="19"/>
  <c r="R129" i="19"/>
  <c r="R111" i="19"/>
  <c r="R127" i="19"/>
  <c r="R85" i="19"/>
  <c r="R166" i="19"/>
  <c r="R159" i="19"/>
  <c r="R163" i="19"/>
  <c r="R156" i="19"/>
  <c r="R157" i="19"/>
  <c r="R177" i="19"/>
  <c r="R162" i="19"/>
  <c r="R148" i="19"/>
  <c r="R135" i="19"/>
  <c r="R164" i="19"/>
  <c r="R155" i="19"/>
  <c r="R151" i="19"/>
  <c r="R169" i="19"/>
  <c r="R154" i="19"/>
  <c r="R149" i="19"/>
  <c r="R142" i="19"/>
  <c r="R138" i="19"/>
  <c r="R172" i="19"/>
  <c r="R136" i="19"/>
  <c r="R171" i="19"/>
  <c r="R167" i="19"/>
  <c r="R143" i="19"/>
  <c r="R147" i="19"/>
  <c r="R170" i="19"/>
  <c r="R152" i="19"/>
  <c r="R161" i="19"/>
  <c r="R141" i="19"/>
  <c r="R133" i="19"/>
  <c r="R134" i="19"/>
  <c r="R160" i="19"/>
  <c r="R146" i="19"/>
  <c r="R137" i="19"/>
  <c r="R158" i="19"/>
  <c r="R144" i="19"/>
  <c r="R180" i="19"/>
  <c r="R139" i="19"/>
  <c r="R168" i="19"/>
  <c r="R140" i="19"/>
  <c r="R165" i="19"/>
  <c r="R190" i="19"/>
  <c r="R153" i="19"/>
  <c r="R150" i="19"/>
  <c r="R145" i="19"/>
  <c r="Q47" i="19" l="1"/>
  <c r="P47" i="19"/>
  <c r="O47" i="19"/>
  <c r="N47" i="19"/>
  <c r="L47" i="19"/>
  <c r="H47" i="19"/>
  <c r="Q203" i="19"/>
  <c r="P203" i="19"/>
  <c r="O203" i="19"/>
  <c r="N203" i="19"/>
  <c r="L203" i="19"/>
  <c r="H203" i="19"/>
  <c r="Q63" i="19"/>
  <c r="P63" i="19"/>
  <c r="O63" i="19"/>
  <c r="N63" i="19"/>
  <c r="L63" i="19"/>
  <c r="H63" i="19"/>
  <c r="Q62" i="19"/>
  <c r="P62" i="19"/>
  <c r="O62" i="19"/>
  <c r="N62" i="19"/>
  <c r="L62" i="19"/>
  <c r="H62" i="19"/>
  <c r="Q202" i="19"/>
  <c r="P202" i="19"/>
  <c r="O202" i="19"/>
  <c r="N202" i="19"/>
  <c r="L202" i="19"/>
  <c r="H202" i="19"/>
  <c r="Q30" i="19"/>
  <c r="P30" i="19"/>
  <c r="O30" i="19"/>
  <c r="N30" i="19"/>
  <c r="L30" i="19"/>
  <c r="H30" i="19"/>
  <c r="Q60" i="19"/>
  <c r="P60" i="19"/>
  <c r="O60" i="19"/>
  <c r="N60" i="19"/>
  <c r="L60" i="19"/>
  <c r="H60" i="19"/>
  <c r="Q61" i="19"/>
  <c r="P61" i="19"/>
  <c r="O61" i="19"/>
  <c r="N61" i="19"/>
  <c r="L61" i="19"/>
  <c r="H61" i="19"/>
  <c r="Q204" i="19"/>
  <c r="P204" i="19"/>
  <c r="O204" i="19"/>
  <c r="N204" i="19"/>
  <c r="L204" i="19"/>
  <c r="H204" i="19"/>
  <c r="Q9" i="19"/>
  <c r="P9" i="19"/>
  <c r="O9" i="19"/>
  <c r="N9" i="19"/>
  <c r="L9" i="19"/>
  <c r="H9" i="19"/>
  <c r="Q40" i="19"/>
  <c r="P40" i="19"/>
  <c r="O40" i="19"/>
  <c r="N40" i="19"/>
  <c r="L40" i="19"/>
  <c r="H40" i="19"/>
  <c r="Q185" i="19"/>
  <c r="P185" i="19"/>
  <c r="O185" i="19"/>
  <c r="N185" i="19"/>
  <c r="L185" i="19"/>
  <c r="H185" i="19"/>
  <c r="Q53" i="19"/>
  <c r="P53" i="19"/>
  <c r="O53" i="19"/>
  <c r="N53" i="19"/>
  <c r="L53" i="19"/>
  <c r="H53" i="19"/>
  <c r="Q24" i="19"/>
  <c r="P24" i="19"/>
  <c r="O24" i="19"/>
  <c r="N24" i="19"/>
  <c r="L24" i="19"/>
  <c r="H24" i="19"/>
  <c r="Q64" i="19"/>
  <c r="P64" i="19"/>
  <c r="O64" i="19"/>
  <c r="N64" i="19"/>
  <c r="L64" i="19"/>
  <c r="H64" i="19"/>
  <c r="Q28" i="19"/>
  <c r="P28" i="19"/>
  <c r="O28" i="19"/>
  <c r="N28" i="19"/>
  <c r="L28" i="19"/>
  <c r="H28" i="19"/>
  <c r="Q65" i="19"/>
  <c r="P65" i="19"/>
  <c r="O65" i="19"/>
  <c r="N65" i="19"/>
  <c r="L65" i="19"/>
  <c r="H65" i="19"/>
  <c r="Q66" i="19"/>
  <c r="P66" i="19"/>
  <c r="O66" i="19"/>
  <c r="N66" i="19"/>
  <c r="L66" i="19"/>
  <c r="H66" i="19"/>
  <c r="Q20" i="19"/>
  <c r="P20" i="19"/>
  <c r="O20" i="19"/>
  <c r="N20" i="19"/>
  <c r="L20" i="19"/>
  <c r="H20" i="19"/>
  <c r="Q221" i="19"/>
  <c r="P221" i="19"/>
  <c r="O221" i="19"/>
  <c r="N221" i="19"/>
  <c r="L221" i="19"/>
  <c r="H221" i="19"/>
  <c r="Q3" i="19"/>
  <c r="P3" i="19"/>
  <c r="O3" i="19"/>
  <c r="N3" i="19"/>
  <c r="L3" i="19"/>
  <c r="H3" i="19"/>
  <c r="Q32" i="19"/>
  <c r="P32" i="19"/>
  <c r="O32" i="19"/>
  <c r="N32" i="19"/>
  <c r="L32" i="19"/>
  <c r="H32" i="19"/>
  <c r="Q35" i="19"/>
  <c r="P35" i="19"/>
  <c r="O35" i="19"/>
  <c r="N35" i="19"/>
  <c r="L35" i="19"/>
  <c r="H35" i="19"/>
  <c r="Q52" i="19"/>
  <c r="P52" i="19"/>
  <c r="O52" i="19"/>
  <c r="N52" i="19"/>
  <c r="L52" i="19"/>
  <c r="H52" i="19"/>
  <c r="Q46" i="19"/>
  <c r="P46" i="19"/>
  <c r="O46" i="19"/>
  <c r="N46" i="19"/>
  <c r="L46" i="19"/>
  <c r="H46" i="19"/>
  <c r="Q34" i="19"/>
  <c r="P34" i="19"/>
  <c r="O34" i="19"/>
  <c r="N34" i="19"/>
  <c r="L34" i="19"/>
  <c r="H34" i="19"/>
  <c r="Q50" i="19"/>
  <c r="P50" i="19"/>
  <c r="O50" i="19"/>
  <c r="N50" i="19"/>
  <c r="L50" i="19"/>
  <c r="H50" i="19"/>
  <c r="Q179" i="19"/>
  <c r="P179" i="19"/>
  <c r="O179" i="19"/>
  <c r="N179" i="19"/>
  <c r="L179" i="19"/>
  <c r="H179" i="19"/>
  <c r="Q71" i="19"/>
  <c r="P71" i="19"/>
  <c r="O71" i="19"/>
  <c r="N71" i="19"/>
  <c r="L71" i="19"/>
  <c r="H71" i="19"/>
  <c r="Q10" i="19"/>
  <c r="P10" i="19"/>
  <c r="O10" i="19"/>
  <c r="N10" i="19"/>
  <c r="L10" i="19"/>
  <c r="H10" i="19"/>
  <c r="Q15" i="19"/>
  <c r="P15" i="19"/>
  <c r="O15" i="19"/>
  <c r="N15" i="19"/>
  <c r="L15" i="19"/>
  <c r="H15" i="19"/>
  <c r="Q11" i="19"/>
  <c r="P11" i="19"/>
  <c r="O11" i="19"/>
  <c r="N11" i="19"/>
  <c r="L11" i="19"/>
  <c r="H11" i="19"/>
  <c r="Q176" i="19"/>
  <c r="P176" i="19"/>
  <c r="O176" i="19"/>
  <c r="N176" i="19"/>
  <c r="L176" i="19"/>
  <c r="H176" i="19"/>
  <c r="Q199" i="19"/>
  <c r="P199" i="19"/>
  <c r="O199" i="19"/>
  <c r="N199" i="19"/>
  <c r="L199" i="19"/>
  <c r="H199" i="19"/>
  <c r="Q8" i="19"/>
  <c r="P8" i="19"/>
  <c r="O8" i="19"/>
  <c r="N8" i="19"/>
  <c r="L8" i="19"/>
  <c r="H8" i="19"/>
  <c r="Q31" i="19"/>
  <c r="P31" i="19"/>
  <c r="O31" i="19"/>
  <c r="N31" i="19"/>
  <c r="L31" i="19"/>
  <c r="H31" i="19"/>
  <c r="Q55" i="19"/>
  <c r="P55" i="19"/>
  <c r="O55" i="19"/>
  <c r="N55" i="19"/>
  <c r="L55" i="19"/>
  <c r="H55" i="19"/>
  <c r="Q27" i="19"/>
  <c r="P27" i="19"/>
  <c r="O27" i="19"/>
  <c r="N27" i="19"/>
  <c r="L27" i="19"/>
  <c r="H27" i="19"/>
  <c r="Q2" i="19"/>
  <c r="P2" i="19"/>
  <c r="O2" i="19"/>
  <c r="N2" i="19"/>
  <c r="L2" i="19"/>
  <c r="H2" i="19"/>
  <c r="Q222" i="19"/>
  <c r="P222" i="19"/>
  <c r="O222" i="19"/>
  <c r="N222" i="19"/>
  <c r="L222" i="19"/>
  <c r="H222" i="19"/>
  <c r="Q200" i="19"/>
  <c r="P200" i="19"/>
  <c r="O200" i="19"/>
  <c r="N200" i="19"/>
  <c r="L200" i="19"/>
  <c r="H200" i="19"/>
  <c r="Q14" i="19"/>
  <c r="P14" i="19"/>
  <c r="O14" i="19"/>
  <c r="N14" i="19"/>
  <c r="L14" i="19"/>
  <c r="H14" i="19"/>
  <c r="Q186" i="19"/>
  <c r="P186" i="19"/>
  <c r="O186" i="19"/>
  <c r="N186" i="19"/>
  <c r="L186" i="19"/>
  <c r="H186" i="19"/>
  <c r="Q174" i="19"/>
  <c r="P174" i="19"/>
  <c r="O174" i="19"/>
  <c r="N174" i="19"/>
  <c r="L174" i="19"/>
  <c r="H174" i="19"/>
  <c r="Q188" i="19"/>
  <c r="P188" i="19"/>
  <c r="O188" i="19"/>
  <c r="N188" i="19"/>
  <c r="L188" i="19"/>
  <c r="H188" i="19"/>
  <c r="Q70" i="19"/>
  <c r="P70" i="19"/>
  <c r="O70" i="19"/>
  <c r="N70" i="19"/>
  <c r="L70" i="19"/>
  <c r="H70" i="19"/>
  <c r="Q59" i="19"/>
  <c r="P59" i="19"/>
  <c r="O59" i="19"/>
  <c r="N59" i="19"/>
  <c r="L59" i="19"/>
  <c r="H59" i="19"/>
  <c r="Q195" i="19"/>
  <c r="P195" i="19"/>
  <c r="O195" i="19"/>
  <c r="N195" i="19"/>
  <c r="L195" i="19"/>
  <c r="H195" i="19"/>
  <c r="Q42" i="19"/>
  <c r="P42" i="19"/>
  <c r="O42" i="19"/>
  <c r="N42" i="19"/>
  <c r="L42" i="19"/>
  <c r="H42" i="19"/>
  <c r="Q194" i="19"/>
  <c r="P194" i="19"/>
  <c r="O194" i="19"/>
  <c r="N194" i="19"/>
  <c r="L194" i="19"/>
  <c r="H194" i="19"/>
  <c r="Q23" i="19"/>
  <c r="P23" i="19"/>
  <c r="O23" i="19"/>
  <c r="N23" i="19"/>
  <c r="L23" i="19"/>
  <c r="H23" i="19"/>
  <c r="Q182" i="19"/>
  <c r="P182" i="19"/>
  <c r="O182" i="19"/>
  <c r="N182" i="19"/>
  <c r="L182" i="19"/>
  <c r="H182" i="19"/>
  <c r="Q38" i="19"/>
  <c r="P38" i="19"/>
  <c r="O38" i="19"/>
  <c r="N38" i="19"/>
  <c r="L38" i="19"/>
  <c r="H38" i="19"/>
  <c r="Q51" i="19"/>
  <c r="P51" i="19"/>
  <c r="O51" i="19"/>
  <c r="N51" i="19"/>
  <c r="L51" i="19"/>
  <c r="H51" i="19"/>
  <c r="Q206" i="19"/>
  <c r="P206" i="19"/>
  <c r="O206" i="19"/>
  <c r="N206" i="19"/>
  <c r="L206" i="19"/>
  <c r="H206" i="19"/>
  <c r="Q198" i="19"/>
  <c r="P198" i="19"/>
  <c r="O198" i="19"/>
  <c r="N198" i="19"/>
  <c r="L198" i="19"/>
  <c r="H198" i="19"/>
  <c r="Q184" i="19"/>
  <c r="P184" i="19"/>
  <c r="O184" i="19"/>
  <c r="N184" i="19"/>
  <c r="L184" i="19"/>
  <c r="H184" i="19"/>
  <c r="Q36" i="19"/>
  <c r="P36" i="19"/>
  <c r="O36" i="19"/>
  <c r="N36" i="19"/>
  <c r="L36" i="19"/>
  <c r="H36" i="19"/>
  <c r="Q187" i="19"/>
  <c r="P187" i="19"/>
  <c r="O187" i="19"/>
  <c r="N187" i="19"/>
  <c r="L187" i="19"/>
  <c r="H187" i="19"/>
  <c r="Q45" i="19"/>
  <c r="P45" i="19"/>
  <c r="O45" i="19"/>
  <c r="N45" i="19"/>
  <c r="L45" i="19"/>
  <c r="H45" i="19"/>
  <c r="Q225" i="19"/>
  <c r="P225" i="19"/>
  <c r="O225" i="19"/>
  <c r="N225" i="19"/>
  <c r="L225" i="19"/>
  <c r="H225" i="19"/>
  <c r="Q181" i="19"/>
  <c r="P181" i="19"/>
  <c r="O181" i="19"/>
  <c r="N181" i="19"/>
  <c r="L181" i="19"/>
  <c r="H181" i="19"/>
  <c r="Q191" i="19"/>
  <c r="P191" i="19"/>
  <c r="O191" i="19"/>
  <c r="N191" i="19"/>
  <c r="L191" i="19"/>
  <c r="H191" i="19"/>
  <c r="Q37" i="19"/>
  <c r="P37" i="19"/>
  <c r="O37" i="19"/>
  <c r="N37" i="19"/>
  <c r="L37" i="19"/>
  <c r="H37" i="19"/>
  <c r="Q39" i="19"/>
  <c r="P39" i="19"/>
  <c r="O39" i="19"/>
  <c r="N39" i="19"/>
  <c r="L39" i="19"/>
  <c r="H39" i="19"/>
  <c r="Q18" i="19"/>
  <c r="P18" i="19"/>
  <c r="O18" i="19"/>
  <c r="N18" i="19"/>
  <c r="L18" i="19"/>
  <c r="H18" i="19"/>
  <c r="Q226" i="19"/>
  <c r="P226" i="19"/>
  <c r="O226" i="19"/>
  <c r="N226" i="19"/>
  <c r="L226" i="19"/>
  <c r="H226" i="19"/>
  <c r="Q68" i="19"/>
  <c r="P68" i="19"/>
  <c r="O68" i="19"/>
  <c r="N68" i="19"/>
  <c r="L68" i="19"/>
  <c r="H68" i="19"/>
  <c r="Q56" i="19"/>
  <c r="P56" i="19"/>
  <c r="O56" i="19"/>
  <c r="N56" i="19"/>
  <c r="L56" i="19"/>
  <c r="H56" i="19"/>
  <c r="Q207" i="19"/>
  <c r="P207" i="19"/>
  <c r="O207" i="19"/>
  <c r="N207" i="19"/>
  <c r="L207" i="19"/>
  <c r="H207" i="19"/>
  <c r="Q43" i="19"/>
  <c r="P43" i="19"/>
  <c r="O43" i="19"/>
  <c r="N43" i="19"/>
  <c r="L43" i="19"/>
  <c r="H43" i="19"/>
  <c r="Q69" i="19"/>
  <c r="P69" i="19"/>
  <c r="O69" i="19"/>
  <c r="N69" i="19"/>
  <c r="L69" i="19"/>
  <c r="H69" i="19"/>
  <c r="Q193" i="19"/>
  <c r="P193" i="19"/>
  <c r="O193" i="19"/>
  <c r="N193" i="19"/>
  <c r="L193" i="19"/>
  <c r="H193" i="19"/>
  <c r="Q197" i="19"/>
  <c r="P197" i="19"/>
  <c r="O197" i="19"/>
  <c r="N197" i="19"/>
  <c r="L197" i="19"/>
  <c r="H197" i="19"/>
  <c r="Q67" i="19"/>
  <c r="P67" i="19"/>
  <c r="O67" i="19"/>
  <c r="N67" i="19"/>
  <c r="L67" i="19"/>
  <c r="H67" i="19"/>
  <c r="Q224" i="19"/>
  <c r="P224" i="19"/>
  <c r="O224" i="19"/>
  <c r="N224" i="19"/>
  <c r="L224" i="19"/>
  <c r="H224" i="19"/>
  <c r="Q17" i="19"/>
  <c r="P17" i="19"/>
  <c r="O17" i="19"/>
  <c r="N17" i="19"/>
  <c r="L17" i="19"/>
  <c r="H17" i="19"/>
  <c r="Q178" i="19"/>
  <c r="P178" i="19"/>
  <c r="O178" i="19"/>
  <c r="N178" i="19"/>
  <c r="L178" i="19"/>
  <c r="H178" i="19"/>
  <c r="Q209" i="19"/>
  <c r="P209" i="19"/>
  <c r="O209" i="19"/>
  <c r="N209" i="19"/>
  <c r="L209" i="19"/>
  <c r="H209" i="19"/>
  <c r="Q16" i="19"/>
  <c r="P16" i="19"/>
  <c r="O16" i="19"/>
  <c r="N16" i="19"/>
  <c r="L16" i="19"/>
  <c r="H16" i="19"/>
  <c r="Q6" i="19"/>
  <c r="P6" i="19"/>
  <c r="O6" i="19"/>
  <c r="N6" i="19"/>
  <c r="L6" i="19"/>
  <c r="H6" i="19"/>
  <c r="Q205" i="19"/>
  <c r="P205" i="19"/>
  <c r="O205" i="19"/>
  <c r="N205" i="19"/>
  <c r="L205" i="19"/>
  <c r="H205" i="19"/>
  <c r="Q13" i="19"/>
  <c r="P13" i="19"/>
  <c r="O13" i="19"/>
  <c r="N13" i="19"/>
  <c r="L13" i="19"/>
  <c r="H13" i="19"/>
  <c r="Q25" i="19"/>
  <c r="P25" i="19"/>
  <c r="O25" i="19"/>
  <c r="N25" i="19"/>
  <c r="L25" i="19"/>
  <c r="H25" i="19"/>
  <c r="Q173" i="19"/>
  <c r="P173" i="19"/>
  <c r="O173" i="19"/>
  <c r="N173" i="19"/>
  <c r="L173" i="19"/>
  <c r="H173" i="19"/>
  <c r="Q7" i="19"/>
  <c r="P7" i="19"/>
  <c r="O7" i="19"/>
  <c r="N7" i="19"/>
  <c r="L7" i="19"/>
  <c r="H7" i="19"/>
  <c r="Q201" i="19"/>
  <c r="P201" i="19"/>
  <c r="O201" i="19"/>
  <c r="N201" i="19"/>
  <c r="L201" i="19"/>
  <c r="H201" i="19"/>
  <c r="Q19" i="19"/>
  <c r="P19" i="19"/>
  <c r="O19" i="19"/>
  <c r="N19" i="19"/>
  <c r="L19" i="19"/>
  <c r="H19" i="19"/>
  <c r="Q82" i="19"/>
  <c r="P82" i="19"/>
  <c r="O82" i="19"/>
  <c r="N82" i="19"/>
  <c r="L82" i="19"/>
  <c r="H82" i="19"/>
  <c r="Q22" i="19"/>
  <c r="P22" i="19"/>
  <c r="O22" i="19"/>
  <c r="N22" i="19"/>
  <c r="L22" i="19"/>
  <c r="H22" i="19"/>
  <c r="Q223" i="19"/>
  <c r="P223" i="19"/>
  <c r="O223" i="19"/>
  <c r="N223" i="19"/>
  <c r="L223" i="19"/>
  <c r="H223" i="19"/>
  <c r="Q208" i="19"/>
  <c r="P208" i="19"/>
  <c r="O208" i="19"/>
  <c r="N208" i="19"/>
  <c r="L208" i="19"/>
  <c r="H208" i="19"/>
  <c r="Q49" i="19"/>
  <c r="P49" i="19"/>
  <c r="O49" i="19"/>
  <c r="N49" i="19"/>
  <c r="L49" i="19"/>
  <c r="H49" i="19"/>
  <c r="Q44" i="19"/>
  <c r="P44" i="19"/>
  <c r="O44" i="19"/>
  <c r="N44" i="19"/>
  <c r="L44" i="19"/>
  <c r="H44" i="19"/>
  <c r="Q41" i="19"/>
  <c r="P41" i="19"/>
  <c r="O41" i="19"/>
  <c r="N41" i="19"/>
  <c r="L41" i="19"/>
  <c r="H41" i="19"/>
  <c r="Q4" i="19"/>
  <c r="P4" i="19"/>
  <c r="O4" i="19"/>
  <c r="N4" i="19"/>
  <c r="L4" i="19"/>
  <c r="H4" i="19"/>
  <c r="Q196" i="19"/>
  <c r="P196" i="19"/>
  <c r="O196" i="19"/>
  <c r="N196" i="19"/>
  <c r="L196" i="19"/>
  <c r="H196" i="19"/>
  <c r="Q189" i="19"/>
  <c r="P189" i="19"/>
  <c r="O189" i="19"/>
  <c r="N189" i="19"/>
  <c r="L189" i="19"/>
  <c r="H189" i="19"/>
  <c r="Q175" i="19"/>
  <c r="P175" i="19"/>
  <c r="O175" i="19"/>
  <c r="N175" i="19"/>
  <c r="L175" i="19"/>
  <c r="H175" i="19"/>
  <c r="Q54" i="19"/>
  <c r="P54" i="19"/>
  <c r="O54" i="19"/>
  <c r="N54" i="19"/>
  <c r="L54" i="19"/>
  <c r="H54" i="19"/>
  <c r="Q192" i="19"/>
  <c r="P192" i="19"/>
  <c r="O192" i="19"/>
  <c r="N192" i="19"/>
  <c r="L192" i="19"/>
  <c r="H192" i="19"/>
  <c r="Q57" i="19"/>
  <c r="P57" i="19"/>
  <c r="O57" i="19"/>
  <c r="N57" i="19"/>
  <c r="L57" i="19"/>
  <c r="H57" i="19"/>
  <c r="Q48" i="19"/>
  <c r="P48" i="19"/>
  <c r="O48" i="19"/>
  <c r="N48" i="19"/>
  <c r="L48" i="19"/>
  <c r="H48" i="19"/>
  <c r="Q183" i="19"/>
  <c r="P183" i="19"/>
  <c r="O183" i="19"/>
  <c r="N183" i="19"/>
  <c r="L183" i="19"/>
  <c r="H183" i="19"/>
  <c r="Q12" i="19"/>
  <c r="P12" i="19"/>
  <c r="O12" i="19"/>
  <c r="N12" i="19"/>
  <c r="L12" i="19"/>
  <c r="H12" i="19"/>
  <c r="Q5" i="19"/>
  <c r="P5" i="19"/>
  <c r="O5" i="19"/>
  <c r="N5" i="19"/>
  <c r="L5" i="19"/>
  <c r="H5" i="19"/>
  <c r="Q26" i="19"/>
  <c r="P26" i="19"/>
  <c r="O26" i="19"/>
  <c r="N26" i="19"/>
  <c r="L26" i="19"/>
  <c r="H26" i="19"/>
  <c r="Q58" i="19"/>
  <c r="P58" i="19"/>
  <c r="O58" i="19"/>
  <c r="N58" i="19"/>
  <c r="L58" i="19"/>
  <c r="H58" i="19"/>
  <c r="Q33" i="19"/>
  <c r="P33" i="19"/>
  <c r="O33" i="19"/>
  <c r="N33" i="19"/>
  <c r="L33" i="19"/>
  <c r="H33" i="19"/>
  <c r="Q29" i="19"/>
  <c r="P29" i="19"/>
  <c r="O29" i="19"/>
  <c r="N29" i="19"/>
  <c r="L29" i="19"/>
  <c r="H29" i="19"/>
  <c r="Q21" i="19"/>
  <c r="P21" i="19"/>
  <c r="O21" i="19"/>
  <c r="N21" i="19"/>
  <c r="L21" i="19"/>
  <c r="H21" i="19"/>
  <c r="R61" i="19" l="1"/>
  <c r="R202" i="19"/>
  <c r="R199" i="19"/>
  <c r="R9" i="19"/>
  <c r="R203" i="19"/>
  <c r="R14" i="19"/>
  <c r="R194" i="19"/>
  <c r="R42" i="19"/>
  <c r="R70" i="19"/>
  <c r="R188" i="19"/>
  <c r="R12" i="19"/>
  <c r="R59" i="19"/>
  <c r="R27" i="19"/>
  <c r="R176" i="19"/>
  <c r="R185" i="19"/>
  <c r="R8" i="19"/>
  <c r="R174" i="19"/>
  <c r="R200" i="19"/>
  <c r="R31" i="19"/>
  <c r="R224" i="19"/>
  <c r="R193" i="19"/>
  <c r="R207" i="19"/>
  <c r="R18" i="19"/>
  <c r="R39" i="19"/>
  <c r="R198" i="19"/>
  <c r="R10" i="19"/>
  <c r="R52" i="19"/>
  <c r="R32" i="19"/>
  <c r="R16" i="19"/>
  <c r="R43" i="19"/>
  <c r="R68" i="19"/>
  <c r="R15" i="19"/>
  <c r="R65" i="19"/>
  <c r="R64" i="19"/>
  <c r="R6" i="19"/>
  <c r="R197" i="19"/>
  <c r="R226" i="19"/>
  <c r="R191" i="19"/>
  <c r="R45" i="19"/>
  <c r="R187" i="19"/>
  <c r="R184" i="19"/>
  <c r="R11" i="19"/>
  <c r="R34" i="19"/>
  <c r="R66" i="19"/>
  <c r="R28" i="19"/>
  <c r="R53" i="19"/>
  <c r="R26" i="19"/>
  <c r="R175" i="19"/>
  <c r="R196" i="19"/>
  <c r="R178" i="19"/>
  <c r="R56" i="19"/>
  <c r="R37" i="19"/>
  <c r="R225" i="19"/>
  <c r="R38" i="19"/>
  <c r="R23" i="19"/>
  <c r="R71" i="19"/>
  <c r="R50" i="19"/>
  <c r="R3" i="19"/>
  <c r="R20" i="19"/>
  <c r="R40" i="19"/>
  <c r="R47" i="19"/>
  <c r="R21" i="19"/>
  <c r="R183" i="19"/>
  <c r="R54" i="19"/>
  <c r="R41" i="19"/>
  <c r="R49" i="19"/>
  <c r="R22" i="19"/>
  <c r="R201" i="19"/>
  <c r="R222" i="19"/>
  <c r="R63" i="19"/>
  <c r="R58" i="19"/>
  <c r="R4" i="19"/>
  <c r="R223" i="19"/>
  <c r="R19" i="19"/>
  <c r="R7" i="19"/>
  <c r="R33" i="19"/>
  <c r="R57" i="19"/>
  <c r="R192" i="19"/>
  <c r="R189" i="19"/>
  <c r="R44" i="19"/>
  <c r="R208" i="19"/>
  <c r="R82" i="19"/>
  <c r="R205" i="19"/>
  <c r="R17" i="19"/>
  <c r="R204" i="19"/>
  <c r="R30" i="19"/>
  <c r="R25" i="19"/>
  <c r="R29" i="19"/>
  <c r="R5" i="19"/>
  <c r="R48" i="19"/>
  <c r="R209" i="19"/>
  <c r="R67" i="19"/>
  <c r="R69" i="19"/>
  <c r="R181" i="19"/>
  <c r="R36" i="19"/>
  <c r="R206" i="19"/>
  <c r="R182" i="19"/>
  <c r="R195" i="19"/>
  <c r="R186" i="19"/>
  <c r="R2" i="19"/>
  <c r="R55" i="19"/>
  <c r="R179" i="19"/>
  <c r="R46" i="19"/>
  <c r="R35" i="19"/>
  <c r="R221" i="19"/>
  <c r="R24" i="19"/>
  <c r="R60" i="19"/>
  <c r="R62" i="19"/>
  <c r="R173" i="19"/>
  <c r="R13" i="19"/>
  <c r="R51" i="19"/>
  <c r="F4" i="7" l="1"/>
  <c r="F5" i="7"/>
  <c r="F6" i="7"/>
  <c r="F7" i="7"/>
  <c r="F8" i="7"/>
  <c r="F9" i="7"/>
  <c r="F10" i="7"/>
  <c r="F11" i="7"/>
  <c r="F12" i="7"/>
  <c r="F13" i="7"/>
  <c r="F14" i="7"/>
  <c r="F15" i="7"/>
  <c r="F16" i="7"/>
  <c r="F17" i="7"/>
  <c r="F18" i="7"/>
  <c r="F19" i="7"/>
  <c r="F20" i="7"/>
  <c r="F21" i="7"/>
  <c r="F22" i="7"/>
  <c r="F23" i="7"/>
  <c r="F24" i="7"/>
  <c r="F25" i="7"/>
  <c r="F26" i="7"/>
  <c r="F3" i="7"/>
  <c r="H3" i="14"/>
  <c r="H27" i="16" l="1"/>
  <c r="H4" i="16"/>
  <c r="H5" i="16"/>
  <c r="H6" i="16"/>
  <c r="H7" i="16"/>
  <c r="H8" i="16"/>
  <c r="H9" i="16"/>
  <c r="H10" i="16"/>
  <c r="H11" i="16"/>
  <c r="H12" i="16"/>
  <c r="H13" i="16"/>
  <c r="H14" i="16"/>
  <c r="H15" i="16"/>
  <c r="H16" i="16"/>
  <c r="H17" i="16"/>
  <c r="H18" i="16"/>
  <c r="H19" i="16"/>
  <c r="H20" i="16"/>
  <c r="H21" i="16"/>
  <c r="H22" i="16"/>
  <c r="H23" i="16"/>
  <c r="H24" i="16"/>
  <c r="H25" i="16"/>
  <c r="H26" i="16"/>
  <c r="H3" i="16"/>
  <c r="H4" i="13" l="1"/>
  <c r="H5" i="13"/>
  <c r="H6" i="13"/>
  <c r="H7" i="13"/>
  <c r="H8" i="13"/>
  <c r="H9" i="13"/>
  <c r="H10" i="13"/>
  <c r="H11" i="13"/>
  <c r="H12" i="13"/>
  <c r="H13" i="13"/>
  <c r="H14" i="13"/>
  <c r="H15" i="13"/>
  <c r="H16" i="13"/>
  <c r="H17" i="13"/>
  <c r="H18" i="13"/>
  <c r="H19" i="13"/>
  <c r="H20" i="13"/>
  <c r="H21" i="13"/>
  <c r="H22" i="13"/>
  <c r="H23" i="13"/>
  <c r="H24" i="13"/>
  <c r="H25" i="13"/>
  <c r="H26" i="13"/>
  <c r="H27" i="13"/>
  <c r="H3" i="13"/>
  <c r="G7" i="11"/>
  <c r="G8" i="11"/>
  <c r="G9" i="11"/>
  <c r="G10" i="11"/>
  <c r="G11" i="11"/>
  <c r="G12" i="11"/>
  <c r="G13" i="11"/>
  <c r="G14" i="11"/>
  <c r="G15" i="11"/>
  <c r="G16" i="11"/>
  <c r="G17" i="11"/>
  <c r="G18" i="11"/>
  <c r="G19" i="11"/>
  <c r="G20" i="11"/>
  <c r="G21" i="11"/>
  <c r="G22" i="11"/>
  <c r="G23" i="11"/>
  <c r="G24" i="11"/>
  <c r="G25" i="11"/>
  <c r="G26" i="11"/>
  <c r="G27" i="11"/>
  <c r="G28" i="11"/>
  <c r="G29" i="11"/>
  <c r="G30" i="11"/>
  <c r="G6" i="11"/>
  <c r="D1766" i="1"/>
  <c r="R1429" i="1"/>
  <c r="Q1429" i="1"/>
  <c r="P1429" i="1"/>
  <c r="O1429" i="1"/>
  <c r="L1429" i="1"/>
  <c r="H1429" i="1"/>
  <c r="R1428" i="1"/>
  <c r="Q1428" i="1"/>
  <c r="P1428" i="1"/>
  <c r="O1428" i="1"/>
  <c r="L1428" i="1"/>
  <c r="H1428" i="1"/>
  <c r="R1427" i="1"/>
  <c r="Q1427" i="1"/>
  <c r="P1427" i="1"/>
  <c r="O1427" i="1"/>
  <c r="L1427" i="1"/>
  <c r="H1427" i="1"/>
  <c r="R1426" i="1"/>
  <c r="Q1426" i="1"/>
  <c r="P1426" i="1"/>
  <c r="O1426" i="1"/>
  <c r="L1426" i="1"/>
  <c r="H1426" i="1"/>
  <c r="R1425" i="1"/>
  <c r="Q1425" i="1"/>
  <c r="P1425" i="1"/>
  <c r="O1425" i="1"/>
  <c r="L1425" i="1"/>
  <c r="H1425" i="1"/>
  <c r="R1423" i="1"/>
  <c r="Q1423" i="1"/>
  <c r="P1423" i="1"/>
  <c r="O1423" i="1"/>
  <c r="L1423" i="1"/>
  <c r="H1423" i="1"/>
  <c r="R1422" i="1"/>
  <c r="Q1422" i="1"/>
  <c r="P1422" i="1"/>
  <c r="O1422" i="1"/>
  <c r="L1422" i="1"/>
  <c r="H1422" i="1"/>
  <c r="R1421" i="1"/>
  <c r="Q1421" i="1"/>
  <c r="P1421" i="1"/>
  <c r="O1421" i="1"/>
  <c r="L1421" i="1"/>
  <c r="H1421" i="1"/>
  <c r="R1434" i="1"/>
  <c r="Q1434" i="1"/>
  <c r="P1434" i="1"/>
  <c r="O1434" i="1"/>
  <c r="L1434" i="1"/>
  <c r="H1434" i="1"/>
  <c r="R1420" i="1"/>
  <c r="Q1420" i="1"/>
  <c r="P1420" i="1"/>
  <c r="O1420" i="1"/>
  <c r="L1420" i="1"/>
  <c r="H1420" i="1"/>
  <c r="R1418" i="1"/>
  <c r="Q1418" i="1"/>
  <c r="P1418" i="1"/>
  <c r="O1418" i="1"/>
  <c r="L1418" i="1"/>
  <c r="H1418" i="1"/>
  <c r="R1417" i="1"/>
  <c r="Q1417" i="1"/>
  <c r="P1417" i="1"/>
  <c r="O1417" i="1"/>
  <c r="L1417" i="1"/>
  <c r="H1417" i="1"/>
  <c r="R1416" i="1"/>
  <c r="Q1416" i="1"/>
  <c r="P1416" i="1"/>
  <c r="O1416" i="1"/>
  <c r="L1416" i="1"/>
  <c r="H1416" i="1"/>
  <c r="R1424" i="1"/>
  <c r="Q1424" i="1"/>
  <c r="P1424" i="1"/>
  <c r="O1424" i="1"/>
  <c r="L1424" i="1"/>
  <c r="H1424" i="1"/>
  <c r="R1415" i="1"/>
  <c r="Q1415" i="1"/>
  <c r="P1415" i="1"/>
  <c r="O1415" i="1"/>
  <c r="L1415" i="1"/>
  <c r="H1415" i="1"/>
  <c r="R1414" i="1"/>
  <c r="Q1414" i="1"/>
  <c r="P1414" i="1"/>
  <c r="O1414" i="1"/>
  <c r="L1414" i="1"/>
  <c r="H1414" i="1"/>
  <c r="R1413" i="1"/>
  <c r="Q1413" i="1"/>
  <c r="P1413" i="1"/>
  <c r="O1413" i="1"/>
  <c r="L1413" i="1"/>
  <c r="H1413" i="1"/>
  <c r="R1419" i="1"/>
  <c r="Q1419" i="1"/>
  <c r="P1419" i="1"/>
  <c r="O1419" i="1"/>
  <c r="L1419" i="1"/>
  <c r="H1419" i="1"/>
  <c r="R1412" i="1"/>
  <c r="Q1412" i="1"/>
  <c r="P1412" i="1"/>
  <c r="O1412" i="1"/>
  <c r="L1412" i="1"/>
  <c r="H1412" i="1"/>
  <c r="R1411" i="1"/>
  <c r="Q1411" i="1"/>
  <c r="P1411" i="1"/>
  <c r="O1411" i="1"/>
  <c r="L1411" i="1"/>
  <c r="H1411" i="1"/>
  <c r="R1410" i="1"/>
  <c r="Q1410" i="1"/>
  <c r="P1410" i="1"/>
  <c r="O1410" i="1"/>
  <c r="L1410" i="1"/>
  <c r="H1410" i="1"/>
  <c r="R1409" i="1"/>
  <c r="Q1409" i="1"/>
  <c r="P1409" i="1"/>
  <c r="O1409" i="1"/>
  <c r="L1409" i="1"/>
  <c r="H1409" i="1"/>
  <c r="R1408" i="1"/>
  <c r="Q1408" i="1"/>
  <c r="P1408" i="1"/>
  <c r="O1408" i="1"/>
  <c r="L1408" i="1"/>
  <c r="H1408" i="1"/>
  <c r="R1407" i="1"/>
  <c r="Q1407" i="1"/>
  <c r="P1407" i="1"/>
  <c r="O1407" i="1"/>
  <c r="L1407" i="1"/>
  <c r="H1407" i="1"/>
  <c r="R1406" i="1"/>
  <c r="Q1406" i="1"/>
  <c r="P1406" i="1"/>
  <c r="O1406" i="1"/>
  <c r="L1406" i="1"/>
  <c r="H1406" i="1"/>
  <c r="R1405" i="1"/>
  <c r="Q1405" i="1"/>
  <c r="P1405" i="1"/>
  <c r="O1405" i="1"/>
  <c r="L1405" i="1"/>
  <c r="H1405" i="1"/>
  <c r="S1427" i="1" l="1"/>
  <c r="S1405" i="1"/>
  <c r="S1413" i="1"/>
  <c r="S1424" i="1"/>
  <c r="S1415" i="1"/>
  <c r="S1421" i="1"/>
  <c r="S1428" i="1"/>
  <c r="S1425" i="1"/>
  <c r="S1410" i="1"/>
  <c r="S1429" i="1"/>
  <c r="S1407" i="1"/>
  <c r="S1409" i="1"/>
  <c r="S1419" i="1"/>
  <c r="S1406" i="1"/>
  <c r="S1412" i="1"/>
  <c r="S1418" i="1"/>
  <c r="S1423" i="1"/>
  <c r="S1411" i="1"/>
  <c r="S1414" i="1"/>
  <c r="S1416" i="1"/>
  <c r="S1417" i="1"/>
  <c r="S1422" i="1"/>
  <c r="S1426" i="1"/>
  <c r="S1434" i="1"/>
  <c r="S1408" i="1"/>
  <c r="S1420" i="1"/>
  <c r="R1476" i="1"/>
  <c r="Q1476" i="1"/>
  <c r="P1476" i="1"/>
  <c r="O1476" i="1"/>
  <c r="L1476" i="1"/>
  <c r="H1476" i="1"/>
  <c r="R1475" i="1"/>
  <c r="Q1475" i="1"/>
  <c r="P1475" i="1"/>
  <c r="O1475" i="1"/>
  <c r="L1475" i="1"/>
  <c r="H1475" i="1"/>
  <c r="R1474" i="1"/>
  <c r="Q1474" i="1"/>
  <c r="P1474" i="1"/>
  <c r="O1474" i="1"/>
  <c r="L1474" i="1"/>
  <c r="H1474" i="1"/>
  <c r="R1473" i="1"/>
  <c r="Q1473" i="1"/>
  <c r="P1473" i="1"/>
  <c r="O1473" i="1"/>
  <c r="L1473" i="1"/>
  <c r="H1473" i="1"/>
  <c r="R1472" i="1"/>
  <c r="Q1472" i="1"/>
  <c r="P1472" i="1"/>
  <c r="O1472" i="1"/>
  <c r="L1472" i="1"/>
  <c r="H1472" i="1"/>
  <c r="R1471" i="1"/>
  <c r="Q1471" i="1"/>
  <c r="P1471" i="1"/>
  <c r="O1471" i="1"/>
  <c r="L1471" i="1"/>
  <c r="H1471" i="1"/>
  <c r="R1470" i="1"/>
  <c r="Q1470" i="1"/>
  <c r="P1470" i="1"/>
  <c r="O1470" i="1"/>
  <c r="L1470" i="1"/>
  <c r="H1470" i="1"/>
  <c r="R1469" i="1"/>
  <c r="Q1469" i="1"/>
  <c r="P1469" i="1"/>
  <c r="O1469" i="1"/>
  <c r="L1469" i="1"/>
  <c r="H1469" i="1"/>
  <c r="R1465" i="1"/>
  <c r="Q1465" i="1"/>
  <c r="P1465" i="1"/>
  <c r="O1465" i="1"/>
  <c r="L1465" i="1"/>
  <c r="H1465" i="1"/>
  <c r="R1464" i="1"/>
  <c r="Q1464" i="1"/>
  <c r="P1464" i="1"/>
  <c r="O1464" i="1"/>
  <c r="L1464" i="1"/>
  <c r="H1464" i="1"/>
  <c r="R1463" i="1"/>
  <c r="Q1463" i="1"/>
  <c r="P1463" i="1"/>
  <c r="O1463" i="1"/>
  <c r="L1463" i="1"/>
  <c r="H1463" i="1"/>
  <c r="R1462" i="1"/>
  <c r="Q1462" i="1"/>
  <c r="P1462" i="1"/>
  <c r="O1462" i="1"/>
  <c r="L1462" i="1"/>
  <c r="H1462" i="1"/>
  <c r="R1468" i="1"/>
  <c r="Q1468" i="1"/>
  <c r="P1468" i="1"/>
  <c r="O1468" i="1"/>
  <c r="L1468" i="1"/>
  <c r="H1468" i="1"/>
  <c r="R1461" i="1"/>
  <c r="Q1461" i="1"/>
  <c r="P1461" i="1"/>
  <c r="O1461" i="1"/>
  <c r="L1461" i="1"/>
  <c r="H1461" i="1"/>
  <c r="R1466" i="1"/>
  <c r="Q1466" i="1"/>
  <c r="P1466" i="1"/>
  <c r="O1466" i="1"/>
  <c r="L1466" i="1"/>
  <c r="H1466" i="1"/>
  <c r="R1467" i="1"/>
  <c r="Q1467" i="1"/>
  <c r="P1467" i="1"/>
  <c r="O1467" i="1"/>
  <c r="L1467" i="1"/>
  <c r="H1467" i="1"/>
  <c r="R1460" i="1"/>
  <c r="Q1460" i="1"/>
  <c r="P1460" i="1"/>
  <c r="O1460" i="1"/>
  <c r="L1460" i="1"/>
  <c r="H1460" i="1"/>
  <c r="R1459" i="1"/>
  <c r="Q1459" i="1"/>
  <c r="P1459" i="1"/>
  <c r="O1459" i="1"/>
  <c r="L1459" i="1"/>
  <c r="H1459" i="1"/>
  <c r="R1458" i="1"/>
  <c r="Q1458" i="1"/>
  <c r="P1458" i="1"/>
  <c r="O1458" i="1"/>
  <c r="L1458" i="1"/>
  <c r="H1458" i="1"/>
  <c r="R1457" i="1"/>
  <c r="Q1457" i="1"/>
  <c r="P1457" i="1"/>
  <c r="O1457" i="1"/>
  <c r="L1457" i="1"/>
  <c r="H1457" i="1"/>
  <c r="R1455" i="1"/>
  <c r="Q1455" i="1"/>
  <c r="P1455" i="1"/>
  <c r="O1455" i="1"/>
  <c r="L1455" i="1"/>
  <c r="H1455" i="1"/>
  <c r="R1456" i="1"/>
  <c r="Q1456" i="1"/>
  <c r="P1456" i="1"/>
  <c r="O1456" i="1"/>
  <c r="L1456" i="1"/>
  <c r="H1456" i="1"/>
  <c r="R1454" i="1"/>
  <c r="Q1454" i="1"/>
  <c r="P1454" i="1"/>
  <c r="O1454" i="1"/>
  <c r="L1454" i="1"/>
  <c r="H1454" i="1"/>
  <c r="R1453" i="1"/>
  <c r="Q1453" i="1"/>
  <c r="P1453" i="1"/>
  <c r="O1453" i="1"/>
  <c r="L1453" i="1"/>
  <c r="H1453" i="1"/>
  <c r="R1452" i="1"/>
  <c r="Q1452" i="1"/>
  <c r="P1452" i="1"/>
  <c r="O1452" i="1"/>
  <c r="L1452" i="1"/>
  <c r="H1452" i="1"/>
  <c r="S1457" i="1" l="1"/>
  <c r="S1455" i="1"/>
  <c r="S1468" i="1"/>
  <c r="S1456" i="1"/>
  <c r="S1465" i="1"/>
  <c r="S1470" i="1"/>
  <c r="S1474" i="1"/>
  <c r="S1454" i="1"/>
  <c r="S1458" i="1"/>
  <c r="S1453" i="1"/>
  <c r="S1467" i="1"/>
  <c r="S1463" i="1"/>
  <c r="S1473" i="1"/>
  <c r="S1461" i="1"/>
  <c r="S1452" i="1"/>
  <c r="S1466" i="1"/>
  <c r="S1471" i="1"/>
  <c r="S1469" i="1"/>
  <c r="S1476" i="1"/>
  <c r="S1464" i="1"/>
  <c r="S1459" i="1"/>
  <c r="S1462" i="1"/>
  <c r="S1472" i="1"/>
  <c r="S1460" i="1"/>
  <c r="S1475" i="1"/>
  <c r="R1673" i="1"/>
  <c r="Q1673" i="1"/>
  <c r="P1673" i="1"/>
  <c r="O1673" i="1"/>
  <c r="L1673" i="1"/>
  <c r="H1673" i="1"/>
  <c r="R1672" i="1"/>
  <c r="Q1672" i="1"/>
  <c r="P1672" i="1"/>
  <c r="O1672" i="1"/>
  <c r="L1672" i="1"/>
  <c r="H1672" i="1"/>
  <c r="R1670" i="1"/>
  <c r="Q1670" i="1"/>
  <c r="P1670" i="1"/>
  <c r="O1670" i="1"/>
  <c r="L1670" i="1"/>
  <c r="H1670" i="1"/>
  <c r="R1669" i="1"/>
  <c r="Q1669" i="1"/>
  <c r="P1669" i="1"/>
  <c r="O1669" i="1"/>
  <c r="L1669" i="1"/>
  <c r="H1669" i="1"/>
  <c r="R1668" i="1"/>
  <c r="Q1668" i="1"/>
  <c r="P1668" i="1"/>
  <c r="O1668" i="1"/>
  <c r="L1668" i="1"/>
  <c r="H1668" i="1"/>
  <c r="R1667" i="1"/>
  <c r="Q1667" i="1"/>
  <c r="P1667" i="1"/>
  <c r="O1667" i="1"/>
  <c r="L1667" i="1"/>
  <c r="H1667" i="1"/>
  <c r="R1666" i="1"/>
  <c r="Q1666" i="1"/>
  <c r="P1666" i="1"/>
  <c r="O1666" i="1"/>
  <c r="L1666" i="1"/>
  <c r="H1666" i="1"/>
  <c r="R1665" i="1"/>
  <c r="Q1665" i="1"/>
  <c r="P1665" i="1"/>
  <c r="O1665" i="1"/>
  <c r="L1665" i="1"/>
  <c r="H1665" i="1"/>
  <c r="R1661" i="1"/>
  <c r="Q1661" i="1"/>
  <c r="P1661" i="1"/>
  <c r="O1661" i="1"/>
  <c r="L1661" i="1"/>
  <c r="H1661" i="1"/>
  <c r="R1660" i="1"/>
  <c r="Q1660" i="1"/>
  <c r="P1660" i="1"/>
  <c r="O1660" i="1"/>
  <c r="L1660" i="1"/>
  <c r="H1660" i="1"/>
  <c r="R1659" i="1"/>
  <c r="Q1659" i="1"/>
  <c r="P1659" i="1"/>
  <c r="O1659" i="1"/>
  <c r="L1659" i="1"/>
  <c r="H1659" i="1"/>
  <c r="R1658" i="1"/>
  <c r="Q1658" i="1"/>
  <c r="P1658" i="1"/>
  <c r="O1658" i="1"/>
  <c r="L1658" i="1"/>
  <c r="H1658" i="1"/>
  <c r="R1671" i="1"/>
  <c r="Q1671" i="1"/>
  <c r="P1671" i="1"/>
  <c r="O1671" i="1"/>
  <c r="L1671" i="1"/>
  <c r="H1671" i="1"/>
  <c r="R1662" i="1"/>
  <c r="Q1662" i="1"/>
  <c r="P1662" i="1"/>
  <c r="O1662" i="1"/>
  <c r="L1662" i="1"/>
  <c r="H1662" i="1"/>
  <c r="R1657" i="1"/>
  <c r="Q1657" i="1"/>
  <c r="P1657" i="1"/>
  <c r="O1657" i="1"/>
  <c r="L1657" i="1"/>
  <c r="H1657" i="1"/>
  <c r="R1655" i="1"/>
  <c r="Q1655" i="1"/>
  <c r="P1655" i="1"/>
  <c r="O1655" i="1"/>
  <c r="L1655" i="1"/>
  <c r="H1655" i="1"/>
  <c r="R1654" i="1"/>
  <c r="Q1654" i="1"/>
  <c r="P1654" i="1"/>
  <c r="O1654" i="1"/>
  <c r="L1654" i="1"/>
  <c r="H1654" i="1"/>
  <c r="R1653" i="1"/>
  <c r="Q1653" i="1"/>
  <c r="P1653" i="1"/>
  <c r="O1653" i="1"/>
  <c r="L1653" i="1"/>
  <c r="H1653" i="1"/>
  <c r="R1652" i="1"/>
  <c r="Q1652" i="1"/>
  <c r="P1652" i="1"/>
  <c r="O1652" i="1"/>
  <c r="L1652" i="1"/>
  <c r="H1652" i="1"/>
  <c r="R1651" i="1"/>
  <c r="Q1651" i="1"/>
  <c r="P1651" i="1"/>
  <c r="O1651" i="1"/>
  <c r="L1651" i="1"/>
  <c r="H1651" i="1"/>
  <c r="R1650" i="1"/>
  <c r="Q1650" i="1"/>
  <c r="P1650" i="1"/>
  <c r="O1650" i="1"/>
  <c r="L1650" i="1"/>
  <c r="H1650" i="1"/>
  <c r="R1649" i="1"/>
  <c r="Q1649" i="1"/>
  <c r="P1649" i="1"/>
  <c r="O1649" i="1"/>
  <c r="L1649" i="1"/>
  <c r="H1649" i="1"/>
  <c r="R1648" i="1"/>
  <c r="Q1648" i="1"/>
  <c r="P1648" i="1"/>
  <c r="O1648" i="1"/>
  <c r="L1648" i="1"/>
  <c r="H1648" i="1"/>
  <c r="R1647" i="1"/>
  <c r="Q1647" i="1"/>
  <c r="P1647" i="1"/>
  <c r="O1647" i="1"/>
  <c r="L1647" i="1"/>
  <c r="H1647" i="1"/>
  <c r="R1646" i="1"/>
  <c r="Q1646" i="1"/>
  <c r="P1646" i="1"/>
  <c r="O1646" i="1"/>
  <c r="L1646" i="1"/>
  <c r="H1646" i="1"/>
  <c r="R1645" i="1"/>
  <c r="Q1645" i="1"/>
  <c r="P1645" i="1"/>
  <c r="O1645" i="1"/>
  <c r="L1645" i="1"/>
  <c r="H1645" i="1"/>
  <c r="R1663" i="1"/>
  <c r="Q1663" i="1"/>
  <c r="P1663" i="1"/>
  <c r="O1663" i="1"/>
  <c r="L1663" i="1"/>
  <c r="H1663" i="1"/>
  <c r="R1664" i="1"/>
  <c r="Q1664" i="1"/>
  <c r="P1664" i="1"/>
  <c r="O1664" i="1"/>
  <c r="L1664" i="1"/>
  <c r="H1664" i="1"/>
  <c r="R1656" i="1"/>
  <c r="Q1656" i="1"/>
  <c r="P1656" i="1"/>
  <c r="O1656" i="1"/>
  <c r="L1656" i="1"/>
  <c r="H1656" i="1"/>
  <c r="R1644" i="1"/>
  <c r="Q1644" i="1"/>
  <c r="P1644" i="1"/>
  <c r="O1644" i="1"/>
  <c r="L1644" i="1"/>
  <c r="H1644" i="1"/>
  <c r="R1643" i="1"/>
  <c r="Q1643" i="1"/>
  <c r="P1643" i="1"/>
  <c r="O1643" i="1"/>
  <c r="L1643" i="1"/>
  <c r="H1643" i="1"/>
  <c r="R1642" i="1"/>
  <c r="Q1642" i="1"/>
  <c r="P1642" i="1"/>
  <c r="O1642" i="1"/>
  <c r="L1642" i="1"/>
  <c r="H1642" i="1"/>
  <c r="R1641" i="1"/>
  <c r="Q1641" i="1"/>
  <c r="P1641" i="1"/>
  <c r="O1641" i="1"/>
  <c r="L1641" i="1"/>
  <c r="H1641" i="1"/>
  <c r="R1640" i="1"/>
  <c r="Q1640" i="1"/>
  <c r="P1640" i="1"/>
  <c r="O1640" i="1"/>
  <c r="L1640" i="1"/>
  <c r="H1640" i="1"/>
  <c r="R1639" i="1"/>
  <c r="Q1639" i="1"/>
  <c r="P1639" i="1"/>
  <c r="O1639" i="1"/>
  <c r="L1639" i="1"/>
  <c r="H1639" i="1"/>
  <c r="R1638" i="1"/>
  <c r="Q1638" i="1"/>
  <c r="P1638" i="1"/>
  <c r="O1638" i="1"/>
  <c r="L1638" i="1"/>
  <c r="H1638" i="1"/>
  <c r="R1637" i="1"/>
  <c r="Q1637" i="1"/>
  <c r="P1637" i="1"/>
  <c r="O1637" i="1"/>
  <c r="L1637" i="1"/>
  <c r="H1637" i="1"/>
  <c r="R1636" i="1"/>
  <c r="Q1636" i="1"/>
  <c r="P1636" i="1"/>
  <c r="O1636" i="1"/>
  <c r="L1636" i="1"/>
  <c r="H1636" i="1"/>
  <c r="R1635" i="1"/>
  <c r="Q1635" i="1"/>
  <c r="P1635" i="1"/>
  <c r="O1635" i="1"/>
  <c r="L1635" i="1"/>
  <c r="H1635" i="1"/>
  <c r="S1639" i="1" l="1"/>
  <c r="S1663" i="1"/>
  <c r="S1670" i="1"/>
  <c r="S1664" i="1"/>
  <c r="S1655" i="1"/>
  <c r="S1665" i="1"/>
  <c r="S1636" i="1"/>
  <c r="S1658" i="1"/>
  <c r="S1646" i="1"/>
  <c r="S1640" i="1"/>
  <c r="S1652" i="1"/>
  <c r="S1657" i="1"/>
  <c r="S1672" i="1"/>
  <c r="S1667" i="1"/>
  <c r="S1637" i="1"/>
  <c r="S1656" i="1"/>
  <c r="S1650" i="1"/>
  <c r="S1669" i="1"/>
  <c r="S1644" i="1"/>
  <c r="S1661" i="1"/>
  <c r="S1668" i="1"/>
  <c r="S1635" i="1"/>
  <c r="S1660" i="1"/>
  <c r="S1673" i="1"/>
  <c r="S1638" i="1"/>
  <c r="S1643" i="1"/>
  <c r="S1645" i="1"/>
  <c r="S1647" i="1"/>
  <c r="S1653" i="1"/>
  <c r="S1659" i="1"/>
  <c r="S1641" i="1"/>
  <c r="S1642" i="1"/>
  <c r="S1649" i="1"/>
  <c r="S1651" i="1"/>
  <c r="S1648" i="1"/>
  <c r="S1671" i="1"/>
  <c r="S1666" i="1"/>
  <c r="S1654" i="1"/>
  <c r="S1662" i="1"/>
  <c r="R1396" i="1"/>
  <c r="Q1396" i="1"/>
  <c r="P1396" i="1"/>
  <c r="O1396" i="1"/>
  <c r="L1396" i="1"/>
  <c r="H1396" i="1"/>
  <c r="R1395" i="1"/>
  <c r="Q1395" i="1"/>
  <c r="P1395" i="1"/>
  <c r="O1395" i="1"/>
  <c r="L1395" i="1"/>
  <c r="H1395" i="1"/>
  <c r="R1394" i="1"/>
  <c r="Q1394" i="1"/>
  <c r="P1394" i="1"/>
  <c r="O1394" i="1"/>
  <c r="L1394" i="1"/>
  <c r="H1394" i="1"/>
  <c r="R1393" i="1"/>
  <c r="Q1393" i="1"/>
  <c r="P1393" i="1"/>
  <c r="O1393" i="1"/>
  <c r="L1393" i="1"/>
  <c r="H1393" i="1"/>
  <c r="R1392" i="1"/>
  <c r="Q1392" i="1"/>
  <c r="P1392" i="1"/>
  <c r="O1392" i="1"/>
  <c r="L1392" i="1"/>
  <c r="H1392" i="1"/>
  <c r="R1391" i="1"/>
  <c r="Q1391" i="1"/>
  <c r="P1391" i="1"/>
  <c r="O1391" i="1"/>
  <c r="L1391" i="1"/>
  <c r="H1391" i="1"/>
  <c r="R1390" i="1"/>
  <c r="Q1390" i="1"/>
  <c r="P1390" i="1"/>
  <c r="O1390" i="1"/>
  <c r="L1390" i="1"/>
  <c r="H1390" i="1"/>
  <c r="R1389" i="1"/>
  <c r="Q1389" i="1"/>
  <c r="P1389" i="1"/>
  <c r="O1389" i="1"/>
  <c r="L1389" i="1"/>
  <c r="H1389" i="1"/>
  <c r="R1388" i="1"/>
  <c r="Q1388" i="1"/>
  <c r="P1388" i="1"/>
  <c r="O1388" i="1"/>
  <c r="L1388" i="1"/>
  <c r="H1388" i="1"/>
  <c r="R1387" i="1"/>
  <c r="Q1387" i="1"/>
  <c r="P1387" i="1"/>
  <c r="O1387" i="1"/>
  <c r="L1387" i="1"/>
  <c r="H1387" i="1"/>
  <c r="R1386" i="1"/>
  <c r="Q1386" i="1"/>
  <c r="P1386" i="1"/>
  <c r="O1386" i="1"/>
  <c r="L1386" i="1"/>
  <c r="H1386" i="1"/>
  <c r="R1385" i="1"/>
  <c r="Q1385" i="1"/>
  <c r="P1385" i="1"/>
  <c r="O1385" i="1"/>
  <c r="L1385" i="1"/>
  <c r="R1384" i="1"/>
  <c r="Q1384" i="1"/>
  <c r="P1384" i="1"/>
  <c r="O1384" i="1"/>
  <c r="L1384" i="1"/>
  <c r="H1384" i="1"/>
  <c r="R1383" i="1"/>
  <c r="Q1383" i="1"/>
  <c r="P1383" i="1"/>
  <c r="O1383" i="1"/>
  <c r="L1383" i="1"/>
  <c r="H1383" i="1"/>
  <c r="R1382" i="1"/>
  <c r="Q1382" i="1"/>
  <c r="P1382" i="1"/>
  <c r="O1382" i="1"/>
  <c r="L1382" i="1"/>
  <c r="H1382" i="1"/>
  <c r="R1381" i="1"/>
  <c r="Q1381" i="1"/>
  <c r="P1381" i="1"/>
  <c r="O1381" i="1"/>
  <c r="L1381" i="1"/>
  <c r="H1381" i="1"/>
  <c r="R1380" i="1"/>
  <c r="Q1380" i="1"/>
  <c r="P1380" i="1"/>
  <c r="O1380" i="1"/>
  <c r="L1380" i="1"/>
  <c r="H1380" i="1"/>
  <c r="R1378" i="1"/>
  <c r="Q1378" i="1"/>
  <c r="P1378" i="1"/>
  <c r="O1378" i="1"/>
  <c r="L1378" i="1"/>
  <c r="H1378" i="1"/>
  <c r="R1377" i="1"/>
  <c r="Q1377" i="1"/>
  <c r="P1377" i="1"/>
  <c r="O1377" i="1"/>
  <c r="L1377" i="1"/>
  <c r="H1377" i="1"/>
  <c r="R1376" i="1"/>
  <c r="Q1376" i="1"/>
  <c r="P1376" i="1"/>
  <c r="O1376" i="1"/>
  <c r="L1376" i="1"/>
  <c r="H1376" i="1"/>
  <c r="R1375" i="1"/>
  <c r="Q1375" i="1"/>
  <c r="P1375" i="1"/>
  <c r="O1375" i="1"/>
  <c r="L1375" i="1"/>
  <c r="H1375" i="1"/>
  <c r="R1374" i="1"/>
  <c r="Q1374" i="1"/>
  <c r="P1374" i="1"/>
  <c r="O1374" i="1"/>
  <c r="L1374" i="1"/>
  <c r="H1374" i="1"/>
  <c r="R1373" i="1"/>
  <c r="Q1373" i="1"/>
  <c r="P1373" i="1"/>
  <c r="O1373" i="1"/>
  <c r="L1373" i="1"/>
  <c r="H1373" i="1"/>
  <c r="R1372" i="1"/>
  <c r="Q1372" i="1"/>
  <c r="P1372" i="1"/>
  <c r="O1372" i="1"/>
  <c r="L1372" i="1"/>
  <c r="H1372" i="1"/>
  <c r="R1371" i="1"/>
  <c r="Q1371" i="1"/>
  <c r="P1371" i="1"/>
  <c r="O1371" i="1"/>
  <c r="L1371" i="1"/>
  <c r="H1371" i="1"/>
  <c r="R1370" i="1"/>
  <c r="Q1370" i="1"/>
  <c r="P1370" i="1"/>
  <c r="O1370" i="1"/>
  <c r="L1370" i="1"/>
  <c r="H1370" i="1"/>
  <c r="R1369" i="1"/>
  <c r="Q1369" i="1"/>
  <c r="P1369" i="1"/>
  <c r="O1369" i="1"/>
  <c r="L1369" i="1"/>
  <c r="H1369" i="1"/>
  <c r="R1368" i="1"/>
  <c r="Q1368" i="1"/>
  <c r="P1368" i="1"/>
  <c r="O1368" i="1"/>
  <c r="L1368" i="1"/>
  <c r="H1368" i="1"/>
  <c r="R1367" i="1"/>
  <c r="Q1367" i="1"/>
  <c r="P1367" i="1"/>
  <c r="O1367" i="1"/>
  <c r="L1367" i="1"/>
  <c r="H1367" i="1"/>
  <c r="R1366" i="1"/>
  <c r="Q1366" i="1"/>
  <c r="P1366" i="1"/>
  <c r="O1366" i="1"/>
  <c r="L1366" i="1"/>
  <c r="H1366" i="1"/>
  <c r="R1365" i="1"/>
  <c r="Q1365" i="1"/>
  <c r="P1365" i="1"/>
  <c r="O1365" i="1"/>
  <c r="L1365" i="1"/>
  <c r="H1365" i="1"/>
  <c r="R1364" i="1"/>
  <c r="Q1364" i="1"/>
  <c r="P1364" i="1"/>
  <c r="O1364" i="1"/>
  <c r="L1364" i="1"/>
  <c r="H1364" i="1"/>
  <c r="R1363" i="1"/>
  <c r="Q1363" i="1"/>
  <c r="P1363" i="1"/>
  <c r="O1363" i="1"/>
  <c r="L1363" i="1"/>
  <c r="H1363" i="1"/>
  <c r="R1362" i="1"/>
  <c r="Q1362" i="1"/>
  <c r="P1362" i="1"/>
  <c r="O1362" i="1"/>
  <c r="L1362" i="1"/>
  <c r="H1362" i="1"/>
  <c r="R1361" i="1"/>
  <c r="Q1361" i="1"/>
  <c r="P1361" i="1"/>
  <c r="O1361" i="1"/>
  <c r="L1361" i="1"/>
  <c r="H1361" i="1"/>
  <c r="R1360" i="1"/>
  <c r="Q1360" i="1"/>
  <c r="P1360" i="1"/>
  <c r="O1360" i="1"/>
  <c r="L1360" i="1"/>
  <c r="H1360" i="1"/>
  <c r="R1379" i="1"/>
  <c r="Q1379" i="1"/>
  <c r="P1379" i="1"/>
  <c r="O1379" i="1"/>
  <c r="L1379" i="1"/>
  <c r="H1379" i="1"/>
  <c r="R1358" i="1"/>
  <c r="Q1358" i="1"/>
  <c r="P1358" i="1"/>
  <c r="O1358" i="1"/>
  <c r="L1358" i="1"/>
  <c r="H1358" i="1"/>
  <c r="R1357" i="1"/>
  <c r="Q1357" i="1"/>
  <c r="P1357" i="1"/>
  <c r="O1357" i="1"/>
  <c r="L1357" i="1"/>
  <c r="H1357" i="1"/>
  <c r="R1356" i="1"/>
  <c r="Q1356" i="1"/>
  <c r="P1356" i="1"/>
  <c r="O1356" i="1"/>
  <c r="L1356" i="1"/>
  <c r="H1356" i="1"/>
  <c r="R1355" i="1"/>
  <c r="Q1355" i="1"/>
  <c r="P1355" i="1"/>
  <c r="O1355" i="1"/>
  <c r="L1355" i="1"/>
  <c r="H1355" i="1"/>
  <c r="R1354" i="1"/>
  <c r="Q1354" i="1"/>
  <c r="P1354" i="1"/>
  <c r="O1354" i="1"/>
  <c r="L1354" i="1"/>
  <c r="H1354" i="1"/>
  <c r="R1352" i="1"/>
  <c r="Q1352" i="1"/>
  <c r="P1352" i="1"/>
  <c r="O1352" i="1"/>
  <c r="L1352" i="1"/>
  <c r="H1352" i="1"/>
  <c r="R1353" i="1"/>
  <c r="Q1353" i="1"/>
  <c r="P1353" i="1"/>
  <c r="O1353" i="1"/>
  <c r="L1353" i="1"/>
  <c r="H1353" i="1"/>
  <c r="R1351" i="1"/>
  <c r="Q1351" i="1"/>
  <c r="P1351" i="1"/>
  <c r="O1351" i="1"/>
  <c r="L1351" i="1"/>
  <c r="H1351" i="1"/>
  <c r="R1350" i="1"/>
  <c r="Q1350" i="1"/>
  <c r="P1350" i="1"/>
  <c r="O1350" i="1"/>
  <c r="L1350" i="1"/>
  <c r="H1350" i="1"/>
  <c r="R1349" i="1"/>
  <c r="Q1349" i="1"/>
  <c r="P1349" i="1"/>
  <c r="O1349" i="1"/>
  <c r="L1349" i="1"/>
  <c r="H1349" i="1"/>
  <c r="R1348" i="1"/>
  <c r="Q1348" i="1"/>
  <c r="P1348" i="1"/>
  <c r="O1348" i="1"/>
  <c r="L1348" i="1"/>
  <c r="H1348" i="1"/>
  <c r="R1347" i="1"/>
  <c r="Q1347" i="1"/>
  <c r="P1347" i="1"/>
  <c r="O1347" i="1"/>
  <c r="L1347" i="1"/>
  <c r="H1347" i="1"/>
  <c r="R1346" i="1"/>
  <c r="Q1346" i="1"/>
  <c r="P1346" i="1"/>
  <c r="O1346" i="1"/>
  <c r="L1346" i="1"/>
  <c r="H1346" i="1"/>
  <c r="R1345" i="1"/>
  <c r="Q1345" i="1"/>
  <c r="P1345" i="1"/>
  <c r="O1345" i="1"/>
  <c r="L1345" i="1"/>
  <c r="H1345" i="1"/>
  <c r="R1359" i="1"/>
  <c r="Q1359" i="1"/>
  <c r="P1359" i="1"/>
  <c r="O1359" i="1"/>
  <c r="L1359" i="1"/>
  <c r="H1359" i="1"/>
  <c r="R1344" i="1"/>
  <c r="Q1344" i="1"/>
  <c r="P1344" i="1"/>
  <c r="O1344" i="1"/>
  <c r="L1344" i="1"/>
  <c r="H1344" i="1"/>
  <c r="R1343" i="1"/>
  <c r="Q1343" i="1"/>
  <c r="P1343" i="1"/>
  <c r="O1343" i="1"/>
  <c r="L1343" i="1"/>
  <c r="H1343" i="1"/>
  <c r="R1342" i="1"/>
  <c r="Q1342" i="1"/>
  <c r="P1342" i="1"/>
  <c r="O1342" i="1"/>
  <c r="L1342" i="1"/>
  <c r="H1342" i="1"/>
  <c r="R1341" i="1"/>
  <c r="Q1341" i="1"/>
  <c r="P1341" i="1"/>
  <c r="O1341" i="1"/>
  <c r="L1341" i="1"/>
  <c r="H1341" i="1"/>
  <c r="R1340" i="1"/>
  <c r="Q1340" i="1"/>
  <c r="P1340" i="1"/>
  <c r="O1340" i="1"/>
  <c r="L1340" i="1"/>
  <c r="H1340" i="1"/>
  <c r="R1339" i="1"/>
  <c r="Q1339" i="1"/>
  <c r="P1339" i="1"/>
  <c r="O1339" i="1"/>
  <c r="L1339" i="1"/>
  <c r="H1339" i="1"/>
  <c r="R1338" i="1"/>
  <c r="Q1338" i="1"/>
  <c r="P1338" i="1"/>
  <c r="O1338" i="1"/>
  <c r="L1338" i="1"/>
  <c r="H1338" i="1"/>
  <c r="R1337" i="1"/>
  <c r="Q1337" i="1"/>
  <c r="P1337" i="1"/>
  <c r="O1337" i="1"/>
  <c r="L1337" i="1"/>
  <c r="H1337" i="1"/>
  <c r="R1336" i="1"/>
  <c r="Q1336" i="1"/>
  <c r="P1336" i="1"/>
  <c r="O1336" i="1"/>
  <c r="L1336" i="1"/>
  <c r="H1336" i="1"/>
  <c r="R1334" i="1"/>
  <c r="Q1334" i="1"/>
  <c r="P1334" i="1"/>
  <c r="O1334" i="1"/>
  <c r="L1334" i="1"/>
  <c r="H1334" i="1"/>
  <c r="R1335" i="1"/>
  <c r="Q1335" i="1"/>
  <c r="P1335" i="1"/>
  <c r="O1335" i="1"/>
  <c r="L1335" i="1"/>
  <c r="H1335" i="1"/>
  <c r="R1333" i="1"/>
  <c r="Q1333" i="1"/>
  <c r="P1333" i="1"/>
  <c r="O1333" i="1"/>
  <c r="L1333" i="1"/>
  <c r="H1333" i="1"/>
  <c r="R1332" i="1"/>
  <c r="Q1332" i="1"/>
  <c r="P1332" i="1"/>
  <c r="O1332" i="1"/>
  <c r="L1332" i="1"/>
  <c r="H1332" i="1"/>
  <c r="R1331" i="1"/>
  <c r="Q1331" i="1"/>
  <c r="P1331" i="1"/>
  <c r="O1331" i="1"/>
  <c r="L1331" i="1"/>
  <c r="H1331" i="1"/>
  <c r="R1330" i="1"/>
  <c r="Q1330" i="1"/>
  <c r="P1330" i="1"/>
  <c r="O1330" i="1"/>
  <c r="L1330" i="1"/>
  <c r="H1330" i="1"/>
  <c r="R1329" i="1"/>
  <c r="Q1329" i="1"/>
  <c r="P1329" i="1"/>
  <c r="O1329" i="1"/>
  <c r="L1329" i="1"/>
  <c r="H1329" i="1"/>
  <c r="R1328" i="1"/>
  <c r="Q1328" i="1"/>
  <c r="P1328" i="1"/>
  <c r="O1328" i="1"/>
  <c r="L1328" i="1"/>
  <c r="H1328" i="1"/>
  <c r="R1327" i="1"/>
  <c r="Q1327" i="1"/>
  <c r="P1327" i="1"/>
  <c r="O1327" i="1"/>
  <c r="L1327" i="1"/>
  <c r="H1327" i="1"/>
  <c r="R1326" i="1"/>
  <c r="Q1326" i="1"/>
  <c r="P1326" i="1"/>
  <c r="O1326" i="1"/>
  <c r="L1326" i="1"/>
  <c r="H1326" i="1"/>
  <c r="R1325" i="1"/>
  <c r="Q1325" i="1"/>
  <c r="P1325" i="1"/>
  <c r="O1325" i="1"/>
  <c r="L1325" i="1"/>
  <c r="H1325" i="1"/>
  <c r="S1367" i="1" l="1"/>
  <c r="S1327" i="1"/>
  <c r="S1331" i="1"/>
  <c r="S1334" i="1"/>
  <c r="S1343" i="1"/>
  <c r="S1354" i="1"/>
  <c r="S1366" i="1"/>
  <c r="S1326" i="1"/>
  <c r="S1325" i="1"/>
  <c r="S1375" i="1"/>
  <c r="S1380" i="1"/>
  <c r="S1392" i="1"/>
  <c r="S1332" i="1"/>
  <c r="S1387" i="1"/>
  <c r="S1345" i="1"/>
  <c r="S1349" i="1"/>
  <c r="S1394" i="1"/>
  <c r="S1337" i="1"/>
  <c r="S1341" i="1"/>
  <c r="S1360" i="1"/>
  <c r="S1364" i="1"/>
  <c r="S1372" i="1"/>
  <c r="S1381" i="1"/>
  <c r="S1385" i="1"/>
  <c r="S1389" i="1"/>
  <c r="S1383" i="1"/>
  <c r="S1328" i="1"/>
  <c r="S1377" i="1"/>
  <c r="S1382" i="1"/>
  <c r="S1386" i="1"/>
  <c r="S1344" i="1"/>
  <c r="S1363" i="1"/>
  <c r="S1368" i="1"/>
  <c r="S1350" i="1"/>
  <c r="S1362" i="1"/>
  <c r="S1371" i="1"/>
  <c r="S1330" i="1"/>
  <c r="S1335" i="1"/>
  <c r="S1338" i="1"/>
  <c r="S1352" i="1"/>
  <c r="S1357" i="1"/>
  <c r="S1361" i="1"/>
  <c r="S1365" i="1"/>
  <c r="S1370" i="1"/>
  <c r="S1342" i="1"/>
  <c r="S1329" i="1"/>
  <c r="S1384" i="1"/>
  <c r="S1388" i="1"/>
  <c r="S1393" i="1"/>
  <c r="S1340" i="1"/>
  <c r="S1374" i="1"/>
  <c r="S1359" i="1"/>
  <c r="S1336" i="1"/>
  <c r="S1339" i="1"/>
  <c r="S1346" i="1"/>
  <c r="S1353" i="1"/>
  <c r="S1379" i="1"/>
  <c r="S1369" i="1"/>
  <c r="S1373" i="1"/>
  <c r="S1376" i="1"/>
  <c r="S1378" i="1"/>
  <c r="S1396" i="1"/>
  <c r="S1348" i="1"/>
  <c r="S1355" i="1"/>
  <c r="S1391" i="1"/>
  <c r="S1333" i="1"/>
  <c r="S1347" i="1"/>
  <c r="S1351" i="1"/>
  <c r="S1356" i="1"/>
  <c r="S1358" i="1"/>
  <c r="S1390" i="1"/>
  <c r="S1395" i="1"/>
  <c r="R1316" i="1"/>
  <c r="Q1316" i="1"/>
  <c r="P1316" i="1"/>
  <c r="O1316" i="1"/>
  <c r="L1316" i="1"/>
  <c r="H1316" i="1"/>
  <c r="R1315" i="1"/>
  <c r="Q1315" i="1"/>
  <c r="P1315" i="1"/>
  <c r="O1315" i="1"/>
  <c r="L1315" i="1"/>
  <c r="H1315" i="1"/>
  <c r="R1314" i="1"/>
  <c r="Q1314" i="1"/>
  <c r="P1314" i="1"/>
  <c r="O1314" i="1"/>
  <c r="L1314" i="1"/>
  <c r="H1314" i="1"/>
  <c r="R1313" i="1"/>
  <c r="Q1313" i="1"/>
  <c r="P1313" i="1"/>
  <c r="O1313" i="1"/>
  <c r="L1313" i="1"/>
  <c r="H1313" i="1"/>
  <c r="R1312" i="1"/>
  <c r="Q1312" i="1"/>
  <c r="P1312" i="1"/>
  <c r="O1312" i="1"/>
  <c r="L1312" i="1"/>
  <c r="H1312" i="1"/>
  <c r="R1311" i="1"/>
  <c r="Q1311" i="1"/>
  <c r="P1311" i="1"/>
  <c r="O1311" i="1"/>
  <c r="L1311" i="1"/>
  <c r="H1311" i="1"/>
  <c r="R1310" i="1"/>
  <c r="Q1310" i="1"/>
  <c r="P1310" i="1"/>
  <c r="O1310" i="1"/>
  <c r="L1310" i="1"/>
  <c r="H1310" i="1"/>
  <c r="R1309" i="1"/>
  <c r="Q1309" i="1"/>
  <c r="P1309" i="1"/>
  <c r="O1309" i="1"/>
  <c r="L1309" i="1"/>
  <c r="H1309" i="1"/>
  <c r="R1308" i="1"/>
  <c r="Q1308" i="1"/>
  <c r="P1308" i="1"/>
  <c r="O1308" i="1"/>
  <c r="L1308" i="1"/>
  <c r="H1308" i="1"/>
  <c r="R1307" i="1"/>
  <c r="Q1307" i="1"/>
  <c r="P1307" i="1"/>
  <c r="O1307" i="1"/>
  <c r="L1307" i="1"/>
  <c r="H1307" i="1"/>
  <c r="R1306" i="1"/>
  <c r="Q1306" i="1"/>
  <c r="P1306" i="1"/>
  <c r="O1306" i="1"/>
  <c r="L1306" i="1"/>
  <c r="H1306" i="1"/>
  <c r="R1305" i="1"/>
  <c r="Q1305" i="1"/>
  <c r="P1305" i="1"/>
  <c r="O1305" i="1"/>
  <c r="L1305" i="1"/>
  <c r="H1305" i="1"/>
  <c r="R1304" i="1"/>
  <c r="Q1304" i="1"/>
  <c r="P1304" i="1"/>
  <c r="O1304" i="1"/>
  <c r="L1304" i="1"/>
  <c r="H1304" i="1"/>
  <c r="R1303" i="1"/>
  <c r="Q1303" i="1"/>
  <c r="P1303" i="1"/>
  <c r="O1303" i="1"/>
  <c r="L1303" i="1"/>
  <c r="H1303" i="1"/>
  <c r="R1302" i="1"/>
  <c r="Q1302" i="1"/>
  <c r="P1302" i="1"/>
  <c r="O1302" i="1"/>
  <c r="L1302" i="1"/>
  <c r="H1302" i="1"/>
  <c r="R1301" i="1"/>
  <c r="Q1301" i="1"/>
  <c r="P1301" i="1"/>
  <c r="O1301" i="1"/>
  <c r="L1301" i="1"/>
  <c r="H1301" i="1"/>
  <c r="R1300" i="1"/>
  <c r="Q1300" i="1"/>
  <c r="P1300" i="1"/>
  <c r="O1300" i="1"/>
  <c r="L1300" i="1"/>
  <c r="H1300" i="1"/>
  <c r="R1299" i="1"/>
  <c r="Q1299" i="1"/>
  <c r="P1299" i="1"/>
  <c r="O1299" i="1"/>
  <c r="L1299" i="1"/>
  <c r="H1299" i="1"/>
  <c r="R1298" i="1"/>
  <c r="Q1298" i="1"/>
  <c r="P1298" i="1"/>
  <c r="O1298" i="1"/>
  <c r="L1298" i="1"/>
  <c r="H1298" i="1"/>
  <c r="R1297" i="1"/>
  <c r="Q1297" i="1"/>
  <c r="P1297" i="1"/>
  <c r="O1297" i="1"/>
  <c r="L1297" i="1"/>
  <c r="H1297" i="1"/>
  <c r="R1296" i="1"/>
  <c r="Q1296" i="1"/>
  <c r="P1296" i="1"/>
  <c r="O1296" i="1"/>
  <c r="L1296" i="1"/>
  <c r="H1296" i="1"/>
  <c r="R1294" i="1"/>
  <c r="Q1294" i="1"/>
  <c r="P1294" i="1"/>
  <c r="O1294" i="1"/>
  <c r="L1294" i="1"/>
  <c r="H1294" i="1"/>
  <c r="R1293" i="1"/>
  <c r="Q1293" i="1"/>
  <c r="P1293" i="1"/>
  <c r="O1293" i="1"/>
  <c r="L1293" i="1"/>
  <c r="H1293" i="1"/>
  <c r="R1292" i="1"/>
  <c r="Q1292" i="1"/>
  <c r="P1292" i="1"/>
  <c r="O1292" i="1"/>
  <c r="L1292" i="1"/>
  <c r="H1292" i="1"/>
  <c r="R1291" i="1"/>
  <c r="Q1291" i="1"/>
  <c r="P1291" i="1"/>
  <c r="O1291" i="1"/>
  <c r="L1291" i="1"/>
  <c r="H1291" i="1"/>
  <c r="R1290" i="1"/>
  <c r="Q1290" i="1"/>
  <c r="P1290" i="1"/>
  <c r="O1290" i="1"/>
  <c r="L1290" i="1"/>
  <c r="H1290" i="1"/>
  <c r="R1289" i="1"/>
  <c r="Q1289" i="1"/>
  <c r="P1289" i="1"/>
  <c r="O1289" i="1"/>
  <c r="L1289" i="1"/>
  <c r="H1289" i="1"/>
  <c r="R1288" i="1"/>
  <c r="Q1288" i="1"/>
  <c r="P1288" i="1"/>
  <c r="O1288" i="1"/>
  <c r="L1288" i="1"/>
  <c r="H1288" i="1"/>
  <c r="R1286" i="1"/>
  <c r="Q1286" i="1"/>
  <c r="P1286" i="1"/>
  <c r="O1286" i="1"/>
  <c r="L1286" i="1"/>
  <c r="H1286" i="1"/>
  <c r="R1285" i="1"/>
  <c r="Q1285" i="1"/>
  <c r="P1285" i="1"/>
  <c r="O1285" i="1"/>
  <c r="L1285" i="1"/>
  <c r="H1285" i="1"/>
  <c r="R1284" i="1"/>
  <c r="Q1284" i="1"/>
  <c r="P1284" i="1"/>
  <c r="O1284" i="1"/>
  <c r="L1284" i="1"/>
  <c r="H1284" i="1"/>
  <c r="R1283" i="1"/>
  <c r="Q1283" i="1"/>
  <c r="P1283" i="1"/>
  <c r="O1283" i="1"/>
  <c r="L1283" i="1"/>
  <c r="H1283" i="1"/>
  <c r="R1282" i="1"/>
  <c r="Q1282" i="1"/>
  <c r="P1282" i="1"/>
  <c r="O1282" i="1"/>
  <c r="L1282" i="1"/>
  <c r="H1282" i="1"/>
  <c r="R1281" i="1"/>
  <c r="Q1281" i="1"/>
  <c r="P1281" i="1"/>
  <c r="O1281" i="1"/>
  <c r="L1281" i="1"/>
  <c r="H1281" i="1"/>
  <c r="R1280" i="1"/>
  <c r="Q1280" i="1"/>
  <c r="P1280" i="1"/>
  <c r="O1280" i="1"/>
  <c r="L1280" i="1"/>
  <c r="H1280" i="1"/>
  <c r="R1278" i="1"/>
  <c r="Q1278" i="1"/>
  <c r="P1278" i="1"/>
  <c r="O1278" i="1"/>
  <c r="L1278" i="1"/>
  <c r="H1278" i="1"/>
  <c r="R1276" i="1"/>
  <c r="Q1276" i="1"/>
  <c r="P1276" i="1"/>
  <c r="O1276" i="1"/>
  <c r="L1276" i="1"/>
  <c r="H1276" i="1"/>
  <c r="R1275" i="1"/>
  <c r="Q1275" i="1"/>
  <c r="P1275" i="1"/>
  <c r="O1275" i="1"/>
  <c r="L1275" i="1"/>
  <c r="H1275" i="1"/>
  <c r="R1274" i="1"/>
  <c r="Q1274" i="1"/>
  <c r="P1274" i="1"/>
  <c r="O1274" i="1"/>
  <c r="L1274" i="1"/>
  <c r="H1274" i="1"/>
  <c r="R1273" i="1"/>
  <c r="Q1273" i="1"/>
  <c r="P1273" i="1"/>
  <c r="O1273" i="1"/>
  <c r="L1273" i="1"/>
  <c r="H1273" i="1"/>
  <c r="R1272" i="1"/>
  <c r="Q1272" i="1"/>
  <c r="P1272" i="1"/>
  <c r="O1272" i="1"/>
  <c r="L1272" i="1"/>
  <c r="H1272" i="1"/>
  <c r="R1271" i="1"/>
  <c r="Q1271" i="1"/>
  <c r="P1271" i="1"/>
  <c r="O1271" i="1"/>
  <c r="L1271" i="1"/>
  <c r="H1271" i="1"/>
  <c r="R1270" i="1"/>
  <c r="Q1270" i="1"/>
  <c r="P1270" i="1"/>
  <c r="O1270" i="1"/>
  <c r="L1270" i="1"/>
  <c r="H1270" i="1"/>
  <c r="R1295" i="1"/>
  <c r="Q1295" i="1"/>
  <c r="P1295" i="1"/>
  <c r="O1295" i="1"/>
  <c r="L1295" i="1"/>
  <c r="H1295" i="1"/>
  <c r="R1269" i="1"/>
  <c r="Q1269" i="1"/>
  <c r="P1269" i="1"/>
  <c r="O1269" i="1"/>
  <c r="L1269" i="1"/>
  <c r="H1269" i="1"/>
  <c r="R1268" i="1"/>
  <c r="Q1268" i="1"/>
  <c r="P1268" i="1"/>
  <c r="O1268" i="1"/>
  <c r="L1268" i="1"/>
  <c r="H1268" i="1"/>
  <c r="R1267" i="1"/>
  <c r="Q1267" i="1"/>
  <c r="P1267" i="1"/>
  <c r="O1267" i="1"/>
  <c r="L1267" i="1"/>
  <c r="H1267" i="1"/>
  <c r="R1266" i="1"/>
  <c r="Q1266" i="1"/>
  <c r="P1266" i="1"/>
  <c r="O1266" i="1"/>
  <c r="L1266" i="1"/>
  <c r="H1266" i="1"/>
  <c r="R1265" i="1"/>
  <c r="Q1265" i="1"/>
  <c r="P1265" i="1"/>
  <c r="O1265" i="1"/>
  <c r="L1265" i="1"/>
  <c r="H1265" i="1"/>
  <c r="R1264" i="1"/>
  <c r="Q1264" i="1"/>
  <c r="P1264" i="1"/>
  <c r="O1264" i="1"/>
  <c r="L1264" i="1"/>
  <c r="H1264" i="1"/>
  <c r="R1263" i="1"/>
  <c r="Q1263" i="1"/>
  <c r="P1263" i="1"/>
  <c r="O1263" i="1"/>
  <c r="L1263" i="1"/>
  <c r="H1263" i="1"/>
  <c r="R1262" i="1"/>
  <c r="Q1262" i="1"/>
  <c r="P1262" i="1"/>
  <c r="O1262" i="1"/>
  <c r="L1262" i="1"/>
  <c r="H1262" i="1"/>
  <c r="R1261" i="1"/>
  <c r="Q1261" i="1"/>
  <c r="P1261" i="1"/>
  <c r="O1261" i="1"/>
  <c r="L1261" i="1"/>
  <c r="H1261" i="1"/>
  <c r="R1260" i="1"/>
  <c r="Q1260" i="1"/>
  <c r="P1260" i="1"/>
  <c r="O1260" i="1"/>
  <c r="L1260" i="1"/>
  <c r="H1260" i="1"/>
  <c r="R1259" i="1"/>
  <c r="Q1259" i="1"/>
  <c r="P1259" i="1"/>
  <c r="O1259" i="1"/>
  <c r="L1259" i="1"/>
  <c r="H1259" i="1"/>
  <c r="R1287" i="1"/>
  <c r="Q1287" i="1"/>
  <c r="P1287" i="1"/>
  <c r="O1287" i="1"/>
  <c r="L1287" i="1"/>
  <c r="H1287" i="1"/>
  <c r="R1257" i="1"/>
  <c r="Q1257" i="1"/>
  <c r="P1257" i="1"/>
  <c r="O1257" i="1"/>
  <c r="L1257" i="1"/>
  <c r="H1257" i="1"/>
  <c r="R1256" i="1"/>
  <c r="Q1256" i="1"/>
  <c r="P1256" i="1"/>
  <c r="O1256" i="1"/>
  <c r="L1256" i="1"/>
  <c r="H1256" i="1"/>
  <c r="R1277" i="1"/>
  <c r="Q1277" i="1"/>
  <c r="P1277" i="1"/>
  <c r="O1277" i="1"/>
  <c r="L1277" i="1"/>
  <c r="H1277" i="1"/>
  <c r="R1279" i="1"/>
  <c r="Q1279" i="1"/>
  <c r="P1279" i="1"/>
  <c r="O1279" i="1"/>
  <c r="L1279" i="1"/>
  <c r="H1279" i="1"/>
  <c r="R1255" i="1"/>
  <c r="Q1255" i="1"/>
  <c r="P1255" i="1"/>
  <c r="O1255" i="1"/>
  <c r="L1255" i="1"/>
  <c r="H1255" i="1"/>
  <c r="R1254" i="1"/>
  <c r="Q1254" i="1"/>
  <c r="P1254" i="1"/>
  <c r="O1254" i="1"/>
  <c r="L1254" i="1"/>
  <c r="H1254" i="1"/>
  <c r="R1253" i="1"/>
  <c r="Q1253" i="1"/>
  <c r="P1253" i="1"/>
  <c r="O1253" i="1"/>
  <c r="L1253" i="1"/>
  <c r="H1253" i="1"/>
  <c r="R1252" i="1"/>
  <c r="Q1252" i="1"/>
  <c r="P1252" i="1"/>
  <c r="O1252" i="1"/>
  <c r="L1252" i="1"/>
  <c r="H1252" i="1"/>
  <c r="R1251" i="1"/>
  <c r="Q1251" i="1"/>
  <c r="P1251" i="1"/>
  <c r="O1251" i="1"/>
  <c r="L1251" i="1"/>
  <c r="H1251" i="1"/>
  <c r="R1258" i="1"/>
  <c r="Q1258" i="1"/>
  <c r="P1258" i="1"/>
  <c r="O1258" i="1"/>
  <c r="L1258" i="1"/>
  <c r="H1258" i="1"/>
  <c r="R1250" i="1"/>
  <c r="Q1250" i="1"/>
  <c r="P1250" i="1"/>
  <c r="O1250" i="1"/>
  <c r="L1250" i="1"/>
  <c r="H1250" i="1"/>
  <c r="R1249" i="1"/>
  <c r="Q1249" i="1"/>
  <c r="P1249" i="1"/>
  <c r="O1249" i="1"/>
  <c r="L1249" i="1"/>
  <c r="H1249" i="1"/>
  <c r="R1248" i="1"/>
  <c r="Q1248" i="1"/>
  <c r="P1248" i="1"/>
  <c r="O1248" i="1"/>
  <c r="L1248" i="1"/>
  <c r="H1248" i="1"/>
  <c r="R1247" i="1"/>
  <c r="Q1247" i="1"/>
  <c r="P1247" i="1"/>
  <c r="O1247" i="1"/>
  <c r="L1247" i="1"/>
  <c r="H1247" i="1"/>
  <c r="R1246" i="1"/>
  <c r="Q1246" i="1"/>
  <c r="P1246" i="1"/>
  <c r="O1246" i="1"/>
  <c r="L1246" i="1"/>
  <c r="H1246" i="1"/>
  <c r="R1245" i="1"/>
  <c r="Q1245" i="1"/>
  <c r="P1245" i="1"/>
  <c r="O1245" i="1"/>
  <c r="L1245" i="1"/>
  <c r="H1245" i="1"/>
  <c r="R1244" i="1"/>
  <c r="Q1244" i="1"/>
  <c r="P1244" i="1"/>
  <c r="O1244" i="1"/>
  <c r="L1244" i="1"/>
  <c r="H1244" i="1"/>
  <c r="R1243" i="1"/>
  <c r="Q1243" i="1"/>
  <c r="P1243" i="1"/>
  <c r="O1243" i="1"/>
  <c r="L1243" i="1"/>
  <c r="H1243" i="1"/>
  <c r="R1242" i="1"/>
  <c r="Q1242" i="1"/>
  <c r="P1242" i="1"/>
  <c r="O1242" i="1"/>
  <c r="L1242" i="1"/>
  <c r="H1242" i="1"/>
  <c r="R1241" i="1"/>
  <c r="Q1241" i="1"/>
  <c r="P1241" i="1"/>
  <c r="O1241" i="1"/>
  <c r="L1241" i="1"/>
  <c r="H1241" i="1"/>
  <c r="R1240" i="1"/>
  <c r="Q1240" i="1"/>
  <c r="P1240" i="1"/>
  <c r="O1240" i="1"/>
  <c r="L1240" i="1"/>
  <c r="H1240" i="1"/>
  <c r="R1239" i="1"/>
  <c r="Q1239" i="1"/>
  <c r="P1239" i="1"/>
  <c r="O1239" i="1"/>
  <c r="L1239" i="1"/>
  <c r="H1239" i="1"/>
  <c r="R1236" i="1"/>
  <c r="Q1236" i="1"/>
  <c r="P1236" i="1"/>
  <c r="O1236" i="1"/>
  <c r="L1236" i="1"/>
  <c r="H1236" i="1"/>
  <c r="R1238" i="1"/>
  <c r="Q1238" i="1"/>
  <c r="P1238" i="1"/>
  <c r="O1238" i="1"/>
  <c r="L1238" i="1"/>
  <c r="H1238" i="1"/>
  <c r="R1237" i="1"/>
  <c r="Q1237" i="1"/>
  <c r="P1237" i="1"/>
  <c r="O1237" i="1"/>
  <c r="L1237" i="1"/>
  <c r="H1237" i="1"/>
  <c r="R1235" i="1"/>
  <c r="Q1235" i="1"/>
  <c r="P1235" i="1"/>
  <c r="O1235" i="1"/>
  <c r="L1235" i="1"/>
  <c r="H1235" i="1"/>
  <c r="R1234" i="1"/>
  <c r="Q1234" i="1"/>
  <c r="P1234" i="1"/>
  <c r="O1234" i="1"/>
  <c r="L1234" i="1"/>
  <c r="H1234" i="1"/>
  <c r="R1233" i="1"/>
  <c r="Q1233" i="1"/>
  <c r="P1233" i="1"/>
  <c r="O1233" i="1"/>
  <c r="L1233" i="1"/>
  <c r="H1233" i="1"/>
  <c r="R1232" i="1"/>
  <c r="Q1232" i="1"/>
  <c r="P1232" i="1"/>
  <c r="O1232" i="1"/>
  <c r="L1232" i="1"/>
  <c r="H1232" i="1"/>
  <c r="R1231" i="1"/>
  <c r="Q1231" i="1"/>
  <c r="P1231" i="1"/>
  <c r="O1231" i="1"/>
  <c r="L1231" i="1"/>
  <c r="H1231" i="1"/>
  <c r="R1230" i="1"/>
  <c r="Q1230" i="1"/>
  <c r="P1230" i="1"/>
  <c r="O1230" i="1"/>
  <c r="L1230" i="1"/>
  <c r="H1230" i="1"/>
  <c r="R1229" i="1"/>
  <c r="Q1229" i="1"/>
  <c r="P1229" i="1"/>
  <c r="O1229" i="1"/>
  <c r="L1229" i="1"/>
  <c r="H1229" i="1"/>
  <c r="S1245" i="1" l="1"/>
  <c r="S1273" i="1"/>
  <c r="S1278" i="1"/>
  <c r="S1283" i="1"/>
  <c r="S1232" i="1"/>
  <c r="S1237" i="1"/>
  <c r="S1244" i="1"/>
  <c r="S1259" i="1"/>
  <c r="S1267" i="1"/>
  <c r="S1289" i="1"/>
  <c r="S1302" i="1"/>
  <c r="S1310" i="1"/>
  <c r="S1239" i="1"/>
  <c r="S1264" i="1"/>
  <c r="S1275" i="1"/>
  <c r="S1281" i="1"/>
  <c r="S1230" i="1"/>
  <c r="S1236" i="1"/>
  <c r="S1242" i="1"/>
  <c r="S1295" i="1"/>
  <c r="S1285" i="1"/>
  <c r="S1246" i="1"/>
  <c r="S1250" i="1"/>
  <c r="S1270" i="1"/>
  <c r="S1229" i="1"/>
  <c r="S1238" i="1"/>
  <c r="S1249" i="1"/>
  <c r="S1252" i="1"/>
  <c r="S1301" i="1"/>
  <c r="S1313" i="1"/>
  <c r="S1248" i="1"/>
  <c r="S1251" i="1"/>
  <c r="S1255" i="1"/>
  <c r="S1276" i="1"/>
  <c r="S1286" i="1"/>
  <c r="S1296" i="1"/>
  <c r="S1316" i="1"/>
  <c r="S1243" i="1"/>
  <c r="S1231" i="1"/>
  <c r="S1235" i="1"/>
  <c r="S1247" i="1"/>
  <c r="S1257" i="1"/>
  <c r="S1265" i="1"/>
  <c r="S1288" i="1"/>
  <c r="S1292" i="1"/>
  <c r="S1309" i="1"/>
  <c r="S1269" i="1"/>
  <c r="S1234" i="1"/>
  <c r="S1256" i="1"/>
  <c r="S1312" i="1"/>
  <c r="S1271" i="1"/>
  <c r="S1290" i="1"/>
  <c r="S1294" i="1"/>
  <c r="S1303" i="1"/>
  <c r="S1311" i="1"/>
  <c r="S1315" i="1"/>
  <c r="S1287" i="1"/>
  <c r="S1262" i="1"/>
  <c r="S1298" i="1"/>
  <c r="S1306" i="1"/>
  <c r="S1314" i="1"/>
  <c r="S1272" i="1"/>
  <c r="S1282" i="1"/>
  <c r="S1293" i="1"/>
  <c r="S1297" i="1"/>
  <c r="S1308" i="1"/>
  <c r="S1258" i="1"/>
  <c r="S1277" i="1"/>
  <c r="S1268" i="1"/>
  <c r="S1274" i="1"/>
  <c r="S1300" i="1"/>
  <c r="S1240" i="1"/>
  <c r="S1279" i="1"/>
  <c r="S1261" i="1"/>
  <c r="S1299" i="1"/>
  <c r="S1305" i="1"/>
  <c r="S1241" i="1"/>
  <c r="S1233" i="1"/>
  <c r="S1253" i="1"/>
  <c r="S1254" i="1"/>
  <c r="S1260" i="1"/>
  <c r="S1263" i="1"/>
  <c r="S1266" i="1"/>
  <c r="S1280" i="1"/>
  <c r="S1284" i="1"/>
  <c r="S1291" i="1"/>
  <c r="S1304" i="1"/>
  <c r="S1307" i="1"/>
  <c r="R1228" i="1"/>
  <c r="Q1228" i="1"/>
  <c r="P1228" i="1"/>
  <c r="O1228" i="1"/>
  <c r="L1228" i="1"/>
  <c r="H1228" i="1"/>
  <c r="R1227" i="1"/>
  <c r="Q1227" i="1"/>
  <c r="P1227" i="1"/>
  <c r="O1227" i="1"/>
  <c r="L1227" i="1"/>
  <c r="H1227" i="1"/>
  <c r="R1226" i="1"/>
  <c r="Q1226" i="1"/>
  <c r="P1226" i="1"/>
  <c r="O1226" i="1"/>
  <c r="L1226" i="1"/>
  <c r="H1226" i="1"/>
  <c r="R1225" i="1"/>
  <c r="Q1225" i="1"/>
  <c r="P1225" i="1"/>
  <c r="O1225" i="1"/>
  <c r="L1225" i="1"/>
  <c r="H1225" i="1"/>
  <c r="R1224" i="1"/>
  <c r="Q1224" i="1"/>
  <c r="P1224" i="1"/>
  <c r="O1224" i="1"/>
  <c r="L1224" i="1"/>
  <c r="H1224" i="1"/>
  <c r="R1223" i="1"/>
  <c r="Q1223" i="1"/>
  <c r="P1223" i="1"/>
  <c r="O1223" i="1"/>
  <c r="L1223" i="1"/>
  <c r="H1223" i="1"/>
  <c r="R1222" i="1"/>
  <c r="Q1222" i="1"/>
  <c r="P1222" i="1"/>
  <c r="O1222" i="1"/>
  <c r="L1222" i="1"/>
  <c r="H1222" i="1"/>
  <c r="R1221" i="1"/>
  <c r="Q1221" i="1"/>
  <c r="P1221" i="1"/>
  <c r="O1221" i="1"/>
  <c r="L1221" i="1"/>
  <c r="H1221" i="1"/>
  <c r="R1220" i="1"/>
  <c r="Q1220" i="1"/>
  <c r="P1220" i="1"/>
  <c r="O1220" i="1"/>
  <c r="L1220" i="1"/>
  <c r="H1220" i="1"/>
  <c r="R1219" i="1"/>
  <c r="Q1219" i="1"/>
  <c r="P1219" i="1"/>
  <c r="O1219" i="1"/>
  <c r="L1219" i="1"/>
  <c r="H1219" i="1"/>
  <c r="R1218" i="1"/>
  <c r="Q1218" i="1"/>
  <c r="P1218" i="1"/>
  <c r="O1218" i="1"/>
  <c r="L1218" i="1"/>
  <c r="H1218" i="1"/>
  <c r="R1217" i="1"/>
  <c r="Q1217" i="1"/>
  <c r="P1217" i="1"/>
  <c r="O1217" i="1"/>
  <c r="L1217" i="1"/>
  <c r="H1217" i="1"/>
  <c r="R1216" i="1"/>
  <c r="Q1216" i="1"/>
  <c r="P1216" i="1"/>
  <c r="O1216" i="1"/>
  <c r="L1216" i="1"/>
  <c r="H1216" i="1"/>
  <c r="R1215" i="1"/>
  <c r="Q1215" i="1"/>
  <c r="P1215" i="1"/>
  <c r="O1215" i="1"/>
  <c r="L1215" i="1"/>
  <c r="H1215" i="1"/>
  <c r="R1214" i="1"/>
  <c r="Q1214" i="1"/>
  <c r="P1214" i="1"/>
  <c r="O1214" i="1"/>
  <c r="L1214" i="1"/>
  <c r="H1214" i="1"/>
  <c r="R1213" i="1"/>
  <c r="Q1213" i="1"/>
  <c r="P1213" i="1"/>
  <c r="O1213" i="1"/>
  <c r="L1213" i="1"/>
  <c r="H1213" i="1"/>
  <c r="R1212" i="1"/>
  <c r="Q1212" i="1"/>
  <c r="P1212" i="1"/>
  <c r="O1212" i="1"/>
  <c r="L1212" i="1"/>
  <c r="H1212" i="1"/>
  <c r="S1212" i="1" l="1"/>
  <c r="S1218" i="1"/>
  <c r="S1222" i="1"/>
  <c r="S1215" i="1"/>
  <c r="S1213" i="1"/>
  <c r="S1217" i="1"/>
  <c r="S1224" i="1"/>
  <c r="S1228" i="1"/>
  <c r="S1223" i="1"/>
  <c r="S1227" i="1"/>
  <c r="S1220" i="1"/>
  <c r="S1214" i="1"/>
  <c r="S1219" i="1"/>
  <c r="S1221" i="1"/>
  <c r="S1225" i="1"/>
  <c r="S1216" i="1"/>
  <c r="S1226" i="1"/>
  <c r="R1195" i="1"/>
  <c r="Q1195" i="1"/>
  <c r="P1195" i="1"/>
  <c r="O1195" i="1"/>
  <c r="L1195" i="1"/>
  <c r="H1195" i="1"/>
  <c r="R1194" i="1"/>
  <c r="Q1194" i="1"/>
  <c r="P1194" i="1"/>
  <c r="O1194" i="1"/>
  <c r="L1194" i="1"/>
  <c r="H1194" i="1"/>
  <c r="R1193" i="1"/>
  <c r="Q1193" i="1"/>
  <c r="P1193" i="1"/>
  <c r="O1193" i="1"/>
  <c r="L1193" i="1"/>
  <c r="H1193" i="1"/>
  <c r="R1192" i="1"/>
  <c r="Q1192" i="1"/>
  <c r="P1192" i="1"/>
  <c r="O1192" i="1"/>
  <c r="L1192" i="1"/>
  <c r="H1192" i="1"/>
  <c r="R1191" i="1"/>
  <c r="Q1191" i="1"/>
  <c r="P1191" i="1"/>
  <c r="O1191" i="1"/>
  <c r="L1191" i="1"/>
  <c r="H1191" i="1"/>
  <c r="R1190" i="1"/>
  <c r="Q1190" i="1"/>
  <c r="P1190" i="1"/>
  <c r="O1190" i="1"/>
  <c r="L1190" i="1"/>
  <c r="H1190" i="1"/>
  <c r="R1189" i="1"/>
  <c r="Q1189" i="1"/>
  <c r="P1189" i="1"/>
  <c r="O1189" i="1"/>
  <c r="L1189" i="1"/>
  <c r="H1189" i="1"/>
  <c r="R1188" i="1"/>
  <c r="Q1188" i="1"/>
  <c r="P1188" i="1"/>
  <c r="O1188" i="1"/>
  <c r="L1188" i="1"/>
  <c r="H1188" i="1"/>
  <c r="R1187" i="1"/>
  <c r="Q1187" i="1"/>
  <c r="P1187" i="1"/>
  <c r="O1187" i="1"/>
  <c r="L1187" i="1"/>
  <c r="H1187" i="1"/>
  <c r="R1186" i="1"/>
  <c r="Q1186" i="1"/>
  <c r="P1186" i="1"/>
  <c r="O1186" i="1"/>
  <c r="L1186" i="1"/>
  <c r="H1186" i="1"/>
  <c r="R1185" i="1"/>
  <c r="Q1185" i="1"/>
  <c r="P1185" i="1"/>
  <c r="O1185" i="1"/>
  <c r="L1185" i="1"/>
  <c r="H1185" i="1"/>
  <c r="R1184" i="1"/>
  <c r="Q1184" i="1"/>
  <c r="P1184" i="1"/>
  <c r="O1184" i="1"/>
  <c r="L1184" i="1"/>
  <c r="H1184" i="1"/>
  <c r="R1183" i="1"/>
  <c r="Q1183" i="1"/>
  <c r="P1183" i="1"/>
  <c r="O1183" i="1"/>
  <c r="L1183" i="1"/>
  <c r="H1183" i="1"/>
  <c r="R1182" i="1"/>
  <c r="Q1182" i="1"/>
  <c r="P1182" i="1"/>
  <c r="O1182" i="1"/>
  <c r="L1182" i="1"/>
  <c r="H1182" i="1"/>
  <c r="R1181" i="1"/>
  <c r="Q1181" i="1"/>
  <c r="P1181" i="1"/>
  <c r="O1181" i="1"/>
  <c r="L1181" i="1"/>
  <c r="H1181" i="1"/>
  <c r="R1180" i="1"/>
  <c r="Q1180" i="1"/>
  <c r="P1180" i="1"/>
  <c r="O1180" i="1"/>
  <c r="L1180" i="1"/>
  <c r="H1180" i="1"/>
  <c r="R1179" i="1"/>
  <c r="Q1179" i="1"/>
  <c r="P1179" i="1"/>
  <c r="O1179" i="1"/>
  <c r="L1179" i="1"/>
  <c r="H1179" i="1"/>
  <c r="R1178" i="1"/>
  <c r="Q1178" i="1"/>
  <c r="P1178" i="1"/>
  <c r="O1178" i="1"/>
  <c r="L1178" i="1"/>
  <c r="H1178" i="1"/>
  <c r="R1177" i="1"/>
  <c r="Q1177" i="1"/>
  <c r="P1177" i="1"/>
  <c r="O1177" i="1"/>
  <c r="L1177" i="1"/>
  <c r="H1177" i="1"/>
  <c r="R1176" i="1"/>
  <c r="Q1176" i="1"/>
  <c r="P1176" i="1"/>
  <c r="O1176" i="1"/>
  <c r="L1176" i="1"/>
  <c r="H1176" i="1"/>
  <c r="R1175" i="1"/>
  <c r="Q1175" i="1"/>
  <c r="P1175" i="1"/>
  <c r="O1175" i="1"/>
  <c r="L1175" i="1"/>
  <c r="H1175" i="1"/>
  <c r="R1174" i="1"/>
  <c r="Q1174" i="1"/>
  <c r="P1174" i="1"/>
  <c r="O1174" i="1"/>
  <c r="L1174" i="1"/>
  <c r="H1174" i="1"/>
  <c r="R1173" i="1"/>
  <c r="Q1173" i="1"/>
  <c r="P1173" i="1"/>
  <c r="O1173" i="1"/>
  <c r="L1173" i="1"/>
  <c r="H1173" i="1"/>
  <c r="R1172" i="1"/>
  <c r="Q1172" i="1"/>
  <c r="P1172" i="1"/>
  <c r="O1172" i="1"/>
  <c r="L1172" i="1"/>
  <c r="H1172" i="1"/>
  <c r="R1171" i="1"/>
  <c r="Q1171" i="1"/>
  <c r="P1171" i="1"/>
  <c r="O1171" i="1"/>
  <c r="L1171" i="1"/>
  <c r="H1171" i="1"/>
  <c r="R1170" i="1"/>
  <c r="Q1170" i="1"/>
  <c r="P1170" i="1"/>
  <c r="O1170" i="1"/>
  <c r="L1170" i="1"/>
  <c r="H1170" i="1"/>
  <c r="R1168" i="1"/>
  <c r="Q1168" i="1"/>
  <c r="P1168" i="1"/>
  <c r="O1168" i="1"/>
  <c r="L1168" i="1"/>
  <c r="H1168" i="1"/>
  <c r="R1167" i="1"/>
  <c r="Q1167" i="1"/>
  <c r="P1167" i="1"/>
  <c r="O1167" i="1"/>
  <c r="L1167" i="1"/>
  <c r="H1167" i="1"/>
  <c r="R1166" i="1"/>
  <c r="Q1166" i="1"/>
  <c r="P1166" i="1"/>
  <c r="O1166" i="1"/>
  <c r="L1166" i="1"/>
  <c r="H1166" i="1"/>
  <c r="R1165" i="1"/>
  <c r="Q1165" i="1"/>
  <c r="P1165" i="1"/>
  <c r="O1165" i="1"/>
  <c r="L1165" i="1"/>
  <c r="H1165" i="1"/>
  <c r="R1164" i="1"/>
  <c r="Q1164" i="1"/>
  <c r="P1164" i="1"/>
  <c r="O1164" i="1"/>
  <c r="L1164" i="1"/>
  <c r="H1164" i="1"/>
  <c r="R1162" i="1"/>
  <c r="Q1162" i="1"/>
  <c r="P1162" i="1"/>
  <c r="O1162" i="1"/>
  <c r="L1162" i="1"/>
  <c r="H1162" i="1"/>
  <c r="R1161" i="1"/>
  <c r="Q1161" i="1"/>
  <c r="P1161" i="1"/>
  <c r="O1161" i="1"/>
  <c r="L1161" i="1"/>
  <c r="H1161" i="1"/>
  <c r="R1160" i="1"/>
  <c r="Q1160" i="1"/>
  <c r="P1160" i="1"/>
  <c r="O1160" i="1"/>
  <c r="L1160" i="1"/>
  <c r="H1160" i="1"/>
  <c r="R1159" i="1"/>
  <c r="Q1159" i="1"/>
  <c r="P1159" i="1"/>
  <c r="O1159" i="1"/>
  <c r="L1159" i="1"/>
  <c r="H1159" i="1"/>
  <c r="R1158" i="1"/>
  <c r="Q1158" i="1"/>
  <c r="P1158" i="1"/>
  <c r="O1158" i="1"/>
  <c r="L1158" i="1"/>
  <c r="H1158" i="1"/>
  <c r="R1157" i="1"/>
  <c r="Q1157" i="1"/>
  <c r="P1157" i="1"/>
  <c r="O1157" i="1"/>
  <c r="L1157" i="1"/>
  <c r="H1157" i="1"/>
  <c r="R1156" i="1"/>
  <c r="Q1156" i="1"/>
  <c r="P1156" i="1"/>
  <c r="O1156" i="1"/>
  <c r="L1156" i="1"/>
  <c r="H1156" i="1"/>
  <c r="R1155" i="1"/>
  <c r="Q1155" i="1"/>
  <c r="P1155" i="1"/>
  <c r="O1155" i="1"/>
  <c r="L1155" i="1"/>
  <c r="H1155" i="1"/>
  <c r="R1154" i="1"/>
  <c r="Q1154" i="1"/>
  <c r="P1154" i="1"/>
  <c r="O1154" i="1"/>
  <c r="L1154" i="1"/>
  <c r="H1154" i="1"/>
  <c r="R1153" i="1"/>
  <c r="Q1153" i="1"/>
  <c r="P1153" i="1"/>
  <c r="O1153" i="1"/>
  <c r="L1153" i="1"/>
  <c r="H1153" i="1"/>
  <c r="R1152" i="1"/>
  <c r="Q1152" i="1"/>
  <c r="P1152" i="1"/>
  <c r="O1152" i="1"/>
  <c r="L1152" i="1"/>
  <c r="H1152" i="1"/>
  <c r="R1151" i="1"/>
  <c r="Q1151" i="1"/>
  <c r="P1151" i="1"/>
  <c r="O1151" i="1"/>
  <c r="L1151" i="1"/>
  <c r="H1151" i="1"/>
  <c r="R1150" i="1"/>
  <c r="Q1150" i="1"/>
  <c r="P1150" i="1"/>
  <c r="O1150" i="1"/>
  <c r="L1150" i="1"/>
  <c r="H1150" i="1"/>
  <c r="R1149" i="1"/>
  <c r="Q1149" i="1"/>
  <c r="P1149" i="1"/>
  <c r="O1149" i="1"/>
  <c r="L1149" i="1"/>
  <c r="H1149" i="1"/>
  <c r="R1148" i="1"/>
  <c r="Q1148" i="1"/>
  <c r="P1148" i="1"/>
  <c r="O1148" i="1"/>
  <c r="L1148" i="1"/>
  <c r="H1148" i="1"/>
  <c r="R1147" i="1"/>
  <c r="Q1147" i="1"/>
  <c r="P1147" i="1"/>
  <c r="O1147" i="1"/>
  <c r="L1147" i="1"/>
  <c r="H1147" i="1"/>
  <c r="R1146" i="1"/>
  <c r="Q1146" i="1"/>
  <c r="P1146" i="1"/>
  <c r="O1146" i="1"/>
  <c r="L1146" i="1"/>
  <c r="H1146" i="1"/>
  <c r="R1145" i="1"/>
  <c r="Q1145" i="1"/>
  <c r="P1145" i="1"/>
  <c r="O1145" i="1"/>
  <c r="L1145" i="1"/>
  <c r="H1145" i="1"/>
  <c r="R1144" i="1"/>
  <c r="Q1144" i="1"/>
  <c r="P1144" i="1"/>
  <c r="O1144" i="1"/>
  <c r="L1144" i="1"/>
  <c r="H1144" i="1"/>
  <c r="R1143" i="1"/>
  <c r="Q1143" i="1"/>
  <c r="P1143" i="1"/>
  <c r="O1143" i="1"/>
  <c r="L1143" i="1"/>
  <c r="H1143" i="1"/>
  <c r="R1142" i="1"/>
  <c r="Q1142" i="1"/>
  <c r="P1142" i="1"/>
  <c r="O1142" i="1"/>
  <c r="L1142" i="1"/>
  <c r="H1142" i="1"/>
  <c r="R1141" i="1"/>
  <c r="Q1141" i="1"/>
  <c r="P1141" i="1"/>
  <c r="O1141" i="1"/>
  <c r="L1141" i="1"/>
  <c r="H1141" i="1"/>
  <c r="R1140" i="1"/>
  <c r="Q1140" i="1"/>
  <c r="P1140" i="1"/>
  <c r="O1140" i="1"/>
  <c r="L1140" i="1"/>
  <c r="H1140" i="1"/>
  <c r="R1169" i="1"/>
  <c r="Q1169" i="1"/>
  <c r="P1169" i="1"/>
  <c r="O1169" i="1"/>
  <c r="L1169" i="1"/>
  <c r="H1169" i="1"/>
  <c r="R1138" i="1"/>
  <c r="Q1138" i="1"/>
  <c r="P1138" i="1"/>
  <c r="O1138" i="1"/>
  <c r="L1138" i="1"/>
  <c r="H1138" i="1"/>
  <c r="R1137" i="1"/>
  <c r="Q1137" i="1"/>
  <c r="P1137" i="1"/>
  <c r="O1137" i="1"/>
  <c r="L1137" i="1"/>
  <c r="H1137" i="1"/>
  <c r="R1163" i="1"/>
  <c r="Q1163" i="1"/>
  <c r="P1163" i="1"/>
  <c r="O1163" i="1"/>
  <c r="L1163" i="1"/>
  <c r="H1163" i="1"/>
  <c r="R1136" i="1"/>
  <c r="Q1136" i="1"/>
  <c r="P1136" i="1"/>
  <c r="O1136" i="1"/>
  <c r="L1136" i="1"/>
  <c r="H1136" i="1"/>
  <c r="R1135" i="1"/>
  <c r="Q1135" i="1"/>
  <c r="P1135" i="1"/>
  <c r="O1135" i="1"/>
  <c r="L1135" i="1"/>
  <c r="H1135" i="1"/>
  <c r="R1134" i="1"/>
  <c r="Q1134" i="1"/>
  <c r="P1134" i="1"/>
  <c r="O1134" i="1"/>
  <c r="L1134" i="1"/>
  <c r="H1134" i="1"/>
  <c r="R1133" i="1"/>
  <c r="Q1133" i="1"/>
  <c r="P1133" i="1"/>
  <c r="O1133" i="1"/>
  <c r="L1133" i="1"/>
  <c r="H1133" i="1"/>
  <c r="R1132" i="1"/>
  <c r="Q1132" i="1"/>
  <c r="P1132" i="1"/>
  <c r="O1132" i="1"/>
  <c r="L1132" i="1"/>
  <c r="H1132" i="1"/>
  <c r="R1131" i="1"/>
  <c r="Q1131" i="1"/>
  <c r="P1131" i="1"/>
  <c r="O1131" i="1"/>
  <c r="L1131" i="1"/>
  <c r="H1131" i="1"/>
  <c r="R1130" i="1"/>
  <c r="Q1130" i="1"/>
  <c r="P1130" i="1"/>
  <c r="O1130" i="1"/>
  <c r="L1130" i="1"/>
  <c r="H1130" i="1"/>
  <c r="R1139" i="1"/>
  <c r="Q1139" i="1"/>
  <c r="P1139" i="1"/>
  <c r="O1139" i="1"/>
  <c r="L1139" i="1"/>
  <c r="H1139" i="1"/>
  <c r="R1129" i="1"/>
  <c r="Q1129" i="1"/>
  <c r="P1129" i="1"/>
  <c r="O1129" i="1"/>
  <c r="L1129" i="1"/>
  <c r="H1129" i="1"/>
  <c r="R1128" i="1"/>
  <c r="Q1128" i="1"/>
  <c r="P1128" i="1"/>
  <c r="O1128" i="1"/>
  <c r="L1128" i="1"/>
  <c r="H1128" i="1"/>
  <c r="R1127" i="1"/>
  <c r="Q1127" i="1"/>
  <c r="P1127" i="1"/>
  <c r="O1127" i="1"/>
  <c r="L1127" i="1"/>
  <c r="H1127" i="1"/>
  <c r="R1126" i="1"/>
  <c r="Q1126" i="1"/>
  <c r="P1126" i="1"/>
  <c r="O1126" i="1"/>
  <c r="L1126" i="1"/>
  <c r="H1126" i="1"/>
  <c r="R1125" i="1"/>
  <c r="Q1125" i="1"/>
  <c r="P1125" i="1"/>
  <c r="O1125" i="1"/>
  <c r="L1125" i="1"/>
  <c r="H1125" i="1"/>
  <c r="R1124" i="1"/>
  <c r="Q1124" i="1"/>
  <c r="P1124" i="1"/>
  <c r="O1124" i="1"/>
  <c r="L1124" i="1"/>
  <c r="H1124" i="1"/>
  <c r="R1123" i="1"/>
  <c r="Q1123" i="1"/>
  <c r="P1123" i="1"/>
  <c r="O1123" i="1"/>
  <c r="L1123" i="1"/>
  <c r="H1123" i="1"/>
  <c r="R1122" i="1"/>
  <c r="Q1122" i="1"/>
  <c r="P1122" i="1"/>
  <c r="O1122" i="1"/>
  <c r="L1122" i="1"/>
  <c r="H1122" i="1"/>
  <c r="R1121" i="1"/>
  <c r="Q1121" i="1"/>
  <c r="P1121" i="1"/>
  <c r="O1121" i="1"/>
  <c r="L1121" i="1"/>
  <c r="H1121" i="1"/>
  <c r="R1120" i="1"/>
  <c r="Q1120" i="1"/>
  <c r="P1120" i="1"/>
  <c r="O1120" i="1"/>
  <c r="L1120" i="1"/>
  <c r="H1120" i="1"/>
  <c r="R1119" i="1"/>
  <c r="Q1119" i="1"/>
  <c r="P1119" i="1"/>
  <c r="O1119" i="1"/>
  <c r="L1119" i="1"/>
  <c r="H1119" i="1"/>
  <c r="R1118" i="1"/>
  <c r="Q1118" i="1"/>
  <c r="P1118" i="1"/>
  <c r="O1118" i="1"/>
  <c r="L1118" i="1"/>
  <c r="H1118" i="1"/>
  <c r="R1117" i="1"/>
  <c r="Q1117" i="1"/>
  <c r="P1117" i="1"/>
  <c r="O1117" i="1"/>
  <c r="L1117" i="1"/>
  <c r="H1117" i="1"/>
  <c r="R1116" i="1"/>
  <c r="Q1116" i="1"/>
  <c r="P1116" i="1"/>
  <c r="O1116" i="1"/>
  <c r="L1116" i="1"/>
  <c r="H1116" i="1"/>
  <c r="R1115" i="1"/>
  <c r="Q1115" i="1"/>
  <c r="P1115" i="1"/>
  <c r="O1115" i="1"/>
  <c r="L1115" i="1"/>
  <c r="H1115" i="1"/>
  <c r="R1114" i="1"/>
  <c r="Q1114" i="1"/>
  <c r="P1114" i="1"/>
  <c r="O1114" i="1"/>
  <c r="L1114" i="1"/>
  <c r="H1114" i="1"/>
  <c r="R1113" i="1"/>
  <c r="Q1113" i="1"/>
  <c r="P1113" i="1"/>
  <c r="O1113" i="1"/>
  <c r="L1113" i="1"/>
  <c r="H1113" i="1"/>
  <c r="R1112" i="1"/>
  <c r="Q1112" i="1"/>
  <c r="P1112" i="1"/>
  <c r="O1112" i="1"/>
  <c r="L1112" i="1"/>
  <c r="H1112" i="1"/>
  <c r="S1115" i="1" l="1"/>
  <c r="S1129" i="1"/>
  <c r="S1137" i="1"/>
  <c r="S1152" i="1"/>
  <c r="S1164" i="1"/>
  <c r="S1187" i="1"/>
  <c r="S1193" i="1"/>
  <c r="S1173" i="1"/>
  <c r="S1178" i="1"/>
  <c r="S1119" i="1"/>
  <c r="S1123" i="1"/>
  <c r="S1147" i="1"/>
  <c r="S1155" i="1"/>
  <c r="S1141" i="1"/>
  <c r="S1162" i="1"/>
  <c r="S1184" i="1"/>
  <c r="S1136" i="1"/>
  <c r="S1142" i="1"/>
  <c r="S1148" i="1"/>
  <c r="S1131" i="1"/>
  <c r="S1127" i="1"/>
  <c r="S1156" i="1"/>
  <c r="S1165" i="1"/>
  <c r="S1192" i="1"/>
  <c r="S1177" i="1"/>
  <c r="S1181" i="1"/>
  <c r="S1126" i="1"/>
  <c r="S1139" i="1"/>
  <c r="S1149" i="1"/>
  <c r="S1117" i="1"/>
  <c r="S1121" i="1"/>
  <c r="S1163" i="1"/>
  <c r="S1158" i="1"/>
  <c r="S1176" i="1"/>
  <c r="S1167" i="1"/>
  <c r="S1130" i="1"/>
  <c r="S1151" i="1"/>
  <c r="S1153" i="1"/>
  <c r="S1180" i="1"/>
  <c r="S1188" i="1"/>
  <c r="S1191" i="1"/>
  <c r="S1138" i="1"/>
  <c r="S1161" i="1"/>
  <c r="S1194" i="1"/>
  <c r="S1114" i="1"/>
  <c r="S1116" i="1"/>
  <c r="S1132" i="1"/>
  <c r="S1144" i="1"/>
  <c r="S1146" i="1"/>
  <c r="S1150" i="1"/>
  <c r="S1160" i="1"/>
  <c r="S1166" i="1"/>
  <c r="S1175" i="1"/>
  <c r="S1179" i="1"/>
  <c r="S1113" i="1"/>
  <c r="S1124" i="1"/>
  <c r="S1134" i="1"/>
  <c r="S1145" i="1"/>
  <c r="S1168" i="1"/>
  <c r="S1140" i="1"/>
  <c r="S1128" i="1"/>
  <c r="S1143" i="1"/>
  <c r="S1154" i="1"/>
  <c r="S1157" i="1"/>
  <c r="S1172" i="1"/>
  <c r="S1182" i="1"/>
  <c r="S1186" i="1"/>
  <c r="S1189" i="1"/>
  <c r="S1195" i="1"/>
  <c r="S1118" i="1"/>
  <c r="S1112" i="1"/>
  <c r="S1122" i="1"/>
  <c r="S1159" i="1"/>
  <c r="S1171" i="1"/>
  <c r="S1174" i="1"/>
  <c r="S1185" i="1"/>
  <c r="S1190" i="1"/>
  <c r="S1120" i="1"/>
  <c r="S1125" i="1"/>
  <c r="S1135" i="1"/>
  <c r="S1169" i="1"/>
  <c r="S1170" i="1"/>
  <c r="S1133" i="1"/>
  <c r="S1183" i="1"/>
  <c r="R1097" i="1"/>
  <c r="Q1097" i="1"/>
  <c r="P1097" i="1"/>
  <c r="O1097" i="1"/>
  <c r="L1097" i="1"/>
  <c r="H1097" i="1"/>
  <c r="R1096" i="1"/>
  <c r="Q1096" i="1"/>
  <c r="P1096" i="1"/>
  <c r="O1096" i="1"/>
  <c r="L1096" i="1"/>
  <c r="H1096" i="1"/>
  <c r="R1095" i="1"/>
  <c r="Q1095" i="1"/>
  <c r="P1095" i="1"/>
  <c r="O1095" i="1"/>
  <c r="L1095" i="1"/>
  <c r="H1095" i="1"/>
  <c r="R1094" i="1"/>
  <c r="Q1094" i="1"/>
  <c r="P1094" i="1"/>
  <c r="O1094" i="1"/>
  <c r="L1094" i="1"/>
  <c r="H1094" i="1"/>
  <c r="R1093" i="1"/>
  <c r="Q1093" i="1"/>
  <c r="P1093" i="1"/>
  <c r="O1093" i="1"/>
  <c r="L1093" i="1"/>
  <c r="H1093" i="1"/>
  <c r="R1092" i="1"/>
  <c r="Q1092" i="1"/>
  <c r="P1092" i="1"/>
  <c r="O1092" i="1"/>
  <c r="L1092" i="1"/>
  <c r="H1092" i="1"/>
  <c r="R1091" i="1"/>
  <c r="Q1091" i="1"/>
  <c r="P1091" i="1"/>
  <c r="O1091" i="1"/>
  <c r="L1091" i="1"/>
  <c r="H1091" i="1"/>
  <c r="R1090" i="1"/>
  <c r="Q1090" i="1"/>
  <c r="P1090" i="1"/>
  <c r="O1090" i="1"/>
  <c r="L1090" i="1"/>
  <c r="H1090" i="1"/>
  <c r="R1089" i="1"/>
  <c r="Q1089" i="1"/>
  <c r="P1089" i="1"/>
  <c r="O1089" i="1"/>
  <c r="L1089" i="1"/>
  <c r="H1089" i="1"/>
  <c r="R1088" i="1"/>
  <c r="Q1088" i="1"/>
  <c r="P1088" i="1"/>
  <c r="O1088" i="1"/>
  <c r="L1088" i="1"/>
  <c r="H1088" i="1"/>
  <c r="S1096" i="1" l="1"/>
  <c r="S1088" i="1"/>
  <c r="S1089" i="1"/>
  <c r="S1092" i="1"/>
  <c r="S1095" i="1"/>
  <c r="S1093" i="1"/>
  <c r="S1094" i="1"/>
  <c r="S1091" i="1"/>
  <c r="S1097" i="1"/>
  <c r="S1090" i="1"/>
  <c r="R1039" i="1"/>
  <c r="Q1039" i="1"/>
  <c r="P1039" i="1"/>
  <c r="O1039" i="1"/>
  <c r="L1039" i="1"/>
  <c r="H1039" i="1"/>
  <c r="R1038" i="1"/>
  <c r="Q1038" i="1"/>
  <c r="P1038" i="1"/>
  <c r="O1038" i="1"/>
  <c r="L1038" i="1"/>
  <c r="H1038" i="1"/>
  <c r="R1037" i="1"/>
  <c r="Q1037" i="1"/>
  <c r="P1037" i="1"/>
  <c r="O1037" i="1"/>
  <c r="L1037" i="1"/>
  <c r="H1037" i="1"/>
  <c r="R1036" i="1"/>
  <c r="Q1036" i="1"/>
  <c r="P1036" i="1"/>
  <c r="O1036" i="1"/>
  <c r="L1036" i="1"/>
  <c r="H1036" i="1"/>
  <c r="R1035" i="1"/>
  <c r="Q1035" i="1"/>
  <c r="P1035" i="1"/>
  <c r="O1035" i="1"/>
  <c r="L1035" i="1"/>
  <c r="H1035" i="1"/>
  <c r="R1034" i="1"/>
  <c r="Q1034" i="1"/>
  <c r="P1034" i="1"/>
  <c r="O1034" i="1"/>
  <c r="L1034" i="1"/>
  <c r="H1034" i="1"/>
  <c r="R1033" i="1"/>
  <c r="Q1033" i="1"/>
  <c r="P1033" i="1"/>
  <c r="O1033" i="1"/>
  <c r="L1033" i="1"/>
  <c r="H1033" i="1"/>
  <c r="R1032" i="1"/>
  <c r="Q1032" i="1"/>
  <c r="P1032" i="1"/>
  <c r="O1032" i="1"/>
  <c r="L1032" i="1"/>
  <c r="H1032" i="1"/>
  <c r="R1031" i="1"/>
  <c r="Q1031" i="1"/>
  <c r="P1031" i="1"/>
  <c r="O1031" i="1"/>
  <c r="L1031" i="1"/>
  <c r="H1031" i="1"/>
  <c r="R1030" i="1"/>
  <c r="Q1030" i="1"/>
  <c r="P1030" i="1"/>
  <c r="O1030" i="1"/>
  <c r="L1030" i="1"/>
  <c r="H1030" i="1"/>
  <c r="R1029" i="1"/>
  <c r="Q1029" i="1"/>
  <c r="P1029" i="1"/>
  <c r="O1029" i="1"/>
  <c r="L1029" i="1"/>
  <c r="H1029" i="1"/>
  <c r="R1028" i="1"/>
  <c r="Q1028" i="1"/>
  <c r="P1028" i="1"/>
  <c r="O1028" i="1"/>
  <c r="L1028" i="1"/>
  <c r="H1028" i="1"/>
  <c r="R1027" i="1"/>
  <c r="Q1027" i="1"/>
  <c r="P1027" i="1"/>
  <c r="O1027" i="1"/>
  <c r="L1027" i="1"/>
  <c r="H1027" i="1"/>
  <c r="R1026" i="1"/>
  <c r="Q1026" i="1"/>
  <c r="P1026" i="1"/>
  <c r="O1026" i="1"/>
  <c r="L1026" i="1"/>
  <c r="H1026" i="1"/>
  <c r="R1025" i="1"/>
  <c r="Q1025" i="1"/>
  <c r="P1025" i="1"/>
  <c r="O1025" i="1"/>
  <c r="L1025" i="1"/>
  <c r="H1025" i="1"/>
  <c r="R1024" i="1"/>
  <c r="Q1024" i="1"/>
  <c r="P1024" i="1"/>
  <c r="O1024" i="1"/>
  <c r="L1024" i="1"/>
  <c r="H1024" i="1"/>
  <c r="R1023" i="1"/>
  <c r="Q1023" i="1"/>
  <c r="P1023" i="1"/>
  <c r="O1023" i="1"/>
  <c r="L1023" i="1"/>
  <c r="H1023" i="1"/>
  <c r="R1022" i="1"/>
  <c r="Q1022" i="1"/>
  <c r="P1022" i="1"/>
  <c r="O1022" i="1"/>
  <c r="L1022" i="1"/>
  <c r="H1022" i="1"/>
  <c r="R1021" i="1"/>
  <c r="Q1021" i="1"/>
  <c r="P1021" i="1"/>
  <c r="O1021" i="1"/>
  <c r="L1021" i="1"/>
  <c r="H1021" i="1"/>
  <c r="S1035" i="1" l="1"/>
  <c r="S1024" i="1"/>
  <c r="S1022" i="1"/>
  <c r="S1039" i="1"/>
  <c r="S1037" i="1"/>
  <c r="S1028" i="1"/>
  <c r="S1038" i="1"/>
  <c r="S1036" i="1"/>
  <c r="S1023" i="1"/>
  <c r="S1027" i="1"/>
  <c r="S1031" i="1"/>
  <c r="S1025" i="1"/>
  <c r="S1029" i="1"/>
  <c r="S1021" i="1"/>
  <c r="S1026" i="1"/>
  <c r="S1032" i="1"/>
  <c r="S1030" i="1"/>
  <c r="S1033" i="1"/>
  <c r="S1034" i="1"/>
  <c r="R1083" i="1"/>
  <c r="Q1083" i="1"/>
  <c r="P1083" i="1"/>
  <c r="O1083" i="1"/>
  <c r="L1083" i="1"/>
  <c r="H1083" i="1"/>
  <c r="R1082" i="1"/>
  <c r="Q1082" i="1"/>
  <c r="P1082" i="1"/>
  <c r="O1082" i="1"/>
  <c r="L1082" i="1"/>
  <c r="H1082" i="1"/>
  <c r="R1081" i="1"/>
  <c r="Q1081" i="1"/>
  <c r="P1081" i="1"/>
  <c r="O1081" i="1"/>
  <c r="L1081" i="1"/>
  <c r="H1081" i="1"/>
  <c r="R1080" i="1"/>
  <c r="Q1080" i="1"/>
  <c r="P1080" i="1"/>
  <c r="O1080" i="1"/>
  <c r="L1080" i="1"/>
  <c r="H1080" i="1"/>
  <c r="R1079" i="1"/>
  <c r="Q1079" i="1"/>
  <c r="P1079" i="1"/>
  <c r="O1079" i="1"/>
  <c r="L1079" i="1"/>
  <c r="H1079" i="1"/>
  <c r="R1078" i="1"/>
  <c r="Q1078" i="1"/>
  <c r="P1078" i="1"/>
  <c r="O1078" i="1"/>
  <c r="L1078" i="1"/>
  <c r="H1078" i="1"/>
  <c r="R1077" i="1"/>
  <c r="Q1077" i="1"/>
  <c r="P1077" i="1"/>
  <c r="O1077" i="1"/>
  <c r="L1077" i="1"/>
  <c r="H1077" i="1"/>
  <c r="R1076" i="1"/>
  <c r="Q1076" i="1"/>
  <c r="P1076" i="1"/>
  <c r="O1076" i="1"/>
  <c r="L1076" i="1"/>
  <c r="H1076" i="1"/>
  <c r="R1075" i="1"/>
  <c r="Q1075" i="1"/>
  <c r="P1075" i="1"/>
  <c r="O1075" i="1"/>
  <c r="L1075" i="1"/>
  <c r="H1075" i="1"/>
  <c r="R1074" i="1"/>
  <c r="Q1074" i="1"/>
  <c r="P1074" i="1"/>
  <c r="O1074" i="1"/>
  <c r="L1074" i="1"/>
  <c r="H1074" i="1"/>
  <c r="R1073" i="1"/>
  <c r="Q1073" i="1"/>
  <c r="P1073" i="1"/>
  <c r="O1073" i="1"/>
  <c r="L1073" i="1"/>
  <c r="H1073" i="1"/>
  <c r="R1072" i="1"/>
  <c r="Q1072" i="1"/>
  <c r="P1072" i="1"/>
  <c r="O1072" i="1"/>
  <c r="L1072" i="1"/>
  <c r="H1072" i="1"/>
  <c r="R1071" i="1"/>
  <c r="Q1071" i="1"/>
  <c r="P1071" i="1"/>
  <c r="O1071" i="1"/>
  <c r="L1071" i="1"/>
  <c r="H1071" i="1"/>
  <c r="R1070" i="1"/>
  <c r="Q1070" i="1"/>
  <c r="P1070" i="1"/>
  <c r="O1070" i="1"/>
  <c r="L1070" i="1"/>
  <c r="H1070" i="1"/>
  <c r="R1069" i="1"/>
  <c r="Q1069" i="1"/>
  <c r="P1069" i="1"/>
  <c r="O1069" i="1"/>
  <c r="L1069" i="1"/>
  <c r="H1069" i="1"/>
  <c r="R1068" i="1"/>
  <c r="Q1068" i="1"/>
  <c r="P1068" i="1"/>
  <c r="O1068" i="1"/>
  <c r="L1068" i="1"/>
  <c r="H1068" i="1"/>
  <c r="R1067" i="1"/>
  <c r="Q1067" i="1"/>
  <c r="P1067" i="1"/>
  <c r="O1067" i="1"/>
  <c r="L1067" i="1"/>
  <c r="H1067" i="1"/>
  <c r="R1066" i="1"/>
  <c r="Q1066" i="1"/>
  <c r="P1066" i="1"/>
  <c r="O1066" i="1"/>
  <c r="L1066" i="1"/>
  <c r="H1066" i="1"/>
  <c r="R1065" i="1"/>
  <c r="Q1065" i="1"/>
  <c r="P1065" i="1"/>
  <c r="O1065" i="1"/>
  <c r="L1065" i="1"/>
  <c r="H1065" i="1"/>
  <c r="R1064" i="1"/>
  <c r="Q1064" i="1"/>
  <c r="P1064" i="1"/>
  <c r="O1064" i="1"/>
  <c r="L1064" i="1"/>
  <c r="H1064" i="1"/>
  <c r="R1063" i="1"/>
  <c r="Q1063" i="1"/>
  <c r="P1063" i="1"/>
  <c r="O1063" i="1"/>
  <c r="L1063" i="1"/>
  <c r="H1063" i="1"/>
  <c r="S1076" i="1" l="1"/>
  <c r="S1080" i="1"/>
  <c r="S1073" i="1"/>
  <c r="S1071" i="1"/>
  <c r="S1075" i="1"/>
  <c r="S1063" i="1"/>
  <c r="S1078" i="1"/>
  <c r="S1074" i="1"/>
  <c r="S1065" i="1"/>
  <c r="S1079" i="1"/>
  <c r="S1081" i="1"/>
  <c r="S1082" i="1"/>
  <c r="S1067" i="1"/>
  <c r="S1068" i="1"/>
  <c r="S1069" i="1"/>
  <c r="S1070" i="1"/>
  <c r="S1072" i="1"/>
  <c r="S1083" i="1"/>
  <c r="S1064" i="1"/>
  <c r="S1066" i="1"/>
  <c r="S1077" i="1"/>
  <c r="R1060" i="1"/>
  <c r="Q1060" i="1"/>
  <c r="P1060" i="1"/>
  <c r="O1060" i="1"/>
  <c r="L1060" i="1"/>
  <c r="H1060" i="1"/>
  <c r="R1059" i="1"/>
  <c r="Q1059" i="1"/>
  <c r="P1059" i="1"/>
  <c r="O1059" i="1"/>
  <c r="L1059" i="1"/>
  <c r="H1059" i="1"/>
  <c r="R1058" i="1"/>
  <c r="Q1058" i="1"/>
  <c r="P1058" i="1"/>
  <c r="O1058" i="1"/>
  <c r="L1058" i="1"/>
  <c r="H1058" i="1"/>
  <c r="R1057" i="1"/>
  <c r="Q1057" i="1"/>
  <c r="P1057" i="1"/>
  <c r="O1057" i="1"/>
  <c r="L1057" i="1"/>
  <c r="H1057" i="1"/>
  <c r="R1056" i="1"/>
  <c r="Q1056" i="1"/>
  <c r="P1056" i="1"/>
  <c r="O1056" i="1"/>
  <c r="L1056" i="1"/>
  <c r="H1056" i="1"/>
  <c r="R1055" i="1"/>
  <c r="Q1055" i="1"/>
  <c r="P1055" i="1"/>
  <c r="O1055" i="1"/>
  <c r="L1055" i="1"/>
  <c r="H1055" i="1"/>
  <c r="R1054" i="1"/>
  <c r="Q1054" i="1"/>
  <c r="P1054" i="1"/>
  <c r="O1054" i="1"/>
  <c r="L1054" i="1"/>
  <c r="H1054" i="1"/>
  <c r="R1053" i="1"/>
  <c r="Q1053" i="1"/>
  <c r="P1053" i="1"/>
  <c r="O1053" i="1"/>
  <c r="L1053" i="1"/>
  <c r="H1053" i="1"/>
  <c r="R1052" i="1"/>
  <c r="Q1052" i="1"/>
  <c r="P1052" i="1"/>
  <c r="O1052" i="1"/>
  <c r="L1052" i="1"/>
  <c r="H1052" i="1"/>
  <c r="R1051" i="1"/>
  <c r="Q1051" i="1"/>
  <c r="P1051" i="1"/>
  <c r="O1051" i="1"/>
  <c r="L1051" i="1"/>
  <c r="H1051" i="1"/>
  <c r="R1050" i="1"/>
  <c r="Q1050" i="1"/>
  <c r="P1050" i="1"/>
  <c r="O1050" i="1"/>
  <c r="L1050" i="1"/>
  <c r="H1050" i="1"/>
  <c r="R1049" i="1"/>
  <c r="Q1049" i="1"/>
  <c r="P1049" i="1"/>
  <c r="O1049" i="1"/>
  <c r="L1049" i="1"/>
  <c r="H1049" i="1"/>
  <c r="R1048" i="1"/>
  <c r="Q1048" i="1"/>
  <c r="P1048" i="1"/>
  <c r="O1048" i="1"/>
  <c r="L1048" i="1"/>
  <c r="H1048" i="1"/>
  <c r="R1047" i="1"/>
  <c r="Q1047" i="1"/>
  <c r="P1047" i="1"/>
  <c r="O1047" i="1"/>
  <c r="L1047" i="1"/>
  <c r="H1047" i="1"/>
  <c r="R1046" i="1"/>
  <c r="Q1046" i="1"/>
  <c r="P1046" i="1"/>
  <c r="O1046" i="1"/>
  <c r="L1046" i="1"/>
  <c r="H1046" i="1"/>
  <c r="R1045" i="1"/>
  <c r="Q1045" i="1"/>
  <c r="P1045" i="1"/>
  <c r="O1045" i="1"/>
  <c r="L1045" i="1"/>
  <c r="H1045" i="1"/>
  <c r="R1044" i="1"/>
  <c r="Q1044" i="1"/>
  <c r="P1044" i="1"/>
  <c r="O1044" i="1"/>
  <c r="L1044" i="1"/>
  <c r="H1044" i="1"/>
  <c r="R1043" i="1"/>
  <c r="Q1043" i="1"/>
  <c r="P1043" i="1"/>
  <c r="O1043" i="1"/>
  <c r="L1043" i="1"/>
  <c r="H1043" i="1"/>
  <c r="R1042" i="1"/>
  <c r="Q1042" i="1"/>
  <c r="P1042" i="1"/>
  <c r="O1042" i="1"/>
  <c r="L1042" i="1"/>
  <c r="H1042" i="1"/>
  <c r="R1041" i="1"/>
  <c r="Q1041" i="1"/>
  <c r="P1041" i="1"/>
  <c r="O1041" i="1"/>
  <c r="L1041" i="1"/>
  <c r="H1041" i="1"/>
  <c r="R1040" i="1"/>
  <c r="Q1040" i="1"/>
  <c r="P1040" i="1"/>
  <c r="O1040" i="1"/>
  <c r="L1040" i="1"/>
  <c r="H1040" i="1"/>
  <c r="S1057" i="1" l="1"/>
  <c r="S1059" i="1"/>
  <c r="S1041" i="1"/>
  <c r="S1052" i="1"/>
  <c r="S1043" i="1"/>
  <c r="S1045" i="1"/>
  <c r="S1048" i="1"/>
  <c r="S1054" i="1"/>
  <c r="S1044" i="1"/>
  <c r="S1047" i="1"/>
  <c r="S1051" i="1"/>
  <c r="S1046" i="1"/>
  <c r="S1050" i="1"/>
  <c r="S1056" i="1"/>
  <c r="S1040" i="1"/>
  <c r="S1042" i="1"/>
  <c r="S1049" i="1"/>
  <c r="S1053" i="1"/>
  <c r="S1055" i="1"/>
  <c r="S1058" i="1"/>
  <c r="S1060" i="1"/>
  <c r="R1018" i="1"/>
  <c r="Q1018" i="1"/>
  <c r="P1018" i="1"/>
  <c r="O1018" i="1"/>
  <c r="L1018" i="1"/>
  <c r="H1018" i="1"/>
  <c r="R1017" i="1"/>
  <c r="Q1017" i="1"/>
  <c r="P1017" i="1"/>
  <c r="O1017" i="1"/>
  <c r="L1017" i="1"/>
  <c r="H1017" i="1"/>
  <c r="R1016" i="1"/>
  <c r="Q1016" i="1"/>
  <c r="P1016" i="1"/>
  <c r="O1016" i="1"/>
  <c r="L1016" i="1"/>
  <c r="H1016" i="1"/>
  <c r="R1015" i="1"/>
  <c r="Q1015" i="1"/>
  <c r="P1015" i="1"/>
  <c r="O1015" i="1"/>
  <c r="L1015" i="1"/>
  <c r="H1015" i="1"/>
  <c r="R1014" i="1"/>
  <c r="Q1014" i="1"/>
  <c r="P1014" i="1"/>
  <c r="O1014" i="1"/>
  <c r="L1014" i="1"/>
  <c r="H1014" i="1"/>
  <c r="R1013" i="1"/>
  <c r="Q1013" i="1"/>
  <c r="P1013" i="1"/>
  <c r="O1013" i="1"/>
  <c r="L1013" i="1"/>
  <c r="H1013" i="1"/>
  <c r="R1012" i="1"/>
  <c r="Q1012" i="1"/>
  <c r="P1012" i="1"/>
  <c r="O1012" i="1"/>
  <c r="L1012" i="1"/>
  <c r="H1012" i="1"/>
  <c r="R1011" i="1"/>
  <c r="Q1011" i="1"/>
  <c r="P1011" i="1"/>
  <c r="O1011" i="1"/>
  <c r="L1011" i="1"/>
  <c r="H1011" i="1"/>
  <c r="R1010" i="1"/>
  <c r="Q1010" i="1"/>
  <c r="P1010" i="1"/>
  <c r="O1010" i="1"/>
  <c r="L1010" i="1"/>
  <c r="H1010" i="1"/>
  <c r="R1009" i="1"/>
  <c r="Q1009" i="1"/>
  <c r="P1009" i="1"/>
  <c r="O1009" i="1"/>
  <c r="L1009" i="1"/>
  <c r="H1009" i="1"/>
  <c r="R1008" i="1"/>
  <c r="Q1008" i="1"/>
  <c r="P1008" i="1"/>
  <c r="O1008" i="1"/>
  <c r="L1008" i="1"/>
  <c r="H1008" i="1"/>
  <c r="R1007" i="1"/>
  <c r="Q1007" i="1"/>
  <c r="P1007" i="1"/>
  <c r="O1007" i="1"/>
  <c r="L1007" i="1"/>
  <c r="H1007" i="1"/>
  <c r="R1006" i="1"/>
  <c r="Q1006" i="1"/>
  <c r="P1006" i="1"/>
  <c r="O1006" i="1"/>
  <c r="L1006" i="1"/>
  <c r="H1006" i="1"/>
  <c r="R1005" i="1"/>
  <c r="Q1005" i="1"/>
  <c r="P1005" i="1"/>
  <c r="O1005" i="1"/>
  <c r="L1005" i="1"/>
  <c r="H1005" i="1"/>
  <c r="R1004" i="1"/>
  <c r="Q1004" i="1"/>
  <c r="P1004" i="1"/>
  <c r="O1004" i="1"/>
  <c r="L1004" i="1"/>
  <c r="H1004" i="1"/>
  <c r="R1003" i="1"/>
  <c r="Q1003" i="1"/>
  <c r="P1003" i="1"/>
  <c r="O1003" i="1"/>
  <c r="L1003" i="1"/>
  <c r="H1003" i="1"/>
  <c r="R1002" i="1"/>
  <c r="Q1002" i="1"/>
  <c r="P1002" i="1"/>
  <c r="O1002" i="1"/>
  <c r="L1002" i="1"/>
  <c r="H1002" i="1"/>
  <c r="R1001" i="1"/>
  <c r="Q1001" i="1"/>
  <c r="P1001" i="1"/>
  <c r="O1001" i="1"/>
  <c r="L1001" i="1"/>
  <c r="H1001" i="1"/>
  <c r="R1000" i="1"/>
  <c r="Q1000" i="1"/>
  <c r="P1000" i="1"/>
  <c r="O1000" i="1"/>
  <c r="L1000" i="1"/>
  <c r="H1000" i="1"/>
  <c r="R999" i="1"/>
  <c r="Q999" i="1"/>
  <c r="P999" i="1"/>
  <c r="O999" i="1"/>
  <c r="L999" i="1"/>
  <c r="H999" i="1"/>
  <c r="R998" i="1"/>
  <c r="Q998" i="1"/>
  <c r="P998" i="1"/>
  <c r="O998" i="1"/>
  <c r="L998" i="1"/>
  <c r="H998" i="1"/>
  <c r="R997" i="1"/>
  <c r="Q997" i="1"/>
  <c r="P997" i="1"/>
  <c r="O997" i="1"/>
  <c r="L997" i="1"/>
  <c r="H997" i="1"/>
  <c r="R996" i="1"/>
  <c r="Q996" i="1"/>
  <c r="P996" i="1"/>
  <c r="O996" i="1"/>
  <c r="L996" i="1"/>
  <c r="H996" i="1"/>
  <c r="R995" i="1"/>
  <c r="Q995" i="1"/>
  <c r="P995" i="1"/>
  <c r="O995" i="1"/>
  <c r="L995" i="1"/>
  <c r="H995" i="1"/>
  <c r="R994" i="1"/>
  <c r="Q994" i="1"/>
  <c r="P994" i="1"/>
  <c r="O994" i="1"/>
  <c r="L994" i="1"/>
  <c r="H994" i="1"/>
  <c r="R993" i="1"/>
  <c r="Q993" i="1"/>
  <c r="P993" i="1"/>
  <c r="O993" i="1"/>
  <c r="L993" i="1"/>
  <c r="H993" i="1"/>
  <c r="R992" i="1"/>
  <c r="Q992" i="1"/>
  <c r="P992" i="1"/>
  <c r="O992" i="1"/>
  <c r="L992" i="1"/>
  <c r="H992" i="1"/>
  <c r="R991" i="1"/>
  <c r="Q991" i="1"/>
  <c r="P991" i="1"/>
  <c r="O991" i="1"/>
  <c r="L991" i="1"/>
  <c r="H991" i="1"/>
  <c r="R990" i="1"/>
  <c r="Q990" i="1"/>
  <c r="P990" i="1"/>
  <c r="O990" i="1"/>
  <c r="L990" i="1"/>
  <c r="H990" i="1"/>
  <c r="R989" i="1"/>
  <c r="Q989" i="1"/>
  <c r="P989" i="1"/>
  <c r="O989" i="1"/>
  <c r="L989" i="1"/>
  <c r="H989" i="1"/>
  <c r="R988" i="1"/>
  <c r="Q988" i="1"/>
  <c r="P988" i="1"/>
  <c r="O988" i="1"/>
  <c r="L988" i="1"/>
  <c r="H988" i="1"/>
  <c r="R987" i="1"/>
  <c r="Q987" i="1"/>
  <c r="P987" i="1"/>
  <c r="O987" i="1"/>
  <c r="L987" i="1"/>
  <c r="H987" i="1"/>
  <c r="R986" i="1"/>
  <c r="Q986" i="1"/>
  <c r="P986" i="1"/>
  <c r="O986" i="1"/>
  <c r="L986" i="1"/>
  <c r="H986" i="1"/>
  <c r="R985" i="1"/>
  <c r="Q985" i="1"/>
  <c r="P985" i="1"/>
  <c r="O985" i="1"/>
  <c r="L985" i="1"/>
  <c r="H985" i="1"/>
  <c r="R984" i="1"/>
  <c r="Q984" i="1"/>
  <c r="P984" i="1"/>
  <c r="O984" i="1"/>
  <c r="L984" i="1"/>
  <c r="H984" i="1"/>
  <c r="R983" i="1"/>
  <c r="Q983" i="1"/>
  <c r="P983" i="1"/>
  <c r="O983" i="1"/>
  <c r="L983" i="1"/>
  <c r="H983" i="1"/>
  <c r="R981" i="1"/>
  <c r="Q981" i="1"/>
  <c r="P981" i="1"/>
  <c r="O981" i="1"/>
  <c r="L981" i="1"/>
  <c r="H981" i="1"/>
  <c r="R980" i="1"/>
  <c r="Q980" i="1"/>
  <c r="P980" i="1"/>
  <c r="O980" i="1"/>
  <c r="L980" i="1"/>
  <c r="H980" i="1"/>
  <c r="R979" i="1"/>
  <c r="Q979" i="1"/>
  <c r="P979" i="1"/>
  <c r="O979" i="1"/>
  <c r="L979" i="1"/>
  <c r="H979" i="1"/>
  <c r="R978" i="1"/>
  <c r="Q978" i="1"/>
  <c r="P978" i="1"/>
  <c r="O978" i="1"/>
  <c r="L978" i="1"/>
  <c r="H978" i="1"/>
  <c r="R977" i="1"/>
  <c r="Q977" i="1"/>
  <c r="P977" i="1"/>
  <c r="O977" i="1"/>
  <c r="L977" i="1"/>
  <c r="H977" i="1"/>
  <c r="R976" i="1"/>
  <c r="Q976" i="1"/>
  <c r="P976" i="1"/>
  <c r="O976" i="1"/>
  <c r="L976" i="1"/>
  <c r="H976" i="1"/>
  <c r="R975" i="1"/>
  <c r="Q975" i="1"/>
  <c r="P975" i="1"/>
  <c r="O975" i="1"/>
  <c r="L975" i="1"/>
  <c r="H975" i="1"/>
  <c r="R974" i="1"/>
  <c r="Q974" i="1"/>
  <c r="P974" i="1"/>
  <c r="O974" i="1"/>
  <c r="L974" i="1"/>
  <c r="H974" i="1"/>
  <c r="R973" i="1"/>
  <c r="Q973" i="1"/>
  <c r="P973" i="1"/>
  <c r="O973" i="1"/>
  <c r="L973" i="1"/>
  <c r="H973" i="1"/>
  <c r="R972" i="1"/>
  <c r="Q972" i="1"/>
  <c r="P972" i="1"/>
  <c r="O972" i="1"/>
  <c r="L972" i="1"/>
  <c r="H972" i="1"/>
  <c r="R971" i="1"/>
  <c r="Q971" i="1"/>
  <c r="P971" i="1"/>
  <c r="O971" i="1"/>
  <c r="L971" i="1"/>
  <c r="H971" i="1"/>
  <c r="R970" i="1"/>
  <c r="Q970" i="1"/>
  <c r="P970" i="1"/>
  <c r="O970" i="1"/>
  <c r="L970" i="1"/>
  <c r="H970" i="1"/>
  <c r="R969" i="1"/>
  <c r="Q969" i="1"/>
  <c r="P969" i="1"/>
  <c r="O969" i="1"/>
  <c r="L969" i="1"/>
  <c r="H969" i="1"/>
  <c r="R968" i="1"/>
  <c r="Q968" i="1"/>
  <c r="P968" i="1"/>
  <c r="O968" i="1"/>
  <c r="L968" i="1"/>
  <c r="H968" i="1"/>
  <c r="R967" i="1"/>
  <c r="Q967" i="1"/>
  <c r="P967" i="1"/>
  <c r="O967" i="1"/>
  <c r="L967" i="1"/>
  <c r="H967" i="1"/>
  <c r="R966" i="1"/>
  <c r="Q966" i="1"/>
  <c r="P966" i="1"/>
  <c r="O966" i="1"/>
  <c r="L966" i="1"/>
  <c r="H966" i="1"/>
  <c r="R965" i="1"/>
  <c r="Q965" i="1"/>
  <c r="P965" i="1"/>
  <c r="O965" i="1"/>
  <c r="L965" i="1"/>
  <c r="H965" i="1"/>
  <c r="R964" i="1"/>
  <c r="Q964" i="1"/>
  <c r="P964" i="1"/>
  <c r="O964" i="1"/>
  <c r="L964" i="1"/>
  <c r="H964" i="1"/>
  <c r="R963" i="1"/>
  <c r="Q963" i="1"/>
  <c r="P963" i="1"/>
  <c r="O963" i="1"/>
  <c r="L963" i="1"/>
  <c r="H963" i="1"/>
  <c r="R962" i="1"/>
  <c r="Q962" i="1"/>
  <c r="P962" i="1"/>
  <c r="O962" i="1"/>
  <c r="L962" i="1"/>
  <c r="H962" i="1"/>
  <c r="R961" i="1"/>
  <c r="Q961" i="1"/>
  <c r="P961" i="1"/>
  <c r="O961" i="1"/>
  <c r="L961" i="1"/>
  <c r="H961" i="1"/>
  <c r="R959" i="1"/>
  <c r="Q959" i="1"/>
  <c r="P959" i="1"/>
  <c r="O959" i="1"/>
  <c r="L959" i="1"/>
  <c r="H959" i="1"/>
  <c r="R958" i="1"/>
  <c r="Q958" i="1"/>
  <c r="P958" i="1"/>
  <c r="O958" i="1"/>
  <c r="L958" i="1"/>
  <c r="H958" i="1"/>
  <c r="R955" i="1"/>
  <c r="Q955" i="1"/>
  <c r="P955" i="1"/>
  <c r="O955" i="1"/>
  <c r="L955" i="1"/>
  <c r="H955" i="1"/>
  <c r="R954" i="1"/>
  <c r="Q954" i="1"/>
  <c r="P954" i="1"/>
  <c r="O954" i="1"/>
  <c r="L954" i="1"/>
  <c r="H954" i="1"/>
  <c r="R953" i="1"/>
  <c r="Q953" i="1"/>
  <c r="P953" i="1"/>
  <c r="O953" i="1"/>
  <c r="L953" i="1"/>
  <c r="H953" i="1"/>
  <c r="R952" i="1"/>
  <c r="Q952" i="1"/>
  <c r="P952" i="1"/>
  <c r="O952" i="1"/>
  <c r="L952" i="1"/>
  <c r="H952" i="1"/>
  <c r="R951" i="1"/>
  <c r="Q951" i="1"/>
  <c r="P951" i="1"/>
  <c r="O951" i="1"/>
  <c r="L951" i="1"/>
  <c r="H951" i="1"/>
  <c r="R950" i="1"/>
  <c r="Q950" i="1"/>
  <c r="P950" i="1"/>
  <c r="O950" i="1"/>
  <c r="L950" i="1"/>
  <c r="H950" i="1"/>
  <c r="R949" i="1"/>
  <c r="Q949" i="1"/>
  <c r="P949" i="1"/>
  <c r="O949" i="1"/>
  <c r="L949" i="1"/>
  <c r="H949" i="1"/>
  <c r="R948" i="1"/>
  <c r="Q948" i="1"/>
  <c r="P948" i="1"/>
  <c r="O948" i="1"/>
  <c r="L948" i="1"/>
  <c r="H948" i="1"/>
  <c r="R947" i="1"/>
  <c r="Q947" i="1"/>
  <c r="P947" i="1"/>
  <c r="O947" i="1"/>
  <c r="L947" i="1"/>
  <c r="H947" i="1"/>
  <c r="R946" i="1"/>
  <c r="Q946" i="1"/>
  <c r="P946" i="1"/>
  <c r="O946" i="1"/>
  <c r="L946" i="1"/>
  <c r="H946" i="1"/>
  <c r="R945" i="1"/>
  <c r="Q945" i="1"/>
  <c r="P945" i="1"/>
  <c r="O945" i="1"/>
  <c r="L945" i="1"/>
  <c r="H945" i="1"/>
  <c r="R944" i="1"/>
  <c r="Q944" i="1"/>
  <c r="P944" i="1"/>
  <c r="O944" i="1"/>
  <c r="L944" i="1"/>
  <c r="H944" i="1"/>
  <c r="R943" i="1"/>
  <c r="Q943" i="1"/>
  <c r="P943" i="1"/>
  <c r="O943" i="1"/>
  <c r="L943" i="1"/>
  <c r="H943" i="1"/>
  <c r="R942" i="1"/>
  <c r="Q942" i="1"/>
  <c r="P942" i="1"/>
  <c r="O942" i="1"/>
  <c r="L942" i="1"/>
  <c r="H942" i="1"/>
  <c r="R941" i="1"/>
  <c r="Q941" i="1"/>
  <c r="P941" i="1"/>
  <c r="O941" i="1"/>
  <c r="L941" i="1"/>
  <c r="H941" i="1"/>
  <c r="R940" i="1"/>
  <c r="Q940" i="1"/>
  <c r="P940" i="1"/>
  <c r="O940" i="1"/>
  <c r="L940" i="1"/>
  <c r="H940" i="1"/>
  <c r="R939" i="1"/>
  <c r="Q939" i="1"/>
  <c r="P939" i="1"/>
  <c r="O939" i="1"/>
  <c r="L939" i="1"/>
  <c r="H939" i="1"/>
  <c r="R938" i="1"/>
  <c r="Q938" i="1"/>
  <c r="P938" i="1"/>
  <c r="O938" i="1"/>
  <c r="L938" i="1"/>
  <c r="H938" i="1"/>
  <c r="R937" i="1"/>
  <c r="Q937" i="1"/>
  <c r="P937" i="1"/>
  <c r="O937" i="1"/>
  <c r="L937" i="1"/>
  <c r="H937" i="1"/>
  <c r="R982" i="1"/>
  <c r="Q982" i="1"/>
  <c r="P982" i="1"/>
  <c r="O982" i="1"/>
  <c r="L982" i="1"/>
  <c r="H982" i="1"/>
  <c r="R936" i="1"/>
  <c r="Q936" i="1"/>
  <c r="P936" i="1"/>
  <c r="O936" i="1"/>
  <c r="L936" i="1"/>
  <c r="H936" i="1"/>
  <c r="R935" i="1"/>
  <c r="Q935" i="1"/>
  <c r="P935" i="1"/>
  <c r="O935" i="1"/>
  <c r="L935" i="1"/>
  <c r="H935" i="1"/>
  <c r="R934" i="1"/>
  <c r="Q934" i="1"/>
  <c r="P934" i="1"/>
  <c r="O934" i="1"/>
  <c r="L934" i="1"/>
  <c r="H934" i="1"/>
  <c r="R933" i="1"/>
  <c r="Q933" i="1"/>
  <c r="P933" i="1"/>
  <c r="O933" i="1"/>
  <c r="L933" i="1"/>
  <c r="H933" i="1"/>
  <c r="R932" i="1"/>
  <c r="Q932" i="1"/>
  <c r="P932" i="1"/>
  <c r="O932" i="1"/>
  <c r="L932" i="1"/>
  <c r="H932" i="1"/>
  <c r="R931" i="1"/>
  <c r="Q931" i="1"/>
  <c r="P931" i="1"/>
  <c r="O931" i="1"/>
  <c r="L931" i="1"/>
  <c r="H931" i="1"/>
  <c r="R930" i="1"/>
  <c r="Q930" i="1"/>
  <c r="P930" i="1"/>
  <c r="O930" i="1"/>
  <c r="L930" i="1"/>
  <c r="H930" i="1"/>
  <c r="R929" i="1"/>
  <c r="Q929" i="1"/>
  <c r="P929" i="1"/>
  <c r="O929" i="1"/>
  <c r="L929" i="1"/>
  <c r="H929" i="1"/>
  <c r="R928" i="1"/>
  <c r="Q928" i="1"/>
  <c r="P928" i="1"/>
  <c r="O928" i="1"/>
  <c r="L928" i="1"/>
  <c r="H928" i="1"/>
  <c r="R927" i="1"/>
  <c r="Q927" i="1"/>
  <c r="P927" i="1"/>
  <c r="O927" i="1"/>
  <c r="L927" i="1"/>
  <c r="H927" i="1"/>
  <c r="R926" i="1"/>
  <c r="Q926" i="1"/>
  <c r="P926" i="1"/>
  <c r="O926" i="1"/>
  <c r="L926" i="1"/>
  <c r="H926" i="1"/>
  <c r="R925" i="1"/>
  <c r="Q925" i="1"/>
  <c r="P925" i="1"/>
  <c r="O925" i="1"/>
  <c r="L925" i="1"/>
  <c r="H925" i="1"/>
  <c r="R923" i="1"/>
  <c r="Q923" i="1"/>
  <c r="P923" i="1"/>
  <c r="O923" i="1"/>
  <c r="L923" i="1"/>
  <c r="H923" i="1"/>
  <c r="R922" i="1"/>
  <c r="Q922" i="1"/>
  <c r="P922" i="1"/>
  <c r="O922" i="1"/>
  <c r="L922" i="1"/>
  <c r="H922" i="1"/>
  <c r="R924" i="1"/>
  <c r="Q924" i="1"/>
  <c r="P924" i="1"/>
  <c r="O924" i="1"/>
  <c r="L924" i="1"/>
  <c r="H924" i="1"/>
  <c r="R921" i="1"/>
  <c r="Q921" i="1"/>
  <c r="P921" i="1"/>
  <c r="O921" i="1"/>
  <c r="L921" i="1"/>
  <c r="H921" i="1"/>
  <c r="R919" i="1"/>
  <c r="Q919" i="1"/>
  <c r="P919" i="1"/>
  <c r="O919" i="1"/>
  <c r="L919" i="1"/>
  <c r="H919" i="1"/>
  <c r="R918" i="1"/>
  <c r="Q918" i="1"/>
  <c r="P918" i="1"/>
  <c r="O918" i="1"/>
  <c r="L918" i="1"/>
  <c r="H918" i="1"/>
  <c r="R917" i="1"/>
  <c r="Q917" i="1"/>
  <c r="P917" i="1"/>
  <c r="O917" i="1"/>
  <c r="L917" i="1"/>
  <c r="H917" i="1"/>
  <c r="R916" i="1"/>
  <c r="Q916" i="1"/>
  <c r="P916" i="1"/>
  <c r="O916" i="1"/>
  <c r="L916" i="1"/>
  <c r="H916" i="1"/>
  <c r="R960" i="1"/>
  <c r="Q960" i="1"/>
  <c r="P960" i="1"/>
  <c r="O960" i="1"/>
  <c r="L960" i="1"/>
  <c r="H960" i="1"/>
  <c r="R915" i="1"/>
  <c r="Q915" i="1"/>
  <c r="P915" i="1"/>
  <c r="O915" i="1"/>
  <c r="L915" i="1"/>
  <c r="H915" i="1"/>
  <c r="R957" i="1"/>
  <c r="Q957" i="1"/>
  <c r="P957" i="1"/>
  <c r="O957" i="1"/>
  <c r="L957" i="1"/>
  <c r="H957" i="1"/>
  <c r="R956" i="1"/>
  <c r="Q956" i="1"/>
  <c r="P956" i="1"/>
  <c r="O956" i="1"/>
  <c r="L956" i="1"/>
  <c r="H956" i="1"/>
  <c r="R914" i="1"/>
  <c r="Q914" i="1"/>
  <c r="P914" i="1"/>
  <c r="O914" i="1"/>
  <c r="L914" i="1"/>
  <c r="H914" i="1"/>
  <c r="R913" i="1"/>
  <c r="Q913" i="1"/>
  <c r="P913" i="1"/>
  <c r="O913" i="1"/>
  <c r="L913" i="1"/>
  <c r="H913" i="1"/>
  <c r="R912" i="1"/>
  <c r="Q912" i="1"/>
  <c r="P912" i="1"/>
  <c r="O912" i="1"/>
  <c r="L912" i="1"/>
  <c r="H912" i="1"/>
  <c r="R911" i="1"/>
  <c r="Q911" i="1"/>
  <c r="P911" i="1"/>
  <c r="O911" i="1"/>
  <c r="L911" i="1"/>
  <c r="H911" i="1"/>
  <c r="R910" i="1"/>
  <c r="Q910" i="1"/>
  <c r="P910" i="1"/>
  <c r="O910" i="1"/>
  <c r="L910" i="1"/>
  <c r="H910" i="1"/>
  <c r="R909" i="1"/>
  <c r="Q909" i="1"/>
  <c r="P909" i="1"/>
  <c r="O909" i="1"/>
  <c r="L909" i="1"/>
  <c r="H909" i="1"/>
  <c r="R908" i="1"/>
  <c r="Q908" i="1"/>
  <c r="P908" i="1"/>
  <c r="O908" i="1"/>
  <c r="L908" i="1"/>
  <c r="H908" i="1"/>
  <c r="R907" i="1"/>
  <c r="Q907" i="1"/>
  <c r="P907" i="1"/>
  <c r="O907" i="1"/>
  <c r="L907" i="1"/>
  <c r="H907" i="1"/>
  <c r="R906" i="1"/>
  <c r="Q906" i="1"/>
  <c r="P906" i="1"/>
  <c r="O906" i="1"/>
  <c r="L906" i="1"/>
  <c r="H906" i="1"/>
  <c r="R905" i="1"/>
  <c r="Q905" i="1"/>
  <c r="P905" i="1"/>
  <c r="O905" i="1"/>
  <c r="L905" i="1"/>
  <c r="H905" i="1"/>
  <c r="R904" i="1"/>
  <c r="Q904" i="1"/>
  <c r="P904" i="1"/>
  <c r="O904" i="1"/>
  <c r="L904" i="1"/>
  <c r="H904" i="1"/>
  <c r="R903" i="1"/>
  <c r="Q903" i="1"/>
  <c r="P903" i="1"/>
  <c r="O903" i="1"/>
  <c r="L903" i="1"/>
  <c r="H903" i="1"/>
  <c r="R902" i="1"/>
  <c r="Q902" i="1"/>
  <c r="P902" i="1"/>
  <c r="O902" i="1"/>
  <c r="L902" i="1"/>
  <c r="H902" i="1"/>
  <c r="R901" i="1"/>
  <c r="Q901" i="1"/>
  <c r="P901" i="1"/>
  <c r="O901" i="1"/>
  <c r="L901" i="1"/>
  <c r="H901" i="1"/>
  <c r="R900" i="1"/>
  <c r="Q900" i="1"/>
  <c r="P900" i="1"/>
  <c r="O900" i="1"/>
  <c r="L900" i="1"/>
  <c r="H900" i="1"/>
  <c r="R920" i="1"/>
  <c r="Q920" i="1"/>
  <c r="P920" i="1"/>
  <c r="O920" i="1"/>
  <c r="L920" i="1"/>
  <c r="H920" i="1"/>
  <c r="R899" i="1"/>
  <c r="Q899" i="1"/>
  <c r="P899" i="1"/>
  <c r="O899" i="1"/>
  <c r="L899" i="1"/>
  <c r="H899" i="1"/>
  <c r="R898" i="1"/>
  <c r="Q898" i="1"/>
  <c r="P898" i="1"/>
  <c r="O898" i="1"/>
  <c r="L898" i="1"/>
  <c r="H898" i="1"/>
  <c r="R897" i="1"/>
  <c r="Q897" i="1"/>
  <c r="P897" i="1"/>
  <c r="O897" i="1"/>
  <c r="L897" i="1"/>
  <c r="H897" i="1"/>
  <c r="R896" i="1"/>
  <c r="Q896" i="1"/>
  <c r="P896" i="1"/>
  <c r="O896" i="1"/>
  <c r="L896" i="1"/>
  <c r="H896" i="1"/>
  <c r="R895" i="1"/>
  <c r="Q895" i="1"/>
  <c r="P895" i="1"/>
  <c r="O895" i="1"/>
  <c r="L895" i="1"/>
  <c r="H895" i="1"/>
  <c r="R894" i="1"/>
  <c r="Q894" i="1"/>
  <c r="P894" i="1"/>
  <c r="O894" i="1"/>
  <c r="L894" i="1"/>
  <c r="H894" i="1"/>
  <c r="R893" i="1"/>
  <c r="Q893" i="1"/>
  <c r="P893" i="1"/>
  <c r="O893" i="1"/>
  <c r="L893" i="1"/>
  <c r="H893" i="1"/>
  <c r="R892" i="1"/>
  <c r="Q892" i="1"/>
  <c r="P892" i="1"/>
  <c r="O892" i="1"/>
  <c r="L892" i="1"/>
  <c r="H892" i="1"/>
  <c r="R891" i="1"/>
  <c r="Q891" i="1"/>
  <c r="P891" i="1"/>
  <c r="O891" i="1"/>
  <c r="L891" i="1"/>
  <c r="H891" i="1"/>
  <c r="R890" i="1"/>
  <c r="Q890" i="1"/>
  <c r="P890" i="1"/>
  <c r="O890" i="1"/>
  <c r="L890" i="1"/>
  <c r="H890" i="1"/>
  <c r="R889" i="1"/>
  <c r="Q889" i="1"/>
  <c r="P889" i="1"/>
  <c r="O889" i="1"/>
  <c r="L889" i="1"/>
  <c r="H889" i="1"/>
  <c r="R888" i="1"/>
  <c r="Q888" i="1"/>
  <c r="P888" i="1"/>
  <c r="O888" i="1"/>
  <c r="L888" i="1"/>
  <c r="H888" i="1"/>
  <c r="R887" i="1"/>
  <c r="Q887" i="1"/>
  <c r="P887" i="1"/>
  <c r="O887" i="1"/>
  <c r="L887" i="1"/>
  <c r="H887" i="1"/>
  <c r="R886" i="1"/>
  <c r="Q886" i="1"/>
  <c r="P886" i="1"/>
  <c r="O886" i="1"/>
  <c r="L886" i="1"/>
  <c r="H886" i="1"/>
  <c r="R885" i="1"/>
  <c r="Q885" i="1"/>
  <c r="P885" i="1"/>
  <c r="O885" i="1"/>
  <c r="L885" i="1"/>
  <c r="H885" i="1"/>
  <c r="R884" i="1"/>
  <c r="Q884" i="1"/>
  <c r="P884" i="1"/>
  <c r="O884" i="1"/>
  <c r="L884" i="1"/>
  <c r="H884" i="1"/>
  <c r="R883" i="1"/>
  <c r="Q883" i="1"/>
  <c r="P883" i="1"/>
  <c r="O883" i="1"/>
  <c r="L883" i="1"/>
  <c r="H883" i="1"/>
  <c r="R882" i="1"/>
  <c r="Q882" i="1"/>
  <c r="P882" i="1"/>
  <c r="O882" i="1"/>
  <c r="L882" i="1"/>
  <c r="H882" i="1"/>
  <c r="R881" i="1"/>
  <c r="Q881" i="1"/>
  <c r="P881" i="1"/>
  <c r="O881" i="1"/>
  <c r="L881" i="1"/>
  <c r="H881" i="1"/>
  <c r="R880" i="1"/>
  <c r="Q880" i="1"/>
  <c r="P880" i="1"/>
  <c r="O880" i="1"/>
  <c r="L880" i="1"/>
  <c r="H880" i="1"/>
  <c r="R879" i="1"/>
  <c r="Q879" i="1"/>
  <c r="P879" i="1"/>
  <c r="O879" i="1"/>
  <c r="L879" i="1"/>
  <c r="H879" i="1"/>
  <c r="R878" i="1"/>
  <c r="Q878" i="1"/>
  <c r="P878" i="1"/>
  <c r="O878" i="1"/>
  <c r="L878" i="1"/>
  <c r="H878" i="1"/>
  <c r="R877" i="1"/>
  <c r="Q877" i="1"/>
  <c r="P877" i="1"/>
  <c r="O877" i="1"/>
  <c r="L877" i="1"/>
  <c r="H877" i="1"/>
  <c r="R876" i="1"/>
  <c r="Q876" i="1"/>
  <c r="P876" i="1"/>
  <c r="O876" i="1"/>
  <c r="L876" i="1"/>
  <c r="H876" i="1"/>
  <c r="R875" i="1"/>
  <c r="Q875" i="1"/>
  <c r="P875" i="1"/>
  <c r="O875" i="1"/>
  <c r="L875" i="1"/>
  <c r="H875" i="1"/>
  <c r="R874" i="1"/>
  <c r="Q874" i="1"/>
  <c r="P874" i="1"/>
  <c r="O874" i="1"/>
  <c r="L874" i="1"/>
  <c r="H874" i="1"/>
  <c r="R873" i="1"/>
  <c r="Q873" i="1"/>
  <c r="P873" i="1"/>
  <c r="O873" i="1"/>
  <c r="L873" i="1"/>
  <c r="H873" i="1"/>
  <c r="R872" i="1"/>
  <c r="Q872" i="1"/>
  <c r="P872" i="1"/>
  <c r="O872" i="1"/>
  <c r="L872" i="1"/>
  <c r="H872" i="1"/>
  <c r="R871" i="1"/>
  <c r="Q871" i="1"/>
  <c r="P871" i="1"/>
  <c r="O871" i="1"/>
  <c r="L871" i="1"/>
  <c r="H871" i="1"/>
  <c r="R870" i="1"/>
  <c r="Q870" i="1"/>
  <c r="P870" i="1"/>
  <c r="O870" i="1"/>
  <c r="L870" i="1"/>
  <c r="H870" i="1"/>
  <c r="R869" i="1"/>
  <c r="Q869" i="1"/>
  <c r="P869" i="1"/>
  <c r="O869" i="1"/>
  <c r="L869" i="1"/>
  <c r="H869" i="1"/>
  <c r="R868" i="1"/>
  <c r="Q868" i="1"/>
  <c r="P868" i="1"/>
  <c r="O868" i="1"/>
  <c r="L868" i="1"/>
  <c r="H868" i="1"/>
  <c r="R867" i="1"/>
  <c r="Q867" i="1"/>
  <c r="P867" i="1"/>
  <c r="O867" i="1"/>
  <c r="L867" i="1"/>
  <c r="H867" i="1"/>
  <c r="R866" i="1"/>
  <c r="Q866" i="1"/>
  <c r="P866" i="1"/>
  <c r="O866" i="1"/>
  <c r="L866" i="1"/>
  <c r="H866" i="1"/>
  <c r="R865" i="1"/>
  <c r="Q865" i="1"/>
  <c r="P865" i="1"/>
  <c r="O865" i="1"/>
  <c r="L865" i="1"/>
  <c r="H865" i="1"/>
  <c r="R864" i="1"/>
  <c r="Q864" i="1"/>
  <c r="P864" i="1"/>
  <c r="O864" i="1"/>
  <c r="L864" i="1"/>
  <c r="H864" i="1"/>
  <c r="R863" i="1"/>
  <c r="Q863" i="1"/>
  <c r="P863" i="1"/>
  <c r="O863" i="1"/>
  <c r="L863" i="1"/>
  <c r="H863" i="1"/>
  <c r="R862" i="1"/>
  <c r="Q862" i="1"/>
  <c r="P862" i="1"/>
  <c r="O862" i="1"/>
  <c r="L862" i="1"/>
  <c r="H862" i="1"/>
  <c r="S981" i="1" l="1"/>
  <c r="S986" i="1"/>
  <c r="S994" i="1"/>
  <c r="S998" i="1"/>
  <c r="S1006" i="1"/>
  <c r="S1010" i="1"/>
  <c r="S1014" i="1"/>
  <c r="S864" i="1"/>
  <c r="S876" i="1"/>
  <c r="S880" i="1"/>
  <c r="S884" i="1"/>
  <c r="S888" i="1"/>
  <c r="S896" i="1"/>
  <c r="S920" i="1"/>
  <c r="S907" i="1"/>
  <c r="S911" i="1"/>
  <c r="S956" i="1"/>
  <c r="S933" i="1"/>
  <c r="S982" i="1"/>
  <c r="S863" i="1"/>
  <c r="S867" i="1"/>
  <c r="S871" i="1"/>
  <c r="S875" i="1"/>
  <c r="S883" i="1"/>
  <c r="S960" i="1"/>
  <c r="S936" i="1"/>
  <c r="S939" i="1"/>
  <c r="S866" i="1"/>
  <c r="S881" i="1"/>
  <c r="S889" i="1"/>
  <c r="S917" i="1"/>
  <c r="S924" i="1"/>
  <c r="S926" i="1"/>
  <c r="S1017" i="1"/>
  <c r="S874" i="1"/>
  <c r="S878" i="1"/>
  <c r="S890" i="1"/>
  <c r="S935" i="1"/>
  <c r="S942" i="1"/>
  <c r="S938" i="1"/>
  <c r="S950" i="1"/>
  <c r="S954" i="1"/>
  <c r="S980" i="1"/>
  <c r="S948" i="1"/>
  <c r="S958" i="1"/>
  <c r="S1004" i="1"/>
  <c r="S1008" i="1"/>
  <c r="S901" i="1"/>
  <c r="S913" i="1"/>
  <c r="S927" i="1"/>
  <c r="S1003" i="1"/>
  <c r="S977" i="1"/>
  <c r="S1015" i="1"/>
  <c r="S953" i="1"/>
  <c r="S959" i="1"/>
  <c r="S985" i="1"/>
  <c r="S997" i="1"/>
  <c r="S1013" i="1"/>
  <c r="S963" i="1"/>
  <c r="S923" i="1"/>
  <c r="S943" i="1"/>
  <c r="S955" i="1"/>
  <c r="S966" i="1"/>
  <c r="S970" i="1"/>
  <c r="S978" i="1"/>
  <c r="S987" i="1"/>
  <c r="S995" i="1"/>
  <c r="S1012" i="1"/>
  <c r="S1016" i="1"/>
  <c r="S868" i="1"/>
  <c r="S872" i="1"/>
  <c r="S1001" i="1"/>
  <c r="S892" i="1"/>
  <c r="S916" i="1"/>
  <c r="S934" i="1"/>
  <c r="S937" i="1"/>
  <c r="S974" i="1"/>
  <c r="S983" i="1"/>
  <c r="S988" i="1"/>
  <c r="S992" i="1"/>
  <c r="S996" i="1"/>
  <c r="S1005" i="1"/>
  <c r="S891" i="1"/>
  <c r="S895" i="1"/>
  <c r="S899" i="1"/>
  <c r="S902" i="1"/>
  <c r="S914" i="1"/>
  <c r="S925" i="1"/>
  <c r="S941" i="1"/>
  <c r="S961" i="1"/>
  <c r="S965" i="1"/>
  <c r="S969" i="1"/>
  <c r="S973" i="1"/>
  <c r="S882" i="1"/>
  <c r="S894" i="1"/>
  <c r="S905" i="1"/>
  <c r="S915" i="1"/>
  <c r="S919" i="1"/>
  <c r="S932" i="1"/>
  <c r="S949" i="1"/>
  <c r="S964" i="1"/>
  <c r="S968" i="1"/>
  <c r="S976" i="1"/>
  <c r="S999" i="1"/>
  <c r="S885" i="1"/>
  <c r="S893" i="1"/>
  <c r="S897" i="1"/>
  <c r="S908" i="1"/>
  <c r="S918" i="1"/>
  <c r="S922" i="1"/>
  <c r="S967" i="1"/>
  <c r="S979" i="1"/>
  <c r="S1002" i="1"/>
  <c r="S1007" i="1"/>
  <c r="S1011" i="1"/>
  <c r="S870" i="1"/>
  <c r="S887" i="1"/>
  <c r="S910" i="1"/>
  <c r="S929" i="1"/>
  <c r="S945" i="1"/>
  <c r="S947" i="1"/>
  <c r="S962" i="1"/>
  <c r="S975" i="1"/>
  <c r="S865" i="1"/>
  <c r="S869" i="1"/>
  <c r="S877" i="1"/>
  <c r="S886" i="1"/>
  <c r="S898" i="1"/>
  <c r="S900" i="1"/>
  <c r="S904" i="1"/>
  <c r="S906" i="1"/>
  <c r="S912" i="1"/>
  <c r="S921" i="1"/>
  <c r="S928" i="1"/>
  <c r="S940" i="1"/>
  <c r="S946" i="1"/>
  <c r="S951" i="1"/>
  <c r="S990" i="1"/>
  <c r="S991" i="1"/>
  <c r="S873" i="1"/>
  <c r="S931" i="1"/>
  <c r="S972" i="1"/>
  <c r="S993" i="1"/>
  <c r="S1000" i="1"/>
  <c r="S1009" i="1"/>
  <c r="S862" i="1"/>
  <c r="S879" i="1"/>
  <c r="S903" i="1"/>
  <c r="S909" i="1"/>
  <c r="S944" i="1"/>
  <c r="S971" i="1"/>
  <c r="S989" i="1"/>
  <c r="S1018" i="1"/>
  <c r="S957" i="1"/>
  <c r="S930" i="1"/>
  <c r="S952" i="1"/>
  <c r="S984" i="1"/>
  <c r="R861" i="1"/>
  <c r="Q861" i="1"/>
  <c r="P861" i="1"/>
  <c r="O861" i="1"/>
  <c r="L861" i="1"/>
  <c r="H861" i="1"/>
  <c r="R860" i="1"/>
  <c r="Q860" i="1"/>
  <c r="P860" i="1"/>
  <c r="O860" i="1"/>
  <c r="L860" i="1"/>
  <c r="H860" i="1"/>
  <c r="R859" i="1"/>
  <c r="Q859" i="1"/>
  <c r="P859" i="1"/>
  <c r="O859" i="1"/>
  <c r="L859" i="1"/>
  <c r="H859" i="1"/>
  <c r="R858" i="1"/>
  <c r="Q858" i="1"/>
  <c r="P858" i="1"/>
  <c r="O858" i="1"/>
  <c r="L858" i="1"/>
  <c r="H858" i="1"/>
  <c r="R857" i="1"/>
  <c r="Q857" i="1"/>
  <c r="P857" i="1"/>
  <c r="O857" i="1"/>
  <c r="L857" i="1"/>
  <c r="H857" i="1"/>
  <c r="S860" i="1" l="1"/>
  <c r="S859" i="1"/>
  <c r="S857" i="1"/>
  <c r="S861" i="1"/>
  <c r="S858" i="1"/>
  <c r="R849" i="1" l="1"/>
  <c r="Q849" i="1"/>
  <c r="P849" i="1"/>
  <c r="O849" i="1"/>
  <c r="L849" i="1"/>
  <c r="H849" i="1"/>
  <c r="R848" i="1"/>
  <c r="Q848" i="1"/>
  <c r="P848" i="1"/>
  <c r="O848" i="1"/>
  <c r="L848" i="1"/>
  <c r="H848" i="1"/>
  <c r="R847" i="1"/>
  <c r="Q847" i="1"/>
  <c r="P847" i="1"/>
  <c r="O847" i="1"/>
  <c r="L847" i="1"/>
  <c r="H847" i="1"/>
  <c r="R846" i="1"/>
  <c r="Q846" i="1"/>
  <c r="P846" i="1"/>
  <c r="O846" i="1"/>
  <c r="L846" i="1"/>
  <c r="H846" i="1"/>
  <c r="R845" i="1"/>
  <c r="Q845" i="1"/>
  <c r="P845" i="1"/>
  <c r="O845" i="1"/>
  <c r="L845" i="1"/>
  <c r="H845" i="1"/>
  <c r="R844" i="1"/>
  <c r="Q844" i="1"/>
  <c r="P844" i="1"/>
  <c r="O844" i="1"/>
  <c r="L844" i="1"/>
  <c r="H844" i="1"/>
  <c r="R843" i="1"/>
  <c r="Q843" i="1"/>
  <c r="P843" i="1"/>
  <c r="O843" i="1"/>
  <c r="L843" i="1"/>
  <c r="H843" i="1"/>
  <c r="R842" i="1"/>
  <c r="Q842" i="1"/>
  <c r="P842" i="1"/>
  <c r="O842" i="1"/>
  <c r="L842" i="1"/>
  <c r="H842" i="1"/>
  <c r="R841" i="1"/>
  <c r="Q841" i="1"/>
  <c r="P841" i="1"/>
  <c r="O841" i="1"/>
  <c r="L841" i="1"/>
  <c r="H841" i="1"/>
  <c r="R840" i="1"/>
  <c r="Q840" i="1"/>
  <c r="P840" i="1"/>
  <c r="O840" i="1"/>
  <c r="L840" i="1"/>
  <c r="H840" i="1"/>
  <c r="R839" i="1"/>
  <c r="Q839" i="1"/>
  <c r="P839" i="1"/>
  <c r="O839" i="1"/>
  <c r="L839" i="1"/>
  <c r="H839" i="1"/>
  <c r="R838" i="1"/>
  <c r="Q838" i="1"/>
  <c r="P838" i="1"/>
  <c r="O838" i="1"/>
  <c r="L838" i="1"/>
  <c r="H838" i="1"/>
  <c r="R837" i="1"/>
  <c r="Q837" i="1"/>
  <c r="P837" i="1"/>
  <c r="O837" i="1"/>
  <c r="L837" i="1"/>
  <c r="H837" i="1"/>
  <c r="R836" i="1"/>
  <c r="Q836" i="1"/>
  <c r="P836" i="1"/>
  <c r="O836" i="1"/>
  <c r="L836" i="1"/>
  <c r="H836" i="1"/>
  <c r="R835" i="1"/>
  <c r="Q835" i="1"/>
  <c r="P835" i="1"/>
  <c r="O835" i="1"/>
  <c r="L835" i="1"/>
  <c r="H835" i="1"/>
  <c r="R834" i="1"/>
  <c r="Q834" i="1"/>
  <c r="P834" i="1"/>
  <c r="O834" i="1"/>
  <c r="L834" i="1"/>
  <c r="H834" i="1"/>
  <c r="R833" i="1"/>
  <c r="Q833" i="1"/>
  <c r="P833" i="1"/>
  <c r="O833" i="1"/>
  <c r="L833" i="1"/>
  <c r="H833" i="1"/>
  <c r="R831" i="1"/>
  <c r="Q831" i="1"/>
  <c r="P831" i="1"/>
  <c r="O831" i="1"/>
  <c r="L831" i="1"/>
  <c r="H831" i="1"/>
  <c r="R830" i="1"/>
  <c r="Q830" i="1"/>
  <c r="P830" i="1"/>
  <c r="O830" i="1"/>
  <c r="L830" i="1"/>
  <c r="H830" i="1"/>
  <c r="R829" i="1"/>
  <c r="Q829" i="1"/>
  <c r="P829" i="1"/>
  <c r="O829" i="1"/>
  <c r="L829" i="1"/>
  <c r="H829" i="1"/>
  <c r="R828" i="1"/>
  <c r="Q828" i="1"/>
  <c r="P828" i="1"/>
  <c r="O828" i="1"/>
  <c r="L828" i="1"/>
  <c r="H828" i="1"/>
  <c r="R827" i="1"/>
  <c r="Q827" i="1"/>
  <c r="P827" i="1"/>
  <c r="O827" i="1"/>
  <c r="L827" i="1"/>
  <c r="H827" i="1"/>
  <c r="R826" i="1"/>
  <c r="Q826" i="1"/>
  <c r="P826" i="1"/>
  <c r="O826" i="1"/>
  <c r="L826" i="1"/>
  <c r="H826" i="1"/>
  <c r="R825" i="1"/>
  <c r="Q825" i="1"/>
  <c r="P825" i="1"/>
  <c r="O825" i="1"/>
  <c r="L825" i="1"/>
  <c r="H825" i="1"/>
  <c r="R824" i="1"/>
  <c r="Q824" i="1"/>
  <c r="P824" i="1"/>
  <c r="O824" i="1"/>
  <c r="L824" i="1"/>
  <c r="H824" i="1"/>
  <c r="R823" i="1"/>
  <c r="Q823" i="1"/>
  <c r="P823" i="1"/>
  <c r="O823" i="1"/>
  <c r="L823" i="1"/>
  <c r="H823" i="1"/>
  <c r="R822" i="1"/>
  <c r="Q822" i="1"/>
  <c r="P822" i="1"/>
  <c r="O822" i="1"/>
  <c r="L822" i="1"/>
  <c r="H822" i="1"/>
  <c r="R821" i="1"/>
  <c r="Q821" i="1"/>
  <c r="P821" i="1"/>
  <c r="O821" i="1"/>
  <c r="L821" i="1"/>
  <c r="H821" i="1"/>
  <c r="R819" i="1"/>
  <c r="Q819" i="1"/>
  <c r="P819" i="1"/>
  <c r="O819" i="1"/>
  <c r="L819" i="1"/>
  <c r="H819" i="1"/>
  <c r="R817" i="1"/>
  <c r="Q817" i="1"/>
  <c r="P817" i="1"/>
  <c r="O817" i="1"/>
  <c r="L817" i="1"/>
  <c r="H817" i="1"/>
  <c r="R816" i="1"/>
  <c r="Q816" i="1"/>
  <c r="P816" i="1"/>
  <c r="O816" i="1"/>
  <c r="L816" i="1"/>
  <c r="H816" i="1"/>
  <c r="R814" i="1"/>
  <c r="Q814" i="1"/>
  <c r="P814" i="1"/>
  <c r="O814" i="1"/>
  <c r="L814" i="1"/>
  <c r="H814" i="1"/>
  <c r="R813" i="1"/>
  <c r="Q813" i="1"/>
  <c r="P813" i="1"/>
  <c r="O813" i="1"/>
  <c r="L813" i="1"/>
  <c r="H813" i="1"/>
  <c r="R812" i="1"/>
  <c r="Q812" i="1"/>
  <c r="P812" i="1"/>
  <c r="O812" i="1"/>
  <c r="L812" i="1"/>
  <c r="H812" i="1"/>
  <c r="R811" i="1"/>
  <c r="Q811" i="1"/>
  <c r="P811" i="1"/>
  <c r="O811" i="1"/>
  <c r="L811" i="1"/>
  <c r="H811" i="1"/>
  <c r="R810" i="1"/>
  <c r="Q810" i="1"/>
  <c r="P810" i="1"/>
  <c r="O810" i="1"/>
  <c r="L810" i="1"/>
  <c r="H810" i="1"/>
  <c r="R809" i="1"/>
  <c r="Q809" i="1"/>
  <c r="P809" i="1"/>
  <c r="O809" i="1"/>
  <c r="L809" i="1"/>
  <c r="H809" i="1"/>
  <c r="R808" i="1"/>
  <c r="Q808" i="1"/>
  <c r="P808" i="1"/>
  <c r="O808" i="1"/>
  <c r="L808" i="1"/>
  <c r="H808" i="1"/>
  <c r="R807" i="1"/>
  <c r="Q807" i="1"/>
  <c r="P807" i="1"/>
  <c r="O807" i="1"/>
  <c r="L807" i="1"/>
  <c r="H807" i="1"/>
  <c r="R806" i="1"/>
  <c r="Q806" i="1"/>
  <c r="P806" i="1"/>
  <c r="O806" i="1"/>
  <c r="L806" i="1"/>
  <c r="H806" i="1"/>
  <c r="R832" i="1"/>
  <c r="Q832" i="1"/>
  <c r="P832" i="1"/>
  <c r="O832" i="1"/>
  <c r="L832" i="1"/>
  <c r="H832" i="1"/>
  <c r="R805" i="1"/>
  <c r="Q805" i="1"/>
  <c r="P805" i="1"/>
  <c r="O805" i="1"/>
  <c r="L805" i="1"/>
  <c r="H805" i="1"/>
  <c r="R804" i="1"/>
  <c r="Q804" i="1"/>
  <c r="P804" i="1"/>
  <c r="O804" i="1"/>
  <c r="L804" i="1"/>
  <c r="H804" i="1"/>
  <c r="R803" i="1"/>
  <c r="Q803" i="1"/>
  <c r="P803" i="1"/>
  <c r="O803" i="1"/>
  <c r="L803" i="1"/>
  <c r="H803" i="1"/>
  <c r="R802" i="1"/>
  <c r="Q802" i="1"/>
  <c r="P802" i="1"/>
  <c r="O802" i="1"/>
  <c r="L802" i="1"/>
  <c r="H802" i="1"/>
  <c r="R801" i="1"/>
  <c r="Q801" i="1"/>
  <c r="P801" i="1"/>
  <c r="O801" i="1"/>
  <c r="L801" i="1"/>
  <c r="H801" i="1"/>
  <c r="R800" i="1"/>
  <c r="Q800" i="1"/>
  <c r="P800" i="1"/>
  <c r="O800" i="1"/>
  <c r="L800" i="1"/>
  <c r="H800" i="1"/>
  <c r="R799" i="1"/>
  <c r="Q799" i="1"/>
  <c r="P799" i="1"/>
  <c r="O799" i="1"/>
  <c r="L799" i="1"/>
  <c r="H799" i="1"/>
  <c r="R798" i="1"/>
  <c r="Q798" i="1"/>
  <c r="P798" i="1"/>
  <c r="O798" i="1"/>
  <c r="L798" i="1"/>
  <c r="H798" i="1"/>
  <c r="R820" i="1"/>
  <c r="Q820" i="1"/>
  <c r="P820" i="1"/>
  <c r="O820" i="1"/>
  <c r="L820" i="1"/>
  <c r="H820" i="1"/>
  <c r="R818" i="1"/>
  <c r="Q818" i="1"/>
  <c r="P818" i="1"/>
  <c r="O818" i="1"/>
  <c r="L818" i="1"/>
  <c r="H818" i="1"/>
  <c r="R797" i="1"/>
  <c r="Q797" i="1"/>
  <c r="P797" i="1"/>
  <c r="O797" i="1"/>
  <c r="L797" i="1"/>
  <c r="H797" i="1"/>
  <c r="R796" i="1"/>
  <c r="Q796" i="1"/>
  <c r="P796" i="1"/>
  <c r="O796" i="1"/>
  <c r="L796" i="1"/>
  <c r="H796" i="1"/>
  <c r="R815" i="1"/>
  <c r="Q815" i="1"/>
  <c r="P815" i="1"/>
  <c r="O815" i="1"/>
  <c r="L815" i="1"/>
  <c r="H815" i="1"/>
  <c r="R795" i="1"/>
  <c r="Q795" i="1"/>
  <c r="P795" i="1"/>
  <c r="O795" i="1"/>
  <c r="L795" i="1"/>
  <c r="H795" i="1"/>
  <c r="R794" i="1"/>
  <c r="Q794" i="1"/>
  <c r="P794" i="1"/>
  <c r="O794" i="1"/>
  <c r="L794" i="1"/>
  <c r="H794" i="1"/>
  <c r="R793" i="1"/>
  <c r="Q793" i="1"/>
  <c r="P793" i="1"/>
  <c r="O793" i="1"/>
  <c r="L793" i="1"/>
  <c r="H793" i="1"/>
  <c r="R792" i="1"/>
  <c r="Q792" i="1"/>
  <c r="P792" i="1"/>
  <c r="O792" i="1"/>
  <c r="L792" i="1"/>
  <c r="H792" i="1"/>
  <c r="R791" i="1"/>
  <c r="Q791" i="1"/>
  <c r="P791" i="1"/>
  <c r="O791" i="1"/>
  <c r="L791" i="1"/>
  <c r="H791" i="1"/>
  <c r="R790" i="1"/>
  <c r="Q790" i="1"/>
  <c r="P790" i="1"/>
  <c r="O790" i="1"/>
  <c r="L790" i="1"/>
  <c r="H790" i="1"/>
  <c r="R789" i="1"/>
  <c r="Q789" i="1"/>
  <c r="P789" i="1"/>
  <c r="O789" i="1"/>
  <c r="L789" i="1"/>
  <c r="H789" i="1"/>
  <c r="R788" i="1"/>
  <c r="Q788" i="1"/>
  <c r="P788" i="1"/>
  <c r="O788" i="1"/>
  <c r="L788" i="1"/>
  <c r="H788" i="1"/>
  <c r="R787" i="1"/>
  <c r="Q787" i="1"/>
  <c r="P787" i="1"/>
  <c r="O787" i="1"/>
  <c r="L787" i="1"/>
  <c r="H787" i="1"/>
  <c r="R786" i="1"/>
  <c r="Q786" i="1"/>
  <c r="P786" i="1"/>
  <c r="O786" i="1"/>
  <c r="L786" i="1"/>
  <c r="H786" i="1"/>
  <c r="R785" i="1"/>
  <c r="Q785" i="1"/>
  <c r="P785" i="1"/>
  <c r="O785" i="1"/>
  <c r="L785" i="1"/>
  <c r="H785" i="1"/>
  <c r="R784" i="1"/>
  <c r="Q784" i="1"/>
  <c r="P784" i="1"/>
  <c r="O784" i="1"/>
  <c r="L784" i="1"/>
  <c r="H784" i="1"/>
  <c r="R783" i="1"/>
  <c r="Q783" i="1"/>
  <c r="P783" i="1"/>
  <c r="O783" i="1"/>
  <c r="L783" i="1"/>
  <c r="H783" i="1"/>
  <c r="R782" i="1"/>
  <c r="Q782" i="1"/>
  <c r="P782" i="1"/>
  <c r="O782" i="1"/>
  <c r="L782" i="1"/>
  <c r="H782" i="1"/>
  <c r="R781" i="1"/>
  <c r="Q781" i="1"/>
  <c r="P781" i="1"/>
  <c r="O781" i="1"/>
  <c r="L781" i="1"/>
  <c r="H781" i="1"/>
  <c r="R780" i="1"/>
  <c r="Q780" i="1"/>
  <c r="P780" i="1"/>
  <c r="O780" i="1"/>
  <c r="L780" i="1"/>
  <c r="H780" i="1"/>
  <c r="S780" i="1" l="1"/>
  <c r="S784" i="1"/>
  <c r="S815" i="1"/>
  <c r="S786" i="1"/>
  <c r="S803" i="1"/>
  <c r="S808" i="1"/>
  <c r="S823" i="1"/>
  <c r="S831" i="1"/>
  <c r="S795" i="1"/>
  <c r="S818" i="1"/>
  <c r="S826" i="1"/>
  <c r="S830" i="1"/>
  <c r="S781" i="1"/>
  <c r="S785" i="1"/>
  <c r="S798" i="1"/>
  <c r="S813" i="1"/>
  <c r="S819" i="1"/>
  <c r="S828" i="1"/>
  <c r="S849" i="1"/>
  <c r="S844" i="1"/>
  <c r="S807" i="1"/>
  <c r="S816" i="1"/>
  <c r="S825" i="1"/>
  <c r="S846" i="1"/>
  <c r="S796" i="1"/>
  <c r="S802" i="1"/>
  <c r="S824" i="1"/>
  <c r="S848" i="1"/>
  <c r="S797" i="1"/>
  <c r="S787" i="1"/>
  <c r="S805" i="1"/>
  <c r="S810" i="1"/>
  <c r="S782" i="1"/>
  <c r="S814" i="1"/>
  <c r="S817" i="1"/>
  <c r="S833" i="1"/>
  <c r="S836" i="1"/>
  <c r="S843" i="1"/>
  <c r="S788" i="1"/>
  <c r="S790" i="1"/>
  <c r="S838" i="1"/>
  <c r="S841" i="1"/>
  <c r="S842" i="1"/>
  <c r="S791" i="1"/>
  <c r="S799" i="1"/>
  <c r="S804" i="1"/>
  <c r="S806" i="1"/>
  <c r="S809" i="1"/>
  <c r="S827" i="1"/>
  <c r="S829" i="1"/>
  <c r="S793" i="1"/>
  <c r="S801" i="1"/>
  <c r="S832" i="1"/>
  <c r="S834" i="1"/>
  <c r="S835" i="1"/>
  <c r="S837" i="1"/>
  <c r="S840" i="1"/>
  <c r="S845" i="1"/>
  <c r="S820" i="1"/>
  <c r="S811" i="1"/>
  <c r="S822" i="1"/>
  <c r="S783" i="1"/>
  <c r="S789" i="1"/>
  <c r="S792" i="1"/>
  <c r="S794" i="1"/>
  <c r="S800" i="1"/>
  <c r="S812" i="1"/>
  <c r="S821" i="1"/>
  <c r="S839" i="1"/>
  <c r="S847" i="1"/>
  <c r="R510" i="1"/>
  <c r="Q510" i="1"/>
  <c r="P510" i="1"/>
  <c r="O510" i="1"/>
  <c r="L510" i="1"/>
  <c r="H510" i="1"/>
  <c r="R509" i="1"/>
  <c r="Q509" i="1"/>
  <c r="P509" i="1"/>
  <c r="O509" i="1"/>
  <c r="L509" i="1"/>
  <c r="H509" i="1"/>
  <c r="R508" i="1"/>
  <c r="Q508" i="1"/>
  <c r="P508" i="1"/>
  <c r="O508" i="1"/>
  <c r="L508" i="1"/>
  <c r="H508" i="1"/>
  <c r="R507" i="1"/>
  <c r="Q507" i="1"/>
  <c r="P507" i="1"/>
  <c r="O507" i="1"/>
  <c r="L507" i="1"/>
  <c r="H507" i="1"/>
  <c r="R506" i="1"/>
  <c r="Q506" i="1"/>
  <c r="P506" i="1"/>
  <c r="O506" i="1"/>
  <c r="L506" i="1"/>
  <c r="H506" i="1"/>
  <c r="R505" i="1"/>
  <c r="Q505" i="1"/>
  <c r="P505" i="1"/>
  <c r="O505" i="1"/>
  <c r="L505" i="1"/>
  <c r="H505" i="1"/>
  <c r="R504" i="1"/>
  <c r="Q504" i="1"/>
  <c r="P504" i="1"/>
  <c r="O504" i="1"/>
  <c r="L504" i="1"/>
  <c r="H504" i="1"/>
  <c r="R503" i="1"/>
  <c r="Q503" i="1"/>
  <c r="P503" i="1"/>
  <c r="O503" i="1"/>
  <c r="L503" i="1"/>
  <c r="H503" i="1"/>
  <c r="R502" i="1"/>
  <c r="Q502" i="1"/>
  <c r="P502" i="1"/>
  <c r="O502" i="1"/>
  <c r="L502" i="1"/>
  <c r="H502" i="1"/>
  <c r="R501" i="1"/>
  <c r="Q501" i="1"/>
  <c r="P501" i="1"/>
  <c r="O501" i="1"/>
  <c r="L501" i="1"/>
  <c r="H501" i="1"/>
  <c r="R500" i="1"/>
  <c r="Q500" i="1"/>
  <c r="P500" i="1"/>
  <c r="O500" i="1"/>
  <c r="L500" i="1"/>
  <c r="H500" i="1"/>
  <c r="R499" i="1"/>
  <c r="Q499" i="1"/>
  <c r="P499" i="1"/>
  <c r="O499" i="1"/>
  <c r="L499" i="1"/>
  <c r="H499" i="1"/>
  <c r="R498" i="1"/>
  <c r="Q498" i="1"/>
  <c r="P498" i="1"/>
  <c r="O498" i="1"/>
  <c r="L498" i="1"/>
  <c r="H498" i="1"/>
  <c r="R497" i="1"/>
  <c r="Q497" i="1"/>
  <c r="P497" i="1"/>
  <c r="O497" i="1"/>
  <c r="L497" i="1"/>
  <c r="H497" i="1"/>
  <c r="R496" i="1"/>
  <c r="Q496" i="1"/>
  <c r="P496" i="1"/>
  <c r="O496" i="1"/>
  <c r="L496" i="1"/>
  <c r="H496" i="1"/>
  <c r="R495" i="1"/>
  <c r="Q495" i="1"/>
  <c r="P495" i="1"/>
  <c r="O495" i="1"/>
  <c r="L495" i="1"/>
  <c r="H495" i="1"/>
  <c r="R494" i="1"/>
  <c r="Q494" i="1"/>
  <c r="P494" i="1"/>
  <c r="O494" i="1"/>
  <c r="L494" i="1"/>
  <c r="H494" i="1"/>
  <c r="R493" i="1"/>
  <c r="Q493" i="1"/>
  <c r="P493" i="1"/>
  <c r="O493" i="1"/>
  <c r="L493" i="1"/>
  <c r="H493" i="1"/>
  <c r="R492" i="1"/>
  <c r="Q492" i="1"/>
  <c r="P492" i="1"/>
  <c r="O492" i="1"/>
  <c r="L492" i="1"/>
  <c r="H492" i="1"/>
  <c r="R491" i="1"/>
  <c r="Q491" i="1"/>
  <c r="P491" i="1"/>
  <c r="O491" i="1"/>
  <c r="L491" i="1"/>
  <c r="H491" i="1"/>
  <c r="R490" i="1"/>
  <c r="Q490" i="1"/>
  <c r="P490" i="1"/>
  <c r="O490" i="1"/>
  <c r="L490" i="1"/>
  <c r="H490" i="1"/>
  <c r="R489" i="1"/>
  <c r="Q489" i="1"/>
  <c r="P489" i="1"/>
  <c r="O489" i="1"/>
  <c r="L489" i="1"/>
  <c r="H489" i="1"/>
  <c r="R488" i="1"/>
  <c r="Q488" i="1"/>
  <c r="P488" i="1"/>
  <c r="O488" i="1"/>
  <c r="L488" i="1"/>
  <c r="H488" i="1"/>
  <c r="R486" i="1"/>
  <c r="Q486" i="1"/>
  <c r="P486" i="1"/>
  <c r="O486" i="1"/>
  <c r="L486" i="1"/>
  <c r="H486" i="1"/>
  <c r="R485" i="1"/>
  <c r="Q485" i="1"/>
  <c r="P485" i="1"/>
  <c r="O485" i="1"/>
  <c r="L485" i="1"/>
  <c r="H485" i="1"/>
  <c r="R484" i="1"/>
  <c r="Q484" i="1"/>
  <c r="P484" i="1"/>
  <c r="O484" i="1"/>
  <c r="L484" i="1"/>
  <c r="H484" i="1"/>
  <c r="R483" i="1"/>
  <c r="Q483" i="1"/>
  <c r="P483" i="1"/>
  <c r="O483" i="1"/>
  <c r="L483" i="1"/>
  <c r="H483" i="1"/>
  <c r="R482" i="1"/>
  <c r="Q482" i="1"/>
  <c r="P482" i="1"/>
  <c r="O482" i="1"/>
  <c r="L482" i="1"/>
  <c r="H482" i="1"/>
  <c r="R481" i="1"/>
  <c r="Q481" i="1"/>
  <c r="P481" i="1"/>
  <c r="O481" i="1"/>
  <c r="L481" i="1"/>
  <c r="H481" i="1"/>
  <c r="R480" i="1"/>
  <c r="Q480" i="1"/>
  <c r="P480" i="1"/>
  <c r="O480" i="1"/>
  <c r="L480" i="1"/>
  <c r="H480" i="1"/>
  <c r="R479" i="1"/>
  <c r="Q479" i="1"/>
  <c r="P479" i="1"/>
  <c r="O479" i="1"/>
  <c r="L479" i="1"/>
  <c r="H479" i="1"/>
  <c r="R478" i="1"/>
  <c r="Q478" i="1"/>
  <c r="P478" i="1"/>
  <c r="O478" i="1"/>
  <c r="L478" i="1"/>
  <c r="H478" i="1"/>
  <c r="R477" i="1"/>
  <c r="Q477" i="1"/>
  <c r="P477" i="1"/>
  <c r="O477" i="1"/>
  <c r="L477" i="1"/>
  <c r="H477" i="1"/>
  <c r="R475" i="1"/>
  <c r="Q475" i="1"/>
  <c r="P475" i="1"/>
  <c r="O475" i="1"/>
  <c r="L475" i="1"/>
  <c r="H475" i="1"/>
  <c r="R473" i="1"/>
  <c r="Q473" i="1"/>
  <c r="P473" i="1"/>
  <c r="O473" i="1"/>
  <c r="L473" i="1"/>
  <c r="H473" i="1"/>
  <c r="R472" i="1"/>
  <c r="Q472" i="1"/>
  <c r="P472" i="1"/>
  <c r="O472" i="1"/>
  <c r="L472" i="1"/>
  <c r="H472" i="1"/>
  <c r="R471" i="1"/>
  <c r="Q471" i="1"/>
  <c r="P471" i="1"/>
  <c r="O471" i="1"/>
  <c r="L471" i="1"/>
  <c r="H471" i="1"/>
  <c r="R470" i="1"/>
  <c r="Q470" i="1"/>
  <c r="P470" i="1"/>
  <c r="O470" i="1"/>
  <c r="L470" i="1"/>
  <c r="H470" i="1"/>
  <c r="R469" i="1"/>
  <c r="Q469" i="1"/>
  <c r="P469" i="1"/>
  <c r="O469" i="1"/>
  <c r="L469" i="1"/>
  <c r="H469" i="1"/>
  <c r="R468" i="1"/>
  <c r="Q468" i="1"/>
  <c r="P468" i="1"/>
  <c r="O468" i="1"/>
  <c r="L468" i="1"/>
  <c r="H468" i="1"/>
  <c r="R467" i="1"/>
  <c r="Q467" i="1"/>
  <c r="P467" i="1"/>
  <c r="O467" i="1"/>
  <c r="L467" i="1"/>
  <c r="H467" i="1"/>
  <c r="R466" i="1"/>
  <c r="Q466" i="1"/>
  <c r="P466" i="1"/>
  <c r="O466" i="1"/>
  <c r="L466" i="1"/>
  <c r="H466" i="1"/>
  <c r="R465" i="1"/>
  <c r="Q465" i="1"/>
  <c r="P465" i="1"/>
  <c r="O465" i="1"/>
  <c r="L465" i="1"/>
  <c r="H465" i="1"/>
  <c r="R464" i="1"/>
  <c r="Q464" i="1"/>
  <c r="P464" i="1"/>
  <c r="O464" i="1"/>
  <c r="L464" i="1"/>
  <c r="H464" i="1"/>
  <c r="R463" i="1"/>
  <c r="Q463" i="1"/>
  <c r="P463" i="1"/>
  <c r="O463" i="1"/>
  <c r="L463" i="1"/>
  <c r="H463" i="1"/>
  <c r="R462" i="1"/>
  <c r="Q462" i="1"/>
  <c r="P462" i="1"/>
  <c r="O462" i="1"/>
  <c r="L462" i="1"/>
  <c r="H462" i="1"/>
  <c r="R461" i="1"/>
  <c r="Q461" i="1"/>
  <c r="P461" i="1"/>
  <c r="O461" i="1"/>
  <c r="L461" i="1"/>
  <c r="H461" i="1"/>
  <c r="R460" i="1"/>
  <c r="Q460" i="1"/>
  <c r="P460" i="1"/>
  <c r="O460" i="1"/>
  <c r="L460" i="1"/>
  <c r="H460" i="1"/>
  <c r="R459" i="1"/>
  <c r="Q459" i="1"/>
  <c r="P459" i="1"/>
  <c r="O459" i="1"/>
  <c r="L459" i="1"/>
  <c r="H459" i="1"/>
  <c r="R458" i="1"/>
  <c r="Q458" i="1"/>
  <c r="P458" i="1"/>
  <c r="O458" i="1"/>
  <c r="L458" i="1"/>
  <c r="H458" i="1"/>
  <c r="R457" i="1"/>
  <c r="Q457" i="1"/>
  <c r="P457" i="1"/>
  <c r="O457" i="1"/>
  <c r="L457" i="1"/>
  <c r="H457" i="1"/>
  <c r="R456" i="1"/>
  <c r="Q456" i="1"/>
  <c r="P456" i="1"/>
  <c r="O456" i="1"/>
  <c r="L456" i="1"/>
  <c r="H456" i="1"/>
  <c r="R455" i="1"/>
  <c r="Q455" i="1"/>
  <c r="P455" i="1"/>
  <c r="O455" i="1"/>
  <c r="L455" i="1"/>
  <c r="H455" i="1"/>
  <c r="R454" i="1"/>
  <c r="Q454" i="1"/>
  <c r="P454" i="1"/>
  <c r="O454" i="1"/>
  <c r="L454" i="1"/>
  <c r="H454" i="1"/>
  <c r="R453" i="1"/>
  <c r="Q453" i="1"/>
  <c r="P453" i="1"/>
  <c r="O453" i="1"/>
  <c r="L453" i="1"/>
  <c r="H453" i="1"/>
  <c r="R452" i="1"/>
  <c r="Q452" i="1"/>
  <c r="P452" i="1"/>
  <c r="O452" i="1"/>
  <c r="L452" i="1"/>
  <c r="H452" i="1"/>
  <c r="R451" i="1"/>
  <c r="Q451" i="1"/>
  <c r="P451" i="1"/>
  <c r="O451" i="1"/>
  <c r="L451" i="1"/>
  <c r="H451" i="1"/>
  <c r="R450" i="1"/>
  <c r="Q450" i="1"/>
  <c r="P450" i="1"/>
  <c r="O450" i="1"/>
  <c r="L450" i="1"/>
  <c r="H450" i="1"/>
  <c r="R449" i="1"/>
  <c r="Q449" i="1"/>
  <c r="P449" i="1"/>
  <c r="O449" i="1"/>
  <c r="L449" i="1"/>
  <c r="H449" i="1"/>
  <c r="R448" i="1"/>
  <c r="Q448" i="1"/>
  <c r="P448" i="1"/>
  <c r="O448" i="1"/>
  <c r="L448" i="1"/>
  <c r="H448" i="1"/>
  <c r="R447" i="1"/>
  <c r="Q447" i="1"/>
  <c r="P447" i="1"/>
  <c r="O447" i="1"/>
  <c r="L447" i="1"/>
  <c r="H447" i="1"/>
  <c r="R446" i="1"/>
  <c r="Q446" i="1"/>
  <c r="P446" i="1"/>
  <c r="O446" i="1"/>
  <c r="L446" i="1"/>
  <c r="H446" i="1"/>
  <c r="R487" i="1"/>
  <c r="Q487" i="1"/>
  <c r="P487" i="1"/>
  <c r="O487" i="1"/>
  <c r="L487" i="1"/>
  <c r="H487" i="1"/>
  <c r="R445" i="1"/>
  <c r="Q445" i="1"/>
  <c r="P445" i="1"/>
  <c r="O445" i="1"/>
  <c r="L445" i="1"/>
  <c r="H445" i="1"/>
  <c r="R444" i="1"/>
  <c r="Q444" i="1"/>
  <c r="P444" i="1"/>
  <c r="O444" i="1"/>
  <c r="L444" i="1"/>
  <c r="H444" i="1"/>
  <c r="R443" i="1"/>
  <c r="Q443" i="1"/>
  <c r="P443" i="1"/>
  <c r="O443" i="1"/>
  <c r="L443" i="1"/>
  <c r="H443" i="1"/>
  <c r="R442" i="1"/>
  <c r="Q442" i="1"/>
  <c r="P442" i="1"/>
  <c r="O442" i="1"/>
  <c r="L442" i="1"/>
  <c r="H442" i="1"/>
  <c r="R441" i="1"/>
  <c r="Q441" i="1"/>
  <c r="P441" i="1"/>
  <c r="O441" i="1"/>
  <c r="L441" i="1"/>
  <c r="H441" i="1"/>
  <c r="R440" i="1"/>
  <c r="Q440" i="1"/>
  <c r="P440" i="1"/>
  <c r="O440" i="1"/>
  <c r="L440" i="1"/>
  <c r="H440" i="1"/>
  <c r="R439" i="1"/>
  <c r="Q439" i="1"/>
  <c r="P439" i="1"/>
  <c r="O439" i="1"/>
  <c r="L439" i="1"/>
  <c r="H439" i="1"/>
  <c r="R438" i="1"/>
  <c r="Q438" i="1"/>
  <c r="P438" i="1"/>
  <c r="O438" i="1"/>
  <c r="L438" i="1"/>
  <c r="H438" i="1"/>
  <c r="R437" i="1"/>
  <c r="Q437" i="1"/>
  <c r="P437" i="1"/>
  <c r="O437" i="1"/>
  <c r="L437" i="1"/>
  <c r="H437" i="1"/>
  <c r="R436" i="1"/>
  <c r="Q436" i="1"/>
  <c r="P436" i="1"/>
  <c r="O436" i="1"/>
  <c r="L436" i="1"/>
  <c r="H436" i="1"/>
  <c r="R435" i="1"/>
  <c r="Q435" i="1"/>
  <c r="P435" i="1"/>
  <c r="O435" i="1"/>
  <c r="L435" i="1"/>
  <c r="H435" i="1"/>
  <c r="R434" i="1"/>
  <c r="Q434" i="1"/>
  <c r="P434" i="1"/>
  <c r="O434" i="1"/>
  <c r="L434" i="1"/>
  <c r="H434" i="1"/>
  <c r="R429" i="1"/>
  <c r="Q429" i="1"/>
  <c r="P429" i="1"/>
  <c r="O429" i="1"/>
  <c r="L429" i="1"/>
  <c r="H429" i="1"/>
  <c r="R433" i="1"/>
  <c r="Q433" i="1"/>
  <c r="P433" i="1"/>
  <c r="O433" i="1"/>
  <c r="L433" i="1"/>
  <c r="H433" i="1"/>
  <c r="R431" i="1"/>
  <c r="Q431" i="1"/>
  <c r="P431" i="1"/>
  <c r="O431" i="1"/>
  <c r="L431" i="1"/>
  <c r="H431" i="1"/>
  <c r="R430" i="1"/>
  <c r="Q430" i="1"/>
  <c r="P430" i="1"/>
  <c r="O430" i="1"/>
  <c r="L430" i="1"/>
  <c r="H430" i="1"/>
  <c r="R432" i="1"/>
  <c r="Q432" i="1"/>
  <c r="P432" i="1"/>
  <c r="O432" i="1"/>
  <c r="L432" i="1"/>
  <c r="H432" i="1"/>
  <c r="R427" i="1"/>
  <c r="Q427" i="1"/>
  <c r="P427" i="1"/>
  <c r="O427" i="1"/>
  <c r="L427" i="1"/>
  <c r="H427" i="1"/>
  <c r="R474" i="1"/>
  <c r="Q474" i="1"/>
  <c r="P474" i="1"/>
  <c r="O474" i="1"/>
  <c r="L474" i="1"/>
  <c r="H474" i="1"/>
  <c r="R426" i="1"/>
  <c r="Q426" i="1"/>
  <c r="P426" i="1"/>
  <c r="O426" i="1"/>
  <c r="L426" i="1"/>
  <c r="H426" i="1"/>
  <c r="R476" i="1"/>
  <c r="Q476" i="1"/>
  <c r="P476" i="1"/>
  <c r="O476" i="1"/>
  <c r="L476" i="1"/>
  <c r="H476" i="1"/>
  <c r="R425" i="1"/>
  <c r="Q425" i="1"/>
  <c r="P425" i="1"/>
  <c r="O425" i="1"/>
  <c r="L425" i="1"/>
  <c r="H425" i="1"/>
  <c r="R424" i="1"/>
  <c r="Q424" i="1"/>
  <c r="P424" i="1"/>
  <c r="O424" i="1"/>
  <c r="L424" i="1"/>
  <c r="H424" i="1"/>
  <c r="R423" i="1"/>
  <c r="Q423" i="1"/>
  <c r="P423" i="1"/>
  <c r="O423" i="1"/>
  <c r="L423" i="1"/>
  <c r="H423" i="1"/>
  <c r="R422" i="1"/>
  <c r="Q422" i="1"/>
  <c r="P422" i="1"/>
  <c r="O422" i="1"/>
  <c r="L422" i="1"/>
  <c r="H422" i="1"/>
  <c r="R421" i="1"/>
  <c r="Q421" i="1"/>
  <c r="P421" i="1"/>
  <c r="O421" i="1"/>
  <c r="L421" i="1"/>
  <c r="H421" i="1"/>
  <c r="R420" i="1"/>
  <c r="Q420" i="1"/>
  <c r="P420" i="1"/>
  <c r="O420" i="1"/>
  <c r="L420" i="1"/>
  <c r="H420" i="1"/>
  <c r="R419" i="1"/>
  <c r="Q419" i="1"/>
  <c r="P419" i="1"/>
  <c r="O419" i="1"/>
  <c r="L419" i="1"/>
  <c r="H419" i="1"/>
  <c r="R418" i="1"/>
  <c r="Q418" i="1"/>
  <c r="P418" i="1"/>
  <c r="O418" i="1"/>
  <c r="L418" i="1"/>
  <c r="H418" i="1"/>
  <c r="R417" i="1"/>
  <c r="Q417" i="1"/>
  <c r="P417" i="1"/>
  <c r="O417" i="1"/>
  <c r="L417" i="1"/>
  <c r="H417" i="1"/>
  <c r="R416" i="1"/>
  <c r="Q416" i="1"/>
  <c r="P416" i="1"/>
  <c r="O416" i="1"/>
  <c r="L416" i="1"/>
  <c r="H416" i="1"/>
  <c r="R415" i="1"/>
  <c r="Q415" i="1"/>
  <c r="P415" i="1"/>
  <c r="O415" i="1"/>
  <c r="L415" i="1"/>
  <c r="H415" i="1"/>
  <c r="R414" i="1"/>
  <c r="Q414" i="1"/>
  <c r="P414" i="1"/>
  <c r="O414" i="1"/>
  <c r="L414" i="1"/>
  <c r="H414" i="1"/>
  <c r="R413" i="1"/>
  <c r="Q413" i="1"/>
  <c r="P413" i="1"/>
  <c r="O413" i="1"/>
  <c r="L413" i="1"/>
  <c r="H413" i="1"/>
  <c r="R412" i="1"/>
  <c r="Q412" i="1"/>
  <c r="P412" i="1"/>
  <c r="O412" i="1"/>
  <c r="L412" i="1"/>
  <c r="H412" i="1"/>
  <c r="R411" i="1"/>
  <c r="Q411" i="1"/>
  <c r="P411" i="1"/>
  <c r="O411" i="1"/>
  <c r="L411" i="1"/>
  <c r="H411" i="1"/>
  <c r="R410" i="1"/>
  <c r="Q410" i="1"/>
  <c r="P410" i="1"/>
  <c r="O410" i="1"/>
  <c r="L410" i="1"/>
  <c r="H410" i="1"/>
  <c r="R409" i="1"/>
  <c r="Q409" i="1"/>
  <c r="P409" i="1"/>
  <c r="O409" i="1"/>
  <c r="L409" i="1"/>
  <c r="H409" i="1"/>
  <c r="R408" i="1"/>
  <c r="Q408" i="1"/>
  <c r="P408" i="1"/>
  <c r="O408" i="1"/>
  <c r="L408" i="1"/>
  <c r="H408" i="1"/>
  <c r="R407" i="1"/>
  <c r="Q407" i="1"/>
  <c r="P407" i="1"/>
  <c r="O407" i="1"/>
  <c r="L407" i="1"/>
  <c r="H407" i="1"/>
  <c r="R428" i="1"/>
  <c r="Q428" i="1"/>
  <c r="P428" i="1"/>
  <c r="O428" i="1"/>
  <c r="L428" i="1"/>
  <c r="H428" i="1"/>
  <c r="R406" i="1"/>
  <c r="Q406" i="1"/>
  <c r="P406" i="1"/>
  <c r="O406" i="1"/>
  <c r="L406" i="1"/>
  <c r="H406" i="1"/>
  <c r="R405" i="1"/>
  <c r="Q405" i="1"/>
  <c r="P405" i="1"/>
  <c r="O405" i="1"/>
  <c r="L405" i="1"/>
  <c r="H405" i="1"/>
  <c r="R404" i="1"/>
  <c r="Q404" i="1"/>
  <c r="P404" i="1"/>
  <c r="O404" i="1"/>
  <c r="L404" i="1"/>
  <c r="H404" i="1"/>
  <c r="R403" i="1"/>
  <c r="Q403" i="1"/>
  <c r="P403" i="1"/>
  <c r="O403" i="1"/>
  <c r="L403" i="1"/>
  <c r="H403" i="1"/>
  <c r="R402" i="1"/>
  <c r="Q402" i="1"/>
  <c r="P402" i="1"/>
  <c r="O402" i="1"/>
  <c r="L402" i="1"/>
  <c r="H402" i="1"/>
  <c r="R401" i="1"/>
  <c r="Q401" i="1"/>
  <c r="P401" i="1"/>
  <c r="O401" i="1"/>
  <c r="L401" i="1"/>
  <c r="H401" i="1"/>
  <c r="R400" i="1"/>
  <c r="Q400" i="1"/>
  <c r="P400" i="1"/>
  <c r="O400" i="1"/>
  <c r="L400" i="1"/>
  <c r="H400" i="1"/>
  <c r="R399" i="1"/>
  <c r="Q399" i="1"/>
  <c r="P399" i="1"/>
  <c r="O399" i="1"/>
  <c r="L399" i="1"/>
  <c r="H399" i="1"/>
  <c r="R398" i="1"/>
  <c r="Q398" i="1"/>
  <c r="P398" i="1"/>
  <c r="O398" i="1"/>
  <c r="L398" i="1"/>
  <c r="H398" i="1"/>
  <c r="R397" i="1"/>
  <c r="Q397" i="1"/>
  <c r="P397" i="1"/>
  <c r="O397" i="1"/>
  <c r="L397" i="1"/>
  <c r="H397" i="1"/>
  <c r="R396" i="1"/>
  <c r="Q396" i="1"/>
  <c r="P396" i="1"/>
  <c r="O396" i="1"/>
  <c r="L396" i="1"/>
  <c r="H396" i="1"/>
  <c r="R395" i="1"/>
  <c r="Q395" i="1"/>
  <c r="P395" i="1"/>
  <c r="O395" i="1"/>
  <c r="L395" i="1"/>
  <c r="H395" i="1"/>
  <c r="R394" i="1"/>
  <c r="Q394" i="1"/>
  <c r="P394" i="1"/>
  <c r="O394" i="1"/>
  <c r="L394" i="1"/>
  <c r="H394" i="1"/>
  <c r="R393" i="1"/>
  <c r="Q393" i="1"/>
  <c r="P393" i="1"/>
  <c r="O393" i="1"/>
  <c r="L393" i="1"/>
  <c r="H393" i="1"/>
  <c r="R392" i="1"/>
  <c r="Q392" i="1"/>
  <c r="P392" i="1"/>
  <c r="O392" i="1"/>
  <c r="L392" i="1"/>
  <c r="H392" i="1"/>
  <c r="R391" i="1"/>
  <c r="Q391" i="1"/>
  <c r="P391" i="1"/>
  <c r="O391" i="1"/>
  <c r="L391" i="1"/>
  <c r="H391" i="1"/>
  <c r="R390" i="1"/>
  <c r="Q390" i="1"/>
  <c r="P390" i="1"/>
  <c r="O390" i="1"/>
  <c r="L390" i="1"/>
  <c r="H390" i="1"/>
  <c r="R389" i="1"/>
  <c r="Q389" i="1"/>
  <c r="P389" i="1"/>
  <c r="O389" i="1"/>
  <c r="L389" i="1"/>
  <c r="H389" i="1"/>
  <c r="R388" i="1"/>
  <c r="Q388" i="1"/>
  <c r="P388" i="1"/>
  <c r="O388" i="1"/>
  <c r="L388" i="1"/>
  <c r="H388" i="1"/>
  <c r="R387" i="1"/>
  <c r="Q387" i="1"/>
  <c r="P387" i="1"/>
  <c r="O387" i="1"/>
  <c r="L387" i="1"/>
  <c r="H387" i="1"/>
  <c r="R386" i="1"/>
  <c r="Q386" i="1"/>
  <c r="P386" i="1"/>
  <c r="O386" i="1"/>
  <c r="L386" i="1"/>
  <c r="H386" i="1"/>
  <c r="R385" i="1"/>
  <c r="Q385" i="1"/>
  <c r="P385" i="1"/>
  <c r="O385" i="1"/>
  <c r="L385" i="1"/>
  <c r="H385" i="1"/>
  <c r="R384" i="1"/>
  <c r="Q384" i="1"/>
  <c r="P384" i="1"/>
  <c r="O384" i="1"/>
  <c r="L384" i="1"/>
  <c r="H384" i="1"/>
  <c r="R383" i="1"/>
  <c r="Q383" i="1"/>
  <c r="P383" i="1"/>
  <c r="O383" i="1"/>
  <c r="L383" i="1"/>
  <c r="H383" i="1"/>
  <c r="R382" i="1"/>
  <c r="Q382" i="1"/>
  <c r="P382" i="1"/>
  <c r="O382" i="1"/>
  <c r="L382" i="1"/>
  <c r="H382" i="1"/>
  <c r="R381" i="1"/>
  <c r="Q381" i="1"/>
  <c r="P381" i="1"/>
  <c r="O381" i="1"/>
  <c r="L381" i="1"/>
  <c r="H381" i="1"/>
  <c r="R380" i="1"/>
  <c r="Q380" i="1"/>
  <c r="P380" i="1"/>
  <c r="O380" i="1"/>
  <c r="L380" i="1"/>
  <c r="H380" i="1"/>
  <c r="R379" i="1"/>
  <c r="Q379" i="1"/>
  <c r="P379" i="1"/>
  <c r="O379" i="1"/>
  <c r="L379" i="1"/>
  <c r="H379" i="1"/>
  <c r="R378" i="1"/>
  <c r="Q378" i="1"/>
  <c r="P378" i="1"/>
  <c r="O378" i="1"/>
  <c r="L378" i="1"/>
  <c r="H378" i="1"/>
  <c r="R377" i="1"/>
  <c r="Q377" i="1"/>
  <c r="P377" i="1"/>
  <c r="O377" i="1"/>
  <c r="L377" i="1"/>
  <c r="H377" i="1"/>
  <c r="R376" i="1"/>
  <c r="Q376" i="1"/>
  <c r="P376" i="1"/>
  <c r="O376" i="1"/>
  <c r="L376" i="1"/>
  <c r="H376" i="1"/>
  <c r="R374" i="1"/>
  <c r="Q374" i="1"/>
  <c r="P374" i="1"/>
  <c r="O374" i="1"/>
  <c r="L374" i="1"/>
  <c r="H374" i="1"/>
  <c r="R375" i="1"/>
  <c r="Q375" i="1"/>
  <c r="P375" i="1"/>
  <c r="O375" i="1"/>
  <c r="L375" i="1"/>
  <c r="H375" i="1"/>
  <c r="R373" i="1"/>
  <c r="Q373" i="1"/>
  <c r="P373" i="1"/>
  <c r="O373" i="1"/>
  <c r="L373" i="1"/>
  <c r="H373" i="1"/>
  <c r="R372" i="1"/>
  <c r="Q372" i="1"/>
  <c r="P372" i="1"/>
  <c r="O372" i="1"/>
  <c r="L372" i="1"/>
  <c r="H372" i="1"/>
  <c r="S434" i="1" l="1"/>
  <c r="S373" i="1"/>
  <c r="S380" i="1"/>
  <c r="S384" i="1"/>
  <c r="S431" i="1"/>
  <c r="S427" i="1"/>
  <c r="S424" i="1"/>
  <c r="S382" i="1"/>
  <c r="S386" i="1"/>
  <c r="S390" i="1"/>
  <c r="S423" i="1"/>
  <c r="S426" i="1"/>
  <c r="S420" i="1"/>
  <c r="S466" i="1"/>
  <c r="S475" i="1"/>
  <c r="S500" i="1"/>
  <c r="S507" i="1"/>
  <c r="S433" i="1"/>
  <c r="S440" i="1"/>
  <c r="S447" i="1"/>
  <c r="S454" i="1"/>
  <c r="S465" i="1"/>
  <c r="S473" i="1"/>
  <c r="S495" i="1"/>
  <c r="S499" i="1"/>
  <c r="S409" i="1"/>
  <c r="S478" i="1"/>
  <c r="S494" i="1"/>
  <c r="S509" i="1"/>
  <c r="S467" i="1"/>
  <c r="S497" i="1"/>
  <c r="S501" i="1"/>
  <c r="S508" i="1"/>
  <c r="S402" i="1"/>
  <c r="S480" i="1"/>
  <c r="S483" i="1"/>
  <c r="S413" i="1"/>
  <c r="S383" i="1"/>
  <c r="S387" i="1"/>
  <c r="S405" i="1"/>
  <c r="S435" i="1"/>
  <c r="S439" i="1"/>
  <c r="S443" i="1"/>
  <c r="S446" i="1"/>
  <c r="S450" i="1"/>
  <c r="S393" i="1"/>
  <c r="S397" i="1"/>
  <c r="S407" i="1"/>
  <c r="S430" i="1"/>
  <c r="S487" i="1"/>
  <c r="S453" i="1"/>
  <c r="S456" i="1"/>
  <c r="S375" i="1"/>
  <c r="S378" i="1"/>
  <c r="S389" i="1"/>
  <c r="S399" i="1"/>
  <c r="S429" i="1"/>
  <c r="S441" i="1"/>
  <c r="S459" i="1"/>
  <c r="S462" i="1"/>
  <c r="S481" i="1"/>
  <c r="S489" i="1"/>
  <c r="S391" i="1"/>
  <c r="S394" i="1"/>
  <c r="S401" i="1"/>
  <c r="S417" i="1"/>
  <c r="S419" i="1"/>
  <c r="S432" i="1"/>
  <c r="S469" i="1"/>
  <c r="S470" i="1"/>
  <c r="S472" i="1"/>
  <c r="S484" i="1"/>
  <c r="S403" i="1"/>
  <c r="S471" i="1"/>
  <c r="S482" i="1"/>
  <c r="S488" i="1"/>
  <c r="S491" i="1"/>
  <c r="S496" i="1"/>
  <c r="S504" i="1"/>
  <c r="S461" i="1"/>
  <c r="S479" i="1"/>
  <c r="S485" i="1"/>
  <c r="S493" i="1"/>
  <c r="S502" i="1"/>
  <c r="S372" i="1"/>
  <c r="S376" i="1"/>
  <c r="S445" i="1"/>
  <c r="S448" i="1"/>
  <c r="S374" i="1"/>
  <c r="S379" i="1"/>
  <c r="S381" i="1"/>
  <c r="S392" i="1"/>
  <c r="S395" i="1"/>
  <c r="S414" i="1"/>
  <c r="S421" i="1"/>
  <c r="S437" i="1"/>
  <c r="S444" i="1"/>
  <c r="S449" i="1"/>
  <c r="S451" i="1"/>
  <c r="S458" i="1"/>
  <c r="S460" i="1"/>
  <c r="S463" i="1"/>
  <c r="S418" i="1"/>
  <c r="S400" i="1"/>
  <c r="S416" i="1"/>
  <c r="S486" i="1"/>
  <c r="S505" i="1"/>
  <c r="S388" i="1"/>
  <c r="S404" i="1"/>
  <c r="S411" i="1"/>
  <c r="S438" i="1"/>
  <c r="S498" i="1"/>
  <c r="S428" i="1"/>
  <c r="S410" i="1"/>
  <c r="S455" i="1"/>
  <c r="S464" i="1"/>
  <c r="S503" i="1"/>
  <c r="S377" i="1"/>
  <c r="S398" i="1"/>
  <c r="S476" i="1"/>
  <c r="S452" i="1"/>
  <c r="S457" i="1"/>
  <c r="S406" i="1"/>
  <c r="S412" i="1"/>
  <c r="S425" i="1"/>
  <c r="S436" i="1"/>
  <c r="S442" i="1"/>
  <c r="S468" i="1"/>
  <c r="S477" i="1"/>
  <c r="S492" i="1"/>
  <c r="S510" i="1"/>
  <c r="S385" i="1"/>
  <c r="S396" i="1"/>
  <c r="S408" i="1"/>
  <c r="S415" i="1"/>
  <c r="S474" i="1"/>
  <c r="S490" i="1"/>
  <c r="S506" i="1"/>
  <c r="S422" i="1"/>
  <c r="R366" i="1" l="1"/>
  <c r="Q366" i="1"/>
  <c r="P366" i="1"/>
  <c r="O366" i="1"/>
  <c r="L366" i="1"/>
  <c r="H366" i="1"/>
  <c r="R365" i="1"/>
  <c r="Q365" i="1"/>
  <c r="P365" i="1"/>
  <c r="O365" i="1"/>
  <c r="L365" i="1"/>
  <c r="H365" i="1"/>
  <c r="R364" i="1"/>
  <c r="Q364" i="1"/>
  <c r="P364" i="1"/>
  <c r="O364" i="1"/>
  <c r="L364" i="1"/>
  <c r="H364" i="1"/>
  <c r="R363" i="1"/>
  <c r="Q363" i="1"/>
  <c r="P363" i="1"/>
  <c r="O363" i="1"/>
  <c r="L363" i="1"/>
  <c r="H363" i="1"/>
  <c r="R362" i="1"/>
  <c r="Q362" i="1"/>
  <c r="P362" i="1"/>
  <c r="O362" i="1"/>
  <c r="L362" i="1"/>
  <c r="H362" i="1"/>
  <c r="R361" i="1"/>
  <c r="Q361" i="1"/>
  <c r="P361" i="1"/>
  <c r="O361" i="1"/>
  <c r="L361" i="1"/>
  <c r="H361" i="1"/>
  <c r="R360" i="1"/>
  <c r="Q360" i="1"/>
  <c r="P360" i="1"/>
  <c r="O360" i="1"/>
  <c r="L360" i="1"/>
  <c r="H360" i="1"/>
  <c r="R358" i="1"/>
  <c r="Q358" i="1"/>
  <c r="P358" i="1"/>
  <c r="O358" i="1"/>
  <c r="L358" i="1"/>
  <c r="H358" i="1"/>
  <c r="R357" i="1"/>
  <c r="Q357" i="1"/>
  <c r="P357" i="1"/>
  <c r="O357" i="1"/>
  <c r="L357" i="1"/>
  <c r="H357" i="1"/>
  <c r="R355" i="1"/>
  <c r="Q355" i="1"/>
  <c r="P355" i="1"/>
  <c r="O355" i="1"/>
  <c r="L355" i="1"/>
  <c r="H355" i="1"/>
  <c r="R354" i="1"/>
  <c r="Q354" i="1"/>
  <c r="P354" i="1"/>
  <c r="O354" i="1"/>
  <c r="L354" i="1"/>
  <c r="H354" i="1"/>
  <c r="R353" i="1"/>
  <c r="Q353" i="1"/>
  <c r="P353" i="1"/>
  <c r="O353" i="1"/>
  <c r="L353" i="1"/>
  <c r="H353" i="1"/>
  <c r="R352" i="1"/>
  <c r="Q352" i="1"/>
  <c r="P352" i="1"/>
  <c r="O352" i="1"/>
  <c r="L352" i="1"/>
  <c r="H352" i="1"/>
  <c r="R351" i="1"/>
  <c r="Q351" i="1"/>
  <c r="P351" i="1"/>
  <c r="O351" i="1"/>
  <c r="L351" i="1"/>
  <c r="H351" i="1"/>
  <c r="R350" i="1"/>
  <c r="Q350" i="1"/>
  <c r="P350" i="1"/>
  <c r="O350" i="1"/>
  <c r="L350" i="1"/>
  <c r="H350" i="1"/>
  <c r="R349" i="1"/>
  <c r="Q349" i="1"/>
  <c r="P349" i="1"/>
  <c r="O349" i="1"/>
  <c r="L349" i="1"/>
  <c r="H349" i="1"/>
  <c r="R348" i="1"/>
  <c r="Q348" i="1"/>
  <c r="P348" i="1"/>
  <c r="O348" i="1"/>
  <c r="L348" i="1"/>
  <c r="H348" i="1"/>
  <c r="R347" i="1"/>
  <c r="Q347" i="1"/>
  <c r="P347" i="1"/>
  <c r="O347" i="1"/>
  <c r="L347" i="1"/>
  <c r="H347" i="1"/>
  <c r="R346" i="1"/>
  <c r="Q346" i="1"/>
  <c r="P346" i="1"/>
  <c r="O346" i="1"/>
  <c r="L346" i="1"/>
  <c r="H346" i="1"/>
  <c r="R345" i="1"/>
  <c r="Q345" i="1"/>
  <c r="P345" i="1"/>
  <c r="O345" i="1"/>
  <c r="L345" i="1"/>
  <c r="H345" i="1"/>
  <c r="R344" i="1"/>
  <c r="Q344" i="1"/>
  <c r="P344" i="1"/>
  <c r="O344" i="1"/>
  <c r="L344" i="1"/>
  <c r="H344" i="1"/>
  <c r="R343" i="1"/>
  <c r="Q343" i="1"/>
  <c r="P343" i="1"/>
  <c r="O343" i="1"/>
  <c r="L343" i="1"/>
  <c r="H343" i="1"/>
  <c r="R342" i="1"/>
  <c r="Q342" i="1"/>
  <c r="P342" i="1"/>
  <c r="O342" i="1"/>
  <c r="L342" i="1"/>
  <c r="H342" i="1"/>
  <c r="R359" i="1"/>
  <c r="Q359" i="1"/>
  <c r="P359" i="1"/>
  <c r="O359" i="1"/>
  <c r="L359" i="1"/>
  <c r="H359" i="1"/>
  <c r="R341" i="1"/>
  <c r="Q341" i="1"/>
  <c r="P341" i="1"/>
  <c r="O341" i="1"/>
  <c r="L341" i="1"/>
  <c r="H341" i="1"/>
  <c r="R356" i="1"/>
  <c r="Q356" i="1"/>
  <c r="P356" i="1"/>
  <c r="O356" i="1"/>
  <c r="L356" i="1"/>
  <c r="H356" i="1"/>
  <c r="R340" i="1"/>
  <c r="Q340" i="1"/>
  <c r="P340" i="1"/>
  <c r="O340" i="1"/>
  <c r="L340" i="1"/>
  <c r="H340" i="1"/>
  <c r="R339" i="1"/>
  <c r="Q339" i="1"/>
  <c r="P339" i="1"/>
  <c r="O339" i="1"/>
  <c r="L339" i="1"/>
  <c r="H339" i="1"/>
  <c r="R338" i="1"/>
  <c r="Q338" i="1"/>
  <c r="P338" i="1"/>
  <c r="O338" i="1"/>
  <c r="L338" i="1"/>
  <c r="H338" i="1"/>
  <c r="R337" i="1"/>
  <c r="Q337" i="1"/>
  <c r="P337" i="1"/>
  <c r="O337" i="1"/>
  <c r="L337" i="1"/>
  <c r="H337" i="1"/>
  <c r="R336" i="1"/>
  <c r="Q336" i="1"/>
  <c r="P336" i="1"/>
  <c r="O336" i="1"/>
  <c r="L336" i="1"/>
  <c r="H336" i="1"/>
  <c r="R335" i="1"/>
  <c r="Q335" i="1"/>
  <c r="P335" i="1"/>
  <c r="O335" i="1"/>
  <c r="L335" i="1"/>
  <c r="H335" i="1"/>
  <c r="R334" i="1"/>
  <c r="Q334" i="1"/>
  <c r="P334" i="1"/>
  <c r="O334" i="1"/>
  <c r="L334" i="1"/>
  <c r="H334" i="1"/>
  <c r="R332" i="1"/>
  <c r="Q332" i="1"/>
  <c r="P332" i="1"/>
  <c r="O332" i="1"/>
  <c r="L332" i="1"/>
  <c r="H332" i="1"/>
  <c r="R330" i="1"/>
  <c r="Q330" i="1"/>
  <c r="P330" i="1"/>
  <c r="O330" i="1"/>
  <c r="L330" i="1"/>
  <c r="H330" i="1"/>
  <c r="R329" i="1"/>
  <c r="Q329" i="1"/>
  <c r="P329" i="1"/>
  <c r="O329" i="1"/>
  <c r="L329" i="1"/>
  <c r="H329" i="1"/>
  <c r="R328" i="1"/>
  <c r="Q328" i="1"/>
  <c r="P328" i="1"/>
  <c r="O328" i="1"/>
  <c r="L328" i="1"/>
  <c r="H328" i="1"/>
  <c r="R333" i="1"/>
  <c r="Q333" i="1"/>
  <c r="P333" i="1"/>
  <c r="O333" i="1"/>
  <c r="L333" i="1"/>
  <c r="H333" i="1"/>
  <c r="R331" i="1"/>
  <c r="Q331" i="1"/>
  <c r="P331" i="1"/>
  <c r="O331" i="1"/>
  <c r="L331" i="1"/>
  <c r="H331" i="1"/>
  <c r="R327" i="1"/>
  <c r="Q327" i="1"/>
  <c r="P327" i="1"/>
  <c r="O327" i="1"/>
  <c r="L327" i="1"/>
  <c r="H327" i="1"/>
  <c r="R326" i="1"/>
  <c r="Q326" i="1"/>
  <c r="P326" i="1"/>
  <c r="O326" i="1"/>
  <c r="L326" i="1"/>
  <c r="H326" i="1"/>
  <c r="R325" i="1"/>
  <c r="Q325" i="1"/>
  <c r="P325" i="1"/>
  <c r="O325" i="1"/>
  <c r="L325" i="1"/>
  <c r="H325" i="1"/>
  <c r="R324" i="1"/>
  <c r="Q324" i="1"/>
  <c r="P324" i="1"/>
  <c r="O324" i="1"/>
  <c r="L324" i="1"/>
  <c r="H324" i="1"/>
  <c r="R323" i="1"/>
  <c r="Q323" i="1"/>
  <c r="P323" i="1"/>
  <c r="O323" i="1"/>
  <c r="L323" i="1"/>
  <c r="H323" i="1"/>
  <c r="R322" i="1"/>
  <c r="Q322" i="1"/>
  <c r="P322" i="1"/>
  <c r="O322" i="1"/>
  <c r="L322" i="1"/>
  <c r="H322" i="1"/>
  <c r="S337" i="1" l="1"/>
  <c r="S361" i="1"/>
  <c r="S327" i="1"/>
  <c r="S329" i="1"/>
  <c r="S330" i="1"/>
  <c r="S340" i="1"/>
  <c r="S326" i="1"/>
  <c r="S357" i="1"/>
  <c r="S338" i="1"/>
  <c r="S343" i="1"/>
  <c r="S351" i="1"/>
  <c r="S354" i="1"/>
  <c r="S322" i="1"/>
  <c r="S333" i="1"/>
  <c r="S336" i="1"/>
  <c r="S339" i="1"/>
  <c r="S349" i="1"/>
  <c r="S350" i="1"/>
  <c r="S358" i="1"/>
  <c r="S365" i="1"/>
  <c r="S325" i="1"/>
  <c r="S331" i="1"/>
  <c r="S341" i="1"/>
  <c r="S323" i="1"/>
  <c r="S324" i="1"/>
  <c r="S342" i="1"/>
  <c r="S328" i="1"/>
  <c r="S335" i="1"/>
  <c r="S353" i="1"/>
  <c r="S363" i="1"/>
  <c r="S344" i="1"/>
  <c r="S332" i="1"/>
  <c r="S347" i="1"/>
  <c r="S346" i="1"/>
  <c r="S355" i="1"/>
  <c r="S360" i="1"/>
  <c r="S362" i="1"/>
  <c r="S364" i="1"/>
  <c r="S359" i="1"/>
  <c r="S345" i="1"/>
  <c r="S348" i="1"/>
  <c r="S334" i="1"/>
  <c r="S356" i="1"/>
  <c r="S352" i="1"/>
  <c r="S366" i="1"/>
  <c r="R1612" i="1"/>
  <c r="Q1612" i="1"/>
  <c r="P1612" i="1"/>
  <c r="O1612" i="1"/>
  <c r="L1612" i="1"/>
  <c r="H1612" i="1"/>
  <c r="R1611" i="1"/>
  <c r="Q1611" i="1"/>
  <c r="P1611" i="1"/>
  <c r="O1611" i="1"/>
  <c r="L1611" i="1"/>
  <c r="H1611" i="1"/>
  <c r="R1610" i="1"/>
  <c r="Q1610" i="1"/>
  <c r="P1610" i="1"/>
  <c r="O1610" i="1"/>
  <c r="L1610" i="1"/>
  <c r="H1610" i="1"/>
  <c r="R1609" i="1"/>
  <c r="Q1609" i="1"/>
  <c r="P1609" i="1"/>
  <c r="O1609" i="1"/>
  <c r="L1609" i="1"/>
  <c r="H1609" i="1"/>
  <c r="R1608" i="1"/>
  <c r="Q1608" i="1"/>
  <c r="P1608" i="1"/>
  <c r="O1608" i="1"/>
  <c r="L1608" i="1"/>
  <c r="H1608" i="1"/>
  <c r="R1606" i="1"/>
  <c r="Q1606" i="1"/>
  <c r="P1606" i="1"/>
  <c r="O1606" i="1"/>
  <c r="L1606" i="1"/>
  <c r="H1606" i="1"/>
  <c r="R1604" i="1"/>
  <c r="Q1604" i="1"/>
  <c r="P1604" i="1"/>
  <c r="O1604" i="1"/>
  <c r="L1604" i="1"/>
  <c r="H1604" i="1"/>
  <c r="R1602" i="1"/>
  <c r="Q1602" i="1"/>
  <c r="P1602" i="1"/>
  <c r="O1602" i="1"/>
  <c r="L1602" i="1"/>
  <c r="H1602" i="1"/>
  <c r="R1601" i="1"/>
  <c r="Q1601" i="1"/>
  <c r="P1601" i="1"/>
  <c r="O1601" i="1"/>
  <c r="L1601" i="1"/>
  <c r="H1601" i="1"/>
  <c r="R1600" i="1"/>
  <c r="Q1600" i="1"/>
  <c r="P1600" i="1"/>
  <c r="O1600" i="1"/>
  <c r="L1600" i="1"/>
  <c r="H1600" i="1"/>
  <c r="R1599" i="1"/>
  <c r="Q1599" i="1"/>
  <c r="P1599" i="1"/>
  <c r="O1599" i="1"/>
  <c r="L1599" i="1"/>
  <c r="H1599" i="1"/>
  <c r="R1598" i="1"/>
  <c r="Q1598" i="1"/>
  <c r="P1598" i="1"/>
  <c r="O1598" i="1"/>
  <c r="L1598" i="1"/>
  <c r="H1598" i="1"/>
  <c r="R1597" i="1"/>
  <c r="Q1597" i="1"/>
  <c r="P1597" i="1"/>
  <c r="O1597" i="1"/>
  <c r="L1597" i="1"/>
  <c r="H1597" i="1"/>
  <c r="R1596" i="1"/>
  <c r="Q1596" i="1"/>
  <c r="P1596" i="1"/>
  <c r="O1596" i="1"/>
  <c r="L1596" i="1"/>
  <c r="H1596" i="1"/>
  <c r="R1595" i="1"/>
  <c r="Q1595" i="1"/>
  <c r="P1595" i="1"/>
  <c r="O1595" i="1"/>
  <c r="L1595" i="1"/>
  <c r="H1595" i="1"/>
  <c r="R1594" i="1"/>
  <c r="Q1594" i="1"/>
  <c r="P1594" i="1"/>
  <c r="O1594" i="1"/>
  <c r="L1594" i="1"/>
  <c r="H1594" i="1"/>
  <c r="R1593" i="1"/>
  <c r="Q1593" i="1"/>
  <c r="P1593" i="1"/>
  <c r="O1593" i="1"/>
  <c r="L1593" i="1"/>
  <c r="H1593" i="1"/>
  <c r="R1592" i="1"/>
  <c r="Q1592" i="1"/>
  <c r="P1592" i="1"/>
  <c r="O1592" i="1"/>
  <c r="L1592" i="1"/>
  <c r="H1592" i="1"/>
  <c r="R1591" i="1"/>
  <c r="Q1591" i="1"/>
  <c r="P1591" i="1"/>
  <c r="O1591" i="1"/>
  <c r="L1591" i="1"/>
  <c r="H1591" i="1"/>
  <c r="R1590" i="1"/>
  <c r="Q1590" i="1"/>
  <c r="P1590" i="1"/>
  <c r="O1590" i="1"/>
  <c r="L1590" i="1"/>
  <c r="H1590" i="1"/>
  <c r="R1589" i="1"/>
  <c r="Q1589" i="1"/>
  <c r="P1589" i="1"/>
  <c r="O1589" i="1"/>
  <c r="L1589" i="1"/>
  <c r="H1589" i="1"/>
  <c r="R1587" i="1"/>
  <c r="Q1587" i="1"/>
  <c r="P1587" i="1"/>
  <c r="O1587" i="1"/>
  <c r="L1587" i="1"/>
  <c r="H1587" i="1"/>
  <c r="R1586" i="1"/>
  <c r="Q1586" i="1"/>
  <c r="P1586" i="1"/>
  <c r="O1586" i="1"/>
  <c r="L1586" i="1"/>
  <c r="H1586" i="1"/>
  <c r="R1584" i="1"/>
  <c r="Q1584" i="1"/>
  <c r="P1584" i="1"/>
  <c r="O1584" i="1"/>
  <c r="L1584" i="1"/>
  <c r="H1584" i="1"/>
  <c r="R1581" i="1"/>
  <c r="Q1581" i="1"/>
  <c r="P1581" i="1"/>
  <c r="O1581" i="1"/>
  <c r="L1581" i="1"/>
  <c r="H1581" i="1"/>
  <c r="R1580" i="1"/>
  <c r="Q1580" i="1"/>
  <c r="P1580" i="1"/>
  <c r="O1580" i="1"/>
  <c r="L1580" i="1"/>
  <c r="H1580" i="1"/>
  <c r="R1579" i="1"/>
  <c r="Q1579" i="1"/>
  <c r="P1579" i="1"/>
  <c r="O1579" i="1"/>
  <c r="L1579" i="1"/>
  <c r="H1579" i="1"/>
  <c r="R1578" i="1"/>
  <c r="Q1578" i="1"/>
  <c r="P1578" i="1"/>
  <c r="O1578" i="1"/>
  <c r="L1578" i="1"/>
  <c r="H1578" i="1"/>
  <c r="R1577" i="1"/>
  <c r="Q1577" i="1"/>
  <c r="P1577" i="1"/>
  <c r="O1577" i="1"/>
  <c r="L1577" i="1"/>
  <c r="H1577" i="1"/>
  <c r="R1576" i="1"/>
  <c r="Q1576" i="1"/>
  <c r="P1576" i="1"/>
  <c r="O1576" i="1"/>
  <c r="L1576" i="1"/>
  <c r="H1576" i="1"/>
  <c r="R1575" i="1"/>
  <c r="Q1575" i="1"/>
  <c r="P1575" i="1"/>
  <c r="O1575" i="1"/>
  <c r="L1575" i="1"/>
  <c r="H1575" i="1"/>
  <c r="R1574" i="1"/>
  <c r="Q1574" i="1"/>
  <c r="P1574" i="1"/>
  <c r="O1574" i="1"/>
  <c r="L1574" i="1"/>
  <c r="H1574" i="1"/>
  <c r="R1573" i="1"/>
  <c r="Q1573" i="1"/>
  <c r="P1573" i="1"/>
  <c r="O1573" i="1"/>
  <c r="L1573" i="1"/>
  <c r="H1573" i="1"/>
  <c r="R1572" i="1"/>
  <c r="Q1572" i="1"/>
  <c r="P1572" i="1"/>
  <c r="O1572" i="1"/>
  <c r="L1572" i="1"/>
  <c r="H1572" i="1"/>
  <c r="R1571" i="1"/>
  <c r="Q1571" i="1"/>
  <c r="P1571" i="1"/>
  <c r="O1571" i="1"/>
  <c r="L1571" i="1"/>
  <c r="H1571" i="1"/>
  <c r="R1570" i="1"/>
  <c r="Q1570" i="1"/>
  <c r="P1570" i="1"/>
  <c r="O1570" i="1"/>
  <c r="L1570" i="1"/>
  <c r="H1570" i="1"/>
  <c r="R1569" i="1"/>
  <c r="Q1569" i="1"/>
  <c r="P1569" i="1"/>
  <c r="O1569" i="1"/>
  <c r="L1569" i="1"/>
  <c r="H1569" i="1"/>
  <c r="R1568" i="1"/>
  <c r="Q1568" i="1"/>
  <c r="P1568" i="1"/>
  <c r="O1568" i="1"/>
  <c r="L1568" i="1"/>
  <c r="H1568" i="1"/>
  <c r="R1567" i="1"/>
  <c r="Q1567" i="1"/>
  <c r="P1567" i="1"/>
  <c r="O1567" i="1"/>
  <c r="L1567" i="1"/>
  <c r="H1567" i="1"/>
  <c r="R1565" i="1"/>
  <c r="Q1565" i="1"/>
  <c r="P1565" i="1"/>
  <c r="O1565" i="1"/>
  <c r="L1565" i="1"/>
  <c r="H1565" i="1"/>
  <c r="R1564" i="1"/>
  <c r="Q1564" i="1"/>
  <c r="P1564" i="1"/>
  <c r="O1564" i="1"/>
  <c r="L1564" i="1"/>
  <c r="H1564" i="1"/>
  <c r="R1563" i="1"/>
  <c r="Q1563" i="1"/>
  <c r="P1563" i="1"/>
  <c r="O1563" i="1"/>
  <c r="L1563" i="1"/>
  <c r="H1563" i="1"/>
  <c r="R1562" i="1"/>
  <c r="Q1562" i="1"/>
  <c r="P1562" i="1"/>
  <c r="O1562" i="1"/>
  <c r="L1562" i="1"/>
  <c r="H1562" i="1"/>
  <c r="R1561" i="1"/>
  <c r="Q1561" i="1"/>
  <c r="P1561" i="1"/>
  <c r="O1561" i="1"/>
  <c r="L1561" i="1"/>
  <c r="H1561" i="1"/>
  <c r="R1560" i="1"/>
  <c r="Q1560" i="1"/>
  <c r="P1560" i="1"/>
  <c r="O1560" i="1"/>
  <c r="L1560" i="1"/>
  <c r="H1560" i="1"/>
  <c r="R1605" i="1"/>
  <c r="Q1605" i="1"/>
  <c r="P1605" i="1"/>
  <c r="O1605" i="1"/>
  <c r="L1605" i="1"/>
  <c r="H1605" i="1"/>
  <c r="R1607" i="1"/>
  <c r="Q1607" i="1"/>
  <c r="P1607" i="1"/>
  <c r="O1607" i="1"/>
  <c r="L1607" i="1"/>
  <c r="H1607" i="1"/>
  <c r="R1603" i="1"/>
  <c r="Q1603" i="1"/>
  <c r="P1603" i="1"/>
  <c r="O1603" i="1"/>
  <c r="L1603" i="1"/>
  <c r="H1603" i="1"/>
  <c r="R1559" i="1"/>
  <c r="Q1559" i="1"/>
  <c r="P1559" i="1"/>
  <c r="O1559" i="1"/>
  <c r="L1559" i="1"/>
  <c r="H1559" i="1"/>
  <c r="R1558" i="1"/>
  <c r="Q1558" i="1"/>
  <c r="P1558" i="1"/>
  <c r="O1558" i="1"/>
  <c r="L1558" i="1"/>
  <c r="H1558" i="1"/>
  <c r="R1557" i="1"/>
  <c r="Q1557" i="1"/>
  <c r="P1557" i="1"/>
  <c r="O1557" i="1"/>
  <c r="L1557" i="1"/>
  <c r="H1557" i="1"/>
  <c r="R1556" i="1"/>
  <c r="Q1556" i="1"/>
  <c r="P1556" i="1"/>
  <c r="O1556" i="1"/>
  <c r="L1556" i="1"/>
  <c r="H1556" i="1"/>
  <c r="R1555" i="1"/>
  <c r="Q1555" i="1"/>
  <c r="P1555" i="1"/>
  <c r="O1555" i="1"/>
  <c r="L1555" i="1"/>
  <c r="H1555" i="1"/>
  <c r="R1554" i="1"/>
  <c r="Q1554" i="1"/>
  <c r="P1554" i="1"/>
  <c r="O1554" i="1"/>
  <c r="L1554" i="1"/>
  <c r="H1554" i="1"/>
  <c r="R1553" i="1"/>
  <c r="Q1553" i="1"/>
  <c r="P1553" i="1"/>
  <c r="O1553" i="1"/>
  <c r="L1553" i="1"/>
  <c r="H1553" i="1"/>
  <c r="R1552" i="1"/>
  <c r="Q1552" i="1"/>
  <c r="P1552" i="1"/>
  <c r="O1552" i="1"/>
  <c r="L1552" i="1"/>
  <c r="H1552" i="1"/>
  <c r="R1551" i="1"/>
  <c r="Q1551" i="1"/>
  <c r="P1551" i="1"/>
  <c r="O1551" i="1"/>
  <c r="L1551" i="1"/>
  <c r="H1551" i="1"/>
  <c r="R1550" i="1"/>
  <c r="Q1550" i="1"/>
  <c r="P1550" i="1"/>
  <c r="O1550" i="1"/>
  <c r="L1550" i="1"/>
  <c r="H1550" i="1"/>
  <c r="R1549" i="1"/>
  <c r="Q1549" i="1"/>
  <c r="P1549" i="1"/>
  <c r="O1549" i="1"/>
  <c r="L1549" i="1"/>
  <c r="H1549" i="1"/>
  <c r="R1588" i="1"/>
  <c r="Q1588" i="1"/>
  <c r="P1588" i="1"/>
  <c r="O1588" i="1"/>
  <c r="L1588" i="1"/>
  <c r="H1588" i="1"/>
  <c r="R1548" i="1"/>
  <c r="Q1548" i="1"/>
  <c r="P1548" i="1"/>
  <c r="O1548" i="1"/>
  <c r="L1548" i="1"/>
  <c r="H1548" i="1"/>
  <c r="R1547" i="1"/>
  <c r="Q1547" i="1"/>
  <c r="P1547" i="1"/>
  <c r="O1547" i="1"/>
  <c r="L1547" i="1"/>
  <c r="H1547" i="1"/>
  <c r="R1546" i="1"/>
  <c r="Q1546" i="1"/>
  <c r="P1546" i="1"/>
  <c r="O1546" i="1"/>
  <c r="L1546" i="1"/>
  <c r="H1546" i="1"/>
  <c r="R1545" i="1"/>
  <c r="Q1545" i="1"/>
  <c r="P1545" i="1"/>
  <c r="O1545" i="1"/>
  <c r="L1545" i="1"/>
  <c r="H1545" i="1"/>
  <c r="R1544" i="1"/>
  <c r="Q1544" i="1"/>
  <c r="P1544" i="1"/>
  <c r="O1544" i="1"/>
  <c r="L1544" i="1"/>
  <c r="H1544" i="1"/>
  <c r="R1543" i="1"/>
  <c r="Q1543" i="1"/>
  <c r="P1543" i="1"/>
  <c r="O1543" i="1"/>
  <c r="L1543" i="1"/>
  <c r="H1543" i="1"/>
  <c r="R1542" i="1"/>
  <c r="Q1542" i="1"/>
  <c r="P1542" i="1"/>
  <c r="O1542" i="1"/>
  <c r="L1542" i="1"/>
  <c r="H1542" i="1"/>
  <c r="R1541" i="1"/>
  <c r="Q1541" i="1"/>
  <c r="P1541" i="1"/>
  <c r="O1541" i="1"/>
  <c r="L1541" i="1"/>
  <c r="H1541" i="1"/>
  <c r="R1540" i="1"/>
  <c r="Q1540" i="1"/>
  <c r="P1540" i="1"/>
  <c r="O1540" i="1"/>
  <c r="L1540" i="1"/>
  <c r="H1540" i="1"/>
  <c r="R1539" i="1"/>
  <c r="Q1539" i="1"/>
  <c r="P1539" i="1"/>
  <c r="O1539" i="1"/>
  <c r="L1539" i="1"/>
  <c r="H1539" i="1"/>
  <c r="R1538" i="1"/>
  <c r="Q1538" i="1"/>
  <c r="P1538" i="1"/>
  <c r="O1538" i="1"/>
  <c r="L1538" i="1"/>
  <c r="H1538" i="1"/>
  <c r="R1537" i="1"/>
  <c r="Q1537" i="1"/>
  <c r="P1537" i="1"/>
  <c r="O1537" i="1"/>
  <c r="L1537" i="1"/>
  <c r="H1537" i="1"/>
  <c r="R1536" i="1"/>
  <c r="Q1536" i="1"/>
  <c r="P1536" i="1"/>
  <c r="O1536" i="1"/>
  <c r="L1536" i="1"/>
  <c r="H1536" i="1"/>
  <c r="R1535" i="1"/>
  <c r="Q1535" i="1"/>
  <c r="P1535" i="1"/>
  <c r="O1535" i="1"/>
  <c r="L1535" i="1"/>
  <c r="H1535" i="1"/>
  <c r="R1534" i="1"/>
  <c r="Q1534" i="1"/>
  <c r="P1534" i="1"/>
  <c r="O1534" i="1"/>
  <c r="L1534" i="1"/>
  <c r="H1534" i="1"/>
  <c r="R1532" i="1"/>
  <c r="Q1532" i="1"/>
  <c r="P1532" i="1"/>
  <c r="O1532" i="1"/>
  <c r="L1532" i="1"/>
  <c r="H1532" i="1"/>
  <c r="R1531" i="1"/>
  <c r="Q1531" i="1"/>
  <c r="P1531" i="1"/>
  <c r="O1531" i="1"/>
  <c r="L1531" i="1"/>
  <c r="H1531" i="1"/>
  <c r="R1530" i="1"/>
  <c r="Q1530" i="1"/>
  <c r="P1530" i="1"/>
  <c r="O1530" i="1"/>
  <c r="L1530" i="1"/>
  <c r="H1530" i="1"/>
  <c r="R1529" i="1"/>
  <c r="Q1529" i="1"/>
  <c r="P1529" i="1"/>
  <c r="O1529" i="1"/>
  <c r="L1529" i="1"/>
  <c r="H1529" i="1"/>
  <c r="R1583" i="1"/>
  <c r="Q1583" i="1"/>
  <c r="P1583" i="1"/>
  <c r="O1583" i="1"/>
  <c r="L1583" i="1"/>
  <c r="H1583" i="1"/>
  <c r="R1585" i="1"/>
  <c r="Q1585" i="1"/>
  <c r="P1585" i="1"/>
  <c r="O1585" i="1"/>
  <c r="L1585" i="1"/>
  <c r="H1585" i="1"/>
  <c r="R1528" i="1"/>
  <c r="Q1528" i="1"/>
  <c r="P1528" i="1"/>
  <c r="O1528" i="1"/>
  <c r="L1528" i="1"/>
  <c r="H1528" i="1"/>
  <c r="R1582" i="1"/>
  <c r="Q1582" i="1"/>
  <c r="P1582" i="1"/>
  <c r="O1582" i="1"/>
  <c r="L1582" i="1"/>
  <c r="H1582" i="1"/>
  <c r="R1527" i="1"/>
  <c r="Q1527" i="1"/>
  <c r="P1527" i="1"/>
  <c r="O1527" i="1"/>
  <c r="L1527" i="1"/>
  <c r="H1527" i="1"/>
  <c r="R1526" i="1"/>
  <c r="Q1526" i="1"/>
  <c r="P1526" i="1"/>
  <c r="O1526" i="1"/>
  <c r="L1526" i="1"/>
  <c r="H1526" i="1"/>
  <c r="R1525" i="1"/>
  <c r="Q1525" i="1"/>
  <c r="P1525" i="1"/>
  <c r="O1525" i="1"/>
  <c r="L1525" i="1"/>
  <c r="H1525" i="1"/>
  <c r="R1566" i="1"/>
  <c r="Q1566" i="1"/>
  <c r="P1566" i="1"/>
  <c r="O1566" i="1"/>
  <c r="L1566" i="1"/>
  <c r="H1566" i="1"/>
  <c r="R1524" i="1"/>
  <c r="Q1524" i="1"/>
  <c r="P1524" i="1"/>
  <c r="O1524" i="1"/>
  <c r="L1524" i="1"/>
  <c r="H1524" i="1"/>
  <c r="R1523" i="1"/>
  <c r="Q1523" i="1"/>
  <c r="P1523" i="1"/>
  <c r="O1523" i="1"/>
  <c r="L1523" i="1"/>
  <c r="H1523" i="1"/>
  <c r="R1522" i="1"/>
  <c r="Q1522" i="1"/>
  <c r="P1522" i="1"/>
  <c r="O1522" i="1"/>
  <c r="L1522" i="1"/>
  <c r="H1522" i="1"/>
  <c r="R1521" i="1"/>
  <c r="Q1521" i="1"/>
  <c r="P1521" i="1"/>
  <c r="O1521" i="1"/>
  <c r="L1521" i="1"/>
  <c r="H1521" i="1"/>
  <c r="R1520" i="1"/>
  <c r="Q1520" i="1"/>
  <c r="P1520" i="1"/>
  <c r="O1520" i="1"/>
  <c r="L1520" i="1"/>
  <c r="H1520" i="1"/>
  <c r="R1519" i="1"/>
  <c r="Q1519" i="1"/>
  <c r="P1519" i="1"/>
  <c r="O1519" i="1"/>
  <c r="L1519" i="1"/>
  <c r="H1519" i="1"/>
  <c r="R1518" i="1"/>
  <c r="Q1518" i="1"/>
  <c r="P1518" i="1"/>
  <c r="O1518" i="1"/>
  <c r="L1518" i="1"/>
  <c r="H1518" i="1"/>
  <c r="R1517" i="1"/>
  <c r="Q1517" i="1"/>
  <c r="P1517" i="1"/>
  <c r="O1517" i="1"/>
  <c r="L1517" i="1"/>
  <c r="H1517" i="1"/>
  <c r="R1516" i="1"/>
  <c r="Q1516" i="1"/>
  <c r="P1516" i="1"/>
  <c r="O1516" i="1"/>
  <c r="L1516" i="1"/>
  <c r="H1516" i="1"/>
  <c r="R1515" i="1"/>
  <c r="Q1515" i="1"/>
  <c r="P1515" i="1"/>
  <c r="O1515" i="1"/>
  <c r="L1515" i="1"/>
  <c r="H1515" i="1"/>
  <c r="R1514" i="1"/>
  <c r="Q1514" i="1"/>
  <c r="P1514" i="1"/>
  <c r="O1514" i="1"/>
  <c r="L1514" i="1"/>
  <c r="H1514" i="1"/>
  <c r="R1513" i="1"/>
  <c r="Q1513" i="1"/>
  <c r="P1513" i="1"/>
  <c r="O1513" i="1"/>
  <c r="L1513" i="1"/>
  <c r="H1513" i="1"/>
  <c r="R1512" i="1"/>
  <c r="Q1512" i="1"/>
  <c r="P1512" i="1"/>
  <c r="O1512" i="1"/>
  <c r="L1512" i="1"/>
  <c r="H1512" i="1"/>
  <c r="R1511" i="1"/>
  <c r="Q1511" i="1"/>
  <c r="P1511" i="1"/>
  <c r="O1511" i="1"/>
  <c r="L1511" i="1"/>
  <c r="H1511" i="1"/>
  <c r="R1533" i="1"/>
  <c r="Q1533" i="1"/>
  <c r="P1533" i="1"/>
  <c r="O1533" i="1"/>
  <c r="L1533" i="1"/>
  <c r="H1533" i="1"/>
  <c r="R1510" i="1"/>
  <c r="Q1510" i="1"/>
  <c r="P1510" i="1"/>
  <c r="O1510" i="1"/>
  <c r="L1510" i="1"/>
  <c r="H1510" i="1"/>
  <c r="R1509" i="1"/>
  <c r="Q1509" i="1"/>
  <c r="P1509" i="1"/>
  <c r="O1509" i="1"/>
  <c r="L1509" i="1"/>
  <c r="H1509" i="1"/>
  <c r="R1508" i="1"/>
  <c r="Q1508" i="1"/>
  <c r="P1508" i="1"/>
  <c r="O1508" i="1"/>
  <c r="L1508" i="1"/>
  <c r="H1508" i="1"/>
  <c r="R1507" i="1"/>
  <c r="Q1507" i="1"/>
  <c r="P1507" i="1"/>
  <c r="O1507" i="1"/>
  <c r="L1507" i="1"/>
  <c r="H1507" i="1"/>
  <c r="R1506" i="1"/>
  <c r="Q1506" i="1"/>
  <c r="P1506" i="1"/>
  <c r="O1506" i="1"/>
  <c r="L1506" i="1"/>
  <c r="H1506" i="1"/>
  <c r="R1505" i="1"/>
  <c r="Q1505" i="1"/>
  <c r="P1505" i="1"/>
  <c r="O1505" i="1"/>
  <c r="L1505" i="1"/>
  <c r="H1505" i="1"/>
  <c r="R1504" i="1"/>
  <c r="Q1504" i="1"/>
  <c r="P1504" i="1"/>
  <c r="O1504" i="1"/>
  <c r="L1504" i="1"/>
  <c r="H1504" i="1"/>
  <c r="R1503" i="1"/>
  <c r="Q1503" i="1"/>
  <c r="P1503" i="1"/>
  <c r="O1503" i="1"/>
  <c r="L1503" i="1"/>
  <c r="H1503" i="1"/>
  <c r="R1502" i="1"/>
  <c r="Q1502" i="1"/>
  <c r="P1502" i="1"/>
  <c r="O1502" i="1"/>
  <c r="L1502" i="1"/>
  <c r="H1502" i="1"/>
  <c r="R1501" i="1"/>
  <c r="Q1501" i="1"/>
  <c r="P1501" i="1"/>
  <c r="O1501" i="1"/>
  <c r="L1501" i="1"/>
  <c r="H1501" i="1"/>
  <c r="R1499" i="1"/>
  <c r="Q1499" i="1"/>
  <c r="P1499" i="1"/>
  <c r="O1499" i="1"/>
  <c r="L1499" i="1"/>
  <c r="H1499" i="1"/>
  <c r="R1500" i="1"/>
  <c r="Q1500" i="1"/>
  <c r="P1500" i="1"/>
  <c r="O1500" i="1"/>
  <c r="L1500" i="1"/>
  <c r="H1500" i="1"/>
  <c r="R1498" i="1"/>
  <c r="Q1498" i="1"/>
  <c r="P1498" i="1"/>
  <c r="O1498" i="1"/>
  <c r="L1498" i="1"/>
  <c r="H1498" i="1"/>
  <c r="R1497" i="1"/>
  <c r="Q1497" i="1"/>
  <c r="P1497" i="1"/>
  <c r="O1497" i="1"/>
  <c r="L1497" i="1"/>
  <c r="H1497" i="1"/>
  <c r="R1496" i="1"/>
  <c r="Q1496" i="1"/>
  <c r="P1496" i="1"/>
  <c r="O1496" i="1"/>
  <c r="L1496" i="1"/>
  <c r="H1496" i="1"/>
  <c r="R1495" i="1"/>
  <c r="Q1495" i="1"/>
  <c r="P1495" i="1"/>
  <c r="O1495" i="1"/>
  <c r="L1495" i="1"/>
  <c r="H1495" i="1"/>
  <c r="R1494" i="1"/>
  <c r="Q1494" i="1"/>
  <c r="P1494" i="1"/>
  <c r="O1494" i="1"/>
  <c r="L1494" i="1"/>
  <c r="H1494" i="1"/>
  <c r="R1493" i="1"/>
  <c r="Q1493" i="1"/>
  <c r="P1493" i="1"/>
  <c r="O1493" i="1"/>
  <c r="L1493" i="1"/>
  <c r="H1493" i="1"/>
  <c r="R1492" i="1"/>
  <c r="Q1492" i="1"/>
  <c r="P1492" i="1"/>
  <c r="O1492" i="1"/>
  <c r="L1492" i="1"/>
  <c r="H1492" i="1"/>
  <c r="R1491" i="1"/>
  <c r="Q1491" i="1"/>
  <c r="P1491" i="1"/>
  <c r="O1491" i="1"/>
  <c r="L1491" i="1"/>
  <c r="H1491" i="1"/>
  <c r="R1490" i="1"/>
  <c r="Q1490" i="1"/>
  <c r="P1490" i="1"/>
  <c r="O1490" i="1"/>
  <c r="L1490" i="1"/>
  <c r="H1490" i="1"/>
  <c r="R1489" i="1"/>
  <c r="Q1489" i="1"/>
  <c r="P1489" i="1"/>
  <c r="O1489" i="1"/>
  <c r="L1489" i="1"/>
  <c r="H1489" i="1"/>
  <c r="R1488" i="1"/>
  <c r="Q1488" i="1"/>
  <c r="P1488" i="1"/>
  <c r="O1488" i="1"/>
  <c r="L1488" i="1"/>
  <c r="H1488" i="1"/>
  <c r="R1487" i="1"/>
  <c r="Q1487" i="1"/>
  <c r="P1487" i="1"/>
  <c r="O1487" i="1"/>
  <c r="L1487" i="1"/>
  <c r="H1487" i="1"/>
  <c r="R1486" i="1"/>
  <c r="Q1486" i="1"/>
  <c r="P1486" i="1"/>
  <c r="O1486" i="1"/>
  <c r="L1486" i="1"/>
  <c r="H1486" i="1"/>
  <c r="R1485" i="1"/>
  <c r="Q1485" i="1"/>
  <c r="P1485" i="1"/>
  <c r="O1485" i="1"/>
  <c r="L1485" i="1"/>
  <c r="H1485" i="1"/>
  <c r="R1484" i="1"/>
  <c r="Q1484" i="1"/>
  <c r="P1484" i="1"/>
  <c r="O1484" i="1"/>
  <c r="L1484" i="1"/>
  <c r="H1484" i="1"/>
  <c r="R1483" i="1"/>
  <c r="Q1483" i="1"/>
  <c r="P1483" i="1"/>
  <c r="O1483" i="1"/>
  <c r="L1483" i="1"/>
  <c r="H1483" i="1"/>
  <c r="R1482" i="1"/>
  <c r="Q1482" i="1"/>
  <c r="P1482" i="1"/>
  <c r="O1482" i="1"/>
  <c r="L1482" i="1"/>
  <c r="H1482" i="1"/>
  <c r="R1481" i="1"/>
  <c r="Q1481" i="1"/>
  <c r="P1481" i="1"/>
  <c r="O1481" i="1"/>
  <c r="L1481" i="1"/>
  <c r="H1481" i="1"/>
  <c r="R1480" i="1"/>
  <c r="Q1480" i="1"/>
  <c r="P1480" i="1"/>
  <c r="O1480" i="1"/>
  <c r="L1480" i="1"/>
  <c r="H1480" i="1"/>
  <c r="R1479" i="1"/>
  <c r="Q1479" i="1"/>
  <c r="P1479" i="1"/>
  <c r="L1479" i="1"/>
  <c r="H1479" i="1"/>
  <c r="R1478" i="1"/>
  <c r="Q1478" i="1"/>
  <c r="P1478" i="1"/>
  <c r="O1478" i="1"/>
  <c r="L1478" i="1"/>
  <c r="H1478" i="1"/>
  <c r="S1480" i="1" l="1"/>
  <c r="S1484" i="1"/>
  <c r="S1488" i="1"/>
  <c r="S1495" i="1"/>
  <c r="S1500" i="1"/>
  <c r="S1507" i="1"/>
  <c r="S1533" i="1"/>
  <c r="S1550" i="1"/>
  <c r="S1553" i="1"/>
  <c r="S1557" i="1"/>
  <c r="S1572" i="1"/>
  <c r="S1576" i="1"/>
  <c r="S1592" i="1"/>
  <c r="S1606" i="1"/>
  <c r="S1610" i="1"/>
  <c r="S1536" i="1"/>
  <c r="S1548" i="1"/>
  <c r="S1551" i="1"/>
  <c r="S1554" i="1"/>
  <c r="S1558" i="1"/>
  <c r="S1605" i="1"/>
  <c r="S1569" i="1"/>
  <c r="S1577" i="1"/>
  <c r="S1581" i="1"/>
  <c r="S1593" i="1"/>
  <c r="S1596" i="1"/>
  <c r="S1599" i="1"/>
  <c r="S1608" i="1"/>
  <c r="S1612" i="1"/>
  <c r="S1549" i="1"/>
  <c r="S1556" i="1"/>
  <c r="S1571" i="1"/>
  <c r="S1579" i="1"/>
  <c r="S1591" i="1"/>
  <c r="S1598" i="1"/>
  <c r="S1609" i="1"/>
  <c r="S1478" i="1"/>
  <c r="S1486" i="1"/>
  <c r="S1490" i="1"/>
  <c r="S1497" i="1"/>
  <c r="S1541" i="1"/>
  <c r="S1545" i="1"/>
  <c r="S1552" i="1"/>
  <c r="S1555" i="1"/>
  <c r="S1565" i="1"/>
  <c r="S1574" i="1"/>
  <c r="S1590" i="1"/>
  <c r="S1594" i="1"/>
  <c r="S1597" i="1"/>
  <c r="S1501" i="1"/>
  <c r="S1512" i="1"/>
  <c r="S1515" i="1"/>
  <c r="S1519" i="1"/>
  <c r="S1522" i="1"/>
  <c r="S1566" i="1"/>
  <c r="S1603" i="1"/>
  <c r="S1485" i="1"/>
  <c r="S1489" i="1"/>
  <c r="S1492" i="1"/>
  <c r="S1496" i="1"/>
  <c r="S1504" i="1"/>
  <c r="S1508" i="1"/>
  <c r="S1514" i="1"/>
  <c r="S1518" i="1"/>
  <c r="S1527" i="1"/>
  <c r="S1559" i="1"/>
  <c r="S1584" i="1"/>
  <c r="S1517" i="1"/>
  <c r="S1526" i="1"/>
  <c r="S1585" i="1"/>
  <c r="S1611" i="1"/>
  <c r="S1479" i="1"/>
  <c r="S1483" i="1"/>
  <c r="S1494" i="1"/>
  <c r="S1498" i="1"/>
  <c r="S1502" i="1"/>
  <c r="S1506" i="1"/>
  <c r="S1510" i="1"/>
  <c r="S1516" i="1"/>
  <c r="S1525" i="1"/>
  <c r="S1531" i="1"/>
  <c r="S1503" i="1"/>
  <c r="S1582" i="1"/>
  <c r="S1528" i="1"/>
  <c r="S1530" i="1"/>
  <c r="S1538" i="1"/>
  <c r="S1547" i="1"/>
  <c r="S1564" i="1"/>
  <c r="S1568" i="1"/>
  <c r="S1604" i="1"/>
  <c r="S1570" i="1"/>
  <c r="S1509" i="1"/>
  <c r="S1583" i="1"/>
  <c r="S1543" i="1"/>
  <c r="S1544" i="1"/>
  <c r="S1563" i="1"/>
  <c r="S1567" i="1"/>
  <c r="S1586" i="1"/>
  <c r="S1601" i="1"/>
  <c r="S1520" i="1"/>
  <c r="S1529" i="1"/>
  <c r="S1534" i="1"/>
  <c r="S1537" i="1"/>
  <c r="S1542" i="1"/>
  <c r="S1546" i="1"/>
  <c r="S1607" i="1"/>
  <c r="S1561" i="1"/>
  <c r="S1562" i="1"/>
  <c r="S1587" i="1"/>
  <c r="S1600" i="1"/>
  <c r="S1482" i="1"/>
  <c r="S1521" i="1"/>
  <c r="S1535" i="1"/>
  <c r="S1560" i="1"/>
  <c r="S1580" i="1"/>
  <c r="S1602" i="1"/>
  <c r="S1481" i="1"/>
  <c r="S1505" i="1"/>
  <c r="S1511" i="1"/>
  <c r="S1588" i="1"/>
  <c r="S1513" i="1"/>
  <c r="S1524" i="1"/>
  <c r="S1540" i="1"/>
  <c r="S1487" i="1"/>
  <c r="S1573" i="1"/>
  <c r="S1578" i="1"/>
  <c r="S1589" i="1"/>
  <c r="S1491" i="1"/>
  <c r="S1493" i="1"/>
  <c r="S1499" i="1"/>
  <c r="S1523" i="1"/>
  <c r="S1532" i="1"/>
  <c r="S1539" i="1"/>
  <c r="S1575" i="1"/>
  <c r="S1595" i="1"/>
  <c r="R772" i="1"/>
  <c r="Q772" i="1"/>
  <c r="P772" i="1"/>
  <c r="O772" i="1"/>
  <c r="L772" i="1"/>
  <c r="H772" i="1"/>
  <c r="R771" i="1"/>
  <c r="Q771" i="1"/>
  <c r="P771" i="1"/>
  <c r="O771" i="1"/>
  <c r="L771" i="1"/>
  <c r="H771" i="1"/>
  <c r="R770" i="1"/>
  <c r="Q770" i="1"/>
  <c r="P770" i="1"/>
  <c r="O770" i="1"/>
  <c r="L770" i="1"/>
  <c r="H770" i="1"/>
  <c r="R769" i="1"/>
  <c r="Q769" i="1"/>
  <c r="P769" i="1"/>
  <c r="O769" i="1"/>
  <c r="L769" i="1"/>
  <c r="H769" i="1"/>
  <c r="R768" i="1"/>
  <c r="Q768" i="1"/>
  <c r="P768" i="1"/>
  <c r="O768" i="1"/>
  <c r="L768" i="1"/>
  <c r="H768" i="1"/>
  <c r="R767" i="1"/>
  <c r="Q767" i="1"/>
  <c r="P767" i="1"/>
  <c r="O767" i="1"/>
  <c r="L767" i="1"/>
  <c r="H767" i="1"/>
  <c r="R766" i="1"/>
  <c r="Q766" i="1"/>
  <c r="P766" i="1"/>
  <c r="O766" i="1"/>
  <c r="L766" i="1"/>
  <c r="H766" i="1"/>
  <c r="R765" i="1"/>
  <c r="Q765" i="1"/>
  <c r="P765" i="1"/>
  <c r="O765" i="1"/>
  <c r="L765" i="1"/>
  <c r="H765" i="1"/>
  <c r="R764" i="1"/>
  <c r="Q764" i="1"/>
  <c r="P764" i="1"/>
  <c r="O764" i="1"/>
  <c r="L764" i="1"/>
  <c r="H764" i="1"/>
  <c r="R763" i="1"/>
  <c r="Q763" i="1"/>
  <c r="P763" i="1"/>
  <c r="O763" i="1"/>
  <c r="L763" i="1"/>
  <c r="H763" i="1"/>
  <c r="R762" i="1"/>
  <c r="Q762" i="1"/>
  <c r="P762" i="1"/>
  <c r="O762" i="1"/>
  <c r="L762" i="1"/>
  <c r="H762" i="1"/>
  <c r="R761" i="1"/>
  <c r="Q761" i="1"/>
  <c r="P761" i="1"/>
  <c r="O761" i="1"/>
  <c r="L761" i="1"/>
  <c r="H761" i="1"/>
  <c r="R760" i="1"/>
  <c r="Q760" i="1"/>
  <c r="P760" i="1"/>
  <c r="O760" i="1"/>
  <c r="L760" i="1"/>
  <c r="H760" i="1"/>
  <c r="R759" i="1"/>
  <c r="Q759" i="1"/>
  <c r="P759" i="1"/>
  <c r="O759" i="1"/>
  <c r="L759" i="1"/>
  <c r="H759" i="1"/>
  <c r="R758" i="1"/>
  <c r="Q758" i="1"/>
  <c r="P758" i="1"/>
  <c r="O758" i="1"/>
  <c r="L758" i="1"/>
  <c r="H758" i="1"/>
  <c r="R757" i="1"/>
  <c r="Q757" i="1"/>
  <c r="P757" i="1"/>
  <c r="O757" i="1"/>
  <c r="L757" i="1"/>
  <c r="H757" i="1"/>
  <c r="R756" i="1"/>
  <c r="Q756" i="1"/>
  <c r="P756" i="1"/>
  <c r="O756" i="1"/>
  <c r="L756" i="1"/>
  <c r="H756" i="1"/>
  <c r="R755" i="1"/>
  <c r="Q755" i="1"/>
  <c r="P755" i="1"/>
  <c r="O755" i="1"/>
  <c r="L755" i="1"/>
  <c r="H755" i="1"/>
  <c r="R754" i="1"/>
  <c r="Q754" i="1"/>
  <c r="P754" i="1"/>
  <c r="O754" i="1"/>
  <c r="L754" i="1"/>
  <c r="H754" i="1"/>
  <c r="R753" i="1"/>
  <c r="Q753" i="1"/>
  <c r="P753" i="1"/>
  <c r="O753" i="1"/>
  <c r="L753" i="1"/>
  <c r="H753" i="1"/>
  <c r="R752" i="1"/>
  <c r="Q752" i="1"/>
  <c r="P752" i="1"/>
  <c r="O752" i="1"/>
  <c r="L752" i="1"/>
  <c r="H752" i="1"/>
  <c r="R751" i="1"/>
  <c r="Q751" i="1"/>
  <c r="P751" i="1"/>
  <c r="O751" i="1"/>
  <c r="L751" i="1"/>
  <c r="H751" i="1"/>
  <c r="R749" i="1"/>
  <c r="Q749" i="1"/>
  <c r="P749" i="1"/>
  <c r="O749" i="1"/>
  <c r="L749" i="1"/>
  <c r="H749" i="1"/>
  <c r="R748" i="1"/>
  <c r="Q748" i="1"/>
  <c r="P748" i="1"/>
  <c r="O748" i="1"/>
  <c r="L748" i="1"/>
  <c r="H748" i="1"/>
  <c r="R747" i="1"/>
  <c r="Q747" i="1"/>
  <c r="P747" i="1"/>
  <c r="O747" i="1"/>
  <c r="L747" i="1"/>
  <c r="H747" i="1"/>
  <c r="R746" i="1"/>
  <c r="Q746" i="1"/>
  <c r="P746" i="1"/>
  <c r="O746" i="1"/>
  <c r="L746" i="1"/>
  <c r="H746" i="1"/>
  <c r="R745" i="1"/>
  <c r="Q745" i="1"/>
  <c r="P745" i="1"/>
  <c r="O745" i="1"/>
  <c r="L745" i="1"/>
  <c r="H745" i="1"/>
  <c r="R744" i="1"/>
  <c r="Q744" i="1"/>
  <c r="P744" i="1"/>
  <c r="O744" i="1"/>
  <c r="L744" i="1"/>
  <c r="H744" i="1"/>
  <c r="R743" i="1"/>
  <c r="Q743" i="1"/>
  <c r="P743" i="1"/>
  <c r="O743" i="1"/>
  <c r="L743" i="1"/>
  <c r="H743" i="1"/>
  <c r="R742" i="1"/>
  <c r="Q742" i="1"/>
  <c r="P742" i="1"/>
  <c r="O742" i="1"/>
  <c r="L742" i="1"/>
  <c r="H742" i="1"/>
  <c r="R741" i="1"/>
  <c r="Q741" i="1"/>
  <c r="P741" i="1"/>
  <c r="O741" i="1"/>
  <c r="L741" i="1"/>
  <c r="H741" i="1"/>
  <c r="R738" i="1"/>
  <c r="Q738" i="1"/>
  <c r="P738" i="1"/>
  <c r="O738" i="1"/>
  <c r="L738" i="1"/>
  <c r="H738" i="1"/>
  <c r="R737" i="1"/>
  <c r="Q737" i="1"/>
  <c r="P737" i="1"/>
  <c r="O737" i="1"/>
  <c r="L737" i="1"/>
  <c r="H737" i="1"/>
  <c r="R736" i="1"/>
  <c r="Q736" i="1"/>
  <c r="P736" i="1"/>
  <c r="O736" i="1"/>
  <c r="L736" i="1"/>
  <c r="H736" i="1"/>
  <c r="R735" i="1"/>
  <c r="Q735" i="1"/>
  <c r="P735" i="1"/>
  <c r="O735" i="1"/>
  <c r="L735" i="1"/>
  <c r="H735" i="1"/>
  <c r="R734" i="1"/>
  <c r="Q734" i="1"/>
  <c r="P734" i="1"/>
  <c r="O734" i="1"/>
  <c r="L734" i="1"/>
  <c r="H734" i="1"/>
  <c r="R732" i="1"/>
  <c r="Q732" i="1"/>
  <c r="P732" i="1"/>
  <c r="O732" i="1"/>
  <c r="L732" i="1"/>
  <c r="H732" i="1"/>
  <c r="R729" i="1"/>
  <c r="Q729" i="1"/>
  <c r="P729" i="1"/>
  <c r="O729" i="1"/>
  <c r="L729" i="1"/>
  <c r="H729" i="1"/>
  <c r="R728" i="1"/>
  <c r="Q728" i="1"/>
  <c r="P728" i="1"/>
  <c r="O728" i="1"/>
  <c r="L728" i="1"/>
  <c r="H728" i="1"/>
  <c r="R727" i="1"/>
  <c r="Q727" i="1"/>
  <c r="P727" i="1"/>
  <c r="O727" i="1"/>
  <c r="L727" i="1"/>
  <c r="H727" i="1"/>
  <c r="R726" i="1"/>
  <c r="Q726" i="1"/>
  <c r="P726" i="1"/>
  <c r="O726" i="1"/>
  <c r="L726" i="1"/>
  <c r="H726" i="1"/>
  <c r="R725" i="1"/>
  <c r="Q725" i="1"/>
  <c r="P725" i="1"/>
  <c r="O725" i="1"/>
  <c r="L725" i="1"/>
  <c r="H725" i="1"/>
  <c r="R724" i="1"/>
  <c r="Q724" i="1"/>
  <c r="P724" i="1"/>
  <c r="O724" i="1"/>
  <c r="L724" i="1"/>
  <c r="H724" i="1"/>
  <c r="R750" i="1"/>
  <c r="Q750" i="1"/>
  <c r="P750" i="1"/>
  <c r="O750" i="1"/>
  <c r="L750" i="1"/>
  <c r="H750" i="1"/>
  <c r="R723" i="1"/>
  <c r="Q723" i="1"/>
  <c r="P723" i="1"/>
  <c r="O723" i="1"/>
  <c r="L723" i="1"/>
  <c r="H723" i="1"/>
  <c r="R722" i="1"/>
  <c r="Q722" i="1"/>
  <c r="P722" i="1"/>
  <c r="O722" i="1"/>
  <c r="L722" i="1"/>
  <c r="H722" i="1"/>
  <c r="R721" i="1"/>
  <c r="Q721" i="1"/>
  <c r="P721" i="1"/>
  <c r="O721" i="1"/>
  <c r="L721" i="1"/>
  <c r="H721" i="1"/>
  <c r="R720" i="1"/>
  <c r="Q720" i="1"/>
  <c r="P720" i="1"/>
  <c r="O720" i="1"/>
  <c r="L720" i="1"/>
  <c r="H720" i="1"/>
  <c r="R719" i="1"/>
  <c r="Q719" i="1"/>
  <c r="P719" i="1"/>
  <c r="O719" i="1"/>
  <c r="L719" i="1"/>
  <c r="H719" i="1"/>
  <c r="R718" i="1"/>
  <c r="Q718" i="1"/>
  <c r="P718" i="1"/>
  <c r="O718" i="1"/>
  <c r="L718" i="1"/>
  <c r="H718" i="1"/>
  <c r="R717" i="1"/>
  <c r="Q717" i="1"/>
  <c r="P717" i="1"/>
  <c r="O717" i="1"/>
  <c r="L717" i="1"/>
  <c r="H717" i="1"/>
  <c r="R716" i="1"/>
  <c r="Q716" i="1"/>
  <c r="P716" i="1"/>
  <c r="O716" i="1"/>
  <c r="L716" i="1"/>
  <c r="H716" i="1"/>
  <c r="R715" i="1"/>
  <c r="Q715" i="1"/>
  <c r="P715" i="1"/>
  <c r="O715" i="1"/>
  <c r="L715" i="1"/>
  <c r="H715" i="1"/>
  <c r="R714" i="1"/>
  <c r="Q714" i="1"/>
  <c r="P714" i="1"/>
  <c r="O714" i="1"/>
  <c r="L714" i="1"/>
  <c r="H714" i="1"/>
  <c r="R740" i="1"/>
  <c r="Q740" i="1"/>
  <c r="P740" i="1"/>
  <c r="O740" i="1"/>
  <c r="L740" i="1"/>
  <c r="H740" i="1"/>
  <c r="R739" i="1"/>
  <c r="Q739" i="1"/>
  <c r="P739" i="1"/>
  <c r="O739" i="1"/>
  <c r="L739" i="1"/>
  <c r="H739" i="1"/>
  <c r="R713" i="1"/>
  <c r="Q713" i="1"/>
  <c r="P713" i="1"/>
  <c r="O713" i="1"/>
  <c r="L713" i="1"/>
  <c r="H713" i="1"/>
  <c r="R711" i="1"/>
  <c r="Q711" i="1"/>
  <c r="P711" i="1"/>
  <c r="O711" i="1"/>
  <c r="L711" i="1"/>
  <c r="H711" i="1"/>
  <c r="R710" i="1"/>
  <c r="Q710" i="1"/>
  <c r="P710" i="1"/>
  <c r="O710" i="1"/>
  <c r="L710" i="1"/>
  <c r="H710" i="1"/>
  <c r="R709" i="1"/>
  <c r="Q709" i="1"/>
  <c r="P709" i="1"/>
  <c r="O709" i="1"/>
  <c r="L709" i="1"/>
  <c r="H709" i="1"/>
  <c r="R733" i="1"/>
  <c r="Q733" i="1"/>
  <c r="P733" i="1"/>
  <c r="O733" i="1"/>
  <c r="L733" i="1"/>
  <c r="H733" i="1"/>
  <c r="R731" i="1"/>
  <c r="Q731" i="1"/>
  <c r="P731" i="1"/>
  <c r="O731" i="1"/>
  <c r="L731" i="1"/>
  <c r="H731" i="1"/>
  <c r="R730" i="1"/>
  <c r="Q730" i="1"/>
  <c r="P730" i="1"/>
  <c r="O730" i="1"/>
  <c r="L730" i="1"/>
  <c r="H730" i="1"/>
  <c r="R708" i="1"/>
  <c r="Q708" i="1"/>
  <c r="P708" i="1"/>
  <c r="O708" i="1"/>
  <c r="L708" i="1"/>
  <c r="H708" i="1"/>
  <c r="R707" i="1"/>
  <c r="Q707" i="1"/>
  <c r="P707" i="1"/>
  <c r="O707" i="1"/>
  <c r="L707" i="1"/>
  <c r="H707" i="1"/>
  <c r="R706" i="1"/>
  <c r="Q706" i="1"/>
  <c r="P706" i="1"/>
  <c r="O706" i="1"/>
  <c r="L706" i="1"/>
  <c r="H706" i="1"/>
  <c r="R705" i="1"/>
  <c r="Q705" i="1"/>
  <c r="P705" i="1"/>
  <c r="O705" i="1"/>
  <c r="L705" i="1"/>
  <c r="H705" i="1"/>
  <c r="R704" i="1"/>
  <c r="Q704" i="1"/>
  <c r="P704" i="1"/>
  <c r="O704" i="1"/>
  <c r="L704" i="1"/>
  <c r="H704" i="1"/>
  <c r="R712" i="1"/>
  <c r="Q712" i="1"/>
  <c r="P712" i="1"/>
  <c r="O712" i="1"/>
  <c r="L712" i="1"/>
  <c r="H712" i="1"/>
  <c r="R703" i="1"/>
  <c r="Q703" i="1"/>
  <c r="P703" i="1"/>
  <c r="O703" i="1"/>
  <c r="L703" i="1"/>
  <c r="H703" i="1"/>
  <c r="R702" i="1"/>
  <c r="Q702" i="1"/>
  <c r="P702" i="1"/>
  <c r="O702" i="1"/>
  <c r="L702" i="1"/>
  <c r="H702" i="1"/>
  <c r="R701" i="1"/>
  <c r="Q701" i="1"/>
  <c r="P701" i="1"/>
  <c r="O701" i="1"/>
  <c r="L701" i="1"/>
  <c r="H701" i="1"/>
  <c r="R700" i="1"/>
  <c r="Q700" i="1"/>
  <c r="P700" i="1"/>
  <c r="O700" i="1"/>
  <c r="L700" i="1"/>
  <c r="H700" i="1"/>
  <c r="R699" i="1"/>
  <c r="Q699" i="1"/>
  <c r="P699" i="1"/>
  <c r="O699" i="1"/>
  <c r="L699" i="1"/>
  <c r="H699" i="1"/>
  <c r="R698" i="1"/>
  <c r="Q698" i="1"/>
  <c r="P698" i="1"/>
  <c r="O698" i="1"/>
  <c r="L698" i="1"/>
  <c r="H698" i="1"/>
  <c r="R697" i="1"/>
  <c r="Q697" i="1"/>
  <c r="P697" i="1"/>
  <c r="O697" i="1"/>
  <c r="L697" i="1"/>
  <c r="H697" i="1"/>
  <c r="R696" i="1"/>
  <c r="Q696" i="1"/>
  <c r="P696" i="1"/>
  <c r="O696" i="1"/>
  <c r="L696" i="1"/>
  <c r="H696" i="1"/>
  <c r="R695" i="1"/>
  <c r="Q695" i="1"/>
  <c r="P695" i="1"/>
  <c r="O695" i="1"/>
  <c r="L695" i="1"/>
  <c r="H695" i="1"/>
  <c r="R694" i="1"/>
  <c r="Q694" i="1"/>
  <c r="P694" i="1"/>
  <c r="O694" i="1"/>
  <c r="L694" i="1"/>
  <c r="H694" i="1"/>
  <c r="R693" i="1"/>
  <c r="Q693" i="1"/>
  <c r="P693" i="1"/>
  <c r="O693" i="1"/>
  <c r="L693" i="1"/>
  <c r="H693" i="1"/>
  <c r="R692" i="1"/>
  <c r="Q692" i="1"/>
  <c r="P692" i="1"/>
  <c r="O692" i="1"/>
  <c r="L692" i="1"/>
  <c r="H692" i="1"/>
  <c r="R691" i="1"/>
  <c r="Q691" i="1"/>
  <c r="P691" i="1"/>
  <c r="O691" i="1"/>
  <c r="L691" i="1"/>
  <c r="H691" i="1"/>
  <c r="R690" i="1"/>
  <c r="Q690" i="1"/>
  <c r="P690" i="1"/>
  <c r="O690" i="1"/>
  <c r="L690" i="1"/>
  <c r="H690" i="1"/>
  <c r="R689" i="1"/>
  <c r="Q689" i="1"/>
  <c r="P689" i="1"/>
  <c r="O689" i="1"/>
  <c r="L689" i="1"/>
  <c r="H689" i="1"/>
  <c r="R688" i="1"/>
  <c r="Q688" i="1"/>
  <c r="P688" i="1"/>
  <c r="O688" i="1"/>
  <c r="L688" i="1"/>
  <c r="H688" i="1"/>
  <c r="R687" i="1"/>
  <c r="Q687" i="1"/>
  <c r="P687" i="1"/>
  <c r="O687" i="1"/>
  <c r="L687" i="1"/>
  <c r="H687" i="1"/>
  <c r="R686" i="1"/>
  <c r="Q686" i="1"/>
  <c r="P686" i="1"/>
  <c r="O686" i="1"/>
  <c r="L686" i="1"/>
  <c r="H686" i="1"/>
  <c r="R685" i="1"/>
  <c r="Q685" i="1"/>
  <c r="P685" i="1"/>
  <c r="O685" i="1"/>
  <c r="L685" i="1"/>
  <c r="H685" i="1"/>
  <c r="R684" i="1"/>
  <c r="Q684" i="1"/>
  <c r="P684" i="1"/>
  <c r="O684" i="1"/>
  <c r="L684" i="1"/>
  <c r="H684" i="1"/>
  <c r="R683" i="1"/>
  <c r="Q683" i="1"/>
  <c r="P683" i="1"/>
  <c r="O683" i="1"/>
  <c r="L683" i="1"/>
  <c r="H683" i="1"/>
  <c r="R682" i="1"/>
  <c r="Q682" i="1"/>
  <c r="P682" i="1"/>
  <c r="O682" i="1"/>
  <c r="L682" i="1"/>
  <c r="H682" i="1"/>
  <c r="S729" i="1" l="1"/>
  <c r="S742" i="1"/>
  <c r="S759" i="1"/>
  <c r="S763" i="1"/>
  <c r="S708" i="1"/>
  <c r="S765" i="1"/>
  <c r="S694" i="1"/>
  <c r="S768" i="1"/>
  <c r="S687" i="1"/>
  <c r="S684" i="1"/>
  <c r="S688" i="1"/>
  <c r="S726" i="1"/>
  <c r="S756" i="1"/>
  <c r="S701" i="1"/>
  <c r="S704" i="1"/>
  <c r="S739" i="1"/>
  <c r="S716" i="1"/>
  <c r="S735" i="1"/>
  <c r="S749" i="1"/>
  <c r="S766" i="1"/>
  <c r="S733" i="1"/>
  <c r="S723" i="1"/>
  <c r="S691" i="1"/>
  <c r="S695" i="1"/>
  <c r="S706" i="1"/>
  <c r="S731" i="1"/>
  <c r="S764" i="1"/>
  <c r="S682" i="1"/>
  <c r="S698" i="1"/>
  <c r="S730" i="1"/>
  <c r="S721" i="1"/>
  <c r="S767" i="1"/>
  <c r="S693" i="1"/>
  <c r="S705" i="1"/>
  <c r="S741" i="1"/>
  <c r="S755" i="1"/>
  <c r="S700" i="1"/>
  <c r="S720" i="1"/>
  <c r="S727" i="1"/>
  <c r="S746" i="1"/>
  <c r="S754" i="1"/>
  <c r="S697" i="1"/>
  <c r="S685" i="1"/>
  <c r="S692" i="1"/>
  <c r="S715" i="1"/>
  <c r="S718" i="1"/>
  <c r="S738" i="1"/>
  <c r="S772" i="1"/>
  <c r="S712" i="1"/>
  <c r="S707" i="1"/>
  <c r="S683" i="1"/>
  <c r="S710" i="1"/>
  <c r="S714" i="1"/>
  <c r="S717" i="1"/>
  <c r="S750" i="1"/>
  <c r="S734" i="1"/>
  <c r="S752" i="1"/>
  <c r="S771" i="1"/>
  <c r="S737" i="1"/>
  <c r="S760" i="1"/>
  <c r="S686" i="1"/>
  <c r="S690" i="1"/>
  <c r="S696" i="1"/>
  <c r="S709" i="1"/>
  <c r="S713" i="1"/>
  <c r="S719" i="1"/>
  <c r="S722" i="1"/>
  <c r="S725" i="1"/>
  <c r="S744" i="1"/>
  <c r="S758" i="1"/>
  <c r="S724" i="1"/>
  <c r="S743" i="1"/>
  <c r="S748" i="1"/>
  <c r="S751" i="1"/>
  <c r="S753" i="1"/>
  <c r="S757" i="1"/>
  <c r="S689" i="1"/>
  <c r="S699" i="1"/>
  <c r="S740" i="1"/>
  <c r="S732" i="1"/>
  <c r="S703" i="1"/>
  <c r="S711" i="1"/>
  <c r="S761" i="1"/>
  <c r="S762" i="1"/>
  <c r="S769" i="1"/>
  <c r="S702" i="1"/>
  <c r="S728" i="1"/>
  <c r="S736" i="1"/>
  <c r="S745" i="1"/>
  <c r="S747" i="1"/>
  <c r="S770" i="1"/>
  <c r="R321" i="1"/>
  <c r="Q321" i="1"/>
  <c r="P321" i="1"/>
  <c r="O321" i="1"/>
  <c r="L321" i="1"/>
  <c r="H321" i="1"/>
  <c r="R320" i="1"/>
  <c r="Q320" i="1"/>
  <c r="P320" i="1"/>
  <c r="O320" i="1"/>
  <c r="L320" i="1"/>
  <c r="H320" i="1"/>
  <c r="R319" i="1"/>
  <c r="Q319" i="1"/>
  <c r="P319" i="1"/>
  <c r="O319" i="1"/>
  <c r="L319" i="1"/>
  <c r="H319" i="1"/>
  <c r="R318" i="1"/>
  <c r="Q318" i="1"/>
  <c r="P318" i="1"/>
  <c r="O318" i="1"/>
  <c r="L318" i="1"/>
  <c r="H318" i="1"/>
  <c r="R317" i="1"/>
  <c r="Q317" i="1"/>
  <c r="P317" i="1"/>
  <c r="O317" i="1"/>
  <c r="L317" i="1"/>
  <c r="H317" i="1"/>
  <c r="R316" i="1"/>
  <c r="Q316" i="1"/>
  <c r="P316" i="1"/>
  <c r="O316" i="1"/>
  <c r="L316" i="1"/>
  <c r="H316" i="1"/>
  <c r="R315" i="1"/>
  <c r="Q315" i="1"/>
  <c r="P315" i="1"/>
  <c r="O315" i="1"/>
  <c r="L315" i="1"/>
  <c r="H315" i="1"/>
  <c r="R314" i="1"/>
  <c r="Q314" i="1"/>
  <c r="P314" i="1"/>
  <c r="O314" i="1"/>
  <c r="L314" i="1"/>
  <c r="H314" i="1"/>
  <c r="R313" i="1"/>
  <c r="Q313" i="1"/>
  <c r="P313" i="1"/>
  <c r="O313" i="1"/>
  <c r="L313" i="1"/>
  <c r="H313" i="1"/>
  <c r="R312" i="1"/>
  <c r="Q312" i="1"/>
  <c r="P312" i="1"/>
  <c r="O312" i="1"/>
  <c r="L312" i="1"/>
  <c r="H312" i="1"/>
  <c r="R311" i="1"/>
  <c r="Q311" i="1"/>
  <c r="P311" i="1"/>
  <c r="O311" i="1"/>
  <c r="L311" i="1"/>
  <c r="H311" i="1"/>
  <c r="R310" i="1"/>
  <c r="Q310" i="1"/>
  <c r="P310" i="1"/>
  <c r="O310" i="1"/>
  <c r="L310" i="1"/>
  <c r="H310" i="1"/>
  <c r="R309" i="1"/>
  <c r="Q309" i="1"/>
  <c r="P309" i="1"/>
  <c r="O309" i="1"/>
  <c r="L309" i="1"/>
  <c r="H309" i="1"/>
  <c r="R308" i="1"/>
  <c r="Q308" i="1"/>
  <c r="P308" i="1"/>
  <c r="O308" i="1"/>
  <c r="L308" i="1"/>
  <c r="H308" i="1"/>
  <c r="R307" i="1"/>
  <c r="Q307" i="1"/>
  <c r="P307" i="1"/>
  <c r="O307" i="1"/>
  <c r="L307" i="1"/>
  <c r="H307" i="1"/>
  <c r="R306" i="1"/>
  <c r="Q306" i="1"/>
  <c r="P306" i="1"/>
  <c r="O306" i="1"/>
  <c r="L306" i="1"/>
  <c r="H306" i="1"/>
  <c r="R305" i="1"/>
  <c r="Q305" i="1"/>
  <c r="P305" i="1"/>
  <c r="O305" i="1"/>
  <c r="L305" i="1"/>
  <c r="H305" i="1"/>
  <c r="R304" i="1"/>
  <c r="Q304" i="1"/>
  <c r="P304" i="1"/>
  <c r="O304" i="1"/>
  <c r="L304" i="1"/>
  <c r="H304" i="1"/>
  <c r="S307" i="1" l="1"/>
  <c r="S311" i="1"/>
  <c r="S306" i="1"/>
  <c r="S314" i="1"/>
  <c r="S321" i="1"/>
  <c r="S308" i="1"/>
  <c r="S316" i="1"/>
  <c r="S319" i="1"/>
  <c r="S305" i="1"/>
  <c r="S309" i="1"/>
  <c r="S312" i="1"/>
  <c r="S310" i="1"/>
  <c r="S304" i="1"/>
  <c r="S320" i="1"/>
  <c r="S313" i="1"/>
  <c r="S317" i="1"/>
  <c r="S318" i="1"/>
  <c r="S315" i="1"/>
  <c r="R303" i="1"/>
  <c r="Q303" i="1"/>
  <c r="P303" i="1"/>
  <c r="O303" i="1"/>
  <c r="L303" i="1"/>
  <c r="H303" i="1"/>
  <c r="R302" i="1"/>
  <c r="Q302" i="1"/>
  <c r="P302" i="1"/>
  <c r="O302" i="1"/>
  <c r="L302" i="1"/>
  <c r="H302" i="1"/>
  <c r="R301" i="1"/>
  <c r="Q301" i="1"/>
  <c r="P301" i="1"/>
  <c r="O301" i="1"/>
  <c r="L301" i="1"/>
  <c r="R300" i="1"/>
  <c r="Q300" i="1"/>
  <c r="P300" i="1"/>
  <c r="O300" i="1"/>
  <c r="L300" i="1"/>
  <c r="H300" i="1"/>
  <c r="R299" i="1"/>
  <c r="Q299" i="1"/>
  <c r="P299" i="1"/>
  <c r="O299" i="1"/>
  <c r="L299" i="1"/>
  <c r="H299" i="1"/>
  <c r="R298" i="1"/>
  <c r="Q298" i="1"/>
  <c r="P298" i="1"/>
  <c r="O298" i="1"/>
  <c r="L298" i="1"/>
  <c r="H298" i="1"/>
  <c r="R297" i="1"/>
  <c r="Q297" i="1"/>
  <c r="P297" i="1"/>
  <c r="O297" i="1"/>
  <c r="L297" i="1"/>
  <c r="H297" i="1"/>
  <c r="R296" i="1"/>
  <c r="Q296" i="1"/>
  <c r="P296" i="1"/>
  <c r="O296" i="1"/>
  <c r="L296" i="1"/>
  <c r="H296" i="1"/>
  <c r="R295" i="1"/>
  <c r="Q295" i="1"/>
  <c r="P295" i="1"/>
  <c r="O295" i="1"/>
  <c r="L295" i="1"/>
  <c r="H295" i="1"/>
  <c r="R294" i="1"/>
  <c r="Q294" i="1"/>
  <c r="P294" i="1"/>
  <c r="O294" i="1"/>
  <c r="L294" i="1"/>
  <c r="H294" i="1"/>
  <c r="R293" i="1"/>
  <c r="Q293" i="1"/>
  <c r="P293" i="1"/>
  <c r="O293" i="1"/>
  <c r="L293" i="1"/>
  <c r="H293" i="1"/>
  <c r="R292" i="1"/>
  <c r="Q292" i="1"/>
  <c r="P292" i="1"/>
  <c r="O292" i="1"/>
  <c r="L292" i="1"/>
  <c r="H292" i="1"/>
  <c r="R291" i="1"/>
  <c r="Q291" i="1"/>
  <c r="P291" i="1"/>
  <c r="O291" i="1"/>
  <c r="L291" i="1"/>
  <c r="H291" i="1"/>
  <c r="R290" i="1"/>
  <c r="Q290" i="1"/>
  <c r="P290" i="1"/>
  <c r="O290" i="1"/>
  <c r="L290" i="1"/>
  <c r="H290" i="1"/>
  <c r="R289" i="1"/>
  <c r="Q289" i="1"/>
  <c r="P289" i="1"/>
  <c r="O289" i="1"/>
  <c r="L289" i="1"/>
  <c r="H289" i="1"/>
  <c r="R288" i="1"/>
  <c r="Q288" i="1"/>
  <c r="P288" i="1"/>
  <c r="O288" i="1"/>
  <c r="L288" i="1"/>
  <c r="H288" i="1"/>
  <c r="R287" i="1"/>
  <c r="Q287" i="1"/>
  <c r="P287" i="1"/>
  <c r="O287" i="1"/>
  <c r="L287" i="1"/>
  <c r="H287" i="1"/>
  <c r="R286" i="1"/>
  <c r="Q286" i="1"/>
  <c r="P286" i="1"/>
  <c r="O286" i="1"/>
  <c r="L286" i="1"/>
  <c r="H286" i="1"/>
  <c r="R285" i="1"/>
  <c r="Q285" i="1"/>
  <c r="P285" i="1"/>
  <c r="O285" i="1"/>
  <c r="L285" i="1"/>
  <c r="H285" i="1"/>
  <c r="R284" i="1"/>
  <c r="Q284" i="1"/>
  <c r="P284" i="1"/>
  <c r="O284" i="1"/>
  <c r="L284" i="1"/>
  <c r="H284" i="1"/>
  <c r="R283" i="1"/>
  <c r="Q283" i="1"/>
  <c r="P283" i="1"/>
  <c r="O283" i="1"/>
  <c r="L283" i="1"/>
  <c r="H283" i="1"/>
  <c r="R282" i="1"/>
  <c r="Q282" i="1"/>
  <c r="P282" i="1"/>
  <c r="O282" i="1"/>
  <c r="L282" i="1"/>
  <c r="H282" i="1"/>
  <c r="R281" i="1"/>
  <c r="Q281" i="1"/>
  <c r="P281" i="1"/>
  <c r="O281" i="1"/>
  <c r="L281" i="1"/>
  <c r="H281" i="1"/>
  <c r="R280" i="1"/>
  <c r="Q280" i="1"/>
  <c r="P280" i="1"/>
  <c r="O280" i="1"/>
  <c r="L280" i="1"/>
  <c r="H280" i="1"/>
  <c r="R279" i="1"/>
  <c r="Q279" i="1"/>
  <c r="P279" i="1"/>
  <c r="O279" i="1"/>
  <c r="L279" i="1"/>
  <c r="H279" i="1"/>
  <c r="R278" i="1"/>
  <c r="Q278" i="1"/>
  <c r="P278" i="1"/>
  <c r="O278" i="1"/>
  <c r="L278" i="1"/>
  <c r="H278" i="1"/>
  <c r="R277" i="1"/>
  <c r="Q277" i="1"/>
  <c r="P277" i="1"/>
  <c r="O277" i="1"/>
  <c r="L277" i="1"/>
  <c r="H277" i="1"/>
  <c r="S284" i="1" l="1"/>
  <c r="S292" i="1"/>
  <c r="S296" i="1"/>
  <c r="S278" i="1"/>
  <c r="S282" i="1"/>
  <c r="S298" i="1"/>
  <c r="S302" i="1"/>
  <c r="S279" i="1"/>
  <c r="S291" i="1"/>
  <c r="S299" i="1"/>
  <c r="S303" i="1"/>
  <c r="S281" i="1"/>
  <c r="S289" i="1"/>
  <c r="S297" i="1"/>
  <c r="S293" i="1"/>
  <c r="S300" i="1"/>
  <c r="S280" i="1"/>
  <c r="S285" i="1"/>
  <c r="S295" i="1"/>
  <c r="S287" i="1"/>
  <c r="S294" i="1"/>
  <c r="S288" i="1"/>
  <c r="S277" i="1"/>
  <c r="S283" i="1"/>
  <c r="S301" i="1"/>
  <c r="S286" i="1"/>
  <c r="S290" i="1"/>
  <c r="R667" i="1"/>
  <c r="Q667" i="1"/>
  <c r="P667" i="1"/>
  <c r="O667" i="1"/>
  <c r="L667" i="1"/>
  <c r="H667" i="1"/>
  <c r="R665" i="1"/>
  <c r="Q665" i="1"/>
  <c r="P665" i="1"/>
  <c r="O665" i="1"/>
  <c r="L665" i="1"/>
  <c r="H665" i="1"/>
  <c r="R664" i="1"/>
  <c r="Q664" i="1"/>
  <c r="P664" i="1"/>
  <c r="O664" i="1"/>
  <c r="L664" i="1"/>
  <c r="H664" i="1"/>
  <c r="R663" i="1"/>
  <c r="Q663" i="1"/>
  <c r="P663" i="1"/>
  <c r="O663" i="1"/>
  <c r="L663" i="1"/>
  <c r="H663" i="1"/>
  <c r="R662" i="1"/>
  <c r="Q662" i="1"/>
  <c r="P662" i="1"/>
  <c r="O662" i="1"/>
  <c r="L662" i="1"/>
  <c r="H662" i="1"/>
  <c r="R661" i="1"/>
  <c r="Q661" i="1"/>
  <c r="P661" i="1"/>
  <c r="O661" i="1"/>
  <c r="L661" i="1"/>
  <c r="H661" i="1"/>
  <c r="R660" i="1"/>
  <c r="Q660" i="1"/>
  <c r="P660" i="1"/>
  <c r="O660" i="1"/>
  <c r="L660" i="1"/>
  <c r="H660" i="1"/>
  <c r="R659" i="1"/>
  <c r="Q659" i="1"/>
  <c r="P659" i="1"/>
  <c r="O659" i="1"/>
  <c r="L659" i="1"/>
  <c r="H659" i="1"/>
  <c r="R658" i="1"/>
  <c r="Q658" i="1"/>
  <c r="P658" i="1"/>
  <c r="O658" i="1"/>
  <c r="L658" i="1"/>
  <c r="H658" i="1"/>
  <c r="R657" i="1"/>
  <c r="Q657" i="1"/>
  <c r="P657" i="1"/>
  <c r="O657" i="1"/>
  <c r="L657" i="1"/>
  <c r="H657" i="1"/>
  <c r="R656" i="1"/>
  <c r="Q656" i="1"/>
  <c r="P656" i="1"/>
  <c r="O656" i="1"/>
  <c r="L656" i="1"/>
  <c r="H656" i="1"/>
  <c r="R655" i="1"/>
  <c r="Q655" i="1"/>
  <c r="P655" i="1"/>
  <c r="O655" i="1"/>
  <c r="L655" i="1"/>
  <c r="H655" i="1"/>
  <c r="R654" i="1"/>
  <c r="Q654" i="1"/>
  <c r="P654" i="1"/>
  <c r="O654" i="1"/>
  <c r="L654" i="1"/>
  <c r="H654" i="1"/>
  <c r="R653" i="1"/>
  <c r="Q653" i="1"/>
  <c r="P653" i="1"/>
  <c r="O653" i="1"/>
  <c r="L653" i="1"/>
  <c r="H653" i="1"/>
  <c r="R652" i="1"/>
  <c r="Q652" i="1"/>
  <c r="P652" i="1"/>
  <c r="O652" i="1"/>
  <c r="L652" i="1"/>
  <c r="H652" i="1"/>
  <c r="R651" i="1"/>
  <c r="Q651" i="1"/>
  <c r="P651" i="1"/>
  <c r="O651" i="1"/>
  <c r="L651" i="1"/>
  <c r="H651" i="1"/>
  <c r="R650" i="1"/>
  <c r="Q650" i="1"/>
  <c r="P650" i="1"/>
  <c r="O650" i="1"/>
  <c r="L650" i="1"/>
  <c r="H650" i="1"/>
  <c r="R649" i="1"/>
  <c r="Q649" i="1"/>
  <c r="P649" i="1"/>
  <c r="O649" i="1"/>
  <c r="L649" i="1"/>
  <c r="H649" i="1"/>
  <c r="R648" i="1"/>
  <c r="Q648" i="1"/>
  <c r="P648" i="1"/>
  <c r="O648" i="1"/>
  <c r="L648" i="1"/>
  <c r="H648" i="1"/>
  <c r="R647" i="1"/>
  <c r="Q647" i="1"/>
  <c r="P647" i="1"/>
  <c r="O647" i="1"/>
  <c r="L647" i="1"/>
  <c r="H647" i="1"/>
  <c r="R646" i="1"/>
  <c r="Q646" i="1"/>
  <c r="P646" i="1"/>
  <c r="O646" i="1"/>
  <c r="L646" i="1"/>
  <c r="H646" i="1"/>
  <c r="R645" i="1"/>
  <c r="Q645" i="1"/>
  <c r="P645" i="1"/>
  <c r="O645" i="1"/>
  <c r="L645" i="1"/>
  <c r="H645" i="1"/>
  <c r="R644" i="1"/>
  <c r="Q644" i="1"/>
  <c r="P644" i="1"/>
  <c r="O644" i="1"/>
  <c r="L644" i="1"/>
  <c r="H644" i="1"/>
  <c r="R643" i="1"/>
  <c r="Q643" i="1"/>
  <c r="P643" i="1"/>
  <c r="O643" i="1"/>
  <c r="L643" i="1"/>
  <c r="H643" i="1"/>
  <c r="R642" i="1"/>
  <c r="Q642" i="1"/>
  <c r="P642" i="1"/>
  <c r="O642" i="1"/>
  <c r="L642" i="1"/>
  <c r="H642" i="1"/>
  <c r="R641" i="1"/>
  <c r="Q641" i="1"/>
  <c r="P641" i="1"/>
  <c r="O641" i="1"/>
  <c r="L641" i="1"/>
  <c r="H641" i="1"/>
  <c r="R640" i="1"/>
  <c r="Q640" i="1"/>
  <c r="P640" i="1"/>
  <c r="O640" i="1"/>
  <c r="L640" i="1"/>
  <c r="H640" i="1"/>
  <c r="R639" i="1"/>
  <c r="Q639" i="1"/>
  <c r="P639" i="1"/>
  <c r="O639" i="1"/>
  <c r="L639" i="1"/>
  <c r="H639" i="1"/>
  <c r="R638" i="1"/>
  <c r="Q638" i="1"/>
  <c r="P638" i="1"/>
  <c r="O638" i="1"/>
  <c r="L638" i="1"/>
  <c r="H638" i="1"/>
  <c r="R637" i="1"/>
  <c r="Q637" i="1"/>
  <c r="P637" i="1"/>
  <c r="O637" i="1"/>
  <c r="L637" i="1"/>
  <c r="H637" i="1"/>
  <c r="R636" i="1"/>
  <c r="Q636" i="1"/>
  <c r="P636" i="1"/>
  <c r="O636" i="1"/>
  <c r="L636" i="1"/>
  <c r="H636" i="1"/>
  <c r="R635" i="1"/>
  <c r="Q635" i="1"/>
  <c r="P635" i="1"/>
  <c r="O635" i="1"/>
  <c r="L635" i="1"/>
  <c r="H635" i="1"/>
  <c r="R634" i="1"/>
  <c r="Q634" i="1"/>
  <c r="P634" i="1"/>
  <c r="O634" i="1"/>
  <c r="L634" i="1"/>
  <c r="H634" i="1"/>
  <c r="R632" i="1"/>
  <c r="Q632" i="1"/>
  <c r="P632" i="1"/>
  <c r="O632" i="1"/>
  <c r="L632" i="1"/>
  <c r="H632" i="1"/>
  <c r="R631" i="1"/>
  <c r="Q631" i="1"/>
  <c r="P631" i="1"/>
  <c r="O631" i="1"/>
  <c r="L631" i="1"/>
  <c r="H631" i="1"/>
  <c r="R630" i="1"/>
  <c r="Q630" i="1"/>
  <c r="P630" i="1"/>
  <c r="O630" i="1"/>
  <c r="L630" i="1"/>
  <c r="H630" i="1"/>
  <c r="R629" i="1"/>
  <c r="Q629" i="1"/>
  <c r="P629" i="1"/>
  <c r="O629" i="1"/>
  <c r="L629" i="1"/>
  <c r="H629" i="1"/>
  <c r="R628" i="1"/>
  <c r="Q628" i="1"/>
  <c r="P628" i="1"/>
  <c r="O628" i="1"/>
  <c r="L628" i="1"/>
  <c r="H628" i="1"/>
  <c r="R627" i="1"/>
  <c r="Q627" i="1"/>
  <c r="P627" i="1"/>
  <c r="O627" i="1"/>
  <c r="L627" i="1"/>
  <c r="H627" i="1"/>
  <c r="R626" i="1"/>
  <c r="Q626" i="1"/>
  <c r="P626" i="1"/>
  <c r="O626" i="1"/>
  <c r="L626" i="1"/>
  <c r="H626" i="1"/>
  <c r="R625" i="1"/>
  <c r="Q625" i="1"/>
  <c r="P625" i="1"/>
  <c r="O625" i="1"/>
  <c r="L625" i="1"/>
  <c r="H625" i="1"/>
  <c r="R624" i="1"/>
  <c r="Q624" i="1"/>
  <c r="P624" i="1"/>
  <c r="O624" i="1"/>
  <c r="L624" i="1"/>
  <c r="H624" i="1"/>
  <c r="R623" i="1"/>
  <c r="Q623" i="1"/>
  <c r="P623" i="1"/>
  <c r="O623" i="1"/>
  <c r="L623" i="1"/>
  <c r="H623" i="1"/>
  <c r="R622" i="1"/>
  <c r="Q622" i="1"/>
  <c r="P622" i="1"/>
  <c r="O622" i="1"/>
  <c r="L622" i="1"/>
  <c r="H622" i="1"/>
  <c r="R621" i="1"/>
  <c r="Q621" i="1"/>
  <c r="P621" i="1"/>
  <c r="O621" i="1"/>
  <c r="L621" i="1"/>
  <c r="H621" i="1"/>
  <c r="R620" i="1"/>
  <c r="Q620" i="1"/>
  <c r="P620" i="1"/>
  <c r="O620" i="1"/>
  <c r="L620" i="1"/>
  <c r="H620" i="1"/>
  <c r="R619" i="1"/>
  <c r="Q619" i="1"/>
  <c r="P619" i="1"/>
  <c r="O619" i="1"/>
  <c r="L619" i="1"/>
  <c r="H619" i="1"/>
  <c r="R618" i="1"/>
  <c r="Q618" i="1"/>
  <c r="P618" i="1"/>
  <c r="O618" i="1"/>
  <c r="L618" i="1"/>
  <c r="H618" i="1"/>
  <c r="R617" i="1"/>
  <c r="Q617" i="1"/>
  <c r="P617" i="1"/>
  <c r="O617" i="1"/>
  <c r="L617" i="1"/>
  <c r="H617" i="1"/>
  <c r="R616" i="1"/>
  <c r="Q616" i="1"/>
  <c r="P616" i="1"/>
  <c r="O616" i="1"/>
  <c r="L616" i="1"/>
  <c r="H616" i="1"/>
  <c r="R615" i="1"/>
  <c r="Q615" i="1"/>
  <c r="P615" i="1"/>
  <c r="O615" i="1"/>
  <c r="L615" i="1"/>
  <c r="H615" i="1"/>
  <c r="R614" i="1"/>
  <c r="Q614" i="1"/>
  <c r="P614" i="1"/>
  <c r="O614" i="1"/>
  <c r="L614" i="1"/>
  <c r="H614" i="1"/>
  <c r="R612" i="1"/>
  <c r="Q612" i="1"/>
  <c r="P612" i="1"/>
  <c r="O612" i="1"/>
  <c r="L612" i="1"/>
  <c r="H612" i="1"/>
  <c r="R610" i="1"/>
  <c r="Q610" i="1"/>
  <c r="P610" i="1"/>
  <c r="O610" i="1"/>
  <c r="L610" i="1"/>
  <c r="H610" i="1"/>
  <c r="R609" i="1"/>
  <c r="Q609" i="1"/>
  <c r="P609" i="1"/>
  <c r="O609" i="1"/>
  <c r="L609" i="1"/>
  <c r="H609" i="1"/>
  <c r="R608" i="1"/>
  <c r="Q608" i="1"/>
  <c r="P608" i="1"/>
  <c r="O608" i="1"/>
  <c r="L608" i="1"/>
  <c r="H608" i="1"/>
  <c r="R606" i="1"/>
  <c r="Q606" i="1"/>
  <c r="P606" i="1"/>
  <c r="O606" i="1"/>
  <c r="L606" i="1"/>
  <c r="H606" i="1"/>
  <c r="R605" i="1"/>
  <c r="Q605" i="1"/>
  <c r="P605" i="1"/>
  <c r="O605" i="1"/>
  <c r="L605" i="1"/>
  <c r="H605" i="1"/>
  <c r="R604" i="1"/>
  <c r="Q604" i="1"/>
  <c r="P604" i="1"/>
  <c r="O604" i="1"/>
  <c r="L604" i="1"/>
  <c r="H604" i="1"/>
  <c r="R603" i="1"/>
  <c r="Q603" i="1"/>
  <c r="P603" i="1"/>
  <c r="O603" i="1"/>
  <c r="L603" i="1"/>
  <c r="H603" i="1"/>
  <c r="R602" i="1"/>
  <c r="Q602" i="1"/>
  <c r="P602" i="1"/>
  <c r="O602" i="1"/>
  <c r="L602" i="1"/>
  <c r="H602" i="1"/>
  <c r="R601" i="1"/>
  <c r="Q601" i="1"/>
  <c r="P601" i="1"/>
  <c r="O601" i="1"/>
  <c r="L601" i="1"/>
  <c r="H601" i="1"/>
  <c r="R600" i="1"/>
  <c r="Q600" i="1"/>
  <c r="P600" i="1"/>
  <c r="O600" i="1"/>
  <c r="L600" i="1"/>
  <c r="H600" i="1"/>
  <c r="R599" i="1"/>
  <c r="Q599" i="1"/>
  <c r="P599" i="1"/>
  <c r="O599" i="1"/>
  <c r="L599" i="1"/>
  <c r="H599" i="1"/>
  <c r="R598" i="1"/>
  <c r="Q598" i="1"/>
  <c r="P598" i="1"/>
  <c r="O598" i="1"/>
  <c r="L598" i="1"/>
  <c r="H598" i="1"/>
  <c r="R597" i="1"/>
  <c r="Q597" i="1"/>
  <c r="P597" i="1"/>
  <c r="O597" i="1"/>
  <c r="L597" i="1"/>
  <c r="H597" i="1"/>
  <c r="R596" i="1"/>
  <c r="Q596" i="1"/>
  <c r="P596" i="1"/>
  <c r="O596" i="1"/>
  <c r="L596" i="1"/>
  <c r="H596" i="1"/>
  <c r="R595" i="1"/>
  <c r="Q595" i="1"/>
  <c r="P595" i="1"/>
  <c r="O595" i="1"/>
  <c r="L595" i="1"/>
  <c r="H595" i="1"/>
  <c r="R594" i="1"/>
  <c r="Q594" i="1"/>
  <c r="P594" i="1"/>
  <c r="O594" i="1"/>
  <c r="L594" i="1"/>
  <c r="H594" i="1"/>
  <c r="R593" i="1"/>
  <c r="Q593" i="1"/>
  <c r="P593" i="1"/>
  <c r="O593" i="1"/>
  <c r="L593" i="1"/>
  <c r="H593" i="1"/>
  <c r="R592" i="1"/>
  <c r="Q592" i="1"/>
  <c r="P592" i="1"/>
  <c r="O592" i="1"/>
  <c r="L592" i="1"/>
  <c r="H592" i="1"/>
  <c r="R591" i="1"/>
  <c r="Q591" i="1"/>
  <c r="P591" i="1"/>
  <c r="O591" i="1"/>
  <c r="L591" i="1"/>
  <c r="H591" i="1"/>
  <c r="R590" i="1"/>
  <c r="Q590" i="1"/>
  <c r="P590" i="1"/>
  <c r="O590" i="1"/>
  <c r="L590" i="1"/>
  <c r="H590" i="1"/>
  <c r="R589" i="1"/>
  <c r="Q589" i="1"/>
  <c r="P589" i="1"/>
  <c r="O589" i="1"/>
  <c r="L589" i="1"/>
  <c r="H589" i="1"/>
  <c r="R588" i="1"/>
  <c r="Q588" i="1"/>
  <c r="P588" i="1"/>
  <c r="O588" i="1"/>
  <c r="L588" i="1"/>
  <c r="H588" i="1"/>
  <c r="R587" i="1"/>
  <c r="Q587" i="1"/>
  <c r="P587" i="1"/>
  <c r="O587" i="1"/>
  <c r="L587" i="1"/>
  <c r="H587" i="1"/>
  <c r="R586" i="1"/>
  <c r="Q586" i="1"/>
  <c r="P586" i="1"/>
  <c r="O586" i="1"/>
  <c r="L586" i="1"/>
  <c r="H586" i="1"/>
  <c r="R585" i="1"/>
  <c r="Q585" i="1"/>
  <c r="P585" i="1"/>
  <c r="O585" i="1"/>
  <c r="L585" i="1"/>
  <c r="H585" i="1"/>
  <c r="R584" i="1"/>
  <c r="Q584" i="1"/>
  <c r="P584" i="1"/>
  <c r="O584" i="1"/>
  <c r="L584" i="1"/>
  <c r="H584" i="1"/>
  <c r="R633" i="1"/>
  <c r="Q633" i="1"/>
  <c r="P633" i="1"/>
  <c r="O633" i="1"/>
  <c r="L633" i="1"/>
  <c r="H633" i="1"/>
  <c r="R583" i="1"/>
  <c r="Q583" i="1"/>
  <c r="P583" i="1"/>
  <c r="O583" i="1"/>
  <c r="L583" i="1"/>
  <c r="H583" i="1"/>
  <c r="R582" i="1"/>
  <c r="Q582" i="1"/>
  <c r="P582" i="1"/>
  <c r="O582" i="1"/>
  <c r="L582" i="1"/>
  <c r="H582" i="1"/>
  <c r="R581" i="1"/>
  <c r="Q581" i="1"/>
  <c r="P581" i="1"/>
  <c r="O581" i="1"/>
  <c r="L581" i="1"/>
  <c r="H581" i="1"/>
  <c r="R580" i="1"/>
  <c r="Q580" i="1"/>
  <c r="P580" i="1"/>
  <c r="O580" i="1"/>
  <c r="L580" i="1"/>
  <c r="H580" i="1"/>
  <c r="R579" i="1"/>
  <c r="Q579" i="1"/>
  <c r="P579" i="1"/>
  <c r="O579" i="1"/>
  <c r="L579" i="1"/>
  <c r="H579" i="1"/>
  <c r="R578" i="1"/>
  <c r="Q578" i="1"/>
  <c r="P578" i="1"/>
  <c r="O578" i="1"/>
  <c r="L578" i="1"/>
  <c r="H578" i="1"/>
  <c r="R577" i="1"/>
  <c r="Q577" i="1"/>
  <c r="P577" i="1"/>
  <c r="O577" i="1"/>
  <c r="L577" i="1"/>
  <c r="H577" i="1"/>
  <c r="R576" i="1"/>
  <c r="Q576" i="1"/>
  <c r="P576" i="1"/>
  <c r="O576" i="1"/>
  <c r="L576" i="1"/>
  <c r="H576" i="1"/>
  <c r="R575" i="1"/>
  <c r="Q575" i="1"/>
  <c r="P575" i="1"/>
  <c r="O575" i="1"/>
  <c r="L575" i="1"/>
  <c r="H575" i="1"/>
  <c r="R574" i="1"/>
  <c r="Q574" i="1"/>
  <c r="P574" i="1"/>
  <c r="O574" i="1"/>
  <c r="L574" i="1"/>
  <c r="H574" i="1"/>
  <c r="R573" i="1"/>
  <c r="Q573" i="1"/>
  <c r="P573" i="1"/>
  <c r="O573" i="1"/>
  <c r="L573" i="1"/>
  <c r="H573" i="1"/>
  <c r="R572" i="1"/>
  <c r="Q572" i="1"/>
  <c r="P572" i="1"/>
  <c r="O572" i="1"/>
  <c r="L572" i="1"/>
  <c r="H572" i="1"/>
  <c r="R571" i="1"/>
  <c r="Q571" i="1"/>
  <c r="P571" i="1"/>
  <c r="O571" i="1"/>
  <c r="L571" i="1"/>
  <c r="H571" i="1"/>
  <c r="R566" i="1"/>
  <c r="Q566" i="1"/>
  <c r="P566" i="1"/>
  <c r="O566" i="1"/>
  <c r="L566" i="1"/>
  <c r="H566" i="1"/>
  <c r="R569" i="1"/>
  <c r="Q569" i="1"/>
  <c r="P569" i="1"/>
  <c r="O569" i="1"/>
  <c r="L569" i="1"/>
  <c r="H569" i="1"/>
  <c r="R567" i="1"/>
  <c r="Q567" i="1"/>
  <c r="P567" i="1"/>
  <c r="O567" i="1"/>
  <c r="L567" i="1"/>
  <c r="H567" i="1"/>
  <c r="R568" i="1"/>
  <c r="Q568" i="1"/>
  <c r="P568" i="1"/>
  <c r="O568" i="1"/>
  <c r="L568" i="1"/>
  <c r="H568" i="1"/>
  <c r="R570" i="1"/>
  <c r="Q570" i="1"/>
  <c r="P570" i="1"/>
  <c r="O570" i="1"/>
  <c r="L570" i="1"/>
  <c r="H570" i="1"/>
  <c r="R565" i="1"/>
  <c r="Q565" i="1"/>
  <c r="P565" i="1"/>
  <c r="O565" i="1"/>
  <c r="L565" i="1"/>
  <c r="H565" i="1"/>
  <c r="R613" i="1"/>
  <c r="Q613" i="1"/>
  <c r="P613" i="1"/>
  <c r="O613" i="1"/>
  <c r="L613" i="1"/>
  <c r="H613" i="1"/>
  <c r="R611" i="1"/>
  <c r="Q611" i="1"/>
  <c r="P611" i="1"/>
  <c r="O611" i="1"/>
  <c r="L611" i="1"/>
  <c r="H611" i="1"/>
  <c r="R564" i="1"/>
  <c r="Q564" i="1"/>
  <c r="P564" i="1"/>
  <c r="O564" i="1"/>
  <c r="L564" i="1"/>
  <c r="H564" i="1"/>
  <c r="R563" i="1"/>
  <c r="Q563" i="1"/>
  <c r="P563" i="1"/>
  <c r="O563" i="1"/>
  <c r="L563" i="1"/>
  <c r="H563" i="1"/>
  <c r="R562" i="1"/>
  <c r="Q562" i="1"/>
  <c r="P562" i="1"/>
  <c r="O562" i="1"/>
  <c r="L562" i="1"/>
  <c r="H562" i="1"/>
  <c r="R607" i="1"/>
  <c r="Q607" i="1"/>
  <c r="P607" i="1"/>
  <c r="O607" i="1"/>
  <c r="L607" i="1"/>
  <c r="H607" i="1"/>
  <c r="R561" i="1"/>
  <c r="Q561" i="1"/>
  <c r="P561" i="1"/>
  <c r="O561" i="1"/>
  <c r="L561" i="1"/>
  <c r="H561" i="1"/>
  <c r="R560" i="1"/>
  <c r="Q560" i="1"/>
  <c r="P560" i="1"/>
  <c r="O560" i="1"/>
  <c r="L560" i="1"/>
  <c r="H560" i="1"/>
  <c r="R559" i="1"/>
  <c r="Q559" i="1"/>
  <c r="P559" i="1"/>
  <c r="O559" i="1"/>
  <c r="L559" i="1"/>
  <c r="H559" i="1"/>
  <c r="R558" i="1"/>
  <c r="Q558" i="1"/>
  <c r="P558" i="1"/>
  <c r="O558" i="1"/>
  <c r="L558" i="1"/>
  <c r="H558" i="1"/>
  <c r="R557" i="1"/>
  <c r="Q557" i="1"/>
  <c r="P557" i="1"/>
  <c r="O557" i="1"/>
  <c r="L557" i="1"/>
  <c r="H557" i="1"/>
  <c r="R556" i="1"/>
  <c r="Q556" i="1"/>
  <c r="P556" i="1"/>
  <c r="O556" i="1"/>
  <c r="L556" i="1"/>
  <c r="H556" i="1"/>
  <c r="R555" i="1"/>
  <c r="Q555" i="1"/>
  <c r="P555" i="1"/>
  <c r="O555" i="1"/>
  <c r="L555" i="1"/>
  <c r="H555" i="1"/>
  <c r="R554" i="1"/>
  <c r="Q554" i="1"/>
  <c r="P554" i="1"/>
  <c r="O554" i="1"/>
  <c r="L554" i="1"/>
  <c r="H554" i="1"/>
  <c r="R553" i="1"/>
  <c r="Q553" i="1"/>
  <c r="P553" i="1"/>
  <c r="O553" i="1"/>
  <c r="L553" i="1"/>
  <c r="H553" i="1"/>
  <c r="R552" i="1"/>
  <c r="Q552" i="1"/>
  <c r="P552" i="1"/>
  <c r="O552" i="1"/>
  <c r="L552" i="1"/>
  <c r="H552" i="1"/>
  <c r="R551" i="1"/>
  <c r="Q551" i="1"/>
  <c r="P551" i="1"/>
  <c r="O551" i="1"/>
  <c r="L551" i="1"/>
  <c r="H551" i="1"/>
  <c r="R550" i="1"/>
  <c r="Q550" i="1"/>
  <c r="P550" i="1"/>
  <c r="O550" i="1"/>
  <c r="L550" i="1"/>
  <c r="H550" i="1"/>
  <c r="R549" i="1"/>
  <c r="Q549" i="1"/>
  <c r="P549" i="1"/>
  <c r="O549" i="1"/>
  <c r="L549" i="1"/>
  <c r="H549" i="1"/>
  <c r="R548" i="1"/>
  <c r="Q548" i="1"/>
  <c r="P548" i="1"/>
  <c r="O548" i="1"/>
  <c r="L548" i="1"/>
  <c r="H548" i="1"/>
  <c r="R547" i="1"/>
  <c r="Q547" i="1"/>
  <c r="P547" i="1"/>
  <c r="O547" i="1"/>
  <c r="L547" i="1"/>
  <c r="H547" i="1"/>
  <c r="R546" i="1"/>
  <c r="Q546" i="1"/>
  <c r="P546" i="1"/>
  <c r="O546" i="1"/>
  <c r="L546" i="1"/>
  <c r="H546" i="1"/>
  <c r="R545" i="1"/>
  <c r="Q545" i="1"/>
  <c r="P545" i="1"/>
  <c r="O545" i="1"/>
  <c r="L545" i="1"/>
  <c r="H545" i="1"/>
  <c r="R544" i="1"/>
  <c r="Q544" i="1"/>
  <c r="P544" i="1"/>
  <c r="O544" i="1"/>
  <c r="L544" i="1"/>
  <c r="H544" i="1"/>
  <c r="R543" i="1"/>
  <c r="Q543" i="1"/>
  <c r="P543" i="1"/>
  <c r="O543" i="1"/>
  <c r="L543" i="1"/>
  <c r="H543" i="1"/>
  <c r="R542" i="1"/>
  <c r="Q542" i="1"/>
  <c r="P542" i="1"/>
  <c r="O542" i="1"/>
  <c r="L542" i="1"/>
  <c r="H542" i="1"/>
  <c r="R541" i="1"/>
  <c r="Q541" i="1"/>
  <c r="P541" i="1"/>
  <c r="O541" i="1"/>
  <c r="L541" i="1"/>
  <c r="H541" i="1"/>
  <c r="R540" i="1"/>
  <c r="Q540" i="1"/>
  <c r="P540" i="1"/>
  <c r="O540" i="1"/>
  <c r="L540" i="1"/>
  <c r="H540" i="1"/>
  <c r="R539" i="1"/>
  <c r="Q539" i="1"/>
  <c r="P539" i="1"/>
  <c r="O539" i="1"/>
  <c r="L539" i="1"/>
  <c r="H539" i="1"/>
  <c r="R538" i="1"/>
  <c r="Q538" i="1"/>
  <c r="P538" i="1"/>
  <c r="O538" i="1"/>
  <c r="L538" i="1"/>
  <c r="H538" i="1"/>
  <c r="R537" i="1"/>
  <c r="Q537" i="1"/>
  <c r="P537" i="1"/>
  <c r="O537" i="1"/>
  <c r="L537" i="1"/>
  <c r="H537" i="1"/>
  <c r="R536" i="1"/>
  <c r="Q536" i="1"/>
  <c r="P536" i="1"/>
  <c r="O536" i="1"/>
  <c r="L536" i="1"/>
  <c r="H536" i="1"/>
  <c r="R535" i="1"/>
  <c r="Q535" i="1"/>
  <c r="P535" i="1"/>
  <c r="O535" i="1"/>
  <c r="L535" i="1"/>
  <c r="H535" i="1"/>
  <c r="R534" i="1"/>
  <c r="Q534" i="1"/>
  <c r="P534" i="1"/>
  <c r="O534" i="1"/>
  <c r="L534" i="1"/>
  <c r="H534" i="1"/>
  <c r="R533" i="1"/>
  <c r="Q533" i="1"/>
  <c r="P533" i="1"/>
  <c r="O533" i="1"/>
  <c r="L533" i="1"/>
  <c r="H533" i="1"/>
  <c r="R532" i="1"/>
  <c r="Q532" i="1"/>
  <c r="P532" i="1"/>
  <c r="O532" i="1"/>
  <c r="L532" i="1"/>
  <c r="H532" i="1"/>
  <c r="R531" i="1"/>
  <c r="Q531" i="1"/>
  <c r="P531" i="1"/>
  <c r="O531" i="1"/>
  <c r="L531" i="1"/>
  <c r="H531" i="1"/>
  <c r="R530" i="1"/>
  <c r="Q530" i="1"/>
  <c r="P530" i="1"/>
  <c r="O530" i="1"/>
  <c r="L530" i="1"/>
  <c r="H530" i="1"/>
  <c r="R529" i="1"/>
  <c r="Q529" i="1"/>
  <c r="P529" i="1"/>
  <c r="O529" i="1"/>
  <c r="L529" i="1"/>
  <c r="H529" i="1"/>
  <c r="R528" i="1"/>
  <c r="Q528" i="1"/>
  <c r="P528" i="1"/>
  <c r="O528" i="1"/>
  <c r="L528" i="1"/>
  <c r="H528" i="1"/>
  <c r="R527" i="1"/>
  <c r="Q527" i="1"/>
  <c r="P527" i="1"/>
  <c r="O527" i="1"/>
  <c r="L527" i="1"/>
  <c r="H527" i="1"/>
  <c r="R526" i="1"/>
  <c r="Q526" i="1"/>
  <c r="P526" i="1"/>
  <c r="O526" i="1"/>
  <c r="L526" i="1"/>
  <c r="H526" i="1"/>
  <c r="R525" i="1"/>
  <c r="Q525" i="1"/>
  <c r="P525" i="1"/>
  <c r="O525" i="1"/>
  <c r="L525" i="1"/>
  <c r="H525" i="1"/>
  <c r="R524" i="1"/>
  <c r="Q524" i="1"/>
  <c r="P524" i="1"/>
  <c r="O524" i="1"/>
  <c r="L524" i="1"/>
  <c r="H524" i="1"/>
  <c r="R523" i="1"/>
  <c r="Q523" i="1"/>
  <c r="P523" i="1"/>
  <c r="O523" i="1"/>
  <c r="L523" i="1"/>
  <c r="H523" i="1"/>
  <c r="R522" i="1"/>
  <c r="Q522" i="1"/>
  <c r="P522" i="1"/>
  <c r="O522" i="1"/>
  <c r="L522" i="1"/>
  <c r="H522" i="1"/>
  <c r="R521" i="1"/>
  <c r="Q521" i="1"/>
  <c r="P521" i="1"/>
  <c r="O521" i="1"/>
  <c r="L521" i="1"/>
  <c r="H521" i="1"/>
  <c r="R520" i="1"/>
  <c r="Q520" i="1"/>
  <c r="P520" i="1"/>
  <c r="O520" i="1"/>
  <c r="L520" i="1"/>
  <c r="H520" i="1"/>
  <c r="S585" i="1" l="1"/>
  <c r="S536" i="1"/>
  <c r="S548" i="1"/>
  <c r="S559" i="1"/>
  <c r="S613" i="1"/>
  <c r="S598" i="1"/>
  <c r="S610" i="1"/>
  <c r="S534" i="1"/>
  <c r="S549" i="1"/>
  <c r="S561" i="1"/>
  <c r="S566" i="1"/>
  <c r="S574" i="1"/>
  <c r="S603" i="1"/>
  <c r="S614" i="1"/>
  <c r="S618" i="1"/>
  <c r="S625" i="1"/>
  <c r="S631" i="1"/>
  <c r="S636" i="1"/>
  <c r="S545" i="1"/>
  <c r="S595" i="1"/>
  <c r="S599" i="1"/>
  <c r="S602" i="1"/>
  <c r="S606" i="1"/>
  <c r="S617" i="1"/>
  <c r="S628" i="1"/>
  <c r="S635" i="1"/>
  <c r="S634" i="1"/>
  <c r="S538" i="1"/>
  <c r="S525" i="1"/>
  <c r="S623" i="1"/>
  <c r="S645" i="1"/>
  <c r="S660" i="1"/>
  <c r="S611" i="1"/>
  <c r="S568" i="1"/>
  <c r="S589" i="1"/>
  <c r="S609" i="1"/>
  <c r="S615" i="1"/>
  <c r="S619" i="1"/>
  <c r="S632" i="1"/>
  <c r="S637" i="1"/>
  <c r="S597" i="1"/>
  <c r="S621" i="1"/>
  <c r="S648" i="1"/>
  <c r="S651" i="1"/>
  <c r="S659" i="1"/>
  <c r="S665" i="1"/>
  <c r="S565" i="1"/>
  <c r="S569" i="1"/>
  <c r="S573" i="1"/>
  <c r="S556" i="1"/>
  <c r="S654" i="1"/>
  <c r="S532" i="1"/>
  <c r="S562" i="1"/>
  <c r="S657" i="1"/>
  <c r="S661" i="1"/>
  <c r="S663" i="1"/>
  <c r="S607" i="1"/>
  <c r="S622" i="1"/>
  <c r="S649" i="1"/>
  <c r="S520" i="1"/>
  <c r="S527" i="1"/>
  <c r="S530" i="1"/>
  <c r="S551" i="1"/>
  <c r="S580" i="1"/>
  <c r="S586" i="1"/>
  <c r="S593" i="1"/>
  <c r="S596" i="1"/>
  <c r="S601" i="1"/>
  <c r="S605" i="1"/>
  <c r="S641" i="1"/>
  <c r="S643" i="1"/>
  <c r="S521" i="1"/>
  <c r="S522" i="1"/>
  <c r="S526" i="1"/>
  <c r="S531" i="1"/>
  <c r="S539" i="1"/>
  <c r="S543" i="1"/>
  <c r="S547" i="1"/>
  <c r="S564" i="1"/>
  <c r="S583" i="1"/>
  <c r="S630" i="1"/>
  <c r="S640" i="1"/>
  <c r="S524" i="1"/>
  <c r="S535" i="1"/>
  <c r="S546" i="1"/>
  <c r="S567" i="1"/>
  <c r="S571" i="1"/>
  <c r="S594" i="1"/>
  <c r="S604" i="1"/>
  <c r="S608" i="1"/>
  <c r="S626" i="1"/>
  <c r="S627" i="1"/>
  <c r="S638" i="1"/>
  <c r="S647" i="1"/>
  <c r="S658" i="1"/>
  <c r="S662" i="1"/>
  <c r="S542" i="1"/>
  <c r="S550" i="1"/>
  <c r="S554" i="1"/>
  <c r="S558" i="1"/>
  <c r="S563" i="1"/>
  <c r="S578" i="1"/>
  <c r="S588" i="1"/>
  <c r="S600" i="1"/>
  <c r="S639" i="1"/>
  <c r="S644" i="1"/>
  <c r="S652" i="1"/>
  <c r="S655" i="1"/>
  <c r="S667" i="1"/>
  <c r="S523" i="1"/>
  <c r="S540" i="1"/>
  <c r="S553" i="1"/>
  <c r="S557" i="1"/>
  <c r="S576" i="1"/>
  <c r="S577" i="1"/>
  <c r="S633" i="1"/>
  <c r="S587" i="1"/>
  <c r="S570" i="1"/>
  <c r="S590" i="1"/>
  <c r="S575" i="1"/>
  <c r="S579" i="1"/>
  <c r="S620" i="1"/>
  <c r="S624" i="1"/>
  <c r="S656" i="1"/>
  <c r="S560" i="1"/>
  <c r="S541" i="1"/>
  <c r="S592" i="1"/>
  <c r="S537" i="1"/>
  <c r="S528" i="1"/>
  <c r="S555" i="1"/>
  <c r="S572" i="1"/>
  <c r="S582" i="1"/>
  <c r="S591" i="1"/>
  <c r="S529" i="1"/>
  <c r="S533" i="1"/>
  <c r="S544" i="1"/>
  <c r="S552" i="1"/>
  <c r="S581" i="1"/>
  <c r="S584" i="1"/>
  <c r="S612" i="1"/>
  <c r="S616" i="1"/>
  <c r="S629" i="1"/>
  <c r="S642" i="1"/>
  <c r="S646" i="1"/>
  <c r="S650" i="1"/>
  <c r="S653" i="1"/>
  <c r="S664" i="1"/>
  <c r="R276" i="1"/>
  <c r="Q276" i="1"/>
  <c r="P276" i="1"/>
  <c r="O276" i="1"/>
  <c r="L276" i="1"/>
  <c r="H276" i="1"/>
  <c r="R275" i="1"/>
  <c r="Q275" i="1"/>
  <c r="P275" i="1"/>
  <c r="O275" i="1"/>
  <c r="L275" i="1"/>
  <c r="H275" i="1"/>
  <c r="R274" i="1"/>
  <c r="Q274" i="1"/>
  <c r="P274" i="1"/>
  <c r="O274" i="1"/>
  <c r="L274" i="1"/>
  <c r="H274" i="1"/>
  <c r="R273" i="1"/>
  <c r="Q273" i="1"/>
  <c r="P273" i="1"/>
  <c r="O273" i="1"/>
  <c r="L273" i="1"/>
  <c r="H273" i="1"/>
  <c r="R272" i="1"/>
  <c r="Q272" i="1"/>
  <c r="P272" i="1"/>
  <c r="O272" i="1"/>
  <c r="L272" i="1"/>
  <c r="H272" i="1"/>
  <c r="R271" i="1"/>
  <c r="Q271" i="1"/>
  <c r="P271" i="1"/>
  <c r="O271" i="1"/>
  <c r="L271" i="1"/>
  <c r="H271" i="1"/>
  <c r="R270" i="1"/>
  <c r="Q270" i="1"/>
  <c r="P270" i="1"/>
  <c r="O270" i="1"/>
  <c r="L270" i="1"/>
  <c r="H270" i="1"/>
  <c r="R269" i="1"/>
  <c r="Q269" i="1"/>
  <c r="P269" i="1"/>
  <c r="O269" i="1"/>
  <c r="L269" i="1"/>
  <c r="H269" i="1"/>
  <c r="R268" i="1"/>
  <c r="Q268" i="1"/>
  <c r="P268" i="1"/>
  <c r="O268" i="1"/>
  <c r="L268" i="1"/>
  <c r="H268" i="1"/>
  <c r="R267" i="1"/>
  <c r="Q267" i="1"/>
  <c r="P267" i="1"/>
  <c r="O267" i="1"/>
  <c r="L267" i="1"/>
  <c r="H267" i="1"/>
  <c r="R266" i="1"/>
  <c r="Q266" i="1"/>
  <c r="P266" i="1"/>
  <c r="O266" i="1"/>
  <c r="L266" i="1"/>
  <c r="H266" i="1"/>
  <c r="R265" i="1"/>
  <c r="Q265" i="1"/>
  <c r="P265" i="1"/>
  <c r="O265" i="1"/>
  <c r="L265" i="1"/>
  <c r="H265" i="1"/>
  <c r="R264" i="1"/>
  <c r="Q264" i="1"/>
  <c r="P264" i="1"/>
  <c r="O264" i="1"/>
  <c r="L264" i="1"/>
  <c r="H264" i="1"/>
  <c r="R262" i="1"/>
  <c r="Q262" i="1"/>
  <c r="P262" i="1"/>
  <c r="O262" i="1"/>
  <c r="L262" i="1"/>
  <c r="H262" i="1"/>
  <c r="R261" i="1"/>
  <c r="Q261" i="1"/>
  <c r="P261" i="1"/>
  <c r="O261" i="1"/>
  <c r="L261" i="1"/>
  <c r="H261" i="1"/>
  <c r="R260" i="1"/>
  <c r="Q260" i="1"/>
  <c r="P260" i="1"/>
  <c r="O260" i="1"/>
  <c r="L260" i="1"/>
  <c r="H260" i="1"/>
  <c r="R259" i="1"/>
  <c r="Q259" i="1"/>
  <c r="P259" i="1"/>
  <c r="O259" i="1"/>
  <c r="L259" i="1"/>
  <c r="H259" i="1"/>
  <c r="R258" i="1"/>
  <c r="Q258" i="1"/>
  <c r="P258" i="1"/>
  <c r="O258" i="1"/>
  <c r="L258" i="1"/>
  <c r="H258" i="1"/>
  <c r="R257" i="1"/>
  <c r="Q257" i="1"/>
  <c r="P257" i="1"/>
  <c r="O257" i="1"/>
  <c r="L257" i="1"/>
  <c r="H257" i="1"/>
  <c r="R256" i="1"/>
  <c r="Q256" i="1"/>
  <c r="P256" i="1"/>
  <c r="O256" i="1"/>
  <c r="L256" i="1"/>
  <c r="H256" i="1"/>
  <c r="R255" i="1"/>
  <c r="Q255" i="1"/>
  <c r="P255" i="1"/>
  <c r="O255" i="1"/>
  <c r="L255" i="1"/>
  <c r="H255" i="1"/>
  <c r="R254" i="1"/>
  <c r="Q254" i="1"/>
  <c r="P254" i="1"/>
  <c r="O254" i="1"/>
  <c r="L254" i="1"/>
  <c r="H254" i="1"/>
  <c r="R253" i="1"/>
  <c r="Q253" i="1"/>
  <c r="P253" i="1"/>
  <c r="O253" i="1"/>
  <c r="L253" i="1"/>
  <c r="H253" i="1"/>
  <c r="R252" i="1"/>
  <c r="Q252" i="1"/>
  <c r="P252" i="1"/>
  <c r="O252" i="1"/>
  <c r="L252" i="1"/>
  <c r="H252" i="1"/>
  <c r="R251" i="1"/>
  <c r="Q251" i="1"/>
  <c r="P251" i="1"/>
  <c r="O251" i="1"/>
  <c r="L251" i="1"/>
  <c r="H251" i="1"/>
  <c r="R250" i="1"/>
  <c r="Q250" i="1"/>
  <c r="P250" i="1"/>
  <c r="O250" i="1"/>
  <c r="L250" i="1"/>
  <c r="H250" i="1"/>
  <c r="R247" i="1"/>
  <c r="Q247" i="1"/>
  <c r="P247" i="1"/>
  <c r="O247" i="1"/>
  <c r="L247" i="1"/>
  <c r="H247" i="1"/>
  <c r="R245" i="1"/>
  <c r="Q245" i="1"/>
  <c r="P245" i="1"/>
  <c r="O245" i="1"/>
  <c r="L245" i="1"/>
  <c r="H245" i="1"/>
  <c r="R244" i="1"/>
  <c r="Q244" i="1"/>
  <c r="P244" i="1"/>
  <c r="O244" i="1"/>
  <c r="L244" i="1"/>
  <c r="H244" i="1"/>
  <c r="R243" i="1"/>
  <c r="Q243" i="1"/>
  <c r="P243" i="1"/>
  <c r="O243" i="1"/>
  <c r="L243" i="1"/>
  <c r="H243" i="1"/>
  <c r="R242" i="1"/>
  <c r="Q242" i="1"/>
  <c r="P242" i="1"/>
  <c r="O242" i="1"/>
  <c r="L242" i="1"/>
  <c r="H242" i="1"/>
  <c r="R241" i="1"/>
  <c r="Q241" i="1"/>
  <c r="P241" i="1"/>
  <c r="O241" i="1"/>
  <c r="L241" i="1"/>
  <c r="H241" i="1"/>
  <c r="R240" i="1"/>
  <c r="Q240" i="1"/>
  <c r="P240" i="1"/>
  <c r="O240" i="1"/>
  <c r="L240" i="1"/>
  <c r="H240" i="1"/>
  <c r="R239" i="1"/>
  <c r="Q239" i="1"/>
  <c r="P239" i="1"/>
  <c r="O239" i="1"/>
  <c r="L239" i="1"/>
  <c r="H239" i="1"/>
  <c r="R263" i="1"/>
  <c r="Q263" i="1"/>
  <c r="P263" i="1"/>
  <c r="O263" i="1"/>
  <c r="L263" i="1"/>
  <c r="H263" i="1"/>
  <c r="R238" i="1"/>
  <c r="Q238" i="1"/>
  <c r="P238" i="1"/>
  <c r="O238" i="1"/>
  <c r="L238" i="1"/>
  <c r="H238" i="1"/>
  <c r="R237" i="1"/>
  <c r="Q237" i="1"/>
  <c r="P237" i="1"/>
  <c r="O237" i="1"/>
  <c r="L237" i="1"/>
  <c r="H237" i="1"/>
  <c r="R236" i="1"/>
  <c r="Q236" i="1"/>
  <c r="P236" i="1"/>
  <c r="O236" i="1"/>
  <c r="L236" i="1"/>
  <c r="H236" i="1"/>
  <c r="R235" i="1"/>
  <c r="Q235" i="1"/>
  <c r="P235" i="1"/>
  <c r="O235" i="1"/>
  <c r="L235" i="1"/>
  <c r="H235" i="1"/>
  <c r="R234" i="1"/>
  <c r="Q234" i="1"/>
  <c r="P234" i="1"/>
  <c r="O234" i="1"/>
  <c r="L234" i="1"/>
  <c r="H234" i="1"/>
  <c r="R233" i="1"/>
  <c r="Q233" i="1"/>
  <c r="P233" i="1"/>
  <c r="O233" i="1"/>
  <c r="L233" i="1"/>
  <c r="H233" i="1"/>
  <c r="R232" i="1"/>
  <c r="Q232" i="1"/>
  <c r="P232" i="1"/>
  <c r="O232" i="1"/>
  <c r="L232" i="1"/>
  <c r="H232" i="1"/>
  <c r="R231" i="1"/>
  <c r="Q231" i="1"/>
  <c r="P231" i="1"/>
  <c r="O231" i="1"/>
  <c r="L231" i="1"/>
  <c r="H231" i="1"/>
  <c r="R230" i="1"/>
  <c r="Q230" i="1"/>
  <c r="P230" i="1"/>
  <c r="O230" i="1"/>
  <c r="L230" i="1"/>
  <c r="H230" i="1"/>
  <c r="R229" i="1"/>
  <c r="Q229" i="1"/>
  <c r="P229" i="1"/>
  <c r="O229" i="1"/>
  <c r="L229" i="1"/>
  <c r="H229" i="1"/>
  <c r="R228" i="1"/>
  <c r="Q228" i="1"/>
  <c r="P228" i="1"/>
  <c r="O228" i="1"/>
  <c r="L228" i="1"/>
  <c r="H228" i="1"/>
  <c r="R226" i="1"/>
  <c r="Q226" i="1"/>
  <c r="P226" i="1"/>
  <c r="O226" i="1"/>
  <c r="L226" i="1"/>
  <c r="H226" i="1"/>
  <c r="R249" i="1"/>
  <c r="Q249" i="1"/>
  <c r="P249" i="1"/>
  <c r="O249" i="1"/>
  <c r="L249" i="1"/>
  <c r="H249" i="1"/>
  <c r="R225" i="1"/>
  <c r="Q225" i="1"/>
  <c r="P225" i="1"/>
  <c r="O225" i="1"/>
  <c r="L225" i="1"/>
  <c r="H225" i="1"/>
  <c r="R248" i="1"/>
  <c r="Q248" i="1"/>
  <c r="P248" i="1"/>
  <c r="O248" i="1"/>
  <c r="L248" i="1"/>
  <c r="H248" i="1"/>
  <c r="R224" i="1"/>
  <c r="Q224" i="1"/>
  <c r="P224" i="1"/>
  <c r="O224" i="1"/>
  <c r="L224" i="1"/>
  <c r="H224" i="1"/>
  <c r="R246" i="1"/>
  <c r="Q246" i="1"/>
  <c r="P246" i="1"/>
  <c r="O246" i="1"/>
  <c r="L246" i="1"/>
  <c r="H246" i="1"/>
  <c r="R223" i="1"/>
  <c r="Q223" i="1"/>
  <c r="P223" i="1"/>
  <c r="O223" i="1"/>
  <c r="L223" i="1"/>
  <c r="H223" i="1"/>
  <c r="R222" i="1"/>
  <c r="Q222" i="1"/>
  <c r="P222" i="1"/>
  <c r="O222" i="1"/>
  <c r="L222" i="1"/>
  <c r="H222" i="1"/>
  <c r="R221" i="1"/>
  <c r="Q221" i="1"/>
  <c r="P221" i="1"/>
  <c r="O221" i="1"/>
  <c r="L221" i="1"/>
  <c r="H221" i="1"/>
  <c r="R227" i="1"/>
  <c r="Q227" i="1"/>
  <c r="P227" i="1"/>
  <c r="O227" i="1"/>
  <c r="L227" i="1"/>
  <c r="H227" i="1"/>
  <c r="R220" i="1"/>
  <c r="Q220" i="1"/>
  <c r="P220" i="1"/>
  <c r="O220" i="1"/>
  <c r="L220" i="1"/>
  <c r="H220" i="1"/>
  <c r="R219" i="1"/>
  <c r="Q219" i="1"/>
  <c r="P219" i="1"/>
  <c r="O219" i="1"/>
  <c r="L219" i="1"/>
  <c r="H219" i="1"/>
  <c r="R218" i="1"/>
  <c r="Q218" i="1"/>
  <c r="P218" i="1"/>
  <c r="O218" i="1"/>
  <c r="L218" i="1"/>
  <c r="H218" i="1"/>
  <c r="R217" i="1"/>
  <c r="Q217" i="1"/>
  <c r="P217" i="1"/>
  <c r="O217" i="1"/>
  <c r="L217" i="1"/>
  <c r="H217" i="1"/>
  <c r="R216" i="1"/>
  <c r="Q216" i="1"/>
  <c r="P216" i="1"/>
  <c r="O216" i="1"/>
  <c r="L216" i="1"/>
  <c r="H216" i="1"/>
  <c r="R215" i="1"/>
  <c r="Q215" i="1"/>
  <c r="P215" i="1"/>
  <c r="O215" i="1"/>
  <c r="L215" i="1"/>
  <c r="H215" i="1"/>
  <c r="R214" i="1"/>
  <c r="Q214" i="1"/>
  <c r="P214" i="1"/>
  <c r="O214" i="1"/>
  <c r="L214" i="1"/>
  <c r="H214" i="1"/>
  <c r="R213" i="1"/>
  <c r="Q213" i="1"/>
  <c r="P213" i="1"/>
  <c r="O213" i="1"/>
  <c r="L213" i="1"/>
  <c r="H213" i="1"/>
  <c r="R212" i="1"/>
  <c r="Q212" i="1"/>
  <c r="P212" i="1"/>
  <c r="O212" i="1"/>
  <c r="L212" i="1"/>
  <c r="H212" i="1"/>
  <c r="R211" i="1"/>
  <c r="Q211" i="1"/>
  <c r="P211" i="1"/>
  <c r="O211" i="1"/>
  <c r="L211" i="1"/>
  <c r="H211" i="1"/>
  <c r="R210" i="1"/>
  <c r="Q210" i="1"/>
  <c r="P210" i="1"/>
  <c r="O210" i="1"/>
  <c r="L210" i="1"/>
  <c r="H210" i="1"/>
  <c r="R209" i="1"/>
  <c r="Q209" i="1"/>
  <c r="P209" i="1"/>
  <c r="O209" i="1"/>
  <c r="L209" i="1"/>
  <c r="H209" i="1"/>
  <c r="R208" i="1"/>
  <c r="Q208" i="1"/>
  <c r="P208" i="1"/>
  <c r="O208" i="1"/>
  <c r="L208" i="1"/>
  <c r="H208" i="1"/>
  <c r="R207" i="1"/>
  <c r="Q207" i="1"/>
  <c r="P207" i="1"/>
  <c r="O207" i="1"/>
  <c r="L207" i="1"/>
  <c r="H207" i="1"/>
  <c r="R206" i="1"/>
  <c r="Q206" i="1"/>
  <c r="P206" i="1"/>
  <c r="O206" i="1"/>
  <c r="L206" i="1"/>
  <c r="H206" i="1"/>
  <c r="R205" i="1"/>
  <c r="Q205" i="1"/>
  <c r="P205" i="1"/>
  <c r="O205" i="1"/>
  <c r="L205" i="1"/>
  <c r="H205" i="1"/>
  <c r="R204" i="1"/>
  <c r="Q204" i="1"/>
  <c r="P204" i="1"/>
  <c r="O204" i="1"/>
  <c r="L204" i="1"/>
  <c r="H204" i="1"/>
  <c r="R203" i="1"/>
  <c r="Q203" i="1"/>
  <c r="P203" i="1"/>
  <c r="O203" i="1"/>
  <c r="L203" i="1"/>
  <c r="H203" i="1"/>
  <c r="S246" i="1" l="1"/>
  <c r="S249" i="1"/>
  <c r="S230" i="1"/>
  <c r="S245" i="1"/>
  <c r="S220" i="1"/>
  <c r="S233" i="1"/>
  <c r="S237" i="1"/>
  <c r="S251" i="1"/>
  <c r="S276" i="1"/>
  <c r="S265" i="1"/>
  <c r="S210" i="1"/>
  <c r="S221" i="1"/>
  <c r="S224" i="1"/>
  <c r="S226" i="1"/>
  <c r="S235" i="1"/>
  <c r="S247" i="1"/>
  <c r="S261" i="1"/>
  <c r="S274" i="1"/>
  <c r="S219" i="1"/>
  <c r="S252" i="1"/>
  <c r="S239" i="1"/>
  <c r="S232" i="1"/>
  <c r="S236" i="1"/>
  <c r="S258" i="1"/>
  <c r="S262" i="1"/>
  <c r="S275" i="1"/>
  <c r="S205" i="1"/>
  <c r="S242" i="1"/>
  <c r="S216" i="1"/>
  <c r="S203" i="1"/>
  <c r="S211" i="1"/>
  <c r="S215" i="1"/>
  <c r="S225" i="1"/>
  <c r="S255" i="1"/>
  <c r="S213" i="1"/>
  <c r="S240" i="1"/>
  <c r="S218" i="1"/>
  <c r="S250" i="1"/>
  <c r="S254" i="1"/>
  <c r="S228" i="1"/>
  <c r="S263" i="1"/>
  <c r="S244" i="1"/>
  <c r="S253" i="1"/>
  <c r="S271" i="1"/>
  <c r="S227" i="1"/>
  <c r="S268" i="1"/>
  <c r="S272" i="1"/>
  <c r="S273" i="1"/>
  <c r="S229" i="1"/>
  <c r="S238" i="1"/>
  <c r="S257" i="1"/>
  <c r="S264" i="1"/>
  <c r="S270" i="1"/>
  <c r="S207" i="1"/>
  <c r="S243" i="1"/>
  <c r="S231" i="1"/>
  <c r="S234" i="1"/>
  <c r="S256" i="1"/>
  <c r="S260" i="1"/>
  <c r="S206" i="1"/>
  <c r="S209" i="1"/>
  <c r="S223" i="1"/>
  <c r="S212" i="1"/>
  <c r="S204" i="1"/>
  <c r="S208" i="1"/>
  <c r="S214" i="1"/>
  <c r="S217" i="1"/>
  <c r="S222" i="1"/>
  <c r="S248" i="1"/>
  <c r="S241" i="1"/>
  <c r="S259" i="1"/>
  <c r="S266" i="1"/>
  <c r="S267" i="1"/>
  <c r="S269" i="1"/>
  <c r="R1761" i="1"/>
  <c r="Q1761" i="1"/>
  <c r="P1761" i="1"/>
  <c r="O1761" i="1"/>
  <c r="L1761" i="1"/>
  <c r="H1761" i="1"/>
  <c r="R1758" i="1"/>
  <c r="Q1758" i="1"/>
  <c r="P1758" i="1"/>
  <c r="O1758" i="1"/>
  <c r="L1758" i="1"/>
  <c r="H1758" i="1"/>
  <c r="R1757" i="1"/>
  <c r="Q1757" i="1"/>
  <c r="P1757" i="1"/>
  <c r="O1757" i="1"/>
  <c r="L1757" i="1"/>
  <c r="H1757" i="1"/>
  <c r="R1756" i="1"/>
  <c r="Q1756" i="1"/>
  <c r="P1756" i="1"/>
  <c r="O1756" i="1"/>
  <c r="L1756" i="1"/>
  <c r="H1756" i="1"/>
  <c r="R1755" i="1"/>
  <c r="Q1755" i="1"/>
  <c r="P1755" i="1"/>
  <c r="O1755" i="1"/>
  <c r="L1755" i="1"/>
  <c r="H1755" i="1"/>
  <c r="R1754" i="1"/>
  <c r="Q1754" i="1"/>
  <c r="P1754" i="1"/>
  <c r="O1754" i="1"/>
  <c r="L1754" i="1"/>
  <c r="H1754" i="1"/>
  <c r="R1752" i="1"/>
  <c r="Q1752" i="1"/>
  <c r="P1752" i="1"/>
  <c r="O1752" i="1"/>
  <c r="L1752" i="1"/>
  <c r="H1752" i="1"/>
  <c r="R1751" i="1"/>
  <c r="Q1751" i="1"/>
  <c r="P1751" i="1"/>
  <c r="O1751" i="1"/>
  <c r="L1751" i="1"/>
  <c r="H1751" i="1"/>
  <c r="R1750" i="1"/>
  <c r="Q1750" i="1"/>
  <c r="P1750" i="1"/>
  <c r="O1750" i="1"/>
  <c r="L1750" i="1"/>
  <c r="H1750" i="1"/>
  <c r="R1749" i="1"/>
  <c r="Q1749" i="1"/>
  <c r="P1749" i="1"/>
  <c r="O1749" i="1"/>
  <c r="L1749" i="1"/>
  <c r="H1749" i="1"/>
  <c r="R1748" i="1"/>
  <c r="Q1748" i="1"/>
  <c r="P1748" i="1"/>
  <c r="O1748" i="1"/>
  <c r="L1748" i="1"/>
  <c r="H1748" i="1"/>
  <c r="R1747" i="1"/>
  <c r="Q1747" i="1"/>
  <c r="P1747" i="1"/>
  <c r="O1747" i="1"/>
  <c r="L1747" i="1"/>
  <c r="H1747" i="1"/>
  <c r="R1746" i="1"/>
  <c r="Q1746" i="1"/>
  <c r="P1746" i="1"/>
  <c r="O1746" i="1"/>
  <c r="L1746" i="1"/>
  <c r="H1746" i="1"/>
  <c r="R1745" i="1"/>
  <c r="Q1745" i="1"/>
  <c r="P1745" i="1"/>
  <c r="O1745" i="1"/>
  <c r="L1745" i="1"/>
  <c r="H1745" i="1"/>
  <c r="R1744" i="1"/>
  <c r="Q1744" i="1"/>
  <c r="P1744" i="1"/>
  <c r="O1744" i="1"/>
  <c r="L1744" i="1"/>
  <c r="H1744" i="1"/>
  <c r="R1743" i="1"/>
  <c r="Q1743" i="1"/>
  <c r="P1743" i="1"/>
  <c r="O1743" i="1"/>
  <c r="L1743" i="1"/>
  <c r="H1743" i="1"/>
  <c r="R1742" i="1"/>
  <c r="Q1742" i="1"/>
  <c r="P1742" i="1"/>
  <c r="O1742" i="1"/>
  <c r="L1742" i="1"/>
  <c r="H1742" i="1"/>
  <c r="R1753" i="1"/>
  <c r="Q1753" i="1"/>
  <c r="P1753" i="1"/>
  <c r="O1753" i="1"/>
  <c r="L1753" i="1"/>
  <c r="H1753" i="1"/>
  <c r="R1741" i="1"/>
  <c r="Q1741" i="1"/>
  <c r="P1741" i="1"/>
  <c r="O1741" i="1"/>
  <c r="L1741" i="1"/>
  <c r="H1741" i="1"/>
  <c r="R1740" i="1"/>
  <c r="Q1740" i="1"/>
  <c r="P1740" i="1"/>
  <c r="O1740" i="1"/>
  <c r="L1740" i="1"/>
  <c r="H1740" i="1"/>
  <c r="R1739" i="1"/>
  <c r="Q1739" i="1"/>
  <c r="P1739" i="1"/>
  <c r="O1739" i="1"/>
  <c r="L1739" i="1"/>
  <c r="H1739" i="1"/>
  <c r="R1738" i="1"/>
  <c r="Q1738" i="1"/>
  <c r="P1738" i="1"/>
  <c r="O1738" i="1"/>
  <c r="L1738" i="1"/>
  <c r="H1738" i="1"/>
  <c r="R1737" i="1"/>
  <c r="Q1737" i="1"/>
  <c r="P1737" i="1"/>
  <c r="O1737" i="1"/>
  <c r="L1737" i="1"/>
  <c r="H1737" i="1"/>
  <c r="R1736" i="1"/>
  <c r="Q1736" i="1"/>
  <c r="P1736" i="1"/>
  <c r="O1736" i="1"/>
  <c r="L1736" i="1"/>
  <c r="H1736" i="1"/>
  <c r="R1734" i="1"/>
  <c r="Q1734" i="1"/>
  <c r="P1734" i="1"/>
  <c r="O1734" i="1"/>
  <c r="L1734" i="1"/>
  <c r="H1734" i="1"/>
  <c r="R1733" i="1"/>
  <c r="Q1733" i="1"/>
  <c r="P1733" i="1"/>
  <c r="O1733" i="1"/>
  <c r="L1733" i="1"/>
  <c r="H1733" i="1"/>
  <c r="R1732" i="1"/>
  <c r="Q1732" i="1"/>
  <c r="P1732" i="1"/>
  <c r="O1732" i="1"/>
  <c r="L1732" i="1"/>
  <c r="H1732" i="1"/>
  <c r="R1731" i="1"/>
  <c r="Q1731" i="1"/>
  <c r="P1731" i="1"/>
  <c r="O1731" i="1"/>
  <c r="L1731" i="1"/>
  <c r="H1731" i="1"/>
  <c r="R1730" i="1"/>
  <c r="Q1730" i="1"/>
  <c r="P1730" i="1"/>
  <c r="O1730" i="1"/>
  <c r="L1730" i="1"/>
  <c r="H1730" i="1"/>
  <c r="R1729" i="1"/>
  <c r="Q1729" i="1"/>
  <c r="P1729" i="1"/>
  <c r="O1729" i="1"/>
  <c r="L1729" i="1"/>
  <c r="H1729" i="1"/>
  <c r="R1728" i="1"/>
  <c r="Q1728" i="1"/>
  <c r="P1728" i="1"/>
  <c r="O1728" i="1"/>
  <c r="L1728" i="1"/>
  <c r="H1728" i="1"/>
  <c r="R1727" i="1"/>
  <c r="Q1727" i="1"/>
  <c r="P1727" i="1"/>
  <c r="O1727" i="1"/>
  <c r="L1727" i="1"/>
  <c r="H1727" i="1"/>
  <c r="R1726" i="1"/>
  <c r="Q1726" i="1"/>
  <c r="P1726" i="1"/>
  <c r="O1726" i="1"/>
  <c r="L1726" i="1"/>
  <c r="H1726" i="1"/>
  <c r="R1725" i="1"/>
  <c r="Q1725" i="1"/>
  <c r="P1725" i="1"/>
  <c r="O1725" i="1"/>
  <c r="L1725" i="1"/>
  <c r="H1725" i="1"/>
  <c r="R1735" i="1"/>
  <c r="Q1735" i="1"/>
  <c r="P1735" i="1"/>
  <c r="O1735" i="1"/>
  <c r="L1735" i="1"/>
  <c r="H1735" i="1"/>
  <c r="R1724" i="1"/>
  <c r="Q1724" i="1"/>
  <c r="P1724" i="1"/>
  <c r="O1724" i="1"/>
  <c r="L1724" i="1"/>
  <c r="H1724" i="1"/>
  <c r="R1723" i="1"/>
  <c r="Q1723" i="1"/>
  <c r="P1723" i="1"/>
  <c r="O1723" i="1"/>
  <c r="L1723" i="1"/>
  <c r="H1723" i="1"/>
  <c r="R1722" i="1"/>
  <c r="Q1722" i="1"/>
  <c r="P1722" i="1"/>
  <c r="O1722" i="1"/>
  <c r="L1722" i="1"/>
  <c r="H1722" i="1"/>
  <c r="R1721" i="1"/>
  <c r="Q1721" i="1"/>
  <c r="P1721" i="1"/>
  <c r="O1721" i="1"/>
  <c r="L1721" i="1"/>
  <c r="H1721" i="1"/>
  <c r="R1720" i="1"/>
  <c r="Q1720" i="1"/>
  <c r="P1720" i="1"/>
  <c r="O1720" i="1"/>
  <c r="L1720" i="1"/>
  <c r="H1720" i="1"/>
  <c r="R1719" i="1"/>
  <c r="Q1719" i="1"/>
  <c r="P1719" i="1"/>
  <c r="O1719" i="1"/>
  <c r="L1719" i="1"/>
  <c r="H1719" i="1"/>
  <c r="R1718" i="1"/>
  <c r="Q1718" i="1"/>
  <c r="P1718" i="1"/>
  <c r="O1718" i="1"/>
  <c r="L1718" i="1"/>
  <c r="H1718" i="1"/>
  <c r="R1717" i="1"/>
  <c r="Q1717" i="1"/>
  <c r="P1717" i="1"/>
  <c r="O1717" i="1"/>
  <c r="L1717" i="1"/>
  <c r="H1717" i="1"/>
  <c r="R1716" i="1"/>
  <c r="Q1716" i="1"/>
  <c r="P1716" i="1"/>
  <c r="O1716" i="1"/>
  <c r="L1716" i="1"/>
  <c r="H1716" i="1"/>
  <c r="S1718" i="1" l="1"/>
  <c r="S1747" i="1"/>
  <c r="S1716" i="1"/>
  <c r="S1724" i="1"/>
  <c r="S1733" i="1"/>
  <c r="S1748" i="1"/>
  <c r="S1750" i="1"/>
  <c r="S1740" i="1"/>
  <c r="S1743" i="1"/>
  <c r="S1751" i="1"/>
  <c r="S1761" i="1"/>
  <c r="S1758" i="1"/>
  <c r="S1722" i="1"/>
  <c r="S1723" i="1"/>
  <c r="S1730" i="1"/>
  <c r="S1737" i="1"/>
  <c r="S1739" i="1"/>
  <c r="S1755" i="1"/>
  <c r="S1729" i="1"/>
  <c r="S1742" i="1"/>
  <c r="S1756" i="1"/>
  <c r="S1754" i="1"/>
  <c r="S1727" i="1"/>
  <c r="S1745" i="1"/>
  <c r="S1717" i="1"/>
  <c r="S1753" i="1"/>
  <c r="S1726" i="1"/>
  <c r="S1749" i="1"/>
  <c r="S1720" i="1"/>
  <c r="S1735" i="1"/>
  <c r="S1731" i="1"/>
  <c r="S1732" i="1"/>
  <c r="S1721" i="1"/>
  <c r="S1725" i="1"/>
  <c r="S1741" i="1"/>
  <c r="S1746" i="1"/>
  <c r="S1736" i="1"/>
  <c r="S1757" i="1"/>
  <c r="S1719" i="1"/>
  <c r="S1728" i="1"/>
  <c r="S1734" i="1"/>
  <c r="S1738" i="1"/>
  <c r="S1744" i="1"/>
  <c r="S1752" i="1"/>
  <c r="R140" i="1"/>
  <c r="Q140" i="1"/>
  <c r="P140" i="1"/>
  <c r="O140" i="1"/>
  <c r="L140" i="1"/>
  <c r="H140" i="1"/>
  <c r="R139" i="1"/>
  <c r="Q139" i="1"/>
  <c r="P139" i="1"/>
  <c r="O139" i="1"/>
  <c r="L139" i="1"/>
  <c r="H139" i="1"/>
  <c r="R138" i="1"/>
  <c r="Q138" i="1"/>
  <c r="P138" i="1"/>
  <c r="O138" i="1"/>
  <c r="L138" i="1"/>
  <c r="H138" i="1"/>
  <c r="R137" i="1"/>
  <c r="Q137" i="1"/>
  <c r="P137" i="1"/>
  <c r="O137" i="1"/>
  <c r="L137" i="1"/>
  <c r="H137" i="1"/>
  <c r="R136" i="1"/>
  <c r="Q136" i="1"/>
  <c r="P136" i="1"/>
  <c r="O136" i="1"/>
  <c r="L136" i="1"/>
  <c r="H136" i="1"/>
  <c r="R135" i="1"/>
  <c r="Q135" i="1"/>
  <c r="P135" i="1"/>
  <c r="O135" i="1"/>
  <c r="L135" i="1"/>
  <c r="H135" i="1"/>
  <c r="R134" i="1"/>
  <c r="Q134" i="1"/>
  <c r="P134" i="1"/>
  <c r="O134" i="1"/>
  <c r="L134" i="1"/>
  <c r="H134" i="1"/>
  <c r="R133" i="1"/>
  <c r="Q133" i="1"/>
  <c r="P133" i="1"/>
  <c r="O133" i="1"/>
  <c r="L133" i="1"/>
  <c r="H133" i="1"/>
  <c r="R132" i="1"/>
  <c r="Q132" i="1"/>
  <c r="P132" i="1"/>
  <c r="O132" i="1"/>
  <c r="L132" i="1"/>
  <c r="H132" i="1"/>
  <c r="R130" i="1"/>
  <c r="Q130" i="1"/>
  <c r="P130" i="1"/>
  <c r="O130" i="1"/>
  <c r="L130" i="1"/>
  <c r="H130" i="1"/>
  <c r="R129" i="1"/>
  <c r="Q129" i="1"/>
  <c r="P129" i="1"/>
  <c r="O129" i="1"/>
  <c r="L129" i="1"/>
  <c r="H129" i="1"/>
  <c r="R128" i="1"/>
  <c r="Q128" i="1"/>
  <c r="P128" i="1"/>
  <c r="O128" i="1"/>
  <c r="L128" i="1"/>
  <c r="H128" i="1"/>
  <c r="R127" i="1"/>
  <c r="Q127" i="1"/>
  <c r="P127" i="1"/>
  <c r="O127" i="1"/>
  <c r="L127" i="1"/>
  <c r="H127" i="1"/>
  <c r="R126" i="1"/>
  <c r="Q126" i="1"/>
  <c r="P126" i="1"/>
  <c r="O126" i="1"/>
  <c r="L126" i="1"/>
  <c r="H126" i="1"/>
  <c r="R125" i="1"/>
  <c r="Q125" i="1"/>
  <c r="P125" i="1"/>
  <c r="O125" i="1"/>
  <c r="L125" i="1"/>
  <c r="H125" i="1"/>
  <c r="R124" i="1"/>
  <c r="Q124" i="1"/>
  <c r="P124" i="1"/>
  <c r="O124" i="1"/>
  <c r="L124" i="1"/>
  <c r="H124" i="1"/>
  <c r="R123" i="1"/>
  <c r="Q123" i="1"/>
  <c r="P123" i="1"/>
  <c r="O123" i="1"/>
  <c r="L123" i="1"/>
  <c r="H123" i="1"/>
  <c r="R122" i="1"/>
  <c r="Q122" i="1"/>
  <c r="P122" i="1"/>
  <c r="O122" i="1"/>
  <c r="L122" i="1"/>
  <c r="H122" i="1"/>
  <c r="R121" i="1"/>
  <c r="Q121" i="1"/>
  <c r="P121" i="1"/>
  <c r="O121" i="1"/>
  <c r="L121" i="1"/>
  <c r="H121" i="1"/>
  <c r="R120" i="1"/>
  <c r="Q120" i="1"/>
  <c r="P120" i="1"/>
  <c r="O120" i="1"/>
  <c r="L120" i="1"/>
  <c r="H120" i="1"/>
  <c r="R119" i="1"/>
  <c r="Q119" i="1"/>
  <c r="P119" i="1"/>
  <c r="O119" i="1"/>
  <c r="L119" i="1"/>
  <c r="H119" i="1"/>
  <c r="R118" i="1"/>
  <c r="Q118" i="1"/>
  <c r="P118" i="1"/>
  <c r="O118" i="1"/>
  <c r="L118" i="1"/>
  <c r="H118" i="1"/>
  <c r="R117" i="1"/>
  <c r="Q117" i="1"/>
  <c r="P117" i="1"/>
  <c r="O117" i="1"/>
  <c r="L117" i="1"/>
  <c r="H117" i="1"/>
  <c r="R116" i="1"/>
  <c r="Q116" i="1"/>
  <c r="P116" i="1"/>
  <c r="O116" i="1"/>
  <c r="L116" i="1"/>
  <c r="H116" i="1"/>
  <c r="R115" i="1"/>
  <c r="P115" i="1"/>
  <c r="O115" i="1"/>
  <c r="L115" i="1"/>
  <c r="H115" i="1"/>
  <c r="R114" i="1"/>
  <c r="Q114" i="1"/>
  <c r="P114" i="1"/>
  <c r="O114" i="1"/>
  <c r="L114" i="1"/>
  <c r="H114" i="1"/>
  <c r="R113" i="1"/>
  <c r="Q113" i="1"/>
  <c r="P113" i="1"/>
  <c r="O113" i="1"/>
  <c r="L113" i="1"/>
  <c r="H113" i="1"/>
  <c r="R112" i="1"/>
  <c r="Q112" i="1"/>
  <c r="P112" i="1"/>
  <c r="O112" i="1"/>
  <c r="L112" i="1"/>
  <c r="H112" i="1"/>
  <c r="R111" i="1"/>
  <c r="Q111" i="1"/>
  <c r="P111" i="1"/>
  <c r="O111" i="1"/>
  <c r="L111" i="1"/>
  <c r="H111" i="1"/>
  <c r="R110" i="1"/>
  <c r="Q110" i="1"/>
  <c r="P110" i="1"/>
  <c r="O110" i="1"/>
  <c r="L110" i="1"/>
  <c r="H110" i="1"/>
  <c r="R109" i="1"/>
  <c r="Q109" i="1"/>
  <c r="P109" i="1"/>
  <c r="O109" i="1"/>
  <c r="L109" i="1"/>
  <c r="H109" i="1"/>
  <c r="R108" i="1"/>
  <c r="Q108" i="1"/>
  <c r="P108" i="1"/>
  <c r="O108" i="1"/>
  <c r="L108" i="1"/>
  <c r="H108" i="1"/>
  <c r="R107" i="1"/>
  <c r="Q107" i="1"/>
  <c r="P107" i="1"/>
  <c r="O107" i="1"/>
  <c r="L107" i="1"/>
  <c r="H107" i="1"/>
  <c r="R106" i="1"/>
  <c r="Q106" i="1"/>
  <c r="P106" i="1"/>
  <c r="O106" i="1"/>
  <c r="L106" i="1"/>
  <c r="H106" i="1"/>
  <c r="R131" i="1"/>
  <c r="Q131" i="1"/>
  <c r="P131" i="1"/>
  <c r="O131" i="1"/>
  <c r="L131" i="1"/>
  <c r="H131" i="1"/>
  <c r="R105" i="1"/>
  <c r="Q105" i="1"/>
  <c r="P105" i="1"/>
  <c r="O105" i="1"/>
  <c r="L105" i="1"/>
  <c r="H105" i="1"/>
  <c r="R104" i="1"/>
  <c r="Q104" i="1"/>
  <c r="P104" i="1"/>
  <c r="O104" i="1"/>
  <c r="L104" i="1"/>
  <c r="H104" i="1"/>
  <c r="R103" i="1"/>
  <c r="Q103" i="1"/>
  <c r="P103" i="1"/>
  <c r="O103" i="1"/>
  <c r="L103" i="1"/>
  <c r="H103" i="1"/>
  <c r="R102" i="1"/>
  <c r="Q102" i="1"/>
  <c r="P102" i="1"/>
  <c r="O102" i="1"/>
  <c r="L102" i="1"/>
  <c r="H102" i="1"/>
  <c r="R101" i="1"/>
  <c r="Q101" i="1"/>
  <c r="P101" i="1"/>
  <c r="O101" i="1"/>
  <c r="L101" i="1"/>
  <c r="H101" i="1"/>
  <c r="R100" i="1"/>
  <c r="Q100" i="1"/>
  <c r="P100" i="1"/>
  <c r="O100" i="1"/>
  <c r="L100" i="1"/>
  <c r="H100" i="1"/>
  <c r="R99" i="1"/>
  <c r="Q99" i="1"/>
  <c r="P99" i="1"/>
  <c r="O99" i="1"/>
  <c r="L99" i="1"/>
  <c r="H99" i="1"/>
  <c r="R98" i="1"/>
  <c r="Q98" i="1"/>
  <c r="P98" i="1"/>
  <c r="O98" i="1"/>
  <c r="L98" i="1"/>
  <c r="H98" i="1"/>
  <c r="R97" i="1"/>
  <c r="Q97" i="1"/>
  <c r="P97" i="1"/>
  <c r="O97" i="1"/>
  <c r="L97" i="1"/>
  <c r="H97" i="1"/>
  <c r="R96" i="1"/>
  <c r="Q96" i="1"/>
  <c r="P96" i="1"/>
  <c r="O96" i="1"/>
  <c r="L96" i="1"/>
  <c r="H96" i="1"/>
  <c r="R94" i="1"/>
  <c r="Q94" i="1"/>
  <c r="P94" i="1"/>
  <c r="O94" i="1"/>
  <c r="L94" i="1"/>
  <c r="H94" i="1"/>
  <c r="R95" i="1"/>
  <c r="Q95" i="1"/>
  <c r="P95" i="1"/>
  <c r="O95" i="1"/>
  <c r="L95" i="1"/>
  <c r="H95" i="1"/>
  <c r="R93" i="1"/>
  <c r="Q93" i="1"/>
  <c r="P93" i="1"/>
  <c r="O93" i="1"/>
  <c r="L93" i="1"/>
  <c r="H93" i="1"/>
  <c r="R91" i="1"/>
  <c r="Q91" i="1"/>
  <c r="P91" i="1"/>
  <c r="O91" i="1"/>
  <c r="L91" i="1"/>
  <c r="H91" i="1"/>
  <c r="R90" i="1"/>
  <c r="Q90" i="1"/>
  <c r="P90" i="1"/>
  <c r="O90" i="1"/>
  <c r="L90" i="1"/>
  <c r="H90" i="1"/>
  <c r="R89" i="1"/>
  <c r="Q89" i="1"/>
  <c r="P89" i="1"/>
  <c r="O89" i="1"/>
  <c r="L89" i="1"/>
  <c r="H89" i="1"/>
  <c r="R88" i="1"/>
  <c r="Q88" i="1"/>
  <c r="P88" i="1"/>
  <c r="O88" i="1"/>
  <c r="L88" i="1"/>
  <c r="H88" i="1"/>
  <c r="R87" i="1"/>
  <c r="Q87" i="1"/>
  <c r="P87" i="1"/>
  <c r="O87" i="1"/>
  <c r="L87" i="1"/>
  <c r="H87" i="1"/>
  <c r="R86" i="1"/>
  <c r="Q86" i="1"/>
  <c r="P86" i="1"/>
  <c r="O86" i="1"/>
  <c r="L86" i="1"/>
  <c r="H86" i="1"/>
  <c r="R85" i="1"/>
  <c r="Q85" i="1"/>
  <c r="P85" i="1"/>
  <c r="O85" i="1"/>
  <c r="L85" i="1"/>
  <c r="H85" i="1"/>
  <c r="R84" i="1"/>
  <c r="Q84" i="1"/>
  <c r="P84" i="1"/>
  <c r="O84" i="1"/>
  <c r="L84" i="1"/>
  <c r="H84" i="1"/>
  <c r="R83" i="1"/>
  <c r="Q83" i="1"/>
  <c r="P83" i="1"/>
  <c r="O83" i="1"/>
  <c r="L83" i="1"/>
  <c r="H83" i="1"/>
  <c r="R82" i="1"/>
  <c r="Q82" i="1"/>
  <c r="P82" i="1"/>
  <c r="O82" i="1"/>
  <c r="L82" i="1"/>
  <c r="H82" i="1"/>
  <c r="R80" i="1"/>
  <c r="Q80" i="1"/>
  <c r="P80" i="1"/>
  <c r="O80" i="1"/>
  <c r="L80" i="1"/>
  <c r="H80" i="1"/>
  <c r="R81" i="1"/>
  <c r="Q81" i="1"/>
  <c r="P81" i="1"/>
  <c r="O81" i="1"/>
  <c r="L81" i="1"/>
  <c r="H81" i="1"/>
  <c r="R79" i="1"/>
  <c r="Q79" i="1"/>
  <c r="P79" i="1"/>
  <c r="O79" i="1"/>
  <c r="L79" i="1"/>
  <c r="H79" i="1"/>
  <c r="R92" i="1"/>
  <c r="Q92" i="1"/>
  <c r="P92" i="1"/>
  <c r="O92" i="1"/>
  <c r="L92" i="1"/>
  <c r="H92" i="1"/>
  <c r="R78" i="1"/>
  <c r="Q78" i="1"/>
  <c r="P78" i="1"/>
  <c r="O78" i="1"/>
  <c r="L78" i="1"/>
  <c r="H78" i="1"/>
  <c r="R77" i="1"/>
  <c r="Q77" i="1"/>
  <c r="P77" i="1"/>
  <c r="O77" i="1"/>
  <c r="L77" i="1"/>
  <c r="H77" i="1"/>
  <c r="R76" i="1"/>
  <c r="Q76" i="1"/>
  <c r="P76" i="1"/>
  <c r="O76" i="1"/>
  <c r="L76" i="1"/>
  <c r="H76" i="1"/>
  <c r="R75" i="1"/>
  <c r="Q75" i="1"/>
  <c r="P75" i="1"/>
  <c r="O75" i="1"/>
  <c r="L75" i="1"/>
  <c r="H75" i="1"/>
  <c r="R74" i="1"/>
  <c r="Q74" i="1"/>
  <c r="P74" i="1"/>
  <c r="O74" i="1"/>
  <c r="L74" i="1"/>
  <c r="H74" i="1"/>
  <c r="R73" i="1"/>
  <c r="Q73" i="1"/>
  <c r="P73" i="1"/>
  <c r="O73" i="1"/>
  <c r="L73" i="1"/>
  <c r="H73" i="1"/>
  <c r="R72" i="1"/>
  <c r="Q72" i="1"/>
  <c r="P72" i="1"/>
  <c r="O72" i="1"/>
  <c r="L72" i="1"/>
  <c r="H72" i="1"/>
  <c r="R71" i="1"/>
  <c r="Q71" i="1"/>
  <c r="P71" i="1"/>
  <c r="O71" i="1"/>
  <c r="L71" i="1"/>
  <c r="H71" i="1"/>
  <c r="R70" i="1"/>
  <c r="Q70" i="1"/>
  <c r="P70" i="1"/>
  <c r="O70" i="1"/>
  <c r="L70" i="1"/>
  <c r="H70" i="1"/>
  <c r="R69" i="1"/>
  <c r="Q69" i="1"/>
  <c r="P69" i="1"/>
  <c r="O69" i="1"/>
  <c r="L69" i="1"/>
  <c r="H69" i="1"/>
  <c r="R68" i="1"/>
  <c r="Q68" i="1"/>
  <c r="P68" i="1"/>
  <c r="O68" i="1"/>
  <c r="L68" i="1"/>
  <c r="H68" i="1"/>
  <c r="R67" i="1"/>
  <c r="Q67" i="1"/>
  <c r="P67" i="1"/>
  <c r="O67" i="1"/>
  <c r="L67" i="1"/>
  <c r="H67" i="1"/>
  <c r="R66" i="1"/>
  <c r="Q66" i="1"/>
  <c r="P66" i="1"/>
  <c r="O66" i="1"/>
  <c r="L66" i="1"/>
  <c r="H66" i="1"/>
  <c r="R65" i="1"/>
  <c r="Q65" i="1"/>
  <c r="P65" i="1"/>
  <c r="O65" i="1"/>
  <c r="L65" i="1"/>
  <c r="H65" i="1"/>
  <c r="R64" i="1"/>
  <c r="Q64" i="1"/>
  <c r="P64" i="1"/>
  <c r="O64" i="1"/>
  <c r="L64" i="1"/>
  <c r="H64" i="1"/>
  <c r="R63" i="1"/>
  <c r="Q63" i="1"/>
  <c r="P63" i="1"/>
  <c r="O63" i="1"/>
  <c r="L63" i="1"/>
  <c r="H63" i="1"/>
  <c r="S115" i="1" l="1"/>
  <c r="S68" i="1"/>
  <c r="S72" i="1"/>
  <c r="S96" i="1"/>
  <c r="S100" i="1"/>
  <c r="S119" i="1"/>
  <c r="S123" i="1"/>
  <c r="S127" i="1"/>
  <c r="S140" i="1"/>
  <c r="S86" i="1"/>
  <c r="S90" i="1"/>
  <c r="S114" i="1"/>
  <c r="S122" i="1"/>
  <c r="S126" i="1"/>
  <c r="S78" i="1"/>
  <c r="S102" i="1"/>
  <c r="S131" i="1"/>
  <c r="S113" i="1"/>
  <c r="S138" i="1"/>
  <c r="S69" i="1"/>
  <c r="S73" i="1"/>
  <c r="S77" i="1"/>
  <c r="S101" i="1"/>
  <c r="S108" i="1"/>
  <c r="S116" i="1"/>
  <c r="S128" i="1"/>
  <c r="S139" i="1"/>
  <c r="S71" i="1"/>
  <c r="S121" i="1"/>
  <c r="S105" i="1"/>
  <c r="S120" i="1"/>
  <c r="S76" i="1"/>
  <c r="S104" i="1"/>
  <c r="S112" i="1"/>
  <c r="S130" i="1"/>
  <c r="S136" i="1"/>
  <c r="S80" i="1"/>
  <c r="S94" i="1"/>
  <c r="S97" i="1"/>
  <c r="S103" i="1"/>
  <c r="S109" i="1"/>
  <c r="S129" i="1"/>
  <c r="S135" i="1"/>
  <c r="S63" i="1"/>
  <c r="S82" i="1"/>
  <c r="S83" i="1"/>
  <c r="S106" i="1"/>
  <c r="S107" i="1"/>
  <c r="S111" i="1"/>
  <c r="S118" i="1"/>
  <c r="S125" i="1"/>
  <c r="S66" i="1"/>
  <c r="S110" i="1"/>
  <c r="S117" i="1"/>
  <c r="S124" i="1"/>
  <c r="S132" i="1"/>
  <c r="S133" i="1"/>
  <c r="S134" i="1"/>
  <c r="S74" i="1"/>
  <c r="S89" i="1"/>
  <c r="S65" i="1"/>
  <c r="S75" i="1"/>
  <c r="S137" i="1"/>
  <c r="S70" i="1"/>
  <c r="S92" i="1"/>
  <c r="S87" i="1"/>
  <c r="S95" i="1"/>
  <c r="S99" i="1"/>
  <c r="S64" i="1"/>
  <c r="S81" i="1"/>
  <c r="S84" i="1"/>
  <c r="S85" i="1"/>
  <c r="S91" i="1"/>
  <c r="S93" i="1"/>
  <c r="S67" i="1"/>
  <c r="S79" i="1"/>
  <c r="S88" i="1"/>
  <c r="S98" i="1"/>
  <c r="I3" i="14" l="1"/>
  <c r="B4" i="17"/>
  <c r="B12" i="17"/>
  <c r="B9" i="17"/>
  <c r="B18" i="17"/>
  <c r="B10" i="17"/>
  <c r="B6" i="17"/>
  <c r="B26" i="17"/>
  <c r="B11" i="17"/>
  <c r="B21" i="17"/>
  <c r="B28" i="17"/>
  <c r="B16" i="17"/>
  <c r="B13" i="17"/>
  <c r="B23" i="17"/>
  <c r="B24" i="17"/>
  <c r="B19" i="17"/>
  <c r="B22" i="17"/>
  <c r="B8" i="17"/>
  <c r="B17" i="17"/>
  <c r="B3" i="17"/>
  <c r="B25" i="17"/>
  <c r="B20" i="17"/>
  <c r="B7" i="17"/>
  <c r="B15" i="17"/>
  <c r="B14" i="17"/>
  <c r="B27" i="17"/>
  <c r="I27" i="16" l="1"/>
  <c r="I26" i="16"/>
  <c r="I25" i="16"/>
  <c r="I24" i="16"/>
  <c r="I23" i="16"/>
  <c r="I22" i="16"/>
  <c r="I21" i="16"/>
  <c r="I20" i="16"/>
  <c r="I19" i="16"/>
  <c r="I18" i="16"/>
  <c r="I17" i="16"/>
  <c r="I16" i="16"/>
  <c r="I15" i="16"/>
  <c r="I14" i="16"/>
  <c r="I13" i="16"/>
  <c r="I12" i="16"/>
  <c r="I11" i="16"/>
  <c r="I10" i="16"/>
  <c r="I9" i="16"/>
  <c r="I8" i="16"/>
  <c r="I7" i="16"/>
  <c r="I6" i="16"/>
  <c r="I5" i="16"/>
  <c r="I4" i="16"/>
  <c r="I3" i="16"/>
  <c r="I3" i="13"/>
  <c r="I4" i="13"/>
  <c r="I5" i="13"/>
  <c r="I6" i="13"/>
  <c r="I7" i="13"/>
  <c r="I8" i="13"/>
  <c r="I9" i="13"/>
  <c r="I10" i="13"/>
  <c r="I11" i="13"/>
  <c r="I12" i="13"/>
  <c r="I13" i="13"/>
  <c r="I14" i="13"/>
  <c r="I15" i="13"/>
  <c r="I16" i="13"/>
  <c r="I17" i="13"/>
  <c r="I18" i="13"/>
  <c r="I19" i="13"/>
  <c r="I20" i="13"/>
  <c r="I21" i="13"/>
  <c r="I22" i="13"/>
  <c r="I23" i="13"/>
  <c r="I24" i="13"/>
  <c r="I25" i="13"/>
  <c r="I26" i="13"/>
  <c r="I27" i="13"/>
  <c r="M231" i="19" l="1"/>
  <c r="K231" i="19"/>
  <c r="J231" i="19"/>
  <c r="I231" i="19"/>
  <c r="G231" i="19"/>
  <c r="F231" i="19"/>
  <c r="E231" i="19"/>
  <c r="D231" i="19"/>
  <c r="M230" i="19"/>
  <c r="K230" i="19"/>
  <c r="J230" i="19"/>
  <c r="I230" i="19"/>
  <c r="G230" i="19"/>
  <c r="F230" i="19"/>
  <c r="E230" i="19"/>
  <c r="D230" i="19"/>
  <c r="R227" i="19"/>
  <c r="N227" i="19"/>
  <c r="L227" i="19"/>
  <c r="H230" i="19" l="1"/>
  <c r="H231" i="19"/>
  <c r="N231" i="19"/>
  <c r="N230" i="19"/>
  <c r="K232" i="19"/>
  <c r="M232" i="19"/>
  <c r="L231" i="19"/>
  <c r="J232" i="19"/>
  <c r="O231" i="19"/>
  <c r="O230" i="19"/>
  <c r="Q231" i="19"/>
  <c r="Q230" i="19"/>
  <c r="P231" i="19"/>
  <c r="P230" i="19"/>
  <c r="L230" i="19"/>
  <c r="I232" i="19"/>
  <c r="R230" i="19" l="1"/>
  <c r="R231" i="19"/>
  <c r="P232" i="19"/>
  <c r="Q232" i="19"/>
  <c r="O232" i="19"/>
  <c r="D4" i="17" l="1"/>
  <c r="D6" i="17"/>
  <c r="D7" i="17"/>
  <c r="D8" i="17"/>
  <c r="D9" i="17"/>
  <c r="D10" i="17"/>
  <c r="D11" i="17"/>
  <c r="D12" i="17"/>
  <c r="D13" i="17"/>
  <c r="D14" i="17"/>
  <c r="D15" i="17"/>
  <c r="D16" i="17"/>
  <c r="D17" i="17"/>
  <c r="D18" i="17"/>
  <c r="D19" i="17"/>
  <c r="D20" i="17"/>
  <c r="D21" i="17"/>
  <c r="D22" i="17"/>
  <c r="D23" i="17"/>
  <c r="D24" i="17"/>
  <c r="D25" i="17"/>
  <c r="D26" i="17"/>
  <c r="D27" i="17"/>
  <c r="D28" i="17"/>
  <c r="D3" i="17"/>
  <c r="C29" i="17"/>
  <c r="B29" i="17"/>
  <c r="D29" i="17" l="1"/>
  <c r="H30" i="11"/>
  <c r="H29" i="11"/>
  <c r="H28" i="11"/>
  <c r="H27" i="11"/>
  <c r="H26" i="11"/>
  <c r="H25" i="11"/>
  <c r="H24" i="11"/>
  <c r="H23" i="11"/>
  <c r="H22" i="11"/>
  <c r="H21" i="11"/>
  <c r="H20" i="11"/>
  <c r="H19" i="11"/>
  <c r="H18" i="11"/>
  <c r="H17" i="11"/>
  <c r="H16" i="11"/>
  <c r="H15" i="11"/>
  <c r="H14" i="11"/>
  <c r="H13" i="11"/>
  <c r="H12" i="11"/>
  <c r="H11" i="11"/>
  <c r="H10" i="11"/>
  <c r="H9" i="11"/>
  <c r="H8" i="11"/>
  <c r="H7" i="11"/>
  <c r="H6" i="11"/>
  <c r="K1766" i="1"/>
  <c r="E1766" i="1"/>
  <c r="F1766" i="1"/>
  <c r="G1766" i="1"/>
  <c r="D1767" i="1"/>
  <c r="E1767" i="1"/>
  <c r="F1767" i="1"/>
  <c r="G1767" i="1"/>
  <c r="I1766" i="1"/>
  <c r="J1766" i="1"/>
  <c r="I1767" i="1"/>
  <c r="J1767" i="1"/>
  <c r="K1767" i="1"/>
  <c r="M1766" i="1"/>
  <c r="M1767" i="1"/>
  <c r="L1762" i="1"/>
  <c r="O1762" i="1"/>
  <c r="S1762" i="1"/>
  <c r="L1763" i="1"/>
  <c r="O1763" i="1"/>
  <c r="S1763" i="1"/>
  <c r="T1763" i="1" l="1"/>
  <c r="T1762" i="1"/>
  <c r="H1767" i="1"/>
  <c r="H1766" i="1"/>
  <c r="L1767" i="1"/>
  <c r="L1766" i="1"/>
  <c r="G1768" i="1"/>
  <c r="D1768" i="1"/>
  <c r="M1768" i="1"/>
  <c r="E1768" i="1"/>
  <c r="I1768" i="1"/>
  <c r="Q1766" i="1"/>
  <c r="F1768" i="1"/>
  <c r="Q1767" i="1"/>
  <c r="P1766" i="1"/>
  <c r="K1768" i="1"/>
  <c r="N1766" i="1"/>
  <c r="O1766" i="1" s="1"/>
  <c r="J1768" i="1"/>
  <c r="N1767" i="1"/>
  <c r="O1767" i="1" s="1"/>
  <c r="P1767" i="1"/>
  <c r="Q1768" i="1" l="1"/>
  <c r="P1768" i="1"/>
  <c r="R1767" i="1"/>
  <c r="S1767" i="1" s="1"/>
  <c r="R1766" i="1"/>
  <c r="S1766" i="1" s="1"/>
  <c r="N1768" i="1"/>
  <c r="R1768" i="1" l="1"/>
</calcChain>
</file>

<file path=xl/sharedStrings.xml><?xml version="1.0" encoding="utf-8"?>
<sst xmlns="http://schemas.openxmlformats.org/spreadsheetml/2006/main" count="6361" uniqueCount="568">
  <si>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</si>
  <si>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</si>
  <si>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</si>
  <si>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</si>
  <si>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</si>
  <si>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</si>
  <si>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</si>
  <si>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</si>
  <si>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</si>
  <si>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</si>
  <si>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</si>
  <si>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</si>
  <si>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</si>
  <si>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</si>
  <si>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</si>
  <si>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</si>
  <si>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</si>
  <si>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</si>
  <si>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</si>
  <si>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</si>
  <si>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</si>
  <si>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</si>
  <si>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</si>
  <si>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</si>
  <si>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</si>
  <si>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</si>
  <si>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</si>
  <si>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</si>
  <si>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</si>
  <si>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</si>
  <si>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</si>
  <si>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</si>
  <si>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</si>
  <si>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</si>
  <si>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</si>
  <si>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</si>
  <si>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</si>
  <si>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</si>
  <si>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</si>
  <si>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</si>
  <si>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</si>
  <si>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</si>
  <si>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</si>
  <si>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</si>
  <si>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</si>
  <si>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</si>
  <si>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</si>
  <si>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</si>
  <si>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</si>
  <si>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</si>
  <si>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</si>
  <si>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</si>
  <si>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</si>
  <si>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</si>
  <si>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</si>
  <si>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</si>
  <si>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</si>
  <si>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</si>
  <si>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</si>
  <si>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</si>
  <si>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</si>
  <si>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</si>
  <si>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</si>
  <si>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</si>
  <si>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</si>
  <si>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</si>
  <si>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</si>
  <si>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</si>
  <si>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</si>
  <si>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</si>
  <si>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</si>
  <si>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</si>
  <si>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</si>
  <si>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</si>
  <si>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</si>
  <si>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</si>
  <si>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</si>
  <si>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</si>
  <si>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</si>
  <si>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</si>
  <si>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</si>
  <si>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</si>
  <si>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</si>
  <si>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</si>
  <si>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</si>
  <si>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</si>
  <si>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</si>
  <si>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</si>
  <si>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</si>
  <si>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</si>
  <si>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</si>
  <si>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</si>
  <si>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</si>
  <si>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</si>
  <si>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</si>
  <si>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</si>
  <si>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</si>
  <si>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</si>
  <si>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</si>
  <si>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</si>
  <si>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</si>
  <si>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</si>
  <si>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</si>
  <si>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</si>
  <si>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</si>
  <si>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</si>
  <si>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</si>
  <si>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</si>
  <si>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</si>
  <si>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</si>
  <si>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</si>
  <si>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</si>
  <si>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</si>
  <si>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</si>
  <si>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</si>
  <si>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</si>
  <si>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</si>
  <si>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</si>
  <si>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</si>
  <si>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</si>
  <si>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</si>
  <si>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</si>
  <si>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</si>
  <si>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</si>
  <si>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</si>
  <si>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</si>
  <si>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</si>
  <si>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</si>
  <si>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</si>
  <si>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</si>
  <si>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</si>
  <si>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</si>
  <si>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</si>
  <si>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</si>
  <si>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</si>
  <si>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</si>
  <si>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</si>
  <si>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</si>
  <si>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</si>
  <si>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</si>
  <si>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</si>
  <si>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</si>
  <si>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</si>
  <si>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</si>
  <si>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</si>
  <si>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</si>
  <si>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</si>
  <si>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</si>
  <si>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</si>
  <si>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</si>
  <si>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</si>
  <si>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</si>
  <si>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</si>
  <si>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</si>
  <si>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</si>
  <si>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</si>
  <si>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</si>
  <si>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</si>
  <si>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</si>
  <si>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</si>
  <si>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</si>
  <si>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</si>
  <si>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</si>
  <si>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</si>
  <si>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</si>
  <si>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</si>
  <si>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</si>
  <si>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</si>
  <si>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</si>
  <si>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</si>
  <si>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</si>
  <si>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</si>
  <si>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</si>
  <si>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</si>
  <si>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</si>
  <si>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</si>
  <si>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</si>
  <si>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</si>
  <si>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</si>
  <si>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</si>
  <si>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</si>
  <si>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</si>
  <si>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</si>
  <si>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</si>
  <si>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</si>
  <si>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</si>
  <si>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</si>
  <si>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</si>
  <si>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</si>
  <si>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</si>
  <si>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</si>
  <si>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</si>
  <si>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</si>
  <si>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</si>
  <si>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</si>
  <si>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</si>
  <si>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</si>
  <si>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</si>
  <si>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</si>
  <si>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</si>
  <si>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</si>
  <si>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</si>
  <si>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</si>
  <si>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</si>
  <si>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</si>
  <si>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</si>
  <si>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</si>
  <si>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</si>
  <si>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</si>
  <si>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</si>
  <si>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</si>
  <si>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</si>
  <si>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</si>
  <si>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</si>
  <si>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</si>
  <si>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</si>
  <si>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</si>
  <si>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</si>
  <si>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</si>
  <si>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</si>
  <si>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</si>
  <si>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</si>
  <si>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</si>
  <si>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</si>
  <si>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</si>
  <si>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</si>
  <si>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</si>
  <si>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</si>
  <si>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</si>
  <si>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</si>
  <si>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</si>
  <si>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</si>
  <si>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</si>
  <si>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</si>
  <si>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</si>
  <si>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</si>
  <si>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</si>
  <si>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</si>
  <si>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</si>
  <si>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</si>
  <si>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</si>
  <si>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</si>
  <si>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</si>
  <si>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</si>
  <si>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</si>
  <si>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</si>
  <si>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</si>
  <si>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</si>
  <si>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</si>
  <si>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</si>
  <si>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</si>
  <si>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</si>
  <si>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</si>
  <si>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</si>
  <si>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</si>
  <si>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</si>
  <si>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</si>
  <si>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</si>
  <si>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</si>
  <si>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</si>
  <si>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</si>
  <si>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</si>
  <si>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</si>
  <si>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</si>
  <si>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</si>
  <si>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</si>
  <si>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COPENHAGEN</t>
  </si>
  <si>
    <t>QUITO</t>
  </si>
  <si>
    <t>GUAYAQUIL</t>
  </si>
  <si>
    <t>ALEXANDRIA</t>
  </si>
  <si>
    <t>SAN SALVADOR</t>
  </si>
  <si>
    <t>BATA</t>
  </si>
  <si>
    <t>MALABO</t>
  </si>
  <si>
    <t>TALLINN</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</si>
  <si>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</si>
  <si>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</si>
  <si>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</si>
  <si>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</si>
  <si>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</si>
  <si>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</si>
  <si>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</si>
  <si>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</si>
  <si>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</si>
  <si>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</si>
  <si>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</si>
  <si>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</si>
  <si>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</si>
  <si>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</si>
  <si>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</si>
  <si>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</si>
  <si>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</si>
  <si>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</si>
  <si>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</si>
  <si>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</si>
  <si>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</si>
  <si>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</si>
  <si>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</si>
  <si>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</si>
  <si>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</si>
  <si>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</si>
  <si>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</si>
  <si>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</si>
  <si>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</si>
  <si>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</si>
  <si>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</si>
  <si>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</si>
  <si>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</si>
  <si>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</si>
  <si>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</si>
  <si>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</si>
  <si>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</si>
  <si>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</si>
  <si>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</si>
  <si>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</si>
  <si>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</si>
  <si>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</si>
  <si>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</si>
  <si>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</si>
  <si>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</si>
  <si>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</si>
  <si>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</si>
  <si>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</si>
  <si>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</si>
  <si>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</si>
  <si>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</si>
  <si>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</si>
  <si>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</si>
  <si>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</si>
  <si>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</si>
  <si>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</si>
  <si>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</si>
  <si>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</si>
  <si>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</si>
  <si>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VIENTIANE</t>
  </si>
  <si>
    <t>MADAGASCAR</t>
  </si>
  <si>
    <t>ANTANANARIVO</t>
  </si>
  <si>
    <t>MAURITIUS</t>
  </si>
  <si>
    <t>PORT LOUIS</t>
  </si>
  <si>
    <t>MONGOLIA</t>
  </si>
  <si>
    <t>ULAN BATOR</t>
  </si>
  <si>
    <t>MYANMAR</t>
  </si>
  <si>
    <t>YANGON</t>
  </si>
  <si>
    <t>SAINT LUCIA</t>
  </si>
  <si>
    <t>CASTRIES</t>
  </si>
  <si>
    <t>JEDDAH</t>
  </si>
  <si>
    <t>JOHANNESBURG</t>
  </si>
  <si>
    <t>TOGO</t>
  </si>
  <si>
    <t>LOME</t>
  </si>
  <si>
    <t>TURKMENISTAN</t>
  </si>
  <si>
    <t>ASHGABAT</t>
  </si>
  <si>
    <t>ATLANTA, GA</t>
  </si>
  <si>
    <t>GRODNO</t>
  </si>
  <si>
    <t>LATVIA</t>
  </si>
  <si>
    <t>RIGA</t>
  </si>
  <si>
    <t>KALININGRAD</t>
  </si>
  <si>
    <t>SOVETSK</t>
  </si>
  <si>
    <t>VALENCIA</t>
  </si>
  <si>
    <t>BENGUELA</t>
  </si>
  <si>
    <t>BELO HORIZONTE</t>
  </si>
  <si>
    <t>GOA</t>
  </si>
  <si>
    <t>MACAO</t>
  </si>
  <si>
    <t>BEIRA</t>
  </si>
  <si>
    <t>SAO TOME AND PRINCIPE</t>
  </si>
  <si>
    <t xml:space="preserve">SAO TOME </t>
  </si>
  <si>
    <t>TIMOR-LESTE</t>
  </si>
  <si>
    <t>DILI</t>
  </si>
  <si>
    <t>NEWARK, NJ</t>
  </si>
  <si>
    <t>NEW BEDFORD, MA</t>
  </si>
  <si>
    <t>RECIFE</t>
  </si>
  <si>
    <t>ICELAND</t>
  </si>
  <si>
    <t>REYKJAVIK</t>
  </si>
  <si>
    <t>OSAKA</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</si>
  <si>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</si>
  <si>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</si>
  <si>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</si>
  <si>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</si>
  <si>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</si>
  <si>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</si>
  <si>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</si>
  <si>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</si>
  <si>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</si>
  <si>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</si>
  <si>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</si>
  <si>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</si>
  <si>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</si>
  <si>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</si>
  <si>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</si>
  <si>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</si>
  <si>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</si>
  <si>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</si>
  <si>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</si>
  <si>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</si>
  <si>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</si>
  <si>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</si>
  <si>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</si>
  <si>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</si>
  <si>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</si>
  <si>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</si>
  <si>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</si>
  <si>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</si>
  <si>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</si>
  <si>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</si>
  <si>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</si>
  <si>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</si>
  <si>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</si>
  <si>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</si>
  <si>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</si>
  <si>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ERITREA</t>
  </si>
  <si>
    <t>ASMARA</t>
  </si>
  <si>
    <t>SAN MARINO</t>
  </si>
  <si>
    <t>DETROIT, MI</t>
  </si>
  <si>
    <t>PHILADELPHIA, PA</t>
  </si>
  <si>
    <t>Austria</t>
  </si>
  <si>
    <t>Czech Republic</t>
  </si>
  <si>
    <t>Denmark</t>
  </si>
  <si>
    <t>Greece</t>
  </si>
  <si>
    <t>TAMPA, FL</t>
  </si>
  <si>
    <t>Luxembourg</t>
  </si>
  <si>
    <t>Latvia</t>
  </si>
  <si>
    <t>VITSYEBSK</t>
  </si>
  <si>
    <t>Malta</t>
  </si>
  <si>
    <t>Norway</t>
  </si>
  <si>
    <t>Poland</t>
  </si>
  <si>
    <t>BREST</t>
  </si>
  <si>
    <t>LUTSK</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</si>
  <si>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</si>
  <si>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</si>
  <si>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</si>
  <si>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</si>
  <si>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</si>
  <si>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</si>
  <si>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</si>
  <si>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</si>
  <si>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</si>
  <si>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</si>
  <si>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THESSALONIKI</t>
  </si>
  <si>
    <t>SZEGED</t>
  </si>
  <si>
    <t>CAHUL</t>
  </si>
  <si>
    <t>ROSTOV</t>
  </si>
  <si>
    <t>Bulgaria</t>
  </si>
  <si>
    <t>Croatia</t>
  </si>
  <si>
    <t>BANJA LUKA</t>
  </si>
  <si>
    <t>MOSTAR</t>
  </si>
  <si>
    <t>TUZLA</t>
  </si>
  <si>
    <t>MISSISSAUGA</t>
  </si>
  <si>
    <t>KOTOR</t>
  </si>
  <si>
    <t xml:space="preserve">Types of visas </t>
  </si>
  <si>
    <t xml:space="preserve">Airport transit visas (ATVs) applied for </t>
  </si>
  <si>
    <t xml:space="preserve"> ATVs issued (including multiple)</t>
  </si>
  <si>
    <t>Multiple ATVs issued</t>
  </si>
  <si>
    <t xml:space="preserve">ATVs not issued </t>
  </si>
  <si>
    <t>Not issued rate for ATVs</t>
  </si>
  <si>
    <t>Uniform visas applied for</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</si>
  <si>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</si>
  <si>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</si>
  <si>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</si>
  <si>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</si>
  <si>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</si>
  <si>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</si>
  <si>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</si>
  <si>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</si>
  <si>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</si>
  <si>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</si>
  <si>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</si>
  <si>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</si>
  <si>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</si>
  <si>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</si>
  <si>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</si>
  <si>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</si>
  <si>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</si>
  <si>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</si>
  <si>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</si>
  <si>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</si>
  <si>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</si>
  <si>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TANZANIA</t>
  </si>
  <si>
    <t>MOLDOVA</t>
  </si>
  <si>
    <t>SYRIA</t>
  </si>
  <si>
    <t>SHENYANG</t>
  </si>
  <si>
    <t>KYIV</t>
  </si>
  <si>
    <t>LVIV</t>
  </si>
  <si>
    <t>ODESA</t>
  </si>
  <si>
    <t>BELGRADE</t>
  </si>
  <si>
    <t xml:space="preserve">Total LTVs issued </t>
  </si>
  <si>
    <t xml:space="preserve">Total LTVs issued  </t>
  </si>
  <si>
    <t xml:space="preserve">Total LTVs issued   </t>
  </si>
  <si>
    <t>CHERNIVTSI</t>
  </si>
  <si>
    <t>BAGHDAD</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</si>
  <si>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</si>
  <si>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</si>
  <si>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</si>
  <si>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</si>
  <si>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</si>
  <si>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</si>
  <si>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</si>
  <si>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</si>
  <si>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</si>
  <si>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</si>
  <si>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</si>
  <si>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LIBERIA</t>
  </si>
  <si>
    <t>MONROVIA</t>
  </si>
  <si>
    <t>Multiple entry uniform visas (MEVs) issued</t>
  </si>
  <si>
    <t xml:space="preserve">Multiple entry uniform visas (MEVs) issued </t>
  </si>
  <si>
    <t>LITHUANIA</t>
  </si>
  <si>
    <t>VILNIUS</t>
  </si>
  <si>
    <t>LIBYA</t>
  </si>
  <si>
    <t>TRIPOLI</t>
  </si>
  <si>
    <t>KAZAN</t>
  </si>
  <si>
    <t>SOLOTVYNO</t>
  </si>
  <si>
    <t xml:space="preserve">Uniform C visas issued in consulates </t>
  </si>
  <si>
    <t>Uniform C visas issued at border crossing points</t>
  </si>
  <si>
    <t>Total uniform C visas issued</t>
  </si>
  <si>
    <t xml:space="preserve">a) Uniform short stay visas entitle the holder to stay in the territories of all Member States for a period of maximum 90 days/180 days. Such visas may be issued for the purpose of a single entry or multiple entries ("MEVs "). </t>
  </si>
  <si>
    <t>Member State</t>
  </si>
  <si>
    <t>LUBUMBASHI</t>
  </si>
  <si>
    <t>NAPLES</t>
  </si>
  <si>
    <t>NOVOROSSIYSK</t>
  </si>
  <si>
    <t>Cyprus</t>
  </si>
  <si>
    <t>KRASNODAR</t>
  </si>
  <si>
    <t xml:space="preserve">USA </t>
  </si>
  <si>
    <t>HONG KONG S.A.R.</t>
  </si>
  <si>
    <t>MACAO S.A.R.</t>
  </si>
  <si>
    <t>IRAN</t>
  </si>
  <si>
    <t>CONGO (DEMOCRATIC REPUBLIC)</t>
  </si>
  <si>
    <t>CONGO (BRAZZAVILLE)</t>
  </si>
  <si>
    <t>PALESTINIAN AUTHORITY</t>
  </si>
  <si>
    <t>SOUTH KOREA</t>
  </si>
  <si>
    <t>LAOS</t>
  </si>
  <si>
    <t>TAIWAN</t>
  </si>
  <si>
    <t>VIETNAM</t>
  </si>
  <si>
    <t>GJIROKASTER</t>
  </si>
  <si>
    <t>KORCE</t>
  </si>
  <si>
    <t>LUGANO</t>
  </si>
  <si>
    <t xml:space="preserve">PALESTINIAN AUTHORITY </t>
  </si>
  <si>
    <t xml:space="preserve">SOUTH AFRICA </t>
  </si>
  <si>
    <t xml:space="preserve">OMAN </t>
  </si>
  <si>
    <t xml:space="preserve">DENMARK </t>
  </si>
  <si>
    <t>BALTI</t>
  </si>
  <si>
    <t>NORTH MACEDONIA</t>
  </si>
  <si>
    <t>ASTANA</t>
  </si>
  <si>
    <t>TÜRKIYE</t>
  </si>
  <si>
    <t>CURITIBA</t>
  </si>
  <si>
    <t>BENGHAZI</t>
  </si>
  <si>
    <t>BORDEAUX</t>
  </si>
  <si>
    <t>MARSEILLE</t>
  </si>
  <si>
    <t>VANUATU</t>
  </si>
  <si>
    <t>PORT VILA</t>
  </si>
  <si>
    <t>NERTHERLANDS</t>
  </si>
  <si>
    <t>Total worldwide 2022</t>
  </si>
  <si>
    <r>
      <t>The sheet entitled ‘</t>
    </r>
    <r>
      <rPr>
        <b/>
        <sz val="11"/>
        <color theme="1"/>
        <rFont val="Calibri"/>
        <family val="2"/>
        <scheme val="minor"/>
      </rPr>
      <t>Totals -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</si>
  <si>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NIS</t>
  </si>
  <si>
    <t>BURSA</t>
  </si>
  <si>
    <t>DRESDEN</t>
  </si>
  <si>
    <t>TURIN</t>
  </si>
  <si>
    <t>LYON</t>
  </si>
  <si>
    <t>SEVILLA</t>
  </si>
  <si>
    <t>PORTO</t>
  </si>
  <si>
    <t>LIVNO</t>
  </si>
  <si>
    <t>ORASJE</t>
  </si>
  <si>
    <t>SAN JUAN. PR</t>
  </si>
  <si>
    <t>AUSTRILIA</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</si>
  <si>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rFont val="Calibri"/>
        <family val="2"/>
        <scheme val="minor"/>
      </rPr>
      <t>separate worksheet</t>
    </r>
    <r>
      <rPr>
        <sz val="11"/>
        <rFont val="Calibri"/>
        <family val="2"/>
        <scheme val="minor"/>
      </rPr>
      <t xml:space="preserve"> which can be </t>
    </r>
    <r>
      <rPr>
        <b/>
        <sz val="11"/>
        <rFont val="Calibri"/>
        <family val="2"/>
        <scheme val="minor"/>
      </rPr>
      <t>navigated with tabs below</t>
    </r>
    <r>
      <rPr>
        <sz val="11"/>
        <rFont val="Calibri"/>
        <family val="2"/>
        <scheme val="minor"/>
      </rPr>
      <t>. In order to facilitate the navigation of the compilation, each tab has been assigned a name briefly describing the contents of the respective table. Data on national short-stay visas issued by Bulgaria, Cyprus and Romania are presented in a separate tab.</t>
    </r>
  </si>
  <si>
    <t>* Austria, Belgium, Croatia,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</si>
  <si>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t>Total worldwide 2023</t>
  </si>
  <si>
    <t>The subtotals for the chosen selection are presented at the bottom of the page ("Selection Sub total in 2023"), and below ("Total worldwide 2023") appear the general totals for all Member States/Associated countries in all locations.</t>
  </si>
  <si>
    <t>The final sheet contains contains data for the three Member States not yet fully applying the Schengen acquis in 2023 (Bulgaria, Cyprus and Romania).</t>
  </si>
  <si>
    <t>All data have been provided by the Schengen States (EU Member States and Associated countries), in accordance with the Visa Code, Article 46 and Annex XII.  The data on visas applied for at the consulates of Bulgaria, Cyprus and Romania concern national visas.</t>
  </si>
  <si>
    <t xml:space="preserve">Total uniform visas issued (including MEV) 
</t>
  </si>
  <si>
    <t>Total LTV visas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</si>
</sst>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31"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Arial"/>
      <family val="2"/>
    </font>
    <font>
      <sz val="10"/>
      <color rgb="FF000000"/>
      <name val="Arial"/>
      <family val="2"/>
      <charset val="1"/>
    </font>
    <font>
      <sz val="10"/>
      <name val="Arial"/>
      <family val="2"/>
      <charset val="1"/>
    </font>
    <font>
      <sz val="20"/>
      <color rgb="FFFF0000"/>
      <name val="Calibri"/>
      <family val="2"/>
      <scheme val="minor"/>
    </font>
    <font>
      <sz val="10"/>
      <name val="Calibri"/>
      <family val="2"/>
    </font>
  </fonts>
  <fills count="21">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
      <patternFill patternType="solid">
        <fgColor theme="0" tint="-0.14996795556505021"/>
        <bgColor indexed="64"/>
      </patternFill>
    </fill>
    <fill>
      <patternFill patternType="solid">
        <fgColor rgb="FFEBF1DE"/>
        <bgColor rgb="FFFDEADA"/>
      </patternFill>
    </fill>
    <fill>
      <patternFill patternType="solid">
        <fgColor rgb="FFFFFFFF"/>
        <bgColor rgb="FFEBF1DE"/>
      </patternFill>
    </fill>
    <fill>
      <patternFill patternType="solid">
        <fgColor rgb="FFFDEADA"/>
        <bgColor rgb="FFEBF1DE"/>
      </patternFill>
    </fill>
    <fill>
      <patternFill patternType="solid">
        <fgColor rgb="FFD9D9D9"/>
        <bgColor rgb="FFDCE6F2"/>
      </patternFill>
    </fill>
    <fill>
      <patternFill patternType="solid">
        <fgColor rgb="FFFFC000"/>
        <bgColor indexed="64"/>
      </patternFill>
    </fill>
  </fills>
  <borders count="1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theme="6" tint="-0.499984740745262"/>
      </left>
      <right style="medium">
        <color theme="6" tint="-0.499984740745262"/>
      </right>
      <top style="thin">
        <color indexed="64"/>
      </top>
      <bottom style="medium">
        <color theme="6" tint="-0.499984740745262"/>
      </bottom>
      <diagonal/>
    </border>
    <border>
      <left/>
      <right style="thin">
        <color theme="6" tint="-0.499984740745262"/>
      </right>
      <top style="thin">
        <color indexed="64"/>
      </top>
      <bottom style="medium">
        <color theme="6" tint="-0.499984740745262"/>
      </bottom>
      <diagonal/>
    </border>
    <border>
      <left/>
      <right/>
      <top style="thin">
        <color indexed="64"/>
      </top>
      <bottom style="medium">
        <color theme="6" tint="-0.499984740745262"/>
      </bottom>
      <diagonal/>
    </border>
    <border>
      <left style="thin">
        <color indexed="64"/>
      </left>
      <right style="thin">
        <color theme="6" tint="-0.499984740745262"/>
      </right>
      <top style="thin">
        <color indexed="64"/>
      </top>
      <bottom/>
      <diagonal/>
    </border>
    <border>
      <left style="thin">
        <color indexed="64"/>
      </left>
      <right style="thin">
        <color rgb="FF76933C"/>
      </right>
      <top style="medium">
        <color theme="6" tint="-0.499984740745262"/>
      </top>
      <bottom style="thin">
        <color rgb="FF76933C"/>
      </bottom>
      <diagonal/>
    </border>
    <border>
      <left style="thin">
        <color indexed="64"/>
      </left>
      <right style="thin">
        <color rgb="FF76933C"/>
      </right>
      <top style="thin">
        <color rgb="FFEBF1DE"/>
      </top>
      <bottom style="thin">
        <color rgb="FFEBF1DE"/>
      </bottom>
      <diagonal/>
    </border>
    <border>
      <left style="thin">
        <color indexed="64"/>
      </left>
      <right style="thin">
        <color rgb="FF76933C"/>
      </right>
      <top style="thin">
        <color rgb="FF76933C"/>
      </top>
      <bottom style="thin">
        <color rgb="FF76933C"/>
      </bottom>
      <diagonal/>
    </border>
    <border>
      <left style="thin">
        <color indexed="64"/>
      </left>
      <right style="thin">
        <color rgb="FF76933C"/>
      </right>
      <top style="thin">
        <color rgb="FF76933C"/>
      </top>
      <bottom style="double">
        <color theme="6" tint="-0.499984740745262"/>
      </bottom>
      <diagonal/>
    </border>
    <border>
      <left style="thin">
        <color indexed="64"/>
      </left>
      <right style="thin">
        <color theme="6" tint="-0.499984740745262"/>
      </right>
      <top style="thin">
        <color indexed="64"/>
      </top>
      <bottom style="medium">
        <color theme="6" tint="-0.499984740745262"/>
      </bottom>
      <diagonal/>
    </border>
    <border>
      <left/>
      <right style="thin">
        <color indexed="64"/>
      </right>
      <top style="thin">
        <color indexed="64"/>
      </top>
      <bottom style="medium">
        <color theme="6" tint="-0.499984740745262"/>
      </bottom>
      <diagonal/>
    </border>
    <border>
      <left style="thin">
        <color indexed="64"/>
      </left>
      <right style="thin">
        <color theme="6" tint="-0.499984740745262"/>
      </right>
      <top/>
      <bottom style="thin">
        <color theme="6" tint="-0.499984740745262"/>
      </bottom>
      <diagonal/>
    </border>
    <border>
      <left/>
      <right style="thin">
        <color indexed="64"/>
      </right>
      <top/>
      <bottom style="thin">
        <color theme="6" tint="-0.499984740745262"/>
      </bottom>
      <diagonal/>
    </border>
    <border>
      <left/>
      <right style="thin">
        <color indexed="64"/>
      </right>
      <top style="thin">
        <color theme="6" tint="-0.499984740745262"/>
      </top>
      <bottom style="thin">
        <color theme="6" tint="-0.499984740745262"/>
      </bottom>
      <diagonal/>
    </border>
    <border>
      <left/>
      <right/>
      <top style="thin">
        <color indexed="64"/>
      </top>
      <bottom/>
      <diagonal/>
    </border>
    <border>
      <left style="thin">
        <color rgb="FF76933C"/>
      </left>
      <right style="medium">
        <color theme="6" tint="-0.499984740745262"/>
      </right>
      <top style="thin">
        <color rgb="FFEBF1DE"/>
      </top>
      <bottom style="thin">
        <color rgb="FFEBF1DE"/>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thin">
        <color rgb="FF76933C"/>
      </left>
      <right style="medium">
        <color theme="6" tint="-0.499984740745262"/>
      </right>
      <top style="medium">
        <color theme="6" tint="-0.499984740745262"/>
      </top>
      <bottom style="thin">
        <color rgb="FF76933C"/>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theme="6" tint="-0.499984740745262"/>
      </right>
      <top style="thin">
        <color theme="6" tint="-0.499984740745262"/>
      </top>
      <bottom style="double">
        <color theme="6" tint="-0.499984740745262"/>
      </bottom>
      <diagonal/>
    </border>
    <border>
      <left/>
      <right style="thin">
        <color indexed="64"/>
      </right>
      <top style="thin">
        <color theme="6" tint="-0.499984740745262"/>
      </top>
      <bottom style="double">
        <color theme="6" tint="-0.499984740745262"/>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double">
        <color theme="6" tint="-0.249977111117893"/>
      </bottom>
      <diagonal/>
    </border>
    <border>
      <left style="medium">
        <color theme="6" tint="-0.499984740745262"/>
      </left>
      <right/>
      <top/>
      <bottom style="double">
        <color theme="6" tint="-0.249977111117893"/>
      </bottom>
      <diagonal/>
    </border>
    <border>
      <left/>
      <right style="medium">
        <color theme="6" tint="-0.499984740745262"/>
      </right>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right/>
      <top style="medium">
        <color theme="6" tint="-0.499984740745262"/>
      </top>
      <bottom style="thin">
        <color theme="6" tint="-0.499984740745262"/>
      </bottom>
      <diagonal/>
    </border>
    <border>
      <left style="medium">
        <color theme="6" tint="-0.499984740745262"/>
      </left>
      <right style="thin">
        <color indexed="64"/>
      </right>
      <top style="double">
        <color theme="6" tint="-0.499984740745262"/>
      </top>
      <bottom style="medium">
        <color theme="6" tint="-0.499984740745262"/>
      </bottom>
      <diagonal/>
    </border>
    <border>
      <left/>
      <right style="thin">
        <color rgb="FF76933C"/>
      </right>
      <top style="double">
        <color rgb="FF76933C"/>
      </top>
      <bottom style="medium">
        <color theme="6" tint="-0.499984740745262"/>
      </bottom>
      <diagonal/>
    </border>
    <border>
      <left style="medium">
        <color theme="6" tint="-0.499984740745262"/>
      </left>
      <right style="thin">
        <color indexed="64"/>
      </right>
      <top style="double">
        <color rgb="FF76933C"/>
      </top>
      <bottom style="medium">
        <color theme="6" tint="-0.499984740745262"/>
      </bottom>
      <diagonal/>
    </border>
    <border>
      <left/>
      <right style="medium">
        <color theme="6" tint="-0.499984740745262"/>
      </right>
      <top style="double">
        <color rgb="FF76933C"/>
      </top>
      <bottom style="medium">
        <color theme="6" tint="-0.499984740745262"/>
      </bottom>
      <diagonal/>
    </border>
    <border>
      <left/>
      <right style="thin">
        <color indexed="64"/>
      </right>
      <top/>
      <bottom/>
      <diagonal/>
    </border>
    <border>
      <left/>
      <right style="thin">
        <color indexed="64"/>
      </right>
      <top style="double">
        <color theme="6" tint="-0.499984740745262"/>
      </top>
      <bottom style="medium">
        <color theme="6" tint="-0.499984740745262"/>
      </bottom>
      <diagonal/>
    </border>
    <border>
      <left/>
      <right/>
      <top style="double">
        <color rgb="FF76933C"/>
      </top>
      <bottom style="medium">
        <color theme="6" tint="-0.499984740745262"/>
      </bottom>
      <diagonal/>
    </border>
    <border>
      <left/>
      <right style="medium">
        <color indexed="64"/>
      </right>
      <top style="medium">
        <color indexed="64"/>
      </top>
      <bottom style="thin">
        <color indexed="64"/>
      </bottom>
      <diagonal/>
    </border>
  </borders>
  <cellStyleXfs count="17">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xf numFmtId="0" fontId="26" fillId="0" borderId="0"/>
  </cellStyleXfs>
  <cellXfs count="265">
    <xf numFmtId="0" fontId="0" fillId="0" borderId="0" xfId="0"/>
    <xf numFmtId="0" fontId="0" fillId="0" borderId="2" xfId="0" applyBorder="1" applyAlignment="1">
      <alignment wrapText="1"/>
    </xf>
    <xf numFmtId="164" fontId="1" fillId="6" borderId="1" xfId="5" applyNumberFormat="1" applyFont="1" applyFill="1" applyBorder="1" applyAlignment="1" applyProtection="1">
      <alignment horizontal="center" vertical="center" wrapText="1"/>
    </xf>
    <xf numFmtId="0" fontId="3" fillId="7" borderId="4" xfId="0" applyFont="1" applyFill="1" applyBorder="1" applyAlignment="1">
      <alignment horizontal="center" textRotation="90" wrapText="1"/>
    </xf>
    <xf numFmtId="0" fontId="3" fillId="7" borderId="5" xfId="0" applyFont="1" applyFill="1" applyBorder="1" applyAlignment="1">
      <alignment horizontal="center" textRotation="90" wrapText="1"/>
    </xf>
    <xf numFmtId="0" fontId="3" fillId="7" borderId="6"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3" fillId="3"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4" fillId="4" borderId="4" xfId="3" applyFont="1" applyFill="1" applyBorder="1" applyAlignment="1">
      <alignment horizontal="center" vertical="center" textRotation="90" wrapText="1"/>
    </xf>
    <xf numFmtId="0" fontId="3" fillId="5" borderId="5" xfId="0" applyFont="1" applyFill="1" applyBorder="1" applyAlignment="1">
      <alignment horizontal="center" vertical="center" textRotation="90" wrapText="1"/>
    </xf>
    <xf numFmtId="0" fontId="3" fillId="5" borderId="6" xfId="0" applyFont="1" applyFill="1" applyBorder="1" applyAlignment="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164" fontId="1" fillId="6" borderId="1" xfId="5" applyNumberFormat="1" applyFont="1" applyFill="1" applyBorder="1" applyAlignment="1" applyProtection="1">
      <alignment horizontal="center" vertical="center"/>
    </xf>
    <xf numFmtId="9" fontId="6" fillId="6" borderId="8" xfId="5" applyFont="1" applyFill="1" applyBorder="1"/>
    <xf numFmtId="164" fontId="5" fillId="8" borderId="10" xfId="5" applyNumberFormat="1" applyFont="1" applyFill="1" applyBorder="1" applyAlignment="1" applyProtection="1">
      <alignment horizontal="center" vertical="center"/>
    </xf>
    <xf numFmtId="164" fontId="5" fillId="8" borderId="10" xfId="5" applyNumberFormat="1" applyFont="1" applyFill="1" applyBorder="1" applyAlignment="1" applyProtection="1">
      <alignment horizontal="center" vertical="center" wrapText="1"/>
    </xf>
    <xf numFmtId="164" fontId="5" fillId="8" borderId="11" xfId="0" applyNumberFormat="1" applyFont="1" applyFill="1" applyBorder="1" applyAlignment="1">
      <alignment horizontal="center" vertical="center"/>
    </xf>
    <xf numFmtId="0" fontId="8" fillId="8" borderId="12" xfId="0" applyFont="1" applyFill="1" applyBorder="1" applyAlignment="1">
      <alignment horizontal="center" vertical="center" wrapText="1"/>
    </xf>
    <xf numFmtId="165" fontId="8" fillId="8"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6" borderId="1" xfId="0" applyNumberFormat="1" applyFill="1" applyBorder="1" applyAlignment="1">
      <alignment vertical="center"/>
    </xf>
    <xf numFmtId="164" fontId="1" fillId="6" borderId="3" xfId="0" applyNumberFormat="1" applyFont="1" applyFill="1" applyBorder="1" applyAlignment="1">
      <alignment horizontal="center" vertical="center"/>
    </xf>
    <xf numFmtId="3" fontId="1" fillId="6" borderId="1" xfId="0" applyNumberFormat="1" applyFont="1" applyFill="1" applyBorder="1" applyAlignment="1" applyProtection="1">
      <alignment horizontal="center" vertical="center" wrapText="1"/>
      <protection locked="0"/>
    </xf>
    <xf numFmtId="3" fontId="0" fillId="0" borderId="0" xfId="0" applyNumberFormat="1"/>
    <xf numFmtId="0" fontId="0" fillId="0" borderId="0" xfId="0" applyAlignment="1">
      <alignment wrapText="1"/>
    </xf>
    <xf numFmtId="3" fontId="0" fillId="0" borderId="0" xfId="0" applyNumberFormat="1" applyAlignment="1">
      <alignment wrapText="1"/>
    </xf>
    <xf numFmtId="0" fontId="0" fillId="6" borderId="0" xfId="0" applyFill="1"/>
    <xf numFmtId="3" fontId="0" fillId="6" borderId="0" xfId="0" applyNumberFormat="1" applyFill="1" applyAlignment="1">
      <alignment wrapText="1"/>
    </xf>
    <xf numFmtId="3" fontId="11" fillId="10"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6"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7" fillId="6" borderId="0" xfId="0" applyNumberFormat="1" applyFont="1" applyFill="1" applyAlignment="1">
      <alignment wrapText="1"/>
    </xf>
    <xf numFmtId="0" fontId="0" fillId="0" borderId="21" xfId="0" applyBorder="1" applyAlignment="1">
      <alignment wrapText="1"/>
    </xf>
    <xf numFmtId="0" fontId="0" fillId="0" borderId="23" xfId="0" applyBorder="1" applyAlignment="1">
      <alignment wrapText="1"/>
    </xf>
    <xf numFmtId="3" fontId="14" fillId="11" borderId="24" xfId="0" applyNumberFormat="1" applyFont="1" applyFill="1" applyBorder="1" applyAlignment="1">
      <alignment wrapText="1"/>
    </xf>
    <xf numFmtId="3" fontId="14" fillId="11" borderId="26" xfId="0" applyNumberFormat="1" applyFont="1" applyFill="1" applyBorder="1" applyAlignment="1">
      <alignment wrapText="1"/>
    </xf>
    <xf numFmtId="3" fontId="0" fillId="0" borderId="28" xfId="0" applyNumberFormat="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21" xfId="0" pivotButton="1" applyNumberFormat="1" applyBorder="1" applyAlignment="1">
      <alignment wrapText="1"/>
    </xf>
    <xf numFmtId="3" fontId="0" fillId="0" borderId="21" xfId="0" applyNumberFormat="1" applyBorder="1" applyAlignment="1">
      <alignment wrapText="1"/>
    </xf>
    <xf numFmtId="3" fontId="0" fillId="6" borderId="14" xfId="0" applyNumberFormat="1" applyFill="1" applyBorder="1" applyAlignment="1">
      <alignment wrapText="1"/>
    </xf>
    <xf numFmtId="3" fontId="0" fillId="6" borderId="15" xfId="0" applyNumberFormat="1" applyFill="1" applyBorder="1" applyAlignment="1">
      <alignment wrapText="1"/>
    </xf>
    <xf numFmtId="3" fontId="0" fillId="6" borderId="16" xfId="0" applyNumberFormat="1" applyFill="1" applyBorder="1" applyAlignment="1">
      <alignment wrapText="1"/>
    </xf>
    <xf numFmtId="3" fontId="0" fillId="6" borderId="32" xfId="0" applyNumberFormat="1" applyFill="1" applyBorder="1" applyAlignment="1">
      <alignment wrapText="1"/>
    </xf>
    <xf numFmtId="3" fontId="0" fillId="6" borderId="33" xfId="0" applyNumberFormat="1" applyFill="1" applyBorder="1" applyAlignment="1">
      <alignment wrapText="1"/>
    </xf>
    <xf numFmtId="3" fontId="0" fillId="0" borderId="32" xfId="0" applyNumberFormat="1" applyBorder="1" applyAlignment="1">
      <alignment wrapText="1"/>
    </xf>
    <xf numFmtId="3" fontId="0" fillId="0" borderId="33" xfId="0" applyNumberFormat="1" applyBorder="1" applyAlignment="1">
      <alignment wrapText="1"/>
    </xf>
    <xf numFmtId="3" fontId="0" fillId="0" borderId="22" xfId="0" applyNumberFormat="1" applyBorder="1" applyAlignment="1">
      <alignment wrapText="1"/>
    </xf>
    <xf numFmtId="3" fontId="0" fillId="0" borderId="19" xfId="0" applyNumberFormat="1" applyBorder="1"/>
    <xf numFmtId="3" fontId="0" fillId="0" borderId="29" xfId="0" applyNumberFormat="1" applyBorder="1"/>
    <xf numFmtId="3" fontId="0" fillId="0" borderId="16" xfId="0" applyNumberFormat="1" applyBorder="1"/>
    <xf numFmtId="3" fontId="0" fillId="0" borderId="31" xfId="0" applyNumberFormat="1" applyBorder="1"/>
    <xf numFmtId="3" fontId="0" fillId="0" borderId="20" xfId="0" applyNumberFormat="1" applyBorder="1"/>
    <xf numFmtId="0" fontId="0" fillId="0" borderId="33" xfId="0" applyBorder="1"/>
    <xf numFmtId="0" fontId="0" fillId="0" borderId="25" xfId="0" applyBorder="1"/>
    <xf numFmtId="3" fontId="0" fillId="0" borderId="40" xfId="0" applyNumberFormat="1" applyBorder="1"/>
    <xf numFmtId="3" fontId="0" fillId="0" borderId="41" xfId="0" applyNumberFormat="1" applyBorder="1"/>
    <xf numFmtId="0" fontId="0" fillId="0" borderId="42" xfId="0" applyBorder="1"/>
    <xf numFmtId="3" fontId="0" fillId="0" borderId="21" xfId="0" pivotButton="1" applyNumberFormat="1" applyBorder="1" applyAlignment="1">
      <alignment vertical="center" wrapText="1"/>
    </xf>
    <xf numFmtId="3" fontId="14" fillId="11" borderId="26"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5" xfId="0" applyNumberFormat="1" applyBorder="1" applyAlignment="1">
      <alignment vertical="center" wrapText="1"/>
    </xf>
    <xf numFmtId="3" fontId="0" fillId="0" borderId="37" xfId="0" applyNumberFormat="1" applyBorder="1" applyAlignment="1">
      <alignment vertical="center" wrapText="1"/>
    </xf>
    <xf numFmtId="3" fontId="0" fillId="0" borderId="0" xfId="0" applyNumberFormat="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6" borderId="0" xfId="0" applyFont="1" applyFill="1" applyAlignment="1">
      <alignment wrapText="1"/>
    </xf>
    <xf numFmtId="0" fontId="11" fillId="6" borderId="0" xfId="0" applyFont="1" applyFill="1" applyAlignment="1">
      <alignment wrapText="1"/>
    </xf>
    <xf numFmtId="0" fontId="11" fillId="10" borderId="47" xfId="0" applyFont="1" applyFill="1" applyBorder="1" applyAlignment="1">
      <alignment wrapText="1"/>
    </xf>
    <xf numFmtId="0" fontId="11" fillId="10" borderId="48" xfId="0" applyFont="1" applyFill="1" applyBorder="1" applyAlignment="1">
      <alignment wrapText="1"/>
    </xf>
    <xf numFmtId="0" fontId="11" fillId="10" borderId="55" xfId="0" applyFont="1" applyFill="1" applyBorder="1" applyAlignment="1">
      <alignment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32" xfId="0" applyBorder="1" applyAlignment="1">
      <alignment wrapText="1"/>
    </xf>
    <xf numFmtId="0" fontId="0" fillId="0" borderId="33" xfId="0" applyBorder="1" applyAlignment="1">
      <alignment wrapText="1"/>
    </xf>
    <xf numFmtId="0" fontId="0" fillId="0" borderId="34" xfId="0" applyBorder="1" applyAlignment="1">
      <alignment wrapText="1"/>
    </xf>
    <xf numFmtId="3" fontId="8" fillId="6" borderId="17" xfId="0" applyNumberFormat="1" applyFont="1" applyFill="1" applyBorder="1" applyAlignment="1">
      <alignment wrapText="1"/>
    </xf>
    <xf numFmtId="3" fontId="8" fillId="6" borderId="18" xfId="0" applyNumberFormat="1" applyFont="1" applyFill="1" applyBorder="1" applyAlignment="1">
      <alignment wrapText="1"/>
    </xf>
    <xf numFmtId="3" fontId="0" fillId="0" borderId="29" xfId="0" applyNumberFormat="1" applyBorder="1" applyAlignment="1">
      <alignment vertical="center" wrapText="1"/>
    </xf>
    <xf numFmtId="3" fontId="0" fillId="0" borderId="39" xfId="0" applyNumberFormat="1" applyBorder="1" applyAlignment="1">
      <alignment vertical="center" wrapText="1"/>
    </xf>
    <xf numFmtId="3" fontId="0" fillId="0" borderId="30" xfId="0" applyNumberFormat="1" applyBorder="1" applyAlignment="1">
      <alignment vertical="center" wrapText="1"/>
    </xf>
    <xf numFmtId="0" fontId="0" fillId="0" borderId="64" xfId="0" applyBorder="1" applyAlignment="1">
      <alignment wrapText="1"/>
    </xf>
    <xf numFmtId="3" fontId="14" fillId="11" borderId="63" xfId="0" applyNumberFormat="1" applyFont="1" applyFill="1" applyBorder="1" applyAlignment="1">
      <alignment wrapText="1"/>
    </xf>
    <xf numFmtId="3" fontId="0" fillId="0" borderId="27" xfId="0" applyNumberFormat="1" applyBorder="1" applyAlignment="1">
      <alignment wrapText="1"/>
    </xf>
    <xf numFmtId="3" fontId="0" fillId="0" borderId="64" xfId="0" applyNumberFormat="1" applyBorder="1" applyAlignment="1">
      <alignment wrapText="1"/>
    </xf>
    <xf numFmtId="3" fontId="0" fillId="9" borderId="28" xfId="0" applyNumberFormat="1" applyFill="1" applyBorder="1" applyAlignment="1">
      <alignment wrapText="1"/>
    </xf>
    <xf numFmtId="3" fontId="0" fillId="9" borderId="29" xfId="0" applyNumberFormat="1" applyFill="1" applyBorder="1" applyAlignment="1">
      <alignment wrapText="1"/>
    </xf>
    <xf numFmtId="3" fontId="8" fillId="9" borderId="30" xfId="0" applyNumberFormat="1" applyFont="1" applyFill="1" applyBorder="1" applyAlignment="1">
      <alignment wrapText="1"/>
    </xf>
    <xf numFmtId="0" fontId="14" fillId="0" borderId="49" xfId="0" applyFont="1" applyBorder="1" applyAlignment="1">
      <alignment vertical="center" wrapText="1"/>
    </xf>
    <xf numFmtId="3" fontId="10" fillId="0" borderId="56" xfId="0" applyNumberFormat="1" applyFont="1" applyBorder="1" applyAlignment="1">
      <alignment vertical="center" wrapText="1"/>
    </xf>
    <xf numFmtId="0" fontId="0" fillId="0" borderId="0" xfId="0" applyAlignment="1">
      <alignment vertical="center"/>
    </xf>
    <xf numFmtId="0" fontId="14" fillId="0" borderId="50" xfId="0" applyFont="1" applyBorder="1" applyAlignment="1">
      <alignment vertical="center" wrapText="1"/>
    </xf>
    <xf numFmtId="3" fontId="10" fillId="0" borderId="57" xfId="0" applyNumberFormat="1" applyFont="1" applyBorder="1" applyAlignment="1">
      <alignment vertical="center" wrapText="1"/>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0" fillId="0" borderId="53" xfId="0" applyFont="1" applyBorder="1" applyAlignment="1">
      <alignment vertical="center" wrapText="1"/>
    </xf>
    <xf numFmtId="3" fontId="10" fillId="0" borderId="60" xfId="0" applyNumberFormat="1" applyFont="1" applyBorder="1" applyAlignment="1">
      <alignment vertical="center" wrapText="1"/>
    </xf>
    <xf numFmtId="3" fontId="0" fillId="9" borderId="14" xfId="0" applyNumberFormat="1" applyFill="1" applyBorder="1" applyAlignment="1">
      <alignment wrapText="1"/>
    </xf>
    <xf numFmtId="3" fontId="0" fillId="9" borderId="0" xfId="0" applyNumberFormat="1" applyFill="1" applyAlignment="1">
      <alignment wrapText="1"/>
    </xf>
    <xf numFmtId="3" fontId="0" fillId="9" borderId="17" xfId="0" applyNumberFormat="1" applyFill="1" applyBorder="1" applyAlignment="1">
      <alignment wrapText="1"/>
    </xf>
    <xf numFmtId="164" fontId="9" fillId="13" borderId="67" xfId="5" applyNumberFormat="1" applyFont="1" applyFill="1" applyBorder="1" applyAlignment="1" applyProtection="1">
      <alignment horizontal="center" vertical="center"/>
    </xf>
    <xf numFmtId="164" fontId="9" fillId="13" borderId="68" xfId="5" applyNumberFormat="1" applyFont="1" applyFill="1" applyBorder="1" applyAlignment="1" applyProtection="1">
      <alignment horizontal="center" vertical="center"/>
    </xf>
    <xf numFmtId="164" fontId="9" fillId="13" borderId="26" xfId="5" applyNumberFormat="1" applyFont="1" applyFill="1" applyBorder="1" applyAlignment="1" applyProtection="1">
      <alignment horizontal="center" vertical="center"/>
    </xf>
    <xf numFmtId="0" fontId="12" fillId="10" borderId="36" xfId="0" applyFont="1" applyFill="1" applyBorder="1" applyAlignment="1">
      <alignment wrapText="1"/>
    </xf>
    <xf numFmtId="0" fontId="12" fillId="10" borderId="13" xfId="0" applyFont="1" applyFill="1" applyBorder="1" applyAlignment="1">
      <alignment wrapText="1"/>
    </xf>
    <xf numFmtId="3" fontId="14" fillId="11" borderId="38" xfId="0" applyNumberFormat="1" applyFont="1" applyFill="1" applyBorder="1" applyAlignment="1">
      <alignment vertical="center" wrapText="1"/>
    </xf>
    <xf numFmtId="164" fontId="9" fillId="13" borderId="65" xfId="5" applyNumberFormat="1" applyFont="1" applyFill="1" applyBorder="1" applyAlignment="1" applyProtection="1">
      <alignment horizontal="right" vertical="center"/>
    </xf>
    <xf numFmtId="3" fontId="11" fillId="10" borderId="27" xfId="0" applyNumberFormat="1" applyFont="1" applyFill="1" applyBorder="1" applyAlignment="1">
      <alignment vertical="center" wrapText="1"/>
    </xf>
    <xf numFmtId="0" fontId="12" fillId="10" borderId="66" xfId="0" applyFont="1" applyFill="1" applyBorder="1" applyAlignment="1">
      <alignment vertical="center" wrapText="1"/>
    </xf>
    <xf numFmtId="0" fontId="11" fillId="10" borderId="69" xfId="0" applyFont="1" applyFill="1" applyBorder="1" applyAlignment="1">
      <alignment wrapText="1"/>
    </xf>
    <xf numFmtId="3" fontId="10" fillId="0" borderId="70" xfId="0" applyNumberFormat="1" applyFont="1" applyBorder="1" applyAlignment="1">
      <alignment vertical="center" wrapText="1"/>
    </xf>
    <xf numFmtId="1" fontId="1" fillId="6" borderId="1" xfId="0" applyNumberFormat="1" applyFont="1" applyFill="1" applyBorder="1" applyAlignment="1" applyProtection="1">
      <alignment horizontal="center" vertical="center" wrapText="1"/>
      <protection locked="0"/>
    </xf>
    <xf numFmtId="3" fontId="0" fillId="0" borderId="28" xfId="0" applyNumberFormat="1" applyBorder="1"/>
    <xf numFmtId="3" fontId="0" fillId="0" borderId="14" xfId="0" applyNumberFormat="1" applyBorder="1"/>
    <xf numFmtId="3" fontId="0" fillId="0" borderId="15" xfId="0" applyNumberFormat="1" applyBorder="1"/>
    <xf numFmtId="0" fontId="0" fillId="0" borderId="32" xfId="0" applyBorder="1"/>
    <xf numFmtId="3" fontId="14" fillId="0" borderId="43" xfId="0" applyNumberFormat="1" applyFont="1" applyBorder="1" applyAlignment="1">
      <alignment wrapText="1"/>
    </xf>
    <xf numFmtId="3" fontId="14" fillId="0" borderId="44" xfId="0" applyNumberFormat="1" applyFont="1" applyBorder="1" applyAlignment="1">
      <alignment wrapText="1"/>
    </xf>
    <xf numFmtId="3" fontId="14" fillId="0" borderId="45" xfId="0" applyNumberFormat="1" applyFont="1" applyBorder="1" applyAlignment="1">
      <alignment wrapText="1"/>
    </xf>
    <xf numFmtId="3" fontId="14" fillId="0" borderId="46" xfId="0" applyNumberFormat="1" applyFont="1" applyBorder="1" applyAlignment="1">
      <alignment wrapText="1"/>
    </xf>
    <xf numFmtId="164" fontId="9" fillId="13" borderId="71" xfId="5" applyNumberFormat="1" applyFont="1" applyFill="1" applyBorder="1" applyAlignment="1" applyProtection="1">
      <alignment horizontal="center" vertical="center"/>
    </xf>
    <xf numFmtId="3" fontId="0" fillId="0" borderId="72" xfId="0" applyNumberFormat="1" applyBorder="1" applyAlignment="1">
      <alignment vertical="center" wrapText="1"/>
    </xf>
    <xf numFmtId="0" fontId="20" fillId="0" borderId="0" xfId="0" applyFont="1" applyProtection="1">
      <protection locked="0"/>
    </xf>
    <xf numFmtId="0" fontId="12" fillId="10" borderId="74" xfId="0" applyFont="1" applyFill="1" applyBorder="1" applyAlignment="1">
      <alignment wrapText="1"/>
    </xf>
    <xf numFmtId="0" fontId="11" fillId="10" borderId="21" xfId="0" applyFont="1" applyFill="1" applyBorder="1" applyAlignment="1">
      <alignment wrapText="1"/>
    </xf>
    <xf numFmtId="3" fontId="0" fillId="6" borderId="75" xfId="0" applyNumberFormat="1" applyFill="1" applyBorder="1"/>
    <xf numFmtId="0" fontId="0" fillId="6" borderId="75" xfId="0" applyFill="1" applyBorder="1"/>
    <xf numFmtId="0" fontId="21" fillId="0" borderId="0" xfId="0" applyFont="1"/>
    <xf numFmtId="0" fontId="3" fillId="2" borderId="76" xfId="0" applyFont="1" applyFill="1" applyBorder="1" applyAlignment="1">
      <alignment horizontal="center" vertical="center" textRotation="90" wrapText="1"/>
    </xf>
    <xf numFmtId="165" fontId="24" fillId="8"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6" borderId="1" xfId="0" applyNumberFormat="1" applyFont="1" applyFill="1" applyBorder="1" applyAlignment="1">
      <alignment vertical="center"/>
    </xf>
    <xf numFmtId="9" fontId="19" fillId="0" borderId="8" xfId="5" applyFont="1" applyBorder="1"/>
    <xf numFmtId="9" fontId="19" fillId="6" borderId="8" xfId="5" applyFont="1" applyFill="1" applyBorder="1"/>
    <xf numFmtId="9" fontId="19" fillId="0" borderId="9" xfId="5" applyFont="1" applyBorder="1"/>
    <xf numFmtId="0" fontId="0" fillId="6" borderId="77" xfId="0" applyFill="1" applyBorder="1" applyAlignment="1">
      <alignment wrapText="1"/>
    </xf>
    <xf numFmtId="3" fontId="0" fillId="6" borderId="77" xfId="0" applyNumberFormat="1" applyFill="1" applyBorder="1" applyAlignment="1">
      <alignment wrapText="1"/>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1" fillId="15" borderId="79" xfId="0" applyNumberFormat="1" applyFont="1" applyFill="1" applyBorder="1" applyAlignment="1">
      <alignment horizontal="center" vertical="center"/>
    </xf>
    <xf numFmtId="3" fontId="1" fillId="15" borderId="1" xfId="0" applyNumberFormat="1" applyFont="1" applyFill="1" applyBorder="1" applyAlignment="1">
      <alignment horizontal="center" vertical="center"/>
    </xf>
    <xf numFmtId="1" fontId="1" fillId="0" borderId="1" xfId="0" applyNumberFormat="1" applyFont="1" applyBorder="1" applyAlignment="1" applyProtection="1">
      <alignment horizontal="center" vertical="center"/>
      <protection locked="0"/>
    </xf>
    <xf numFmtId="3" fontId="28" fillId="19" borderId="79" xfId="0" applyNumberFormat="1" applyFont="1" applyFill="1" applyBorder="1" applyAlignment="1">
      <alignment horizontal="center" vertical="center"/>
    </xf>
    <xf numFmtId="3" fontId="28" fillId="19" borderId="1" xfId="0" applyNumberFormat="1" applyFont="1" applyFill="1" applyBorder="1" applyAlignment="1">
      <alignment horizontal="center" vertical="center"/>
    </xf>
    <xf numFmtId="0" fontId="2" fillId="0" borderId="1" xfId="4" applyBorder="1" applyAlignment="1">
      <alignment wrapText="1"/>
    </xf>
    <xf numFmtId="0" fontId="2" fillId="0" borderId="61" xfId="4" applyBorder="1" applyAlignment="1">
      <alignment wrapText="1"/>
    </xf>
    <xf numFmtId="164" fontId="1" fillId="12" borderId="1" xfId="7" applyNumberFormat="1" applyFont="1" applyFill="1" applyBorder="1" applyAlignment="1" applyProtection="1">
      <alignment horizontal="center" vertical="center"/>
    </xf>
    <xf numFmtId="164" fontId="1" fillId="14" borderId="1" xfId="7" applyNumberFormat="1" applyFont="1" applyFill="1" applyBorder="1" applyAlignment="1" applyProtection="1">
      <alignment horizontal="center" vertical="center" wrapText="1"/>
    </xf>
    <xf numFmtId="164" fontId="1" fillId="15" borderId="1" xfId="0" applyNumberFormat="1" applyFont="1" applyFill="1" applyBorder="1" applyAlignment="1">
      <alignment horizontal="center" vertical="center"/>
    </xf>
    <xf numFmtId="164" fontId="28" fillId="18" borderId="1" xfId="5" applyNumberFormat="1" applyFont="1" applyFill="1" applyBorder="1" applyAlignment="1" applyProtection="1">
      <alignment horizontal="center" vertical="center" wrapText="1"/>
    </xf>
    <xf numFmtId="0" fontId="3" fillId="7" borderId="12" xfId="0" applyFont="1" applyFill="1" applyBorder="1" applyAlignment="1">
      <alignment horizontal="center" textRotation="90" wrapText="1"/>
    </xf>
    <xf numFmtId="0" fontId="3" fillId="7" borderId="10" xfId="0" applyFont="1" applyFill="1" applyBorder="1" applyAlignment="1">
      <alignment horizontal="center" textRotation="90" wrapText="1"/>
    </xf>
    <xf numFmtId="0" fontId="3" fillId="3" borderId="10" xfId="0" applyFont="1" applyFill="1" applyBorder="1" applyAlignment="1">
      <alignment horizontal="center" vertical="center" textRotation="90" wrapText="1"/>
    </xf>
    <xf numFmtId="0" fontId="3" fillId="5" borderId="10" xfId="0" applyFont="1" applyFill="1" applyBorder="1" applyAlignment="1">
      <alignment horizontal="center" vertical="center" textRotation="90" wrapText="1"/>
    </xf>
    <xf numFmtId="0" fontId="3" fillId="5" borderId="11" xfId="0" applyFont="1" applyFill="1" applyBorder="1" applyAlignment="1">
      <alignment horizontal="center" vertical="center" textRotation="90" wrapText="1"/>
    </xf>
    <xf numFmtId="0" fontId="21" fillId="0" borderId="2" xfId="0" applyFont="1" applyBorder="1"/>
    <xf numFmtId="164" fontId="1" fillId="15" borderId="3" xfId="0" applyNumberFormat="1" applyFont="1" applyFill="1" applyBorder="1" applyAlignment="1">
      <alignment horizontal="center" vertical="center"/>
    </xf>
    <xf numFmtId="164" fontId="28" fillId="19" borderId="3" xfId="0" applyNumberFormat="1" applyFont="1" applyFill="1" applyBorder="1" applyAlignment="1">
      <alignment horizontal="center" vertical="center"/>
    </xf>
    <xf numFmtId="0" fontId="3" fillId="7" borderId="81" xfId="0" applyFont="1" applyFill="1" applyBorder="1" applyAlignment="1">
      <alignment horizontal="center" vertical="center" textRotation="90" wrapText="1"/>
    </xf>
    <xf numFmtId="0" fontId="3" fillId="3" borderId="12" xfId="0" applyFont="1" applyFill="1" applyBorder="1" applyAlignment="1">
      <alignment horizontal="center" vertical="center" textRotation="90" wrapText="1"/>
    </xf>
    <xf numFmtId="0" fontId="3" fillId="3" borderId="11" xfId="0" applyFont="1" applyFill="1" applyBorder="1" applyAlignment="1">
      <alignment horizontal="center" vertical="center" textRotation="90" wrapText="1"/>
    </xf>
    <xf numFmtId="164" fontId="1" fillId="12" borderId="3" xfId="7" applyNumberFormat="1" applyFont="1" applyFill="1" applyBorder="1" applyAlignment="1" applyProtection="1">
      <alignment horizontal="center" vertical="center"/>
    </xf>
    <xf numFmtId="164" fontId="28" fillId="16" borderId="3" xfId="5" applyNumberFormat="1" applyFont="1" applyFill="1" applyBorder="1" applyAlignment="1" applyProtection="1">
      <alignment horizontal="center" vertical="center"/>
    </xf>
    <xf numFmtId="0" fontId="4" fillId="4" borderId="80" xfId="3" applyFont="1" applyFill="1" applyBorder="1" applyAlignment="1">
      <alignment horizontal="center" vertical="center" textRotation="90" wrapText="1"/>
    </xf>
    <xf numFmtId="164" fontId="1" fillId="14" borderId="3" xfId="7" applyNumberFormat="1" applyFont="1" applyFill="1" applyBorder="1" applyAlignment="1" applyProtection="1">
      <alignment horizontal="center" vertical="center" wrapText="1"/>
    </xf>
    <xf numFmtId="164" fontId="28" fillId="18" borderId="3" xfId="5" applyNumberFormat="1" applyFont="1" applyFill="1" applyBorder="1" applyAlignment="1" applyProtection="1">
      <alignment horizontal="center" vertical="center" wrapText="1"/>
    </xf>
    <xf numFmtId="3" fontId="1" fillId="6" borderId="79" xfId="0" applyNumberFormat="1" applyFont="1" applyFill="1" applyBorder="1" applyAlignment="1" applyProtection="1">
      <alignment horizontal="center" vertical="center" wrapText="1"/>
      <protection locked="0"/>
    </xf>
    <xf numFmtId="3" fontId="0" fillId="6" borderId="1" xfId="0" applyNumberFormat="1" applyFill="1" applyBorder="1" applyAlignment="1" applyProtection="1">
      <alignment horizontal="center" vertical="center"/>
      <protection locked="0"/>
    </xf>
    <xf numFmtId="3" fontId="11" fillId="10" borderId="82" xfId="0" applyNumberFormat="1" applyFont="1" applyFill="1" applyBorder="1" applyAlignment="1">
      <alignment wrapText="1"/>
    </xf>
    <xf numFmtId="3" fontId="0" fillId="0" borderId="83" xfId="0" applyNumberFormat="1" applyBorder="1" applyAlignment="1">
      <alignment wrapText="1"/>
    </xf>
    <xf numFmtId="3" fontId="0" fillId="0" borderId="84" xfId="0" applyNumberFormat="1" applyBorder="1" applyAlignment="1">
      <alignment wrapText="1"/>
    </xf>
    <xf numFmtId="0" fontId="11" fillId="10" borderId="85" xfId="0" applyFont="1" applyFill="1" applyBorder="1" applyAlignment="1">
      <alignment wrapText="1"/>
    </xf>
    <xf numFmtId="0" fontId="12" fillId="10" borderId="78" xfId="0" applyFont="1" applyFill="1" applyBorder="1" applyAlignment="1">
      <alignment wrapText="1"/>
    </xf>
    <xf numFmtId="164" fontId="14" fillId="0" borderId="86" xfId="5" applyNumberFormat="1" applyFont="1" applyBorder="1" applyAlignment="1">
      <alignment wrapText="1"/>
    </xf>
    <xf numFmtId="164" fontId="14" fillId="0" borderId="87" xfId="5" applyNumberFormat="1" applyFont="1" applyBorder="1" applyAlignment="1">
      <alignment wrapText="1"/>
    </xf>
    <xf numFmtId="164" fontId="14" fillId="0" borderId="88" xfId="5" applyNumberFormat="1" applyFont="1" applyBorder="1" applyAlignment="1">
      <alignment wrapText="1"/>
    </xf>
    <xf numFmtId="164" fontId="14" fillId="0" borderId="89" xfId="5" applyNumberFormat="1" applyFont="1" applyBorder="1" applyAlignment="1">
      <alignment wrapText="1"/>
    </xf>
    <xf numFmtId="0" fontId="12" fillId="10" borderId="90" xfId="0" applyFont="1" applyFill="1" applyBorder="1" applyAlignment="1">
      <alignment wrapText="1"/>
    </xf>
    <xf numFmtId="0" fontId="12" fillId="10" borderId="91" xfId="0" applyFont="1" applyFill="1" applyBorder="1" applyAlignment="1">
      <alignment wrapText="1"/>
    </xf>
    <xf numFmtId="164" fontId="9" fillId="13" borderId="92" xfId="5" applyNumberFormat="1" applyFont="1" applyFill="1" applyBorder="1" applyAlignment="1" applyProtection="1">
      <alignment horizontal="center" vertical="center"/>
    </xf>
    <xf numFmtId="164" fontId="9" fillId="13" borderId="93" xfId="5" applyNumberFormat="1" applyFont="1" applyFill="1" applyBorder="1" applyAlignment="1" applyProtection="1">
      <alignment horizontal="center" vertical="center"/>
    </xf>
    <xf numFmtId="164" fontId="9" fillId="13" borderId="94" xfId="5" applyNumberFormat="1" applyFont="1" applyFill="1" applyBorder="1" applyAlignment="1" applyProtection="1">
      <alignment horizontal="center" vertical="center"/>
    </xf>
    <xf numFmtId="0" fontId="29" fillId="0" borderId="0" xfId="0" applyFont="1" applyAlignment="1">
      <alignment vertical="center"/>
    </xf>
    <xf numFmtId="3" fontId="0" fillId="0" borderId="95" xfId="0" applyNumberFormat="1" applyBorder="1" applyAlignment="1">
      <alignment wrapText="1"/>
    </xf>
    <xf numFmtId="164" fontId="0" fillId="12" borderId="62" xfId="0" applyNumberFormat="1" applyFill="1" applyBorder="1" applyAlignment="1">
      <alignment horizontal="center" vertical="center"/>
    </xf>
    <xf numFmtId="164" fontId="9" fillId="13" borderId="65" xfId="5" applyNumberFormat="1" applyFont="1" applyFill="1" applyBorder="1" applyAlignment="1" applyProtection="1">
      <alignment horizontal="center" vertical="center"/>
    </xf>
    <xf numFmtId="164" fontId="14" fillId="0" borderId="100" xfId="5" applyNumberFormat="1" applyFont="1" applyBorder="1" applyAlignment="1">
      <alignment wrapText="1"/>
    </xf>
    <xf numFmtId="164" fontId="14" fillId="0" borderId="96" xfId="5" applyNumberFormat="1" applyFont="1" applyBorder="1" applyAlignment="1">
      <alignment wrapText="1"/>
    </xf>
    <xf numFmtId="164" fontId="14" fillId="0" borderId="97" xfId="5" applyNumberFormat="1" applyFont="1" applyBorder="1" applyAlignment="1">
      <alignment wrapText="1"/>
    </xf>
    <xf numFmtId="164" fontId="14" fillId="0" borderId="101" xfId="5" applyNumberFormat="1" applyFont="1" applyBorder="1" applyAlignment="1">
      <alignment wrapText="1"/>
    </xf>
    <xf numFmtId="164" fontId="10" fillId="0" borderId="99" xfId="5" applyNumberFormat="1" applyFont="1" applyBorder="1" applyAlignment="1">
      <alignment wrapText="1"/>
    </xf>
    <xf numFmtId="0" fontId="9" fillId="0" borderId="0" xfId="0" applyFont="1" applyAlignment="1">
      <alignment vertical="top" wrapText="1"/>
    </xf>
    <xf numFmtId="0" fontId="0" fillId="6" borderId="1" xfId="0" applyFill="1" applyBorder="1"/>
    <xf numFmtId="9" fontId="0" fillId="0" borderId="0" xfId="5" applyFont="1"/>
    <xf numFmtId="0" fontId="1" fillId="0" borderId="1" xfId="4" applyFont="1" applyBorder="1" applyAlignment="1">
      <alignment wrapText="1"/>
    </xf>
    <xf numFmtId="164" fontId="10" fillId="0" borderId="98" xfId="5" applyNumberFormat="1" applyFont="1" applyBorder="1" applyAlignment="1">
      <alignment wrapText="1"/>
    </xf>
    <xf numFmtId="3" fontId="0" fillId="6" borderId="34" xfId="0" applyNumberFormat="1" applyFill="1" applyBorder="1" applyAlignment="1">
      <alignment wrapText="1"/>
    </xf>
    <xf numFmtId="3" fontId="0" fillId="0" borderId="34" xfId="0" applyNumberFormat="1" applyBorder="1" applyAlignment="1">
      <alignment wrapText="1"/>
    </xf>
    <xf numFmtId="3" fontId="0" fillId="0" borderId="25" xfId="0" applyNumberFormat="1" applyBorder="1" applyAlignment="1">
      <alignment vertical="center" wrapText="1"/>
    </xf>
    <xf numFmtId="164" fontId="9" fillId="13" borderId="102" xfId="5" applyNumberFormat="1" applyFont="1" applyFill="1" applyBorder="1" applyAlignment="1" applyProtection="1">
      <alignment horizontal="center" vertical="center"/>
    </xf>
    <xf numFmtId="164" fontId="9" fillId="13" borderId="103" xfId="5" applyNumberFormat="1" applyFont="1" applyFill="1" applyBorder="1" applyAlignment="1" applyProtection="1">
      <alignment horizontal="center" vertical="center"/>
    </xf>
    <xf numFmtId="1" fontId="1" fillId="6" borderId="2" xfId="0" applyNumberFormat="1" applyFont="1" applyFill="1" applyBorder="1" applyAlignment="1" applyProtection="1">
      <alignment horizontal="center" vertical="center" wrapText="1"/>
      <protection locked="0"/>
    </xf>
    <xf numFmtId="1" fontId="0" fillId="6" borderId="1" xfId="0" applyNumberFormat="1" applyFill="1" applyBorder="1" applyAlignment="1" applyProtection="1">
      <alignment horizontal="center" vertical="center"/>
      <protection locked="0"/>
    </xf>
    <xf numFmtId="1" fontId="28" fillId="17" borderId="2" xfId="0" applyNumberFormat="1" applyFont="1" applyFill="1" applyBorder="1" applyAlignment="1" applyProtection="1">
      <alignment horizontal="center" vertical="center" wrapText="1"/>
      <protection locked="0"/>
    </xf>
    <xf numFmtId="1" fontId="28" fillId="17" borderId="1" xfId="0" applyNumberFormat="1" applyFont="1" applyFill="1" applyBorder="1" applyAlignment="1" applyProtection="1">
      <alignment horizontal="center" vertical="center" wrapText="1"/>
      <protection locked="0"/>
    </xf>
    <xf numFmtId="1" fontId="0" fillId="17" borderId="1" xfId="0" applyNumberFormat="1" applyFill="1" applyBorder="1" applyAlignment="1" applyProtection="1">
      <alignment horizontal="center" vertical="center"/>
      <protection locked="0"/>
    </xf>
    <xf numFmtId="164" fontId="0" fillId="0" borderId="0" xfId="0" applyNumberFormat="1"/>
    <xf numFmtId="1" fontId="0" fillId="0" borderId="0" xfId="0" applyNumberFormat="1"/>
    <xf numFmtId="0" fontId="6" fillId="6" borderId="1" xfId="2" applyFill="1" applyBorder="1" applyAlignment="1">
      <alignment horizontal="center" vertical="center"/>
    </xf>
    <xf numFmtId="0" fontId="6" fillId="0" borderId="1" xfId="2" applyBorder="1" applyAlignment="1">
      <alignment horizontal="center" vertical="center"/>
    </xf>
    <xf numFmtId="0" fontId="27" fillId="0" borderId="1" xfId="4" applyFont="1" applyBorder="1" applyAlignment="1">
      <alignment wrapText="1"/>
    </xf>
    <xf numFmtId="0" fontId="27" fillId="0" borderId="61" xfId="4" applyFont="1" applyBorder="1" applyAlignment="1">
      <alignment wrapText="1"/>
    </xf>
    <xf numFmtId="1" fontId="1" fillId="6" borderId="79" xfId="0" applyNumberFormat="1" applyFont="1" applyFill="1" applyBorder="1" applyAlignment="1" applyProtection="1">
      <alignment horizontal="center" vertical="center" wrapText="1"/>
      <protection locked="0"/>
    </xf>
    <xf numFmtId="1" fontId="0" fillId="0" borderId="104" xfId="0" applyNumberFormat="1" applyBorder="1" applyAlignment="1" applyProtection="1">
      <alignment horizontal="center" vertical="center"/>
      <protection locked="0"/>
    </xf>
    <xf numFmtId="1" fontId="0" fillId="0" borderId="105" xfId="0" applyNumberFormat="1" applyBorder="1" applyAlignment="1" applyProtection="1">
      <alignment horizontal="center" vertical="center"/>
      <protection locked="0"/>
    </xf>
    <xf numFmtId="1" fontId="1" fillId="6" borderId="104" xfId="0" applyNumberFormat="1" applyFont="1" applyFill="1" applyBorder="1" applyAlignment="1" applyProtection="1">
      <alignment horizontal="center" vertical="center" wrapText="1"/>
      <protection locked="0"/>
    </xf>
    <xf numFmtId="1" fontId="1" fillId="6" borderId="105" xfId="0" applyNumberFormat="1" applyFont="1" applyFill="1" applyBorder="1" applyAlignment="1" applyProtection="1">
      <alignment horizontal="center" vertical="center" wrapText="1"/>
      <protection locked="0"/>
    </xf>
    <xf numFmtId="1" fontId="0" fillId="6" borderId="105" xfId="0" applyNumberFormat="1" applyFill="1" applyBorder="1" applyAlignment="1" applyProtection="1">
      <alignment horizontal="center" vertical="center"/>
      <protection locked="0"/>
    </xf>
    <xf numFmtId="0" fontId="0" fillId="0" borderId="0" xfId="0" pivotButton="1" applyAlignment="1">
      <alignment wrapText="1"/>
    </xf>
    <xf numFmtId="3" fontId="0" fillId="0" borderId="106" xfId="0" applyNumberFormat="1" applyBorder="1" applyAlignment="1">
      <alignment wrapText="1"/>
    </xf>
    <xf numFmtId="3" fontId="0" fillId="0" borderId="107" xfId="0" applyNumberFormat="1" applyBorder="1" applyAlignment="1">
      <alignment wrapText="1"/>
    </xf>
    <xf numFmtId="3" fontId="0" fillId="0" borderId="108" xfId="0" applyNumberFormat="1" applyBorder="1" applyAlignment="1">
      <alignment wrapText="1"/>
    </xf>
    <xf numFmtId="3" fontId="0" fillId="0" borderId="25" xfId="0" applyNumberFormat="1" applyBorder="1" applyAlignment="1">
      <alignment wrapText="1"/>
    </xf>
    <xf numFmtId="3" fontId="0" fillId="9" borderId="106" xfId="0" applyNumberFormat="1" applyFill="1" applyBorder="1" applyAlignment="1">
      <alignment wrapText="1"/>
    </xf>
    <xf numFmtId="3" fontId="0" fillId="0" borderId="109" xfId="0" applyNumberFormat="1" applyBorder="1" applyAlignment="1">
      <alignment vertical="center" wrapText="1"/>
    </xf>
    <xf numFmtId="3" fontId="0" fillId="0" borderId="110" xfId="0" applyNumberFormat="1" applyBorder="1" applyAlignment="1">
      <alignment vertical="center" wrapText="1"/>
    </xf>
    <xf numFmtId="3" fontId="0" fillId="0" borderId="36" xfId="0" applyNumberFormat="1" applyBorder="1" applyAlignment="1">
      <alignment vertical="center" wrapText="1"/>
    </xf>
    <xf numFmtId="3" fontId="8" fillId="0" borderId="21" xfId="0" applyNumberFormat="1" applyFont="1" applyBorder="1" applyAlignment="1">
      <alignment wrapText="1"/>
    </xf>
    <xf numFmtId="0" fontId="0" fillId="0" borderId="115" xfId="0" applyBorder="1"/>
    <xf numFmtId="3" fontId="0" fillId="0" borderId="116" xfId="0" applyNumberFormat="1" applyBorder="1"/>
    <xf numFmtId="164" fontId="10" fillId="12" borderId="73" xfId="5" applyNumberFormat="1" applyFont="1" applyFill="1" applyBorder="1"/>
    <xf numFmtId="164" fontId="10" fillId="12" borderId="111" xfId="5" applyNumberFormat="1" applyFont="1" applyFill="1" applyBorder="1" applyAlignment="1">
      <alignment horizontal="center" wrapText="1"/>
    </xf>
    <xf numFmtId="164" fontId="10" fillId="12" borderId="112" xfId="5" applyNumberFormat="1" applyFont="1" applyFill="1" applyBorder="1" applyAlignment="1">
      <alignment horizontal="center" wrapText="1"/>
    </xf>
    <xf numFmtId="164" fontId="10" fillId="12" borderId="113" xfId="5" applyNumberFormat="1" applyFont="1" applyFill="1" applyBorder="1" applyAlignment="1">
      <alignment horizontal="center" wrapText="1"/>
    </xf>
    <xf numFmtId="164" fontId="10" fillId="12" borderId="114" xfId="5" applyNumberFormat="1" applyFont="1" applyFill="1" applyBorder="1" applyAlignment="1">
      <alignment horizontal="center" wrapText="1"/>
    </xf>
    <xf numFmtId="164" fontId="10" fillId="12" borderId="117" xfId="5" applyNumberFormat="1" applyFont="1" applyFill="1" applyBorder="1" applyAlignment="1">
      <alignment horizontal="center" vertical="center" wrapText="1"/>
    </xf>
    <xf numFmtId="164" fontId="10" fillId="12" borderId="99" xfId="5" applyNumberFormat="1" applyFont="1" applyFill="1" applyBorder="1" applyAlignment="1">
      <alignment horizontal="center" vertical="center" wrapText="1"/>
    </xf>
    <xf numFmtId="3" fontId="14" fillId="0" borderId="43" xfId="0" applyNumberFormat="1" applyFont="1" applyBorder="1" applyAlignment="1">
      <alignment vertical="center" wrapText="1"/>
    </xf>
    <xf numFmtId="3" fontId="14" fillId="0" borderId="44" xfId="0" applyNumberFormat="1" applyFont="1" applyBorder="1" applyAlignment="1">
      <alignment vertical="center" wrapText="1"/>
    </xf>
    <xf numFmtId="3" fontId="14" fillId="0" borderId="45" xfId="0" applyNumberFormat="1" applyFont="1" applyBorder="1" applyAlignment="1">
      <alignment vertical="center" wrapText="1"/>
    </xf>
    <xf numFmtId="3" fontId="14" fillId="0" borderId="46" xfId="0" applyNumberFormat="1" applyFont="1" applyBorder="1" applyAlignment="1">
      <alignment vertical="center" wrapText="1"/>
    </xf>
    <xf numFmtId="3" fontId="10" fillId="0" borderId="54" xfId="0" applyNumberFormat="1" applyFont="1" applyBorder="1" applyAlignment="1">
      <alignment vertical="center" wrapText="1"/>
    </xf>
    <xf numFmtId="0" fontId="30" fillId="20" borderId="12" xfId="0" applyFont="1" applyFill="1" applyBorder="1" applyAlignment="1">
      <alignment horizontal="center" vertical="center" textRotation="90" wrapText="1"/>
    </xf>
    <xf numFmtId="0" fontId="30" fillId="20" borderId="10" xfId="0" applyFont="1" applyFill="1" applyBorder="1" applyAlignment="1">
      <alignment horizontal="center" vertical="center" textRotation="90" wrapText="1"/>
    </xf>
    <xf numFmtId="0" fontId="30" fillId="20" borderId="118" xfId="0" applyFont="1" applyFill="1" applyBorder="1" applyAlignment="1">
      <alignment horizontal="center" vertical="center" textRotation="90" wrapText="1"/>
    </xf>
  </cellXfs>
  <cellStyles count="17">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 6" xfId="13" xr:uid="{00000000-0005-0000-0000-000006000000}"/>
    <cellStyle name="Normal 7" xfId="15" xr:uid="{00000000-0005-0000-0000-000007000000}"/>
    <cellStyle name="Normal 8" xfId="16" xr:uid="{00000000-0005-0000-0000-000008000000}"/>
    <cellStyle name="Normal_BE" xfId="3" xr:uid="{00000000-0005-0000-0000-000009000000}"/>
    <cellStyle name="Normal_Visa statistics" xfId="4" xr:uid="{00000000-0005-0000-0000-00000A000000}"/>
    <cellStyle name="Normalny 2" xfId="8" xr:uid="{00000000-0005-0000-0000-00000B000000}"/>
    <cellStyle name="Per cent" xfId="5" builtinId="5"/>
    <cellStyle name="Percent 2" xfId="7" xr:uid="{00000000-0005-0000-0000-00000D000000}"/>
    <cellStyle name="Prozent 2" xfId="12" xr:uid="{00000000-0005-0000-0000-00000E000000}"/>
    <cellStyle name="Standard 2" xfId="11" xr:uid="{00000000-0005-0000-0000-00000F000000}"/>
    <cellStyle name="Standard 2 2" xfId="14" xr:uid="{00000000-0005-0000-0000-000010000000}"/>
  </cellStyles>
  <dxfs count="179">
    <dxf>
      <border>
        <right style="thin">
          <color indexed="64"/>
        </right>
      </border>
    </dxf>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alignment vertical="center"/>
    </dxf>
    <dxf>
      <alignment vertical="center" readingOrder="0"/>
    </dxf>
    <dxf>
      <alignment vertical="center" readingOrder="0"/>
    </dxf>
    <dxf>
      <alignment vertical="center" readingOrder="0"/>
    </dxf>
    <dxf>
      <alignment vertical="center" readingOrder="0"/>
    </dxf>
    <dxf>
      <border>
        <left/>
        <right/>
        <bottom/>
      </border>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double">
          <color theme="6" tint="-0.499984740745262"/>
        </bottom>
      </border>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fill>
        <patternFill patternType="none">
          <bgColor auto="1"/>
        </patternFill>
      </fill>
    </dxf>
    <dxf>
      <border>
        <bottom style="double">
          <color theme="6" tint="-0.499984740745262"/>
        </bottom>
      </border>
    </dxf>
    <dxf>
      <border>
        <top style="thin">
          <color indexed="64"/>
        </top>
      </border>
    </dxf>
    <dxf>
      <border>
        <top style="thin">
          <color indexed="64"/>
        </top>
      </border>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78"/>
      <tableStyleElement type="headerRow" dxfId="177"/>
      <tableStyleElement type="totalRow" dxfId="176"/>
      <tableStyleElement type="firstRowStripe" dxfId="175"/>
      <tableStyleElement type="firstColumnStripe" dxfId="174"/>
      <tableStyleElement type="firstHeaderCell" dxfId="173"/>
      <tableStyleElement type="firstSubtotalRow" dxfId="172"/>
      <tableStyleElement type="secondSubtotalRow" dxfId="171"/>
      <tableStyleElement type="firstColumnSubheading" dxfId="170"/>
      <tableStyleElement type="firstRowSubheading" dxfId="169"/>
      <tableStyleElement type="secondRowSubheading" dxfId="168"/>
      <tableStyleElement type="pageFieldLabels" dxfId="167"/>
      <tableStyleElement type="pageFieldValues" dxfId="166"/>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NADI Zsolt (HOME)" refreshedDate="45407.89765324074" createdVersion="4" refreshedVersion="8" recordCount="1760" xr:uid="{00000000-000A-0000-FFFF-FFFF22000000}">
  <cacheSource type="worksheet">
    <worksheetSource ref="A1:S1761" sheet="Data for consulates"/>
  </cacheSource>
  <cacheFields count="19">
    <cacheField name="Schengen State" numFmtId="0">
      <sharedItems containsBlank="1" count="36">
        <s v="Austria"/>
        <s v="Belgium"/>
        <s v="Croatia"/>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205">
        <s v="ALBANIA"/>
        <s v="ALGERIA"/>
        <s v="ARGENTINA"/>
        <s v="AUSTRALIA"/>
        <s v="AZERBAIJAN"/>
        <s v="BOSNIA AND HERZEGOVINA"/>
        <s v="BRAZIL"/>
        <s v="BULGARIA"/>
        <s v="CANADA"/>
        <s v="CHILE"/>
        <s v="CHINA"/>
        <s v="COLOMBIA"/>
        <s v="CROATIA"/>
        <s v="CUBA"/>
        <s v="CYPRUS"/>
        <s v="EGYPT"/>
        <s v="ETHIOPIA"/>
        <s v="GEORGIA"/>
        <s v="GERMANY"/>
        <s v="HONG KONG S.A.R."/>
        <s v="INDIA"/>
        <s v="INDONESIA"/>
        <s v="IRAN"/>
        <s v="IRELAND"/>
        <s v="ISRAEL"/>
        <s v="JAPAN"/>
        <s v="JORDAN"/>
        <s v="KAZAKHSTAN"/>
        <s v="KENYA"/>
        <s v="KUWAIT"/>
        <s v="LEBANON"/>
        <s v="MALAYSIA"/>
        <s v="MEXICO"/>
        <s v="MOROCCO"/>
        <s v="NIGERIA"/>
        <s v="NORTH MACEDONIA"/>
        <s v="OMAN"/>
        <s v="PAKISTAN"/>
        <s v="PERU"/>
        <s v="PHILIPPINES"/>
        <s v="ROMANIA"/>
        <s v="RUSSIAN FEDERATION"/>
        <s v="SAUDI ARABIA"/>
        <s v="SENEGAL"/>
        <s v="SERBIA"/>
        <s v="SLOVAKIA"/>
        <s v="SLOVENIA"/>
        <s v="SOUTH AFRICA"/>
        <s v="SOUTH KOREA"/>
        <s v="SYRIA"/>
        <s v="TAIWAN"/>
        <s v="THAILAND"/>
        <s v="TUNISIA"/>
        <s v="TÜRKIYE"/>
        <s v="UNITED ARAB EMIRATES"/>
        <s v="UNITED KINGDOM"/>
        <s v="USA"/>
        <s v="VIETNAM"/>
        <s v="ANGOLA"/>
        <s v="AUSTRIA"/>
        <s v="BELGIUM"/>
        <s v="BURKINA FASO"/>
        <s v="BURUNDI"/>
        <s v="CAMEROON"/>
        <s v="CONGO (DEMOCRATIC REPUBLIC)"/>
        <s v="COTE D'IVOIRE"/>
        <s v="CZECH REPUBLIC"/>
        <s v="FINLAND"/>
        <s v="GREECE"/>
        <s v="HUNGARY"/>
        <s v="ITALY"/>
        <s v="JAMAICA"/>
        <s v="PANAMA"/>
        <s v="POLAND"/>
        <s v="QATAR"/>
        <s v="RWANDA"/>
        <s v="SINGAPORE"/>
        <s v="SWITZERLAND"/>
        <s v="TANZANIA"/>
        <s v="UGANDA"/>
        <s v="FRANCE"/>
        <s v="IRAQ"/>
        <s v="KOSOVO"/>
        <s v="MONTENEGRO"/>
        <s v="PORTUGAL"/>
        <s v="SPAIN"/>
        <s v="ARMENIA"/>
        <s v="BELARUS"/>
        <s v="GHANA"/>
        <s v="MOLDOVA"/>
        <s v="MONGOLIA"/>
        <s v="UKRAINE"/>
        <s v="UZBEKISTAN"/>
        <s v="ZAMBIA"/>
        <s v="BANGLADESH"/>
        <s v="DENMARK"/>
        <s v="ICELAND"/>
        <s v="MALI"/>
        <s v="MOZAMBIQUE"/>
        <s v="NAMIBIA"/>
        <s v="NEPAL"/>
        <s v="SWEDEN"/>
        <s v="BAHRAIN"/>
        <s v="BENIN"/>
        <s v="BOLIVIA"/>
        <s v="CAMBODIA"/>
        <s v="CENTRAL AFRICAN REPUBLIC"/>
        <s v="CHAD"/>
        <s v="COMOROS"/>
        <s v="CONGO (BRAZZAVILLE)"/>
        <s v="COSTA RICA"/>
        <s v="DJIBOUTI"/>
        <s v="DOMINICAN REPUBLIC"/>
        <s v="ECUADOR"/>
        <s v="EQUATORIAL GUINEA"/>
        <s v="GABON"/>
        <s v="GUATEMALA"/>
        <s v="GUINEA"/>
        <s v="HAITI"/>
        <s v="LAOS"/>
        <s v="MADAGASCAR"/>
        <s v="MALTA"/>
        <s v="MAURITANIA"/>
        <s v="MAURITIUS"/>
        <s v="MYANMAR"/>
        <s v="NEW ZEALAND"/>
        <s v="NIGER"/>
        <s v="NORWAY"/>
        <s v="SAINT LUCIA"/>
        <s v="SRI LANKA"/>
        <s v="SUDAN"/>
        <s v="SURINAME"/>
        <s v="TOGO"/>
        <s v="URUGUAY"/>
        <s v="VANUATU"/>
        <s v="VENEZUELA"/>
        <s v="ZIMBABWE"/>
        <s v="BOTSWANA"/>
        <s v="EL SALVADOR"/>
        <s v="ESTONIA"/>
        <s v="HONDURAS"/>
        <s v="KYRGYZSTAN"/>
        <s v="LATVIA"/>
        <s v="LITHUANIA"/>
        <s v="NETHERLANDS"/>
        <s v="NICARAGUA"/>
        <s v="PALESTINIAN AUTHORITY"/>
        <s v="PARAGUAY"/>
        <s v="TAJIKISTAN"/>
        <s v="TRINIDAD AND TOBAGO"/>
        <s v="TURKMENISTAN"/>
        <s v="LIBYA"/>
        <s v="ERITREA"/>
        <s v="SAN MARINO"/>
        <s v="LUXEMBOURG"/>
        <s v="CAPE VERDE"/>
        <s v="GUINEA-BISSAU"/>
        <s v="MACAO S.A.R."/>
        <s v="SAO TOME AND PRINCIPE"/>
        <s v="TIMOR-LESTE"/>
        <s v="ANDORRA"/>
        <s v="LIBERIA"/>
        <s v="NORTH KOREA" u="1"/>
        <s v="SOUTH SUDAN" u="1"/>
        <m u="1"/>
        <s v="HOLY SEE (VATICAN CITY STATE)" u="1"/>
        <s v="LIBYAN ARAB JAMAHIRIYA" u="1"/>
        <s v="IRAN, ISLAMIC REPUBLIC OF" u="1"/>
        <s v="COTE IVOIRE" u="1"/>
        <s v="SYRIAN ARAB REPUBLIC" u="1"/>
        <s v="FORMER YUGOSLAV REPUBLIC OF MACEDONIA" u="1"/>
        <s v="SANTA SEDE" u="1"/>
        <s v="LAO PEOPLE'S DEMOCRATIC REPUBLIC" u="1"/>
        <s v="FIJI" u="1"/>
        <s v="MACAO, S.A.R." u="1"/>
        <s v="MONACO" u="1"/>
        <s v="GUINEA BISSAU" u="1"/>
        <s v="TURKEY" u="1"/>
        <s v="VIET NAM" u="1"/>
        <s v="PAPUA NEW GUINEA" u="1"/>
        <s v="PUERTO RICO" u="1"/>
        <s v="CONGO" u="1"/>
        <s v="FORMER YUGOSLAV MACEDONIA" u="1"/>
        <s v="AFGHANISTAN" u="1"/>
        <s v="TAIWAN, PROVINCE OF CHINA" u="1"/>
        <s v="YEMEN" u="1"/>
        <s v="TAIWAN,PROVINCE CHINA" u="1"/>
        <s v="TANZANIA,UND REPUBLIC" u="1"/>
        <s v="MOLDOVA, REPUBLIC OF" u="1"/>
        <s v="KOREA, DEMOCRATIC PEOPLE'S REPUBLIC OF" u="1"/>
        <s v="BRUNEI" u="1"/>
        <s v="HOLY SEE" u="1"/>
        <s v="BHUTAN" u="1"/>
        <s v="CONGO, THE DEMOCRATIC REPUBLIC OF THE" u="1"/>
        <s v="KOREA (DEMOCRATIC PEOPLE'S REPUBLIC)" u="1"/>
        <s v="SIERRA LEONE" u="1"/>
        <s v="SEYCHELLES" u="1"/>
        <s v="TANZANIA, UNITED REPUBLIC OF" u="1"/>
        <s v="PALESTINE" u="1"/>
        <s v="KOREA (REPUBLIC)" u="1"/>
        <s v="MACAO" u="1"/>
        <s v="CONGO, REPUB. DEMOC." u="1"/>
        <s v="KOREA, REPUBLIC OF" u="1"/>
        <s v="MALAWI" u="1"/>
        <s v="RUMANIA" u="1"/>
      </sharedItems>
    </cacheField>
    <cacheField name="Consulate" numFmtId="0">
      <sharedItems/>
    </cacheField>
    <cacheField name="Airport transit visas (ATVs) applied for " numFmtId="1">
      <sharedItems containsString="0" containsBlank="1" containsNumber="1" containsInteger="1" minValue="0" maxValue="2721"/>
    </cacheField>
    <cacheField name=" ATVs issued (including multiple)" numFmtId="1">
      <sharedItems containsString="0" containsBlank="1" containsNumber="1" containsInteger="1" minValue="0" maxValue="2228"/>
    </cacheField>
    <cacheField name="Multiple ATVs issued" numFmtId="1">
      <sharedItems containsString="0" containsBlank="1" containsNumber="1" containsInteger="1" minValue="0" maxValue="806"/>
    </cacheField>
    <cacheField name="ATVs not issued " numFmtId="1">
      <sharedItems containsString="0" containsBlank="1" containsNumber="1" containsInteger="1" minValue="0" maxValue="455"/>
    </cacheField>
    <cacheField name="Not issued rate for ATVs" numFmtId="164">
      <sharedItems containsMixedTypes="1" containsNumber="1" minValue="0" maxValue="1"/>
    </cacheField>
    <cacheField name="Uniform visas applied for" numFmtId="0">
      <sharedItems containsSemiMixedTypes="0" containsString="0" containsNumber="1" containsInteger="1" minValue="1" maxValue="189646"/>
    </cacheField>
    <cacheField name="Total  uniform visas issued (including MEV) _x000a_" numFmtId="0">
      <sharedItems containsString="0" containsBlank="1" containsNumber="1" containsInteger="1" minValue="0" maxValue="166919"/>
    </cacheField>
    <cacheField name="Multiple entry uniform visas (MEVs) issued" numFmtId="0">
      <sharedItems containsString="0" containsBlank="1" containsNumber="1" containsInteger="1" minValue="0" maxValue="164440"/>
    </cacheField>
    <cacheField name="Share of MEVs on total number of uniform visas issued" numFmtId="164">
      <sharedItems containsMixedTypes="1" containsNumber="1" minValue="0" maxValue="1"/>
    </cacheField>
    <cacheField name="Total LTVs issued" numFmtId="0">
      <sharedItems containsString="0" containsBlank="1" containsNumber="1" containsInteger="1" minValue="0" maxValue="28642"/>
    </cacheField>
    <cacheField name="Uniform visas not issued" numFmtId="0">
      <sharedItems containsString="0" containsBlank="1" containsNumber="1" containsInteger="1" minValue="0" maxValue="47722"/>
    </cacheField>
    <cacheField name="Not issued rate for uniform visas" numFmtId="164">
      <sharedItems containsMixedTypes="1" containsNumber="1" minValue="0" maxValue="1"/>
    </cacheField>
    <cacheField name="Total ATVs and uniform visas applied for" numFmtId="3">
      <sharedItems containsSemiMixedTypes="0" containsString="0" containsNumber="1" containsInteger="1" minValue="1" maxValue="189646"/>
    </cacheField>
    <cacheField name="Total ATVs and uniform visas issued  (including multiple ATVs, MEVs and LTVs) " numFmtId="3">
      <sharedItems containsMixedTypes="1" containsNumber="1" containsInteger="1" minValue="1" maxValue="167016"/>
    </cacheField>
    <cacheField name="Total ATVs and uniform visas not issued" numFmtId="3">
      <sharedItems containsMixedTypes="1" containsNumber="1" containsInteger="1" minValue="1" maxValue="47722"/>
    </cacheField>
    <cacheField name="Not issued rate for ATVs and uniform visas " numFmtId="164">
      <sharedItems containsMixedTypes="1" containsNumber="1" minValue="5.587216448765225E-4" maxValue="0.912280701754385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0">
  <r>
    <x v="0"/>
    <x v="0"/>
    <s v="TIRANA"/>
    <n v="0"/>
    <n v="0"/>
    <n v="0"/>
    <n v="0"/>
    <s v=""/>
    <n v="73"/>
    <n v="64"/>
    <n v="57"/>
    <n v="0.890625"/>
    <n v="2"/>
    <n v="7"/>
    <n v="9.5890410958904104E-2"/>
    <n v="73"/>
    <n v="66"/>
    <n v="7"/>
    <n v="9.5890410958904104E-2"/>
  </r>
  <r>
    <x v="0"/>
    <x v="1"/>
    <s v="ALGIERS"/>
    <n v="0"/>
    <n v="0"/>
    <n v="0"/>
    <n v="0"/>
    <s v=""/>
    <n v="1953"/>
    <n v="1009"/>
    <n v="684"/>
    <n v="0.67789890981169476"/>
    <n v="7"/>
    <n v="937"/>
    <n v="0.4797747055811572"/>
    <n v="1953"/>
    <n v="1016"/>
    <n v="937"/>
    <n v="0.4797747055811572"/>
  </r>
  <r>
    <x v="0"/>
    <x v="2"/>
    <s v="BUENOS AIRES"/>
    <n v="0"/>
    <n v="0"/>
    <n v="0"/>
    <n v="0"/>
    <s v=""/>
    <n v="13"/>
    <n v="13"/>
    <n v="12"/>
    <n v="0.92307692307692313"/>
    <n v="0"/>
    <n v="0"/>
    <n v="0"/>
    <n v="13"/>
    <n v="13"/>
    <s v=""/>
    <s v=""/>
  </r>
  <r>
    <x v="0"/>
    <x v="3"/>
    <s v="CANBERRA"/>
    <n v="2"/>
    <n v="2"/>
    <n v="2"/>
    <n v="0"/>
    <n v="0"/>
    <n v="3638"/>
    <n v="3583"/>
    <n v="3579"/>
    <n v="0.99888361708065865"/>
    <n v="0"/>
    <n v="55"/>
    <n v="1.5118196811434854E-2"/>
    <n v="3640"/>
    <n v="3585"/>
    <n v="55"/>
    <n v="1.510989010989011E-2"/>
  </r>
  <r>
    <x v="0"/>
    <x v="4"/>
    <s v="BAKU"/>
    <n v="0"/>
    <n v="0"/>
    <n v="0"/>
    <n v="0"/>
    <s v=""/>
    <n v="2676"/>
    <n v="2610"/>
    <n v="2467"/>
    <n v="0.94521072796934869"/>
    <n v="4"/>
    <n v="62"/>
    <n v="2.3168908819133034E-2"/>
    <n v="2676"/>
    <n v="2614"/>
    <n v="62"/>
    <n v="2.3168908819133034E-2"/>
  </r>
  <r>
    <x v="0"/>
    <x v="5"/>
    <s v="SARAJEVO"/>
    <n v="0"/>
    <n v="0"/>
    <n v="0"/>
    <n v="0"/>
    <s v=""/>
    <n v="1735"/>
    <n v="1368"/>
    <n v="1357"/>
    <n v="0.99195906432748537"/>
    <n v="345"/>
    <n v="22"/>
    <n v="1.2680115273775217E-2"/>
    <n v="1735"/>
    <n v="1713"/>
    <n v="22"/>
    <n v="1.2680115273775217E-2"/>
  </r>
  <r>
    <x v="0"/>
    <x v="6"/>
    <s v="BRASILIA"/>
    <m/>
    <m/>
    <m/>
    <m/>
    <s v=""/>
    <n v="36"/>
    <n v="13"/>
    <n v="7"/>
    <n v="0.53846153846153844"/>
    <n v="23"/>
    <n v="0"/>
    <n v="0"/>
    <n v="36"/>
    <n v="36"/>
    <s v=""/>
    <s v=""/>
  </r>
  <r>
    <x v="0"/>
    <x v="7"/>
    <s v="SOFIA"/>
    <m/>
    <m/>
    <m/>
    <m/>
    <s v=""/>
    <n v="533"/>
    <n v="509"/>
    <n v="495"/>
    <n v="0.9724950884086444"/>
    <n v="10"/>
    <n v="14"/>
    <n v="2.6266416510318951E-2"/>
    <n v="533"/>
    <n v="519"/>
    <n v="14"/>
    <n v="2.6266416510318951E-2"/>
  </r>
  <r>
    <x v="0"/>
    <x v="8"/>
    <s v="OTTAWA"/>
    <m/>
    <m/>
    <m/>
    <m/>
    <s v=""/>
    <n v="1018"/>
    <n v="989"/>
    <n v="106"/>
    <n v="0.10717896865520728"/>
    <n v="10"/>
    <n v="19"/>
    <n v="1.8664047151277015E-2"/>
    <n v="1018"/>
    <n v="999"/>
    <n v="19"/>
    <n v="1.8664047151277015E-2"/>
  </r>
  <r>
    <x v="0"/>
    <x v="9"/>
    <s v="SANTIAGO DE CHILE"/>
    <m/>
    <m/>
    <m/>
    <m/>
    <s v=""/>
    <n v="23"/>
    <n v="21"/>
    <n v="15"/>
    <n v="0.7142857142857143"/>
    <n v="1"/>
    <n v="1"/>
    <n v="4.3478260869565216E-2"/>
    <n v="23"/>
    <n v="22"/>
    <n v="1"/>
    <n v="4.3478260869565216E-2"/>
  </r>
  <r>
    <x v="0"/>
    <x v="10"/>
    <s v="BEIJING"/>
    <m/>
    <m/>
    <m/>
    <m/>
    <s v=""/>
    <n v="16253"/>
    <n v="14609"/>
    <n v="9469"/>
    <n v="0.64816209186118146"/>
    <n v="2"/>
    <n v="1642"/>
    <n v="0.10102750261490187"/>
    <n v="16253"/>
    <n v="14611"/>
    <n v="1642"/>
    <n v="0.10102750261490187"/>
  </r>
  <r>
    <x v="0"/>
    <x v="10"/>
    <s v="SHANGHAI"/>
    <m/>
    <m/>
    <m/>
    <m/>
    <s v=""/>
    <n v="11040"/>
    <n v="10418"/>
    <n v="871"/>
    <n v="8.3605298521789218E-2"/>
    <n v="5"/>
    <n v="617"/>
    <n v="5.5887681159420291E-2"/>
    <n v="11040"/>
    <n v="10423"/>
    <n v="617"/>
    <n v="5.5887681159420291E-2"/>
  </r>
  <r>
    <x v="0"/>
    <x v="11"/>
    <s v="BOGOTA"/>
    <m/>
    <m/>
    <m/>
    <m/>
    <s v=""/>
    <n v="38"/>
    <n v="35"/>
    <n v="32"/>
    <n v="0.91428571428571426"/>
    <n v="0"/>
    <n v="3"/>
    <n v="7.8947368421052627E-2"/>
    <n v="38"/>
    <n v="35"/>
    <n v="3"/>
    <n v="7.8947368421052627E-2"/>
  </r>
  <r>
    <x v="0"/>
    <x v="12"/>
    <s v="ZAGREB"/>
    <m/>
    <m/>
    <m/>
    <m/>
    <s v=""/>
    <n v="3"/>
    <n v="2"/>
    <n v="1"/>
    <n v="0.5"/>
    <n v="0"/>
    <n v="1"/>
    <n v="0.33333333333333331"/>
    <n v="3"/>
    <n v="2"/>
    <n v="1"/>
    <n v="0.33333333333333331"/>
  </r>
  <r>
    <x v="0"/>
    <x v="13"/>
    <s v="HAVANA"/>
    <m/>
    <m/>
    <m/>
    <m/>
    <s v=""/>
    <n v="511"/>
    <n v="402"/>
    <n v="101"/>
    <n v="0.25124378109452739"/>
    <n v="0"/>
    <n v="109"/>
    <n v="0.21330724070450097"/>
    <n v="511"/>
    <n v="402"/>
    <n v="109"/>
    <n v="0.21330724070450097"/>
  </r>
  <r>
    <x v="0"/>
    <x v="14"/>
    <s v="NICOSIA"/>
    <m/>
    <m/>
    <m/>
    <m/>
    <s v=""/>
    <n v="2172"/>
    <n v="2019"/>
    <n v="511"/>
    <n v="0.2530955918771669"/>
    <n v="8"/>
    <n v="145"/>
    <n v="6.6758747697974213E-2"/>
    <n v="2172"/>
    <n v="2027"/>
    <n v="145"/>
    <n v="6.6758747697974213E-2"/>
  </r>
  <r>
    <x v="0"/>
    <x v="15"/>
    <s v="CAIRO"/>
    <m/>
    <m/>
    <m/>
    <m/>
    <s v=""/>
    <n v="4096"/>
    <n v="2948"/>
    <n v="2277"/>
    <n v="0.77238805970149249"/>
    <n v="11"/>
    <n v="1137"/>
    <n v="0.277587890625"/>
    <n v="4096"/>
    <n v="2959"/>
    <n v="1137"/>
    <n v="0.277587890625"/>
  </r>
  <r>
    <x v="0"/>
    <x v="16"/>
    <s v="ADDIS ABEBA"/>
    <m/>
    <m/>
    <m/>
    <m/>
    <s v=""/>
    <n v="1719"/>
    <n v="1084"/>
    <n v="267"/>
    <n v="0.24630996309963099"/>
    <n v="20"/>
    <n v="615"/>
    <n v="0.35776614310645727"/>
    <n v="1719"/>
    <n v="1104"/>
    <n v="615"/>
    <n v="0.35776614310645727"/>
  </r>
  <r>
    <x v="0"/>
    <x v="17"/>
    <s v="TBILISSI"/>
    <m/>
    <m/>
    <m/>
    <m/>
    <s v=""/>
    <n v="2246"/>
    <n v="1866"/>
    <n v="340"/>
    <n v="0.18220793140407288"/>
    <n v="2"/>
    <n v="378"/>
    <n v="0.16829919857524489"/>
    <n v="2246"/>
    <n v="1868"/>
    <n v="378"/>
    <n v="0.16829919857524489"/>
  </r>
  <r>
    <x v="0"/>
    <x v="18"/>
    <s v="MUNICH"/>
    <m/>
    <m/>
    <m/>
    <m/>
    <s v=""/>
    <n v="128"/>
    <n v="122"/>
    <n v="121"/>
    <n v="0.99180327868852458"/>
    <n v="3"/>
    <n v="3"/>
    <n v="2.34375E-2"/>
    <n v="128"/>
    <n v="125"/>
    <n v="3"/>
    <n v="2.34375E-2"/>
  </r>
  <r>
    <x v="0"/>
    <x v="19"/>
    <s v="HONG KONG"/>
    <m/>
    <m/>
    <m/>
    <m/>
    <s v=""/>
    <n v="366"/>
    <n v="363"/>
    <n v="29"/>
    <n v="7.9889807162534437E-2"/>
    <n v="0"/>
    <n v="3"/>
    <n v="8.1967213114754103E-3"/>
    <n v="366"/>
    <n v="363"/>
    <n v="3"/>
    <n v="8.1967213114754103E-3"/>
  </r>
  <r>
    <x v="0"/>
    <x v="20"/>
    <s v="NEW DELHI"/>
    <m/>
    <m/>
    <m/>
    <m/>
    <s v=""/>
    <n v="39558"/>
    <n v="31926"/>
    <n v="26088"/>
    <n v="0.8171396354068784"/>
    <n v="29"/>
    <n v="7603"/>
    <n v="0.19219879670357451"/>
    <n v="39558"/>
    <n v="31955"/>
    <n v="7603"/>
    <n v="0.19219879670357451"/>
  </r>
  <r>
    <x v="0"/>
    <x v="21"/>
    <s v="JAKARTA"/>
    <m/>
    <m/>
    <m/>
    <m/>
    <s v=""/>
    <n v="5928"/>
    <n v="5895"/>
    <n v="5893"/>
    <n v="0.9996607294317218"/>
    <n v="0"/>
    <n v="33"/>
    <n v="5.566801619433198E-3"/>
    <n v="5928"/>
    <n v="5895"/>
    <n v="33"/>
    <n v="5.566801619433198E-3"/>
  </r>
  <r>
    <x v="0"/>
    <x v="22"/>
    <s v="TEHERAN"/>
    <m/>
    <m/>
    <m/>
    <m/>
    <s v=""/>
    <n v="3713"/>
    <n v="2133"/>
    <n v="1527"/>
    <n v="0.71589310829817154"/>
    <n v="22"/>
    <n v="1558"/>
    <n v="0.41960678696471854"/>
    <n v="3713"/>
    <n v="2155"/>
    <n v="1558"/>
    <n v="0.41960678696471854"/>
  </r>
  <r>
    <x v="0"/>
    <x v="23"/>
    <s v="DUBLIN"/>
    <m/>
    <m/>
    <m/>
    <m/>
    <s v=""/>
    <n v="1215"/>
    <n v="1186"/>
    <n v="519"/>
    <n v="0.43760539629005057"/>
    <n v="2"/>
    <n v="27"/>
    <n v="2.2222222222222223E-2"/>
    <n v="1215"/>
    <n v="1188"/>
    <n v="27"/>
    <n v="2.2222222222222223E-2"/>
  </r>
  <r>
    <x v="0"/>
    <x v="24"/>
    <s v="TEL AVIV"/>
    <m/>
    <m/>
    <m/>
    <m/>
    <s v=""/>
    <n v="789"/>
    <n v="728"/>
    <n v="414"/>
    <n v="0.56868131868131866"/>
    <n v="5"/>
    <n v="56"/>
    <n v="7.0975918884664133E-2"/>
    <n v="789"/>
    <n v="733"/>
    <n v="56"/>
    <n v="7.0975918884664133E-2"/>
  </r>
  <r>
    <x v="0"/>
    <x v="25"/>
    <s v="TOKYO"/>
    <m/>
    <m/>
    <m/>
    <m/>
    <s v=""/>
    <n v="487"/>
    <n v="484"/>
    <n v="26"/>
    <n v="5.3719008264462811E-2"/>
    <n v="1"/>
    <n v="2"/>
    <n v="4.1067761806981521E-3"/>
    <n v="487"/>
    <n v="485"/>
    <n v="2"/>
    <n v="4.1067761806981521E-3"/>
  </r>
  <r>
    <x v="0"/>
    <x v="26"/>
    <s v="AMMAN"/>
    <m/>
    <m/>
    <m/>
    <m/>
    <s v=""/>
    <n v="4510"/>
    <n v="3726"/>
    <n v="3650"/>
    <n v="0.97960279119699412"/>
    <n v="32"/>
    <n v="752"/>
    <n v="0.16674057649667406"/>
    <n v="4510"/>
    <n v="3758"/>
    <n v="752"/>
    <n v="0.16674057649667406"/>
  </r>
  <r>
    <x v="0"/>
    <x v="27"/>
    <s v="ASTANA"/>
    <m/>
    <m/>
    <m/>
    <m/>
    <s v=""/>
    <n v="5558"/>
    <n v="4393"/>
    <n v="1632"/>
    <n v="0.37150011381743681"/>
    <n v="3"/>
    <n v="1162"/>
    <n v="0.20906801007556675"/>
    <n v="5558"/>
    <n v="4396"/>
    <n v="1162"/>
    <n v="0.20906801007556675"/>
  </r>
  <r>
    <x v="0"/>
    <x v="28"/>
    <s v="NAIROBI"/>
    <m/>
    <m/>
    <m/>
    <m/>
    <s v=""/>
    <n v="1698"/>
    <n v="1221"/>
    <n v="374"/>
    <n v="0.30630630630630629"/>
    <n v="10"/>
    <n v="467"/>
    <n v="0.27502944640753829"/>
    <n v="1698"/>
    <n v="1231"/>
    <n v="467"/>
    <n v="0.27502944640753829"/>
  </r>
  <r>
    <x v="0"/>
    <x v="29"/>
    <s v="KUWAIT"/>
    <m/>
    <m/>
    <m/>
    <m/>
    <s v=""/>
    <n v="7880"/>
    <n v="6817"/>
    <n v="5556"/>
    <n v="0.81502127035352789"/>
    <n v="60"/>
    <n v="1003"/>
    <n v="0.12728426395939085"/>
    <n v="7880"/>
    <n v="6877"/>
    <n v="1003"/>
    <n v="0.12728426395939085"/>
  </r>
  <r>
    <x v="0"/>
    <x v="30"/>
    <s v="BEIRUT"/>
    <m/>
    <m/>
    <m/>
    <m/>
    <s v=""/>
    <n v="833"/>
    <n v="705"/>
    <n v="169"/>
    <n v="0.2397163120567376"/>
    <n v="14"/>
    <n v="114"/>
    <n v="0.1368547418967587"/>
    <n v="833"/>
    <n v="719"/>
    <n v="114"/>
    <n v="0.1368547418967587"/>
  </r>
  <r>
    <x v="0"/>
    <x v="31"/>
    <s v="KUALA LUMPUR"/>
    <m/>
    <m/>
    <m/>
    <m/>
    <s v=""/>
    <n v="645"/>
    <n v="628"/>
    <n v="234"/>
    <n v="0.37261146496815284"/>
    <n v="0"/>
    <n v="17"/>
    <n v="2.6356589147286821E-2"/>
    <n v="645"/>
    <n v="628"/>
    <n v="17"/>
    <n v="2.6356589147286821E-2"/>
  </r>
  <r>
    <x v="0"/>
    <x v="32"/>
    <s v="MEXICO CITY"/>
    <m/>
    <m/>
    <m/>
    <m/>
    <s v=""/>
    <n v="39"/>
    <n v="38"/>
    <n v="22"/>
    <n v="0.57894736842105265"/>
    <n v="1"/>
    <n v="0"/>
    <n v="0"/>
    <n v="39"/>
    <n v="39"/>
    <s v=""/>
    <s v=""/>
  </r>
  <r>
    <x v="0"/>
    <x v="33"/>
    <s v="RABAT"/>
    <m/>
    <m/>
    <m/>
    <m/>
    <s v=""/>
    <n v="2274"/>
    <n v="1111"/>
    <n v="991"/>
    <n v="0.89198919891989203"/>
    <n v="6"/>
    <n v="1157"/>
    <n v="0.50879507475813546"/>
    <n v="2274"/>
    <n v="1117"/>
    <n v="1157"/>
    <n v="0.50879507475813546"/>
  </r>
  <r>
    <x v="0"/>
    <x v="34"/>
    <s v="ABUJA"/>
    <n v="1"/>
    <n v="1"/>
    <n v="0"/>
    <n v="0"/>
    <n v="0"/>
    <n v="1824"/>
    <n v="1173"/>
    <n v="1048"/>
    <n v="0.89343563512361468"/>
    <n v="15"/>
    <n v="636"/>
    <n v="0.34868421052631576"/>
    <n v="1825"/>
    <n v="1189"/>
    <n v="636"/>
    <n v="0.34849315068493153"/>
  </r>
  <r>
    <x v="0"/>
    <x v="35"/>
    <s v="SKOPJE"/>
    <m/>
    <m/>
    <m/>
    <m/>
    <s v=""/>
    <n v="1042"/>
    <n v="207"/>
    <n v="198"/>
    <n v="0.95652173913043481"/>
    <n v="719"/>
    <n v="116"/>
    <n v="0.11132437619961612"/>
    <n v="1042"/>
    <n v="926"/>
    <n v="116"/>
    <n v="0.11132437619961612"/>
  </r>
  <r>
    <x v="0"/>
    <x v="36"/>
    <s v="MUSCAT"/>
    <m/>
    <m/>
    <m/>
    <m/>
    <s v=""/>
    <n v="3237"/>
    <n v="3096"/>
    <n v="3089"/>
    <n v="0.99773901808785526"/>
    <n v="1"/>
    <n v="140"/>
    <n v="4.324992276799506E-2"/>
    <n v="3237"/>
    <n v="3097"/>
    <n v="140"/>
    <n v="4.324992276799506E-2"/>
  </r>
  <r>
    <x v="0"/>
    <x v="37"/>
    <s v="ISLAMABAD"/>
    <m/>
    <m/>
    <m/>
    <m/>
    <s v=""/>
    <n v="3006"/>
    <n v="769"/>
    <n v="320"/>
    <n v="0.41612483745123535"/>
    <n v="26"/>
    <n v="2211"/>
    <n v="0.73552894211576847"/>
    <n v="3006"/>
    <n v="795"/>
    <n v="2211"/>
    <n v="0.73552894211576847"/>
  </r>
  <r>
    <x v="0"/>
    <x v="38"/>
    <s v="LIMA"/>
    <m/>
    <m/>
    <m/>
    <m/>
    <s v=""/>
    <n v="17"/>
    <n v="12"/>
    <n v="9"/>
    <n v="0.75"/>
    <n v="2"/>
    <n v="3"/>
    <n v="0.17647058823529413"/>
    <n v="17"/>
    <n v="14"/>
    <n v="3"/>
    <n v="0.17647058823529413"/>
  </r>
  <r>
    <x v="0"/>
    <x v="39"/>
    <s v="MANILA"/>
    <m/>
    <m/>
    <m/>
    <m/>
    <s v=""/>
    <n v="4228"/>
    <n v="3908"/>
    <n v="3907"/>
    <n v="0.99974411463664281"/>
    <n v="0"/>
    <n v="320"/>
    <n v="7.5685903500473037E-2"/>
    <n v="4228"/>
    <n v="3908"/>
    <n v="320"/>
    <n v="7.5685903500473037E-2"/>
  </r>
  <r>
    <x v="0"/>
    <x v="40"/>
    <s v="BUCHAREST"/>
    <m/>
    <m/>
    <m/>
    <m/>
    <s v=""/>
    <n v="242"/>
    <n v="208"/>
    <n v="107"/>
    <n v="0.51442307692307687"/>
    <n v="3"/>
    <n v="31"/>
    <n v="0.128099173553719"/>
    <n v="242"/>
    <n v="211"/>
    <n v="31"/>
    <n v="0.128099173553719"/>
  </r>
  <r>
    <x v="0"/>
    <x v="41"/>
    <s v="MOSCOW"/>
    <m/>
    <m/>
    <m/>
    <m/>
    <s v=""/>
    <n v="6092"/>
    <n v="3738"/>
    <n v="1244"/>
    <n v="0.33279828785446763"/>
    <n v="746"/>
    <n v="1608"/>
    <n v="0.26395272488509519"/>
    <n v="6092"/>
    <n v="4484"/>
    <n v="1608"/>
    <n v="0.26395272488509519"/>
  </r>
  <r>
    <x v="0"/>
    <x v="42"/>
    <s v="RIYADH"/>
    <m/>
    <m/>
    <m/>
    <m/>
    <s v=""/>
    <n v="28861"/>
    <n v="27987"/>
    <n v="27953"/>
    <n v="0.99878515024832959"/>
    <n v="31"/>
    <n v="843"/>
    <n v="2.9208967118256469E-2"/>
    <n v="28861"/>
    <n v="28018"/>
    <n v="843"/>
    <n v="2.9208967118256469E-2"/>
  </r>
  <r>
    <x v="0"/>
    <x v="43"/>
    <s v="DAKAR"/>
    <m/>
    <m/>
    <m/>
    <m/>
    <s v=""/>
    <n v="766"/>
    <n v="386"/>
    <n v="109"/>
    <n v="0.28238341968911918"/>
    <n v="2"/>
    <n v="378"/>
    <n v="0.49347258485639689"/>
    <n v="766"/>
    <n v="388"/>
    <n v="378"/>
    <n v="0.49347258485639689"/>
  </r>
  <r>
    <x v="0"/>
    <x v="44"/>
    <s v="BELGRADE"/>
    <m/>
    <m/>
    <m/>
    <m/>
    <s v=""/>
    <n v="1175"/>
    <n v="1088"/>
    <n v="779"/>
    <n v="0.71599264705882348"/>
    <n v="27"/>
    <n v="60"/>
    <n v="5.106382978723404E-2"/>
    <n v="1175"/>
    <n v="1115"/>
    <n v="60"/>
    <n v="5.106382978723404E-2"/>
  </r>
  <r>
    <x v="0"/>
    <x v="45"/>
    <s v="BRATISLAVA"/>
    <m/>
    <m/>
    <m/>
    <m/>
    <s v=""/>
    <n v="89"/>
    <n v="81"/>
    <n v="74"/>
    <n v="0.9135802469135802"/>
    <n v="5"/>
    <n v="3"/>
    <n v="3.3707865168539325E-2"/>
    <n v="89"/>
    <n v="86"/>
    <n v="3"/>
    <n v="3.3707865168539325E-2"/>
  </r>
  <r>
    <x v="0"/>
    <x v="46"/>
    <s v="LJUBLJANA"/>
    <m/>
    <m/>
    <m/>
    <m/>
    <s v=""/>
    <n v="74"/>
    <n v="68"/>
    <n v="67"/>
    <n v="0.98529411764705888"/>
    <n v="3"/>
    <n v="3"/>
    <n v="4.0540540540540543E-2"/>
    <n v="74"/>
    <n v="71"/>
    <n v="3"/>
    <n v="4.0540540540540543E-2"/>
  </r>
  <r>
    <x v="0"/>
    <x v="47"/>
    <s v="PRETORIA"/>
    <m/>
    <m/>
    <m/>
    <m/>
    <s v=""/>
    <n v="5114"/>
    <n v="4932"/>
    <n v="4416"/>
    <n v="0.89537712895377131"/>
    <n v="6"/>
    <n v="176"/>
    <n v="3.4415330465389131E-2"/>
    <n v="5114"/>
    <n v="4938"/>
    <n v="176"/>
    <n v="3.4415330465389131E-2"/>
  </r>
  <r>
    <x v="0"/>
    <x v="48"/>
    <s v="SEOUL"/>
    <m/>
    <m/>
    <m/>
    <m/>
    <s v=""/>
    <n v="211"/>
    <n v="175"/>
    <n v="64"/>
    <n v="0.36571428571428571"/>
    <n v="0"/>
    <n v="36"/>
    <n v="0.17061611374407584"/>
    <n v="211"/>
    <n v="175"/>
    <n v="36"/>
    <n v="0.17061611374407584"/>
  </r>
  <r>
    <x v="0"/>
    <x v="49"/>
    <s v="DAMASCUS"/>
    <m/>
    <m/>
    <m/>
    <m/>
    <s v=""/>
    <n v="351"/>
    <n v="142"/>
    <n v="33"/>
    <n v="0.23239436619718309"/>
    <n v="6"/>
    <n v="203"/>
    <n v="0.57834757834757833"/>
    <n v="351"/>
    <n v="148"/>
    <n v="203"/>
    <n v="0.57834757834757833"/>
  </r>
  <r>
    <x v="0"/>
    <x v="50"/>
    <s v="TAIPEI"/>
    <m/>
    <m/>
    <m/>
    <m/>
    <s v=""/>
    <n v="129"/>
    <n v="129"/>
    <n v="127"/>
    <n v="0.98449612403100772"/>
    <n v="0"/>
    <n v="0"/>
    <n v="0"/>
    <n v="129"/>
    <n v="129"/>
    <s v=""/>
    <s v=""/>
  </r>
  <r>
    <x v="0"/>
    <x v="51"/>
    <s v="BANGKOK"/>
    <m/>
    <m/>
    <m/>
    <m/>
    <s v=""/>
    <n v="13208"/>
    <n v="12873"/>
    <n v="12859"/>
    <n v="0.99891245241979332"/>
    <n v="1"/>
    <n v="334"/>
    <n v="2.5287704421562689E-2"/>
    <n v="13208"/>
    <n v="12874"/>
    <n v="334"/>
    <n v="2.5287704421562689E-2"/>
  </r>
  <r>
    <x v="0"/>
    <x v="52"/>
    <s v="TUNIS"/>
    <m/>
    <m/>
    <m/>
    <m/>
    <s v=""/>
    <n v="2716"/>
    <n v="1544"/>
    <n v="545"/>
    <n v="0.35297927461139894"/>
    <n v="5"/>
    <n v="1167"/>
    <n v="0.42967599410898377"/>
    <n v="2716"/>
    <n v="1549"/>
    <n v="1167"/>
    <n v="0.42967599410898377"/>
  </r>
  <r>
    <x v="0"/>
    <x v="53"/>
    <s v="ISTANBUL"/>
    <m/>
    <m/>
    <m/>
    <m/>
    <s v=""/>
    <n v="17505"/>
    <n v="14395"/>
    <n v="12151"/>
    <n v="0.84411253907606809"/>
    <n v="7"/>
    <n v="3103"/>
    <n v="0.17726363896029707"/>
    <n v="17505"/>
    <n v="14402"/>
    <n v="3103"/>
    <n v="0.17726363896029707"/>
  </r>
  <r>
    <x v="0"/>
    <x v="54"/>
    <s v="ABU DHABI"/>
    <m/>
    <m/>
    <m/>
    <m/>
    <s v=""/>
    <n v="6028"/>
    <n v="4697"/>
    <n v="3786"/>
    <n v="0.80604641260378962"/>
    <n v="140"/>
    <n v="1191"/>
    <n v="0.19757796947577969"/>
    <n v="6028"/>
    <n v="4837"/>
    <n v="1191"/>
    <n v="0.19757796947577969"/>
  </r>
  <r>
    <x v="0"/>
    <x v="55"/>
    <s v="LONDON"/>
    <m/>
    <m/>
    <m/>
    <m/>
    <s v=""/>
    <n v="3251"/>
    <n v="2980"/>
    <n v="770"/>
    <n v="0.25838926174496646"/>
    <n v="16"/>
    <n v="255"/>
    <n v="7.8437403875730546E-2"/>
    <n v="3251"/>
    <n v="2996"/>
    <n v="255"/>
    <n v="7.8437403875730546E-2"/>
  </r>
  <r>
    <x v="0"/>
    <x v="56"/>
    <s v="LOS ANGELES, CA"/>
    <m/>
    <m/>
    <m/>
    <m/>
    <s v=""/>
    <n v="1185"/>
    <n v="1050"/>
    <n v="994"/>
    <n v="0.94666666666666666"/>
    <n v="0"/>
    <n v="135"/>
    <n v="0.11392405063291139"/>
    <n v="1185"/>
    <n v="1050"/>
    <n v="135"/>
    <n v="0.11392405063291139"/>
  </r>
  <r>
    <x v="0"/>
    <x v="56"/>
    <s v="NEW YORK, NY"/>
    <m/>
    <m/>
    <m/>
    <m/>
    <s v=""/>
    <n v="1537"/>
    <n v="1478"/>
    <n v="1449"/>
    <n v="0.98037889039242221"/>
    <n v="11"/>
    <n v="48"/>
    <n v="3.1229668184775537E-2"/>
    <n v="1537"/>
    <n v="1489"/>
    <n v="48"/>
    <n v="3.1229668184775537E-2"/>
  </r>
  <r>
    <x v="0"/>
    <x v="56"/>
    <s v="WASHINGTON, DC"/>
    <m/>
    <m/>
    <m/>
    <m/>
    <s v=""/>
    <n v="779"/>
    <n v="749"/>
    <n v="732"/>
    <n v="0.97730307076101464"/>
    <n v="0"/>
    <n v="30"/>
    <n v="3.8510911424903725E-2"/>
    <n v="779"/>
    <n v="749"/>
    <n v="30"/>
    <n v="3.8510911424903725E-2"/>
  </r>
  <r>
    <x v="0"/>
    <x v="57"/>
    <s v="HANOI"/>
    <m/>
    <m/>
    <m/>
    <m/>
    <s v=""/>
    <n v="1549"/>
    <n v="1370"/>
    <n v="298"/>
    <n v="0.21751824817518248"/>
    <n v="8"/>
    <n v="171"/>
    <n v="0.11039380245319561"/>
    <n v="1549"/>
    <n v="1378"/>
    <n v="171"/>
    <n v="0.11039380245319561"/>
  </r>
  <r>
    <x v="1"/>
    <x v="1"/>
    <s v="ALGIERS"/>
    <m/>
    <m/>
    <m/>
    <m/>
    <s v=""/>
    <n v="8041"/>
    <n v="4558"/>
    <n v="1414"/>
    <n v="0.31022378236068449"/>
    <n v="27"/>
    <n v="3483"/>
    <n v="0.43170550322260781"/>
    <n v="8041"/>
    <n v="4585"/>
    <n v="3483"/>
    <n v="0.43170550322260781"/>
  </r>
  <r>
    <x v="1"/>
    <x v="58"/>
    <s v="LUANDA"/>
    <n v="1"/>
    <m/>
    <m/>
    <m/>
    <s v=""/>
    <n v="1770"/>
    <n v="594"/>
    <n v="167"/>
    <n v="0.28114478114478114"/>
    <m/>
    <n v="1176"/>
    <n v="0.66440677966101691"/>
    <n v="1771"/>
    <n v="594"/>
    <n v="1176"/>
    <n v="0.66440677966101691"/>
  </r>
  <r>
    <x v="1"/>
    <x v="2"/>
    <s v="BUENOS AIRES"/>
    <m/>
    <m/>
    <m/>
    <m/>
    <s v=""/>
    <n v="8"/>
    <n v="7"/>
    <n v="7"/>
    <n v="1"/>
    <m/>
    <n v="1"/>
    <n v="0.125"/>
    <n v="8"/>
    <n v="7"/>
    <n v="1"/>
    <n v="0.125"/>
  </r>
  <r>
    <x v="1"/>
    <x v="3"/>
    <s v="CANBERRA"/>
    <m/>
    <m/>
    <m/>
    <m/>
    <s v=""/>
    <n v="477"/>
    <n v="436"/>
    <n v="79"/>
    <n v="0.18119266055045871"/>
    <m/>
    <n v="41"/>
    <n v="8.5953878406708595E-2"/>
    <n v="477"/>
    <n v="436"/>
    <n v="41"/>
    <n v="8.5953878406708595E-2"/>
  </r>
  <r>
    <x v="1"/>
    <x v="59"/>
    <s v="VIENNA"/>
    <m/>
    <m/>
    <m/>
    <m/>
    <s v=""/>
    <n v="1"/>
    <n v="1"/>
    <n v="1"/>
    <n v="1"/>
    <m/>
    <n v="1"/>
    <n v="0.5"/>
    <n v="1"/>
    <n v="1"/>
    <n v="1"/>
    <n v="0.5"/>
  </r>
  <r>
    <x v="1"/>
    <x v="60"/>
    <s v="BRUSSELS"/>
    <m/>
    <m/>
    <m/>
    <m/>
    <s v=""/>
    <n v="33"/>
    <n v="33"/>
    <n v="19"/>
    <n v="0.5757575757575758"/>
    <m/>
    <n v="0"/>
    <n v="0"/>
    <n v="33"/>
    <n v="33"/>
    <s v=""/>
    <s v=""/>
  </r>
  <r>
    <x v="1"/>
    <x v="6"/>
    <s v="SAO PAULO"/>
    <m/>
    <m/>
    <m/>
    <m/>
    <s v=""/>
    <n v="72"/>
    <n v="41"/>
    <n v="11"/>
    <n v="0.26829268292682928"/>
    <n v="1"/>
    <n v="31"/>
    <n v="0.42465753424657532"/>
    <n v="72"/>
    <n v="42"/>
    <n v="31"/>
    <n v="0.42465753424657532"/>
  </r>
  <r>
    <x v="1"/>
    <x v="7"/>
    <s v="SOFIA"/>
    <m/>
    <m/>
    <m/>
    <m/>
    <s v=""/>
    <n v="179"/>
    <n v="149"/>
    <n v="86"/>
    <n v="0.57718120805369133"/>
    <m/>
    <n v="30"/>
    <n v="0.16759776536312848"/>
    <n v="179"/>
    <n v="149"/>
    <n v="30"/>
    <n v="0.16759776536312848"/>
  </r>
  <r>
    <x v="1"/>
    <x v="61"/>
    <s v="OUAGADOUGOU"/>
    <m/>
    <m/>
    <m/>
    <m/>
    <s v=""/>
    <n v="4022"/>
    <n v="2493"/>
    <n v="1483"/>
    <n v="0.59486562374649021"/>
    <m/>
    <n v="1529"/>
    <n v="0.3801591248135256"/>
    <n v="4022"/>
    <n v="2493"/>
    <n v="1529"/>
    <n v="0.3801591248135256"/>
  </r>
  <r>
    <x v="1"/>
    <x v="62"/>
    <s v="BUJUMBURA"/>
    <n v="2"/>
    <m/>
    <n v="1"/>
    <m/>
    <s v=""/>
    <n v="3695"/>
    <n v="2304"/>
    <n v="672"/>
    <n v="0.29166666666666669"/>
    <m/>
    <n v="1391"/>
    <n v="0.37645466847090664"/>
    <n v="3697"/>
    <n v="2304"/>
    <n v="1391"/>
    <n v="0.37645466847090664"/>
  </r>
  <r>
    <x v="1"/>
    <x v="63"/>
    <s v="YAONDE"/>
    <n v="1"/>
    <m/>
    <m/>
    <m/>
    <s v=""/>
    <n v="5430"/>
    <n v="3017"/>
    <n v="1305"/>
    <n v="0.43254888962545573"/>
    <n v="5"/>
    <n v="2413"/>
    <n v="0.44397424103035876"/>
    <n v="5431"/>
    <n v="3022"/>
    <n v="2413"/>
    <n v="0.44397424103035876"/>
  </r>
  <r>
    <x v="1"/>
    <x v="8"/>
    <s v="MONTREAL"/>
    <n v="4"/>
    <n v="2"/>
    <n v="1"/>
    <n v="2"/>
    <n v="0.5"/>
    <n v="1116"/>
    <n v="909"/>
    <n v="753"/>
    <n v="0.82838283828382842"/>
    <n v="3"/>
    <n v="207"/>
    <n v="0.18498659517426275"/>
    <n v="1120"/>
    <n v="914"/>
    <n v="209"/>
    <n v="0.18610863757791629"/>
  </r>
  <r>
    <x v="1"/>
    <x v="9"/>
    <s v="SANTIAGO DE CHILE"/>
    <m/>
    <m/>
    <m/>
    <m/>
    <s v=""/>
    <n v="40"/>
    <n v="22"/>
    <n v="8"/>
    <n v="0.36363636363636365"/>
    <m/>
    <n v="18"/>
    <n v="0.45"/>
    <n v="40"/>
    <n v="22"/>
    <n v="18"/>
    <n v="0.45"/>
  </r>
  <r>
    <x v="1"/>
    <x v="10"/>
    <s v="BEIJING"/>
    <m/>
    <m/>
    <m/>
    <m/>
    <s v=""/>
    <n v="17604"/>
    <n v="16035"/>
    <n v="6766"/>
    <n v="0.42195198004365453"/>
    <n v="1"/>
    <n v="1569"/>
    <n v="8.9122408406702644E-2"/>
    <n v="17604"/>
    <n v="16036"/>
    <n v="1569"/>
    <n v="8.9122408406702644E-2"/>
  </r>
  <r>
    <x v="1"/>
    <x v="10"/>
    <s v="GUANGZHOU (CANTON)"/>
    <m/>
    <m/>
    <m/>
    <m/>
    <s v=""/>
    <n v="1050"/>
    <n v="985"/>
    <n v="587"/>
    <n v="0.59593908629441628"/>
    <m/>
    <n v="65"/>
    <n v="6.1904761904761907E-2"/>
    <n v="1050"/>
    <n v="985"/>
    <n v="65"/>
    <n v="6.1904761904761907E-2"/>
  </r>
  <r>
    <x v="1"/>
    <x v="10"/>
    <s v="SHANGHAI"/>
    <m/>
    <m/>
    <m/>
    <m/>
    <s v=""/>
    <n v="1231"/>
    <n v="1149"/>
    <n v="675"/>
    <n v="0.58746736292428203"/>
    <m/>
    <n v="82"/>
    <n v="6.6612510154346063E-2"/>
    <n v="1231"/>
    <n v="1149"/>
    <n v="82"/>
    <n v="6.6612510154346063E-2"/>
  </r>
  <r>
    <x v="1"/>
    <x v="11"/>
    <s v="BOGOTA"/>
    <m/>
    <m/>
    <m/>
    <m/>
    <s v=""/>
    <n v="9"/>
    <n v="9"/>
    <n v="8"/>
    <n v="0.88888888888888884"/>
    <m/>
    <n v="0"/>
    <n v="0"/>
    <n v="9"/>
    <n v="9"/>
    <s v=""/>
    <s v=""/>
  </r>
  <r>
    <x v="1"/>
    <x v="64"/>
    <s v="KINSHASA"/>
    <n v="30"/>
    <n v="22"/>
    <n v="18"/>
    <n v="8"/>
    <n v="0.26666666666666666"/>
    <n v="28534"/>
    <n v="21257"/>
    <n v="14016"/>
    <n v="0.65935926988756643"/>
    <n v="3"/>
    <n v="7277"/>
    <n v="0.25500227774468232"/>
    <n v="28564"/>
    <n v="21282"/>
    <n v="7285"/>
    <n v="0.25501452725172402"/>
  </r>
  <r>
    <x v="1"/>
    <x v="64"/>
    <s v="LUBUMBASHI"/>
    <n v="4"/>
    <n v="4"/>
    <m/>
    <m/>
    <n v="0"/>
    <n v="3424"/>
    <n v="2885"/>
    <n v="1520"/>
    <n v="0.52686308492201039"/>
    <m/>
    <n v="539"/>
    <n v="0.15741822429906541"/>
    <n v="3428"/>
    <n v="2889"/>
    <n v="539"/>
    <n v="0.1572345390898483"/>
  </r>
  <r>
    <x v="1"/>
    <x v="65"/>
    <s v="ABIDJAN"/>
    <n v="3"/>
    <n v="1"/>
    <m/>
    <n v="2"/>
    <n v="0.66666666666666663"/>
    <n v="3464"/>
    <n v="1869"/>
    <n v="912"/>
    <n v="0.48796147672552165"/>
    <n v="1"/>
    <n v="1594"/>
    <n v="0.46016166281755194"/>
    <n v="3467"/>
    <n v="1871"/>
    <n v="1596"/>
    <n v="0.46034035188924144"/>
  </r>
  <r>
    <x v="1"/>
    <x v="12"/>
    <s v="ZAGREB"/>
    <m/>
    <m/>
    <m/>
    <m/>
    <s v=""/>
    <n v="2"/>
    <n v="1"/>
    <n v="1"/>
    <n v="1"/>
    <n v="1"/>
    <n v="1"/>
    <n v="0.33333333333333331"/>
    <n v="2"/>
    <n v="2"/>
    <n v="1"/>
    <n v="0.33333333333333331"/>
  </r>
  <r>
    <x v="1"/>
    <x v="13"/>
    <s v="HAVANA"/>
    <m/>
    <m/>
    <m/>
    <m/>
    <s v=""/>
    <n v="1336"/>
    <n v="836"/>
    <n v="278"/>
    <n v="0.33253588516746413"/>
    <m/>
    <n v="500"/>
    <n v="0.37425149700598803"/>
    <n v="1336"/>
    <n v="836"/>
    <n v="500"/>
    <n v="0.37425149700598803"/>
  </r>
  <r>
    <x v="1"/>
    <x v="66"/>
    <s v="PRAGUE"/>
    <m/>
    <m/>
    <m/>
    <m/>
    <s v=""/>
    <n v="3"/>
    <n v="2"/>
    <n v="1"/>
    <n v="0.5"/>
    <m/>
    <n v="1"/>
    <n v="0.33333333333333331"/>
    <n v="3"/>
    <n v="2"/>
    <n v="1"/>
    <n v="0.33333333333333331"/>
  </r>
  <r>
    <x v="1"/>
    <x v="15"/>
    <s v="CAIRO"/>
    <m/>
    <m/>
    <m/>
    <m/>
    <s v=""/>
    <n v="4340"/>
    <n v="3287"/>
    <n v="1231"/>
    <n v="0.37450562823243078"/>
    <n v="37"/>
    <n v="1053"/>
    <n v="0.24057573680603153"/>
    <n v="4340"/>
    <n v="3324"/>
    <n v="1053"/>
    <n v="0.24057573680603153"/>
  </r>
  <r>
    <x v="1"/>
    <x v="16"/>
    <s v="ADDIS ABEBA"/>
    <n v="1"/>
    <m/>
    <m/>
    <m/>
    <s v=""/>
    <n v="1565"/>
    <n v="981"/>
    <n v="217"/>
    <n v="0.22120285423037717"/>
    <n v="9"/>
    <n v="584"/>
    <n v="0.37102922490470142"/>
    <n v="1566"/>
    <n v="990"/>
    <n v="584"/>
    <n v="0.37102922490470142"/>
  </r>
  <r>
    <x v="1"/>
    <x v="67"/>
    <s v="HELSINKI"/>
    <m/>
    <m/>
    <m/>
    <m/>
    <s v=""/>
    <n v="4"/>
    <n v="2"/>
    <n v="2"/>
    <n v="1"/>
    <m/>
    <n v="2"/>
    <n v="0.5"/>
    <n v="4"/>
    <n v="2"/>
    <n v="2"/>
    <n v="0.5"/>
  </r>
  <r>
    <x v="1"/>
    <x v="18"/>
    <s v="BERLIN"/>
    <m/>
    <m/>
    <m/>
    <m/>
    <s v=""/>
    <n v="3"/>
    <n v="2"/>
    <n v="2"/>
    <n v="1"/>
    <m/>
    <n v="1"/>
    <n v="0.33333333333333331"/>
    <n v="3"/>
    <n v="2"/>
    <n v="1"/>
    <n v="0.33333333333333331"/>
  </r>
  <r>
    <x v="1"/>
    <x v="68"/>
    <s v="ATHENS"/>
    <m/>
    <m/>
    <m/>
    <m/>
    <s v=""/>
    <n v="7"/>
    <n v="6"/>
    <n v="5"/>
    <n v="0.83333333333333337"/>
    <m/>
    <n v="1"/>
    <n v="0.14285714285714285"/>
    <n v="7"/>
    <n v="6"/>
    <n v="1"/>
    <n v="0.14285714285714285"/>
  </r>
  <r>
    <x v="1"/>
    <x v="19"/>
    <s v="HONG KONG"/>
    <m/>
    <m/>
    <m/>
    <m/>
    <s v=""/>
    <n v="628"/>
    <n v="600"/>
    <n v="380"/>
    <n v="0.6333333333333333"/>
    <m/>
    <n v="28"/>
    <n v="4.4585987261146494E-2"/>
    <n v="628"/>
    <n v="600"/>
    <n v="28"/>
    <n v="4.4585987261146494E-2"/>
  </r>
  <r>
    <x v="1"/>
    <x v="69"/>
    <s v="BUDAPEST"/>
    <m/>
    <m/>
    <m/>
    <m/>
    <s v=""/>
    <n v="4"/>
    <n v="3"/>
    <n v="3"/>
    <n v="1"/>
    <m/>
    <n v="1"/>
    <n v="0.25"/>
    <n v="4"/>
    <n v="3"/>
    <n v="1"/>
    <n v="0.25"/>
  </r>
  <r>
    <x v="1"/>
    <x v="20"/>
    <s v="MUMBAI"/>
    <m/>
    <m/>
    <m/>
    <m/>
    <s v=""/>
    <n v="16911"/>
    <n v="14645"/>
    <n v="12243"/>
    <n v="0.83598497780812564"/>
    <m/>
    <n v="2266"/>
    <n v="0.13399562414996155"/>
    <n v="16911"/>
    <n v="14645"/>
    <n v="2266"/>
    <n v="0.13399562414996155"/>
  </r>
  <r>
    <x v="1"/>
    <x v="20"/>
    <s v="NEW DELHI"/>
    <m/>
    <m/>
    <m/>
    <m/>
    <s v=""/>
    <n v="7075"/>
    <n v="5937"/>
    <n v="2558"/>
    <n v="0.43085733535455617"/>
    <m/>
    <n v="1388"/>
    <n v="0.18948805460750853"/>
    <n v="7075"/>
    <n v="5937"/>
    <n v="1388"/>
    <n v="0.18948805460750853"/>
  </r>
  <r>
    <x v="1"/>
    <x v="21"/>
    <s v="JAKARTA"/>
    <m/>
    <m/>
    <m/>
    <m/>
    <s v=""/>
    <n v="432"/>
    <n v="401"/>
    <n v="158"/>
    <n v="0.3940149625935162"/>
    <m/>
    <n v="31"/>
    <n v="7.1759259259259259E-2"/>
    <n v="432"/>
    <n v="401"/>
    <n v="31"/>
    <n v="7.1759259259259259E-2"/>
  </r>
  <r>
    <x v="1"/>
    <x v="22"/>
    <s v="TEHERAN"/>
    <m/>
    <m/>
    <m/>
    <m/>
    <s v=""/>
    <n v="2427"/>
    <n v="1717"/>
    <n v="533"/>
    <n v="0.31042516016307514"/>
    <n v="11"/>
    <n v="710"/>
    <n v="0.29122231337161608"/>
    <n v="2427"/>
    <n v="1728"/>
    <n v="710"/>
    <n v="0.29122231337161608"/>
  </r>
  <r>
    <x v="1"/>
    <x v="23"/>
    <s v="DUBLIN"/>
    <m/>
    <m/>
    <m/>
    <m/>
    <s v=""/>
    <n v="830"/>
    <n v="774"/>
    <n v="168"/>
    <n v="0.21705426356589147"/>
    <n v="2"/>
    <n v="56"/>
    <n v="6.7307692307692304E-2"/>
    <n v="830"/>
    <n v="776"/>
    <n v="56"/>
    <n v="6.7307692307692304E-2"/>
  </r>
  <r>
    <x v="1"/>
    <x v="24"/>
    <s v="JERUSALEM"/>
    <m/>
    <m/>
    <m/>
    <m/>
    <s v=""/>
    <n v="588"/>
    <n v="444"/>
    <n v="136"/>
    <n v="0.30630630630630629"/>
    <n v="8"/>
    <n v="144"/>
    <n v="0.24161073825503357"/>
    <n v="588"/>
    <n v="452"/>
    <n v="144"/>
    <n v="0.24161073825503357"/>
  </r>
  <r>
    <x v="1"/>
    <x v="24"/>
    <s v="TEL AVIV"/>
    <n v="1"/>
    <n v="1"/>
    <n v="1"/>
    <m/>
    <n v="0"/>
    <n v="63"/>
    <n v="50"/>
    <n v="12"/>
    <n v="0.24"/>
    <m/>
    <n v="13"/>
    <n v="0.20634920634920634"/>
    <n v="64"/>
    <n v="51"/>
    <n v="13"/>
    <n v="0.203125"/>
  </r>
  <r>
    <x v="1"/>
    <x v="70"/>
    <s v="ROME"/>
    <m/>
    <m/>
    <m/>
    <m/>
    <s v=""/>
    <n v="3"/>
    <n v="1"/>
    <m/>
    <n v="0"/>
    <m/>
    <n v="2"/>
    <n v="0.66666666666666663"/>
    <n v="3"/>
    <n v="1"/>
    <n v="2"/>
    <n v="0.66666666666666663"/>
  </r>
  <r>
    <x v="1"/>
    <x v="71"/>
    <s v="KINGSTON"/>
    <n v="4"/>
    <n v="1"/>
    <n v="1"/>
    <n v="3"/>
    <n v="0.75"/>
    <n v="828"/>
    <n v="575"/>
    <n v="203"/>
    <n v="0.35304347826086957"/>
    <m/>
    <n v="253"/>
    <n v="0.30555555555555558"/>
    <n v="832"/>
    <n v="576"/>
    <n v="256"/>
    <n v="0.30769230769230771"/>
  </r>
  <r>
    <x v="1"/>
    <x v="25"/>
    <s v="TOKYO"/>
    <n v="1"/>
    <m/>
    <m/>
    <n v="1"/>
    <n v="1"/>
    <n v="278"/>
    <n v="251"/>
    <n v="225"/>
    <n v="0.89641434262948205"/>
    <m/>
    <n v="27"/>
    <n v="9.7122302158273388E-2"/>
    <n v="279"/>
    <n v="251"/>
    <n v="28"/>
    <n v="0.1003584229390681"/>
  </r>
  <r>
    <x v="1"/>
    <x v="26"/>
    <s v="AMMAN"/>
    <m/>
    <m/>
    <m/>
    <m/>
    <s v=""/>
    <n v="1912"/>
    <n v="1080"/>
    <n v="362"/>
    <n v="0.3351851851851852"/>
    <n v="70"/>
    <n v="832"/>
    <n v="0.41977800201816345"/>
    <n v="1912"/>
    <n v="1150"/>
    <n v="832"/>
    <n v="0.41977800201816345"/>
  </r>
  <r>
    <x v="1"/>
    <x v="28"/>
    <s v="NAIROBI"/>
    <m/>
    <m/>
    <m/>
    <m/>
    <s v=""/>
    <n v="1818"/>
    <n v="1284"/>
    <n v="376"/>
    <n v="0.29283489096573206"/>
    <n v="47"/>
    <n v="534"/>
    <n v="0.28632707774798927"/>
    <n v="1818"/>
    <n v="1331"/>
    <n v="534"/>
    <n v="0.28632707774798927"/>
  </r>
  <r>
    <x v="1"/>
    <x v="29"/>
    <s v="KUWAIT"/>
    <n v="1"/>
    <m/>
    <m/>
    <n v="1"/>
    <n v="1"/>
    <n v="2609"/>
    <n v="2202"/>
    <n v="1783"/>
    <n v="0.8097184377838329"/>
    <m/>
    <n v="407"/>
    <n v="0.1559984668455347"/>
    <n v="2610"/>
    <n v="2202"/>
    <n v="408"/>
    <n v="0.15632183908045977"/>
  </r>
  <r>
    <x v="1"/>
    <x v="30"/>
    <s v="BEIRUT"/>
    <m/>
    <m/>
    <m/>
    <m/>
    <s v=""/>
    <n v="2175"/>
    <n v="946"/>
    <n v="324"/>
    <n v="0.34249471458773784"/>
    <n v="10"/>
    <n v="1229"/>
    <n v="0.56247139588100692"/>
    <n v="2175"/>
    <n v="956"/>
    <n v="1229"/>
    <n v="0.56247139588100692"/>
  </r>
  <r>
    <x v="1"/>
    <x v="31"/>
    <s v="KUALA LUMPUR"/>
    <m/>
    <m/>
    <m/>
    <m/>
    <s v=""/>
    <n v="119"/>
    <n v="91"/>
    <n v="21"/>
    <n v="0.23076923076923078"/>
    <m/>
    <n v="28"/>
    <n v="0.23529411764705882"/>
    <n v="119"/>
    <n v="91"/>
    <n v="28"/>
    <n v="0.23529411764705882"/>
  </r>
  <r>
    <x v="1"/>
    <x v="32"/>
    <s v="MEXICO CITY"/>
    <n v="1"/>
    <n v="1"/>
    <n v="1"/>
    <m/>
    <n v="0"/>
    <n v="46"/>
    <n v="44"/>
    <n v="42"/>
    <n v="0.95454545454545459"/>
    <m/>
    <n v="2"/>
    <n v="4.3478260869565216E-2"/>
    <n v="47"/>
    <n v="45"/>
    <n v="2"/>
    <n v="4.2553191489361701E-2"/>
  </r>
  <r>
    <x v="1"/>
    <x v="33"/>
    <s v="RABAT"/>
    <m/>
    <m/>
    <m/>
    <m/>
    <s v=""/>
    <n v="15192"/>
    <n v="9346"/>
    <n v="7063"/>
    <n v="0.75572437406377058"/>
    <n v="32"/>
    <n v="5846"/>
    <n v="0.38399894902785076"/>
    <n v="15192"/>
    <n v="9378"/>
    <n v="5846"/>
    <n v="0.38399894902785076"/>
  </r>
  <r>
    <x v="1"/>
    <x v="34"/>
    <s v="ABUJA"/>
    <n v="65"/>
    <n v="18"/>
    <n v="17"/>
    <n v="47"/>
    <n v="0.72307692307692306"/>
    <n v="4772"/>
    <n v="1792"/>
    <n v="1453"/>
    <n v="0.8108258928571429"/>
    <n v="35"/>
    <n v="2980"/>
    <n v="0.6199292698148533"/>
    <n v="4837"/>
    <n v="1845"/>
    <n v="3027"/>
    <n v="0.62130541871921185"/>
  </r>
  <r>
    <x v="1"/>
    <x v="37"/>
    <s v="ISLAMABAD"/>
    <m/>
    <m/>
    <m/>
    <m/>
    <s v=""/>
    <n v="3209"/>
    <n v="1253"/>
    <n v="263"/>
    <n v="0.20989624900239426"/>
    <n v="19"/>
    <n v="1956"/>
    <n v="0.60594795539033453"/>
    <n v="3209"/>
    <n v="1272"/>
    <n v="1956"/>
    <n v="0.60594795539033453"/>
  </r>
  <r>
    <x v="1"/>
    <x v="72"/>
    <s v="PANAMA CITY"/>
    <m/>
    <m/>
    <m/>
    <m/>
    <s v=""/>
    <n v="10"/>
    <n v="10"/>
    <n v="8"/>
    <n v="0.8"/>
    <m/>
    <n v="0"/>
    <n v="0"/>
    <n v="10"/>
    <n v="10"/>
    <s v=""/>
    <s v=""/>
  </r>
  <r>
    <x v="1"/>
    <x v="38"/>
    <s v="LIMA"/>
    <m/>
    <m/>
    <m/>
    <m/>
    <s v=""/>
    <n v="85"/>
    <n v="57"/>
    <n v="25"/>
    <n v="0.43859649122807015"/>
    <m/>
    <n v="28"/>
    <n v="0.32941176470588235"/>
    <n v="85"/>
    <n v="57"/>
    <n v="28"/>
    <n v="0.32941176470588235"/>
  </r>
  <r>
    <x v="1"/>
    <x v="39"/>
    <s v="MANILA"/>
    <m/>
    <m/>
    <m/>
    <m/>
    <s v=""/>
    <n v="6713"/>
    <n v="6029"/>
    <n v="4265"/>
    <n v="0.70741416486979602"/>
    <m/>
    <n v="684"/>
    <n v="0.10189185163116342"/>
    <n v="6713"/>
    <n v="6029"/>
    <n v="684"/>
    <n v="0.10189185163116342"/>
  </r>
  <r>
    <x v="1"/>
    <x v="73"/>
    <s v="WARSAW"/>
    <m/>
    <m/>
    <m/>
    <m/>
    <s v=""/>
    <n v="21"/>
    <n v="15"/>
    <n v="13"/>
    <n v="0.8666666666666667"/>
    <m/>
    <n v="6"/>
    <n v="0.2857142857142857"/>
    <n v="21"/>
    <n v="15"/>
    <n v="6"/>
    <n v="0.2857142857142857"/>
  </r>
  <r>
    <x v="1"/>
    <x v="74"/>
    <s v="DOHA"/>
    <m/>
    <m/>
    <m/>
    <m/>
    <s v=""/>
    <n v="920"/>
    <n v="622"/>
    <n v="488"/>
    <n v="0.78456591639871387"/>
    <n v="2"/>
    <n v="298"/>
    <n v="0.3232104121475054"/>
    <n v="920"/>
    <n v="624"/>
    <n v="298"/>
    <n v="0.3232104121475054"/>
  </r>
  <r>
    <x v="1"/>
    <x v="40"/>
    <s v="BUCHAREST"/>
    <m/>
    <m/>
    <m/>
    <m/>
    <s v=""/>
    <n v="292"/>
    <n v="210"/>
    <n v="122"/>
    <n v="0.580952380952381"/>
    <m/>
    <n v="82"/>
    <n v="0.28082191780821919"/>
    <n v="292"/>
    <n v="210"/>
    <n v="82"/>
    <n v="0.28082191780821919"/>
  </r>
  <r>
    <x v="1"/>
    <x v="41"/>
    <s v="MOSCOW"/>
    <m/>
    <m/>
    <m/>
    <m/>
    <s v=""/>
    <n v="2451"/>
    <n v="2120"/>
    <n v="1829"/>
    <n v="0.86273584905660372"/>
    <n v="4"/>
    <n v="331"/>
    <n v="0.13482688391038697"/>
    <n v="2451"/>
    <n v="2124"/>
    <n v="331"/>
    <n v="0.13482688391038697"/>
  </r>
  <r>
    <x v="1"/>
    <x v="75"/>
    <s v="KIGALI"/>
    <n v="4"/>
    <n v="3"/>
    <n v="3"/>
    <n v="1"/>
    <n v="0.25"/>
    <n v="10509"/>
    <n v="7620"/>
    <n v="2341"/>
    <n v="0.30721784776902888"/>
    <n v="36"/>
    <n v="2889"/>
    <n v="0.2739687055476529"/>
    <n v="10513"/>
    <n v="7659"/>
    <n v="2890"/>
    <n v="0.27395961702531046"/>
  </r>
  <r>
    <x v="1"/>
    <x v="42"/>
    <s v="RIYADH"/>
    <m/>
    <m/>
    <m/>
    <m/>
    <s v=""/>
    <n v="2856"/>
    <n v="2278"/>
    <n v="1210"/>
    <n v="0.5311676909569798"/>
    <n v="6"/>
    <n v="578"/>
    <n v="0.20195667365478687"/>
    <n v="2856"/>
    <n v="2284"/>
    <n v="578"/>
    <n v="0.20195667365478687"/>
  </r>
  <r>
    <x v="1"/>
    <x v="43"/>
    <s v="DAKAR"/>
    <n v="2"/>
    <m/>
    <m/>
    <n v="2"/>
    <n v="1"/>
    <n v="5286"/>
    <n v="1702"/>
    <n v="510"/>
    <n v="0.29964747356051702"/>
    <m/>
    <n v="3584"/>
    <n v="0.67801740446462355"/>
    <n v="5288"/>
    <n v="1702"/>
    <n v="3586"/>
    <n v="0.67813918305597576"/>
  </r>
  <r>
    <x v="1"/>
    <x v="44"/>
    <s v="BELGRADE"/>
    <m/>
    <m/>
    <m/>
    <m/>
    <s v=""/>
    <n v="148"/>
    <n v="124"/>
    <n v="63"/>
    <n v="0.50806451612903225"/>
    <m/>
    <n v="24"/>
    <n v="0.16216216216216217"/>
    <n v="148"/>
    <n v="124"/>
    <n v="24"/>
    <n v="0.16216216216216217"/>
  </r>
  <r>
    <x v="1"/>
    <x v="76"/>
    <s v="SINGAPORE"/>
    <m/>
    <m/>
    <m/>
    <m/>
    <s v=""/>
    <n v="672"/>
    <n v="645"/>
    <n v="337"/>
    <n v="0.52248062015503871"/>
    <n v="1"/>
    <n v="27"/>
    <n v="4.0118870728083213E-2"/>
    <n v="672"/>
    <n v="646"/>
    <n v="27"/>
    <n v="4.0118870728083213E-2"/>
  </r>
  <r>
    <x v="1"/>
    <x v="47"/>
    <s v="CAPE TOWN"/>
    <m/>
    <m/>
    <m/>
    <m/>
    <s v=""/>
    <n v="1895"/>
    <n v="1776"/>
    <n v="1639"/>
    <n v="0.92286036036036034"/>
    <n v="6"/>
    <n v="119"/>
    <n v="6.2598632298790105E-2"/>
    <n v="1895"/>
    <n v="1782"/>
    <n v="119"/>
    <n v="6.2598632298790105E-2"/>
  </r>
  <r>
    <x v="1"/>
    <x v="47"/>
    <s v="PRETORIA"/>
    <m/>
    <m/>
    <m/>
    <m/>
    <s v=""/>
    <n v="3191"/>
    <n v="2853"/>
    <n v="573"/>
    <n v="0.20084121976866456"/>
    <m/>
    <n v="338"/>
    <n v="0.10592290817925415"/>
    <n v="3191"/>
    <n v="2853"/>
    <n v="338"/>
    <n v="0.10592290817925415"/>
  </r>
  <r>
    <x v="1"/>
    <x v="48"/>
    <s v="SEOUL"/>
    <m/>
    <m/>
    <m/>
    <m/>
    <s v=""/>
    <n v="139"/>
    <n v="108"/>
    <n v="19"/>
    <n v="0.17592592592592593"/>
    <m/>
    <n v="31"/>
    <n v="0.22302158273381295"/>
    <n v="139"/>
    <n v="108"/>
    <n v="31"/>
    <n v="0.22302158273381295"/>
  </r>
  <r>
    <x v="1"/>
    <x v="77"/>
    <s v="BERN"/>
    <m/>
    <m/>
    <m/>
    <m/>
    <s v=""/>
    <n v="3"/>
    <n v="2"/>
    <n v="1"/>
    <n v="0.5"/>
    <m/>
    <n v="1"/>
    <n v="0.33333333333333331"/>
    <n v="3"/>
    <n v="2"/>
    <n v="1"/>
    <n v="0.33333333333333331"/>
  </r>
  <r>
    <x v="1"/>
    <x v="50"/>
    <s v="TAIPEI"/>
    <m/>
    <m/>
    <m/>
    <m/>
    <s v=""/>
    <n v="29"/>
    <n v="26"/>
    <n v="14"/>
    <n v="0.53846153846153844"/>
    <m/>
    <n v="3"/>
    <n v="0.10344827586206896"/>
    <n v="29"/>
    <n v="26"/>
    <n v="3"/>
    <n v="0.10344827586206896"/>
  </r>
  <r>
    <x v="1"/>
    <x v="78"/>
    <s v="DAR ES SALAAM"/>
    <m/>
    <m/>
    <m/>
    <m/>
    <s v=""/>
    <n v="1111"/>
    <n v="855"/>
    <n v="303"/>
    <n v="0.35438596491228069"/>
    <m/>
    <n v="256"/>
    <n v="0.23042304230423041"/>
    <n v="1111"/>
    <n v="855"/>
    <n v="256"/>
    <n v="0.23042304230423041"/>
  </r>
  <r>
    <x v="1"/>
    <x v="51"/>
    <s v="BANGKOK"/>
    <m/>
    <m/>
    <m/>
    <m/>
    <s v=""/>
    <n v="3821"/>
    <n v="3291"/>
    <n v="1207"/>
    <n v="0.36675782436949256"/>
    <n v="1"/>
    <n v="530"/>
    <n v="0.13867085295656725"/>
    <n v="3821"/>
    <n v="3292"/>
    <n v="530"/>
    <n v="0.13867085295656725"/>
  </r>
  <r>
    <x v="1"/>
    <x v="52"/>
    <s v="TUNIS"/>
    <m/>
    <m/>
    <m/>
    <m/>
    <s v=""/>
    <n v="4129"/>
    <n v="2189"/>
    <n v="1198"/>
    <n v="0.5472818638647784"/>
    <m/>
    <n v="1940"/>
    <n v="0.46984742068297408"/>
    <n v="4129"/>
    <n v="2189"/>
    <n v="1940"/>
    <n v="0.46984742068297408"/>
  </r>
  <r>
    <x v="1"/>
    <x v="53"/>
    <s v="ISTANBUL"/>
    <n v="2"/>
    <m/>
    <m/>
    <m/>
    <s v=""/>
    <n v="7212"/>
    <n v="5230"/>
    <n v="4173"/>
    <n v="0.79789674952198852"/>
    <n v="7"/>
    <n v="1982"/>
    <n v="0.27455326222468485"/>
    <n v="7214"/>
    <n v="5237"/>
    <n v="1982"/>
    <n v="0.27455326222468485"/>
  </r>
  <r>
    <x v="1"/>
    <x v="79"/>
    <s v="KAMPALA"/>
    <m/>
    <m/>
    <m/>
    <m/>
    <s v=""/>
    <n v="1310"/>
    <n v="760"/>
    <n v="131"/>
    <n v="0.17236842105263159"/>
    <m/>
    <n v="550"/>
    <n v="0.41984732824427479"/>
    <n v="1310"/>
    <n v="760"/>
    <n v="550"/>
    <n v="0.41984732824427479"/>
  </r>
  <r>
    <x v="1"/>
    <x v="54"/>
    <s v="ABU DHABI"/>
    <m/>
    <m/>
    <m/>
    <m/>
    <s v=""/>
    <n v="6788"/>
    <n v="5513"/>
    <n v="5166"/>
    <n v="0.93705786323235984"/>
    <m/>
    <n v="1275"/>
    <n v="0.18783146729522687"/>
    <n v="6788"/>
    <n v="5513"/>
    <n v="1275"/>
    <n v="0.18783146729522687"/>
  </r>
  <r>
    <x v="1"/>
    <x v="55"/>
    <s v="LONDON"/>
    <n v="191"/>
    <n v="184"/>
    <n v="178"/>
    <n v="13"/>
    <n v="6.5989847715736044E-2"/>
    <n v="12027"/>
    <n v="10288"/>
    <n v="7555"/>
    <n v="0.73435069984447898"/>
    <n v="13"/>
    <n v="1739"/>
    <n v="0.14443521594684386"/>
    <n v="12218"/>
    <n v="10485"/>
    <n v="1752"/>
    <n v="0.14317234616327532"/>
  </r>
  <r>
    <x v="1"/>
    <x v="56"/>
    <s v="ATLANTA, GA"/>
    <m/>
    <m/>
    <m/>
    <m/>
    <s v=""/>
    <n v="656"/>
    <n v="620"/>
    <n v="152"/>
    <n v="0.24516129032258063"/>
    <m/>
    <n v="36"/>
    <n v="5.4878048780487805E-2"/>
    <n v="656"/>
    <n v="620"/>
    <n v="36"/>
    <n v="5.4878048780487805E-2"/>
  </r>
  <r>
    <x v="1"/>
    <x v="56"/>
    <s v="LOS ANGELES, CA"/>
    <m/>
    <m/>
    <m/>
    <m/>
    <s v=""/>
    <n v="637"/>
    <n v="542"/>
    <n v="57"/>
    <n v="0.10516605166051661"/>
    <m/>
    <n v="95"/>
    <n v="0.14913657770800628"/>
    <n v="637"/>
    <n v="542"/>
    <n v="95"/>
    <n v="0.14913657770800628"/>
  </r>
  <r>
    <x v="1"/>
    <x v="56"/>
    <s v="NEW YORK, NY"/>
    <m/>
    <m/>
    <m/>
    <m/>
    <s v=""/>
    <n v="1191"/>
    <n v="1071"/>
    <n v="276"/>
    <n v="0.25770308123249297"/>
    <n v="3"/>
    <n v="120"/>
    <n v="0.10050251256281408"/>
    <n v="1191"/>
    <n v="1074"/>
    <n v="120"/>
    <n v="0.10050251256281408"/>
  </r>
  <r>
    <x v="1"/>
    <x v="56"/>
    <s v="WASHINGTON, DC"/>
    <n v="3"/>
    <n v="2"/>
    <n v="1"/>
    <n v="1"/>
    <n v="0.33333333333333331"/>
    <n v="729"/>
    <n v="659"/>
    <n v="91"/>
    <n v="0.13808801213960548"/>
    <m/>
    <n v="70"/>
    <n v="9.6021947873799723E-2"/>
    <n v="732"/>
    <n v="661"/>
    <n v="71"/>
    <n v="9.699453551912568E-2"/>
  </r>
  <r>
    <x v="1"/>
    <x v="57"/>
    <s v="HANOI"/>
    <m/>
    <m/>
    <m/>
    <m/>
    <s v=""/>
    <n v="1741"/>
    <n v="1532"/>
    <n v="556"/>
    <n v="0.36292428198433418"/>
    <m/>
    <n v="209"/>
    <n v="0.12004595060310166"/>
    <n v="1741"/>
    <n v="1532"/>
    <n v="209"/>
    <n v="0.12004595060310166"/>
  </r>
  <r>
    <x v="2"/>
    <x v="0"/>
    <s v="TIRANA"/>
    <m/>
    <m/>
    <m/>
    <m/>
    <s v=""/>
    <n v="3"/>
    <n v="3"/>
    <n v="2"/>
    <n v="0.66666666666666663"/>
    <n v="0"/>
    <n v="0"/>
    <n v="0"/>
    <n v="3"/>
    <n v="3"/>
    <s v=""/>
    <s v=""/>
  </r>
  <r>
    <x v="2"/>
    <x v="1"/>
    <s v="ALGIERS"/>
    <m/>
    <m/>
    <m/>
    <m/>
    <s v=""/>
    <n v="955"/>
    <n v="248"/>
    <n v="137"/>
    <n v="0.55241935483870963"/>
    <n v="17"/>
    <n v="698"/>
    <n v="0.72481827622014539"/>
    <n v="955"/>
    <n v="265"/>
    <n v="698"/>
    <n v="0.72481827622014539"/>
  </r>
  <r>
    <x v="2"/>
    <x v="3"/>
    <s v="CANBERRA"/>
    <m/>
    <m/>
    <m/>
    <m/>
    <s v=""/>
    <n v="11"/>
    <n v="10"/>
    <n v="10"/>
    <n v="1"/>
    <n v="0"/>
    <n v="0"/>
    <n v="0"/>
    <n v="11"/>
    <n v="10"/>
    <s v=""/>
    <s v=""/>
  </r>
  <r>
    <x v="2"/>
    <x v="3"/>
    <s v="MELBOURNE"/>
    <m/>
    <m/>
    <m/>
    <m/>
    <s v=""/>
    <n v="60"/>
    <n v="58"/>
    <n v="23"/>
    <n v="0.39655172413793105"/>
    <n v="13"/>
    <n v="0"/>
    <n v="0"/>
    <n v="60"/>
    <n v="71"/>
    <s v=""/>
    <s v=""/>
  </r>
  <r>
    <x v="2"/>
    <x v="3"/>
    <s v="PERTH"/>
    <m/>
    <m/>
    <m/>
    <m/>
    <s v=""/>
    <n v="12"/>
    <n v="6"/>
    <n v="5"/>
    <n v="0.83333333333333337"/>
    <n v="0"/>
    <n v="6"/>
    <n v="0.5"/>
    <n v="12"/>
    <n v="6"/>
    <n v="6"/>
    <n v="0.5"/>
  </r>
  <r>
    <x v="2"/>
    <x v="3"/>
    <s v="SYDNEY"/>
    <m/>
    <m/>
    <m/>
    <m/>
    <s v=""/>
    <n v="38"/>
    <n v="38"/>
    <n v="38"/>
    <n v="1"/>
    <n v="0"/>
    <n v="0"/>
    <n v="0"/>
    <n v="38"/>
    <n v="38"/>
    <s v=""/>
    <s v=""/>
  </r>
  <r>
    <x v="2"/>
    <x v="4"/>
    <s v="BAKU"/>
    <m/>
    <m/>
    <m/>
    <m/>
    <s v=""/>
    <n v="923"/>
    <n v="755"/>
    <n v="630"/>
    <n v="0.83443708609271527"/>
    <n v="3"/>
    <n v="112"/>
    <n v="0.12873563218390804"/>
    <n v="923"/>
    <n v="758"/>
    <n v="112"/>
    <n v="0.12873563218390804"/>
  </r>
  <r>
    <x v="2"/>
    <x v="60"/>
    <s v="BRUSSELS"/>
    <m/>
    <m/>
    <m/>
    <m/>
    <s v=""/>
    <n v="3"/>
    <n v="0"/>
    <n v="0"/>
    <s v=""/>
    <n v="0"/>
    <n v="1"/>
    <n v="1"/>
    <n v="3"/>
    <s v=""/>
    <n v="1"/>
    <s v=""/>
  </r>
  <r>
    <x v="2"/>
    <x v="5"/>
    <s v="BANJA LUKA"/>
    <m/>
    <m/>
    <m/>
    <m/>
    <s v=""/>
    <n v="22"/>
    <n v="20"/>
    <n v="13"/>
    <n v="0.65"/>
    <n v="10"/>
    <n v="0"/>
    <n v="0"/>
    <n v="22"/>
    <n v="30"/>
    <s v=""/>
    <s v=""/>
  </r>
  <r>
    <x v="2"/>
    <x v="5"/>
    <s v="LIVNO"/>
    <m/>
    <m/>
    <m/>
    <m/>
    <s v=""/>
    <n v="6"/>
    <n v="6"/>
    <n v="6"/>
    <n v="1"/>
    <n v="0"/>
    <n v="0"/>
    <n v="0"/>
    <n v="6"/>
    <n v="6"/>
    <s v=""/>
    <s v=""/>
  </r>
  <r>
    <x v="2"/>
    <x v="5"/>
    <s v="MOSTAR"/>
    <m/>
    <m/>
    <m/>
    <m/>
    <s v=""/>
    <n v="57"/>
    <n v="52"/>
    <n v="15"/>
    <n v="0.28846153846153844"/>
    <n v="1"/>
    <n v="3"/>
    <n v="5.3571428571428568E-2"/>
    <n v="57"/>
    <n v="53"/>
    <n v="3"/>
    <n v="5.3571428571428568E-2"/>
  </r>
  <r>
    <x v="2"/>
    <x v="5"/>
    <s v="ORASJE"/>
    <m/>
    <m/>
    <m/>
    <m/>
    <s v=""/>
    <n v="2"/>
    <n v="2"/>
    <n v="2"/>
    <n v="1"/>
    <n v="0"/>
    <n v="0"/>
    <n v="0"/>
    <n v="2"/>
    <n v="2"/>
    <s v=""/>
    <s v=""/>
  </r>
  <r>
    <x v="2"/>
    <x v="5"/>
    <s v="SARAJEVO"/>
    <m/>
    <m/>
    <m/>
    <m/>
    <s v=""/>
    <n v="124"/>
    <n v="107"/>
    <n v="102"/>
    <n v="0.95327102803738317"/>
    <n v="0"/>
    <n v="12"/>
    <n v="0.10084033613445378"/>
    <n v="124"/>
    <n v="107"/>
    <n v="12"/>
    <n v="0.10084033613445378"/>
  </r>
  <r>
    <x v="2"/>
    <x v="5"/>
    <s v="TUZLA"/>
    <m/>
    <m/>
    <m/>
    <m/>
    <s v=""/>
    <n v="10"/>
    <n v="10"/>
    <n v="8"/>
    <n v="0.8"/>
    <n v="0"/>
    <n v="0"/>
    <n v="0"/>
    <n v="10"/>
    <n v="10"/>
    <s v=""/>
    <s v=""/>
  </r>
  <r>
    <x v="2"/>
    <x v="6"/>
    <s v="BRASILIA"/>
    <m/>
    <m/>
    <m/>
    <m/>
    <s v=""/>
    <n v="4"/>
    <n v="4"/>
    <n v="4"/>
    <n v="1"/>
    <n v="0"/>
    <n v="0"/>
    <n v="0"/>
    <n v="4"/>
    <n v="4"/>
    <s v=""/>
    <s v=""/>
  </r>
  <r>
    <x v="2"/>
    <x v="7"/>
    <s v="SOFIA"/>
    <m/>
    <m/>
    <m/>
    <m/>
    <s v=""/>
    <n v="109"/>
    <n v="94"/>
    <n v="88"/>
    <n v="0.93617021276595747"/>
    <n v="1"/>
    <n v="11"/>
    <n v="0.10377358490566038"/>
    <n v="109"/>
    <n v="95"/>
    <n v="11"/>
    <n v="0.10377358490566038"/>
  </r>
  <r>
    <x v="2"/>
    <x v="8"/>
    <s v="MISSISSAUGA"/>
    <m/>
    <m/>
    <m/>
    <m/>
    <s v=""/>
    <n v="169"/>
    <n v="161"/>
    <n v="160"/>
    <n v="0.99378881987577639"/>
    <n v="0"/>
    <n v="4"/>
    <n v="2.4242424242424242E-2"/>
    <n v="169"/>
    <n v="161"/>
    <n v="4"/>
    <n v="2.4242424242424242E-2"/>
  </r>
  <r>
    <x v="2"/>
    <x v="8"/>
    <s v="OTTAWA"/>
    <m/>
    <m/>
    <m/>
    <m/>
    <s v=""/>
    <n v="86"/>
    <n v="77"/>
    <n v="59"/>
    <n v="0.76623376623376627"/>
    <n v="0"/>
    <n v="4"/>
    <n v="4.9382716049382713E-2"/>
    <n v="86"/>
    <n v="77"/>
    <n v="4"/>
    <n v="4.9382716049382713E-2"/>
  </r>
  <r>
    <x v="2"/>
    <x v="9"/>
    <s v="SANTIAGO DE CHILE"/>
    <m/>
    <m/>
    <m/>
    <m/>
    <s v=""/>
    <n v="197"/>
    <n v="121"/>
    <n v="62"/>
    <n v="0.51239669421487599"/>
    <n v="7"/>
    <n v="72"/>
    <n v="0.36"/>
    <n v="197"/>
    <n v="128"/>
    <n v="72"/>
    <n v="0.36"/>
  </r>
  <r>
    <x v="2"/>
    <x v="10"/>
    <s v="BEIJING"/>
    <m/>
    <m/>
    <m/>
    <m/>
    <s v=""/>
    <n v="4447"/>
    <n v="4084"/>
    <n v="2248"/>
    <n v="0.5504407443682664"/>
    <n v="11"/>
    <n v="339"/>
    <n v="7.6454668470906637E-2"/>
    <n v="4447"/>
    <n v="4095"/>
    <n v="339"/>
    <n v="7.6454668470906637E-2"/>
  </r>
  <r>
    <x v="2"/>
    <x v="15"/>
    <s v="CAIRO"/>
    <m/>
    <m/>
    <m/>
    <m/>
    <s v=""/>
    <n v="1862"/>
    <n v="965"/>
    <n v="640"/>
    <n v="0.66321243523316065"/>
    <n v="0"/>
    <n v="878"/>
    <n v="0.47639717851329355"/>
    <n v="1862"/>
    <n v="965"/>
    <n v="878"/>
    <n v="0.47639717851329355"/>
  </r>
  <r>
    <x v="2"/>
    <x v="67"/>
    <s v="HELSINKI"/>
    <m/>
    <m/>
    <m/>
    <m/>
    <s v=""/>
    <n v="1"/>
    <n v="1"/>
    <n v="1"/>
    <n v="1"/>
    <n v="0"/>
    <n v="0"/>
    <n v="0"/>
    <n v="1"/>
    <n v="1"/>
    <s v=""/>
    <s v=""/>
  </r>
  <r>
    <x v="2"/>
    <x v="80"/>
    <s v="PARIS"/>
    <m/>
    <m/>
    <m/>
    <m/>
    <s v=""/>
    <n v="7"/>
    <n v="3"/>
    <n v="2"/>
    <n v="0.66666666666666663"/>
    <n v="1"/>
    <n v="0"/>
    <n v="0"/>
    <n v="7"/>
    <n v="4"/>
    <s v=""/>
    <s v=""/>
  </r>
  <r>
    <x v="2"/>
    <x v="18"/>
    <s v="BERLIN"/>
    <m/>
    <m/>
    <m/>
    <m/>
    <s v=""/>
    <n v="2"/>
    <n v="2"/>
    <n v="1"/>
    <n v="0.5"/>
    <n v="0"/>
    <n v="0"/>
    <n v="0"/>
    <n v="2"/>
    <n v="2"/>
    <s v=""/>
    <s v=""/>
  </r>
  <r>
    <x v="2"/>
    <x v="18"/>
    <s v="FRANKFURT/MAIN"/>
    <m/>
    <m/>
    <m/>
    <m/>
    <s v=""/>
    <n v="1"/>
    <n v="1"/>
    <n v="1"/>
    <n v="1"/>
    <n v="0"/>
    <n v="0"/>
    <n v="0"/>
    <n v="1"/>
    <n v="1"/>
    <s v=""/>
    <s v=""/>
  </r>
  <r>
    <x v="2"/>
    <x v="18"/>
    <s v="HAMBURG"/>
    <m/>
    <m/>
    <m/>
    <m/>
    <s v=""/>
    <n v="1"/>
    <n v="1"/>
    <n v="0"/>
    <n v="0"/>
    <n v="1"/>
    <n v="0"/>
    <n v="0"/>
    <n v="1"/>
    <n v="2"/>
    <s v=""/>
    <s v=""/>
  </r>
  <r>
    <x v="2"/>
    <x v="18"/>
    <s v="MUNICH"/>
    <m/>
    <m/>
    <m/>
    <m/>
    <s v=""/>
    <n v="1"/>
    <n v="1"/>
    <n v="1"/>
    <n v="1"/>
    <n v="0"/>
    <n v="0"/>
    <n v="0"/>
    <n v="1"/>
    <n v="1"/>
    <s v=""/>
    <s v=""/>
  </r>
  <r>
    <x v="2"/>
    <x v="68"/>
    <s v="ATHENS"/>
    <m/>
    <m/>
    <m/>
    <m/>
    <s v=""/>
    <n v="427"/>
    <n v="363"/>
    <n v="56"/>
    <n v="0.15426997245179064"/>
    <n v="0"/>
    <n v="42"/>
    <n v="0.1037037037037037"/>
    <n v="427"/>
    <n v="363"/>
    <n v="42"/>
    <n v="0.1037037037037037"/>
  </r>
  <r>
    <x v="2"/>
    <x v="20"/>
    <s v="NEW DELHI"/>
    <m/>
    <m/>
    <m/>
    <m/>
    <s v=""/>
    <n v="2154"/>
    <n v="1466"/>
    <n v="1163"/>
    <n v="0.79331514324693042"/>
    <n v="30"/>
    <n v="569"/>
    <n v="0.27554479418886196"/>
    <n v="2154"/>
    <n v="1496"/>
    <n v="569"/>
    <n v="0.27554479418886196"/>
  </r>
  <r>
    <x v="2"/>
    <x v="21"/>
    <s v="JAKARTA"/>
    <m/>
    <m/>
    <m/>
    <m/>
    <s v=""/>
    <n v="3099"/>
    <n v="2794"/>
    <n v="2461"/>
    <n v="0.88081603435934142"/>
    <n v="3"/>
    <n v="264"/>
    <n v="8.6246324730480231E-2"/>
    <n v="3099"/>
    <n v="2797"/>
    <n v="264"/>
    <n v="8.6246324730480231E-2"/>
  </r>
  <r>
    <x v="2"/>
    <x v="22"/>
    <s v="TEHERAN"/>
    <m/>
    <m/>
    <m/>
    <m/>
    <s v=""/>
    <n v="1016"/>
    <n v="535"/>
    <n v="90"/>
    <n v="0.16822429906542055"/>
    <n v="4"/>
    <n v="460"/>
    <n v="0.46046046046046046"/>
    <n v="1016"/>
    <n v="539"/>
    <n v="460"/>
    <n v="0.46046046046046046"/>
  </r>
  <r>
    <x v="2"/>
    <x v="81"/>
    <s v="BAGHDAD"/>
    <m/>
    <m/>
    <m/>
    <m/>
    <s v=""/>
    <n v="303"/>
    <n v="235"/>
    <n v="63"/>
    <n v="0.26808510638297872"/>
    <n v="17"/>
    <n v="63"/>
    <n v="0.2"/>
    <n v="303"/>
    <n v="252"/>
    <n v="63"/>
    <n v="0.2"/>
  </r>
  <r>
    <x v="2"/>
    <x v="23"/>
    <s v="DUBLIN"/>
    <m/>
    <m/>
    <m/>
    <m/>
    <s v=""/>
    <n v="477"/>
    <n v="436"/>
    <n v="237"/>
    <n v="0.54357798165137616"/>
    <n v="8"/>
    <n v="19"/>
    <n v="4.1036717062634988E-2"/>
    <n v="477"/>
    <n v="444"/>
    <n v="19"/>
    <n v="4.1036717062634988E-2"/>
  </r>
  <r>
    <x v="2"/>
    <x v="24"/>
    <s v="TEL AVIV"/>
    <m/>
    <m/>
    <m/>
    <m/>
    <s v=""/>
    <n v="107"/>
    <n v="95"/>
    <n v="67"/>
    <n v="0.70526315789473681"/>
    <n v="24"/>
    <n v="6"/>
    <n v="4.8000000000000001E-2"/>
    <n v="107"/>
    <n v="119"/>
    <n v="6"/>
    <n v="4.8000000000000001E-2"/>
  </r>
  <r>
    <x v="2"/>
    <x v="70"/>
    <s v="ROME"/>
    <m/>
    <m/>
    <m/>
    <m/>
    <s v=""/>
    <n v="14"/>
    <n v="11"/>
    <n v="8"/>
    <n v="0.72727272727272729"/>
    <n v="0"/>
    <n v="2"/>
    <n v="0.15384615384615385"/>
    <n v="14"/>
    <n v="11"/>
    <n v="2"/>
    <n v="0.15384615384615385"/>
  </r>
  <r>
    <x v="2"/>
    <x v="25"/>
    <s v="TOKYO"/>
    <m/>
    <m/>
    <m/>
    <m/>
    <s v=""/>
    <n v="59"/>
    <n v="58"/>
    <n v="43"/>
    <n v="0.74137931034482762"/>
    <n v="1"/>
    <n v="0"/>
    <n v="0"/>
    <n v="59"/>
    <n v="59"/>
    <s v=""/>
    <s v=""/>
  </r>
  <r>
    <x v="2"/>
    <x v="27"/>
    <s v="ASTANA"/>
    <m/>
    <m/>
    <m/>
    <m/>
    <s v=""/>
    <n v="1369"/>
    <n v="1100"/>
    <n v="465"/>
    <n v="0.42272727272727273"/>
    <n v="8"/>
    <n v="200"/>
    <n v="0.1529051987767584"/>
    <n v="1369"/>
    <n v="1108"/>
    <n v="200"/>
    <n v="0.1529051987767584"/>
  </r>
  <r>
    <x v="2"/>
    <x v="82"/>
    <s v="PRISTINA"/>
    <m/>
    <m/>
    <m/>
    <m/>
    <s v=""/>
    <n v="3165"/>
    <n v="2728"/>
    <n v="1146"/>
    <n v="0.42008797653958946"/>
    <n v="53"/>
    <n v="410"/>
    <n v="0.12848636790974616"/>
    <n v="3165"/>
    <n v="2781"/>
    <n v="410"/>
    <n v="0.12848636790974616"/>
  </r>
  <r>
    <x v="2"/>
    <x v="29"/>
    <s v="KUWAIT"/>
    <m/>
    <m/>
    <m/>
    <m/>
    <s v=""/>
    <n v="531"/>
    <n v="453"/>
    <n v="420"/>
    <n v="0.92715231788079466"/>
    <n v="1"/>
    <n v="52"/>
    <n v="0.10276679841897234"/>
    <n v="531"/>
    <n v="454"/>
    <n v="52"/>
    <n v="0.10276679841897234"/>
  </r>
  <r>
    <x v="2"/>
    <x v="83"/>
    <s v="KOTOR"/>
    <m/>
    <m/>
    <m/>
    <m/>
    <s v=""/>
    <n v="541"/>
    <n v="482"/>
    <n v="273"/>
    <n v="0.56639004149377592"/>
    <n v="22"/>
    <n v="52"/>
    <n v="9.3525179856115109E-2"/>
    <n v="541"/>
    <n v="504"/>
    <n v="52"/>
    <n v="9.3525179856115109E-2"/>
  </r>
  <r>
    <x v="2"/>
    <x v="83"/>
    <s v="PODGORICA"/>
    <m/>
    <m/>
    <m/>
    <m/>
    <s v=""/>
    <n v="397"/>
    <n v="315"/>
    <n v="117"/>
    <n v="0.37142857142857144"/>
    <n v="3"/>
    <n v="49"/>
    <n v="0.1335149863760218"/>
    <n v="397"/>
    <n v="318"/>
    <n v="49"/>
    <n v="0.1335149863760218"/>
  </r>
  <r>
    <x v="2"/>
    <x v="33"/>
    <s v="RABAT"/>
    <m/>
    <m/>
    <m/>
    <m/>
    <s v=""/>
    <n v="861"/>
    <n v="303"/>
    <n v="141"/>
    <n v="0.46534653465346537"/>
    <n v="1"/>
    <n v="522"/>
    <n v="0.63196125907990319"/>
    <n v="861"/>
    <n v="304"/>
    <n v="522"/>
    <n v="0.63196125907990319"/>
  </r>
  <r>
    <x v="2"/>
    <x v="35"/>
    <s v="SKOPJE"/>
    <m/>
    <m/>
    <m/>
    <m/>
    <s v=""/>
    <n v="19"/>
    <n v="15"/>
    <n v="13"/>
    <n v="0.8666666666666667"/>
    <n v="4"/>
    <n v="4"/>
    <n v="0.17391304347826086"/>
    <n v="19"/>
    <n v="19"/>
    <n v="4"/>
    <n v="0.17391304347826086"/>
  </r>
  <r>
    <x v="2"/>
    <x v="73"/>
    <s v="WARSAW"/>
    <m/>
    <m/>
    <m/>
    <m/>
    <s v=""/>
    <n v="31"/>
    <n v="24"/>
    <n v="14"/>
    <n v="0.58333333333333337"/>
    <n v="0"/>
    <n v="0"/>
    <n v="0"/>
    <n v="31"/>
    <n v="24"/>
    <s v=""/>
    <s v=""/>
  </r>
  <r>
    <x v="2"/>
    <x v="84"/>
    <s v="LISBON"/>
    <m/>
    <m/>
    <m/>
    <m/>
    <s v=""/>
    <n v="1"/>
    <n v="1"/>
    <n v="0"/>
    <n v="0"/>
    <n v="1"/>
    <n v="0"/>
    <n v="0"/>
    <n v="1"/>
    <n v="2"/>
    <s v=""/>
    <s v=""/>
  </r>
  <r>
    <x v="2"/>
    <x v="74"/>
    <s v="DOHA"/>
    <m/>
    <m/>
    <m/>
    <m/>
    <s v=""/>
    <n v="3274"/>
    <n v="1476"/>
    <n v="919"/>
    <n v="0.62262872628726285"/>
    <n v="28"/>
    <n v="1513"/>
    <n v="0.50149154789526018"/>
    <n v="3274"/>
    <n v="1504"/>
    <n v="1513"/>
    <n v="0.50149154789526018"/>
  </r>
  <r>
    <x v="2"/>
    <x v="40"/>
    <s v="BUCHAREST"/>
    <m/>
    <m/>
    <m/>
    <m/>
    <s v=""/>
    <n v="87"/>
    <n v="55"/>
    <n v="47"/>
    <n v="0.8545454545454545"/>
    <n v="0"/>
    <n v="8"/>
    <n v="0.12698412698412698"/>
    <n v="87"/>
    <n v="55"/>
    <n v="8"/>
    <n v="0.12698412698412698"/>
  </r>
  <r>
    <x v="2"/>
    <x v="41"/>
    <s v="MOSCOW"/>
    <m/>
    <m/>
    <m/>
    <m/>
    <s v=""/>
    <n v="1524"/>
    <n v="1406"/>
    <n v="1061"/>
    <n v="0.75462304409672831"/>
    <n v="21"/>
    <n v="84"/>
    <n v="5.559232296492389E-2"/>
    <n v="1524"/>
    <n v="1427"/>
    <n v="84"/>
    <n v="5.559232296492389E-2"/>
  </r>
  <r>
    <x v="2"/>
    <x v="44"/>
    <s v="BELGRADE"/>
    <m/>
    <m/>
    <m/>
    <m/>
    <s v=""/>
    <n v="354"/>
    <n v="302"/>
    <n v="121"/>
    <n v="0.40066225165562913"/>
    <n v="3"/>
    <n v="25"/>
    <n v="7.575757575757576E-2"/>
    <n v="354"/>
    <n v="305"/>
    <n v="25"/>
    <n v="7.575757575757576E-2"/>
  </r>
  <r>
    <x v="2"/>
    <x v="44"/>
    <s v="SUBOTICA"/>
    <m/>
    <m/>
    <m/>
    <m/>
    <s v=""/>
    <n v="104"/>
    <n v="87"/>
    <n v="43"/>
    <n v="0.4942528735632184"/>
    <n v="0"/>
    <n v="13"/>
    <n v="0.13"/>
    <n v="104"/>
    <n v="87"/>
    <n v="13"/>
    <n v="0.13"/>
  </r>
  <r>
    <x v="2"/>
    <x v="46"/>
    <s v="LJUBLJANA"/>
    <m/>
    <m/>
    <m/>
    <m/>
    <s v=""/>
    <n v="1"/>
    <n v="1"/>
    <n v="1"/>
    <n v="1"/>
    <n v="0"/>
    <n v="0"/>
    <n v="0"/>
    <n v="1"/>
    <n v="1"/>
    <s v=""/>
    <s v=""/>
  </r>
  <r>
    <x v="2"/>
    <x v="47"/>
    <s v="PRETORIA"/>
    <m/>
    <m/>
    <m/>
    <m/>
    <s v=""/>
    <n v="4141"/>
    <n v="3674"/>
    <n v="2302"/>
    <n v="0.6265650517147523"/>
    <n v="5"/>
    <n v="417"/>
    <n v="0.101806640625"/>
    <n v="4141"/>
    <n v="3679"/>
    <n v="417"/>
    <n v="0.101806640625"/>
  </r>
  <r>
    <x v="2"/>
    <x v="48"/>
    <s v="SEOUL"/>
    <m/>
    <m/>
    <m/>
    <m/>
    <s v=""/>
    <n v="22"/>
    <n v="19"/>
    <n v="3"/>
    <n v="0.15789473684210525"/>
    <n v="0"/>
    <n v="2"/>
    <n v="9.5238095238095233E-2"/>
    <n v="22"/>
    <n v="19"/>
    <n v="2"/>
    <n v="9.5238095238095233E-2"/>
  </r>
  <r>
    <x v="2"/>
    <x v="85"/>
    <s v="MADRID"/>
    <m/>
    <m/>
    <m/>
    <m/>
    <s v=""/>
    <n v="1"/>
    <n v="1"/>
    <n v="1"/>
    <n v="1"/>
    <n v="0"/>
    <n v="0"/>
    <n v="0"/>
    <n v="1"/>
    <n v="1"/>
    <s v=""/>
    <s v=""/>
  </r>
  <r>
    <x v="2"/>
    <x v="77"/>
    <s v="BERN"/>
    <m/>
    <m/>
    <m/>
    <m/>
    <s v=""/>
    <n v="1"/>
    <n v="1"/>
    <n v="1"/>
    <n v="1"/>
    <n v="0"/>
    <n v="0"/>
    <n v="0"/>
    <n v="1"/>
    <n v="1"/>
    <s v=""/>
    <s v=""/>
  </r>
  <r>
    <x v="2"/>
    <x v="53"/>
    <s v="ANKARA"/>
    <m/>
    <m/>
    <m/>
    <m/>
    <s v=""/>
    <n v="966"/>
    <n v="806"/>
    <n v="226"/>
    <n v="0.28039702233250619"/>
    <n v="0"/>
    <n v="129"/>
    <n v="0.13796791443850268"/>
    <n v="966"/>
    <n v="806"/>
    <n v="129"/>
    <n v="0.13796791443850268"/>
  </r>
  <r>
    <x v="2"/>
    <x v="53"/>
    <s v="ISTANBUL"/>
    <m/>
    <m/>
    <m/>
    <m/>
    <s v=""/>
    <n v="2083"/>
    <n v="1546"/>
    <n v="1276"/>
    <n v="0.82535575679172057"/>
    <n v="54"/>
    <n v="462"/>
    <n v="0.22405431619786614"/>
    <n v="2083"/>
    <n v="1600"/>
    <n v="462"/>
    <n v="0.22405431619786614"/>
  </r>
  <r>
    <x v="2"/>
    <x v="55"/>
    <s v="LONDON"/>
    <m/>
    <m/>
    <m/>
    <m/>
    <s v=""/>
    <n v="1548"/>
    <n v="1462"/>
    <n v="976"/>
    <n v="0.66757865937072502"/>
    <n v="11"/>
    <n v="53"/>
    <n v="3.4731323722149411E-2"/>
    <n v="1548"/>
    <n v="1473"/>
    <n v="53"/>
    <n v="3.4731323722149411E-2"/>
  </r>
  <r>
    <x v="2"/>
    <x v="56"/>
    <s v="CHICAGO, IL"/>
    <m/>
    <m/>
    <m/>
    <m/>
    <s v=""/>
    <n v="121"/>
    <n v="120"/>
    <n v="83"/>
    <n v="0.69166666666666665"/>
    <n v="9"/>
    <n v="0"/>
    <n v="0"/>
    <n v="121"/>
    <n v="129"/>
    <s v=""/>
    <s v=""/>
  </r>
  <r>
    <x v="2"/>
    <x v="56"/>
    <s v="LOS ANGELES, CA"/>
    <m/>
    <m/>
    <m/>
    <m/>
    <s v=""/>
    <n v="217"/>
    <n v="211"/>
    <n v="160"/>
    <n v="0.75829383886255919"/>
    <n v="0"/>
    <n v="0"/>
    <n v="0"/>
    <n v="217"/>
    <n v="211"/>
    <s v=""/>
    <s v=""/>
  </r>
  <r>
    <x v="2"/>
    <x v="56"/>
    <s v="NEW YORK, NY"/>
    <m/>
    <m/>
    <m/>
    <m/>
    <s v=""/>
    <n v="274"/>
    <n v="269"/>
    <n v="130"/>
    <n v="0.48327137546468402"/>
    <n v="0"/>
    <n v="1"/>
    <n v="3.7037037037037038E-3"/>
    <n v="274"/>
    <n v="269"/>
    <n v="1"/>
    <n v="3.7037037037037038E-3"/>
  </r>
  <r>
    <x v="2"/>
    <x v="56"/>
    <s v="WASHINGTON, DC"/>
    <m/>
    <m/>
    <m/>
    <m/>
    <s v=""/>
    <n v="109"/>
    <n v="105"/>
    <n v="69"/>
    <n v="0.65714285714285714"/>
    <n v="0"/>
    <n v="0"/>
    <n v="0"/>
    <n v="109"/>
    <n v="105"/>
    <s v=""/>
    <s v=""/>
  </r>
  <r>
    <x v="3"/>
    <x v="0"/>
    <s v="TIRANA"/>
    <m/>
    <m/>
    <m/>
    <m/>
    <s v=""/>
    <n v="27"/>
    <n v="24"/>
    <n v="4"/>
    <n v="0.16666666666666666"/>
    <n v="1"/>
    <n v="2"/>
    <n v="7.407407407407407E-2"/>
    <n v="27"/>
    <n v="25"/>
    <n v="2"/>
    <n v="7.407407407407407E-2"/>
  </r>
  <r>
    <x v="3"/>
    <x v="1"/>
    <s v="ALGIERS"/>
    <m/>
    <m/>
    <m/>
    <m/>
    <s v=""/>
    <n v="572"/>
    <n v="395"/>
    <n v="76"/>
    <n v="0.19240506329113924"/>
    <m/>
    <n v="177"/>
    <n v="0.30944055944055943"/>
    <n v="572"/>
    <n v="395"/>
    <n v="177"/>
    <n v="0.30944055944055943"/>
  </r>
  <r>
    <x v="3"/>
    <x v="2"/>
    <s v="BUENOS AIRES"/>
    <m/>
    <m/>
    <m/>
    <m/>
    <s v=""/>
    <n v="6"/>
    <n v="6"/>
    <n v="2"/>
    <n v="0.33333333333333331"/>
    <m/>
    <m/>
    <n v="0"/>
    <n v="6"/>
    <n v="6"/>
    <s v=""/>
    <s v=""/>
  </r>
  <r>
    <x v="3"/>
    <x v="86"/>
    <s v="YEREVAN"/>
    <m/>
    <m/>
    <m/>
    <m/>
    <s v=""/>
    <n v="3043"/>
    <n v="2842"/>
    <n v="1028"/>
    <n v="0.36171710063335677"/>
    <m/>
    <n v="199"/>
    <n v="6.5439000328839203E-2"/>
    <n v="3043"/>
    <n v="2842"/>
    <n v="199"/>
    <n v="6.5439000328839203E-2"/>
  </r>
  <r>
    <x v="3"/>
    <x v="3"/>
    <s v="SYDNEY"/>
    <m/>
    <m/>
    <m/>
    <m/>
    <s v=""/>
    <n v="163"/>
    <n v="162"/>
    <n v="6"/>
    <n v="3.7037037037037035E-2"/>
    <m/>
    <n v="1"/>
    <n v="6.1349693251533744E-3"/>
    <n v="163"/>
    <n v="162"/>
    <n v="1"/>
    <n v="6.1349693251533744E-3"/>
  </r>
  <r>
    <x v="3"/>
    <x v="4"/>
    <s v="BAKU"/>
    <m/>
    <m/>
    <m/>
    <m/>
    <s v=""/>
    <n v="5313"/>
    <n v="4980"/>
    <n v="1171"/>
    <n v="0.23514056224899599"/>
    <n v="2"/>
    <n v="331"/>
    <n v="6.2300018821757952E-2"/>
    <n v="5313"/>
    <n v="4982"/>
    <n v="331"/>
    <n v="6.2300018821757952E-2"/>
  </r>
  <r>
    <x v="3"/>
    <x v="87"/>
    <s v="MINSK"/>
    <m/>
    <m/>
    <m/>
    <m/>
    <s v=""/>
    <n v="147"/>
    <n v="147"/>
    <n v="143"/>
    <n v="0.97278911564625847"/>
    <m/>
    <m/>
    <n v="0"/>
    <n v="147"/>
    <n v="147"/>
    <s v=""/>
    <s v=""/>
  </r>
  <r>
    <x v="3"/>
    <x v="5"/>
    <s v="SARAJEVO"/>
    <m/>
    <m/>
    <m/>
    <m/>
    <s v=""/>
    <n v="60"/>
    <n v="56"/>
    <n v="1"/>
    <n v="1.7857142857142856E-2"/>
    <m/>
    <n v="4"/>
    <n v="6.6666666666666666E-2"/>
    <n v="60"/>
    <n v="56"/>
    <n v="4"/>
    <n v="6.6666666666666666E-2"/>
  </r>
  <r>
    <x v="3"/>
    <x v="6"/>
    <s v="BRASILIA"/>
    <m/>
    <m/>
    <m/>
    <m/>
    <s v=""/>
    <n v="1"/>
    <n v="1"/>
    <n v="1"/>
    <n v="1"/>
    <m/>
    <m/>
    <n v="0"/>
    <n v="1"/>
    <n v="1"/>
    <s v=""/>
    <s v=""/>
  </r>
  <r>
    <x v="3"/>
    <x v="6"/>
    <s v="SAO PAULO"/>
    <m/>
    <m/>
    <m/>
    <m/>
    <s v=""/>
    <n v="20"/>
    <n v="10"/>
    <n v="8"/>
    <n v="0.8"/>
    <m/>
    <n v="10"/>
    <n v="0.5"/>
    <n v="20"/>
    <n v="10"/>
    <n v="10"/>
    <n v="0.5"/>
  </r>
  <r>
    <x v="3"/>
    <x v="7"/>
    <s v="SOFIA"/>
    <m/>
    <m/>
    <m/>
    <m/>
    <s v=""/>
    <n v="51"/>
    <n v="50"/>
    <n v="26"/>
    <n v="0.52"/>
    <m/>
    <n v="1"/>
    <n v="1.9607843137254902E-2"/>
    <n v="51"/>
    <n v="50"/>
    <n v="1"/>
    <n v="1.9607843137254902E-2"/>
  </r>
  <r>
    <x v="3"/>
    <x v="8"/>
    <s v="OTTAWA"/>
    <m/>
    <m/>
    <m/>
    <m/>
    <s v=""/>
    <n v="88"/>
    <n v="81"/>
    <n v="6"/>
    <n v="7.407407407407407E-2"/>
    <m/>
    <n v="7"/>
    <n v="7.9545454545454544E-2"/>
    <n v="88"/>
    <n v="81"/>
    <n v="7"/>
    <n v="7.9545454545454544E-2"/>
  </r>
  <r>
    <x v="3"/>
    <x v="8"/>
    <s v="TORONTO"/>
    <m/>
    <m/>
    <m/>
    <m/>
    <s v=""/>
    <n v="451"/>
    <n v="433"/>
    <n v="86"/>
    <n v="0.19861431870669746"/>
    <m/>
    <n v="18"/>
    <n v="3.9911308203991129E-2"/>
    <n v="451"/>
    <n v="433"/>
    <n v="18"/>
    <n v="3.9911308203991129E-2"/>
  </r>
  <r>
    <x v="3"/>
    <x v="9"/>
    <s v="SANTIAGO DE CHILE"/>
    <m/>
    <m/>
    <m/>
    <m/>
    <s v=""/>
    <n v="38"/>
    <n v="21"/>
    <n v="4"/>
    <n v="0.19047619047619047"/>
    <m/>
    <n v="15"/>
    <n v="0.41666666666666669"/>
    <n v="38"/>
    <n v="21"/>
    <n v="15"/>
    <n v="0.41666666666666669"/>
  </r>
  <r>
    <x v="3"/>
    <x v="10"/>
    <s v="BEIJING"/>
    <m/>
    <m/>
    <m/>
    <m/>
    <s v=""/>
    <n v="6206"/>
    <n v="5631"/>
    <n v="388"/>
    <n v="6.8904279879239916E-2"/>
    <m/>
    <n v="575"/>
    <n v="9.2652271994843702E-2"/>
    <n v="6206"/>
    <n v="5631"/>
    <n v="575"/>
    <n v="9.2652271994843702E-2"/>
  </r>
  <r>
    <x v="3"/>
    <x v="10"/>
    <s v="SHANGHAI"/>
    <m/>
    <m/>
    <m/>
    <m/>
    <s v=""/>
    <n v="4710"/>
    <n v="4104"/>
    <n v="208"/>
    <n v="5.0682261208576995E-2"/>
    <m/>
    <n v="606"/>
    <n v="0.1286624203821656"/>
    <n v="4710"/>
    <n v="4104"/>
    <n v="606"/>
    <n v="0.1286624203821656"/>
  </r>
  <r>
    <x v="3"/>
    <x v="11"/>
    <s v="BOGOTA"/>
    <m/>
    <m/>
    <m/>
    <m/>
    <s v=""/>
    <n v="4"/>
    <n v="4"/>
    <n v="2"/>
    <n v="0.5"/>
    <m/>
    <m/>
    <n v="0"/>
    <n v="4"/>
    <n v="4"/>
    <s v=""/>
    <s v=""/>
  </r>
  <r>
    <x v="3"/>
    <x v="13"/>
    <s v="HAVANA"/>
    <m/>
    <m/>
    <m/>
    <m/>
    <s v=""/>
    <n v="338"/>
    <n v="206"/>
    <n v="22"/>
    <n v="0.10679611650485436"/>
    <m/>
    <n v="130"/>
    <n v="0.38690476190476192"/>
    <n v="338"/>
    <n v="206"/>
    <n v="130"/>
    <n v="0.38690476190476192"/>
  </r>
  <r>
    <x v="3"/>
    <x v="15"/>
    <s v="CAIRO"/>
    <m/>
    <m/>
    <m/>
    <m/>
    <s v=""/>
    <n v="1735"/>
    <n v="1362"/>
    <n v="273"/>
    <n v="0.20044052863436124"/>
    <m/>
    <n v="373"/>
    <n v="0.21498559077809798"/>
    <n v="1735"/>
    <n v="1362"/>
    <n v="373"/>
    <n v="0.21498559077809798"/>
  </r>
  <r>
    <x v="3"/>
    <x v="16"/>
    <s v="ADDIS ABEBA"/>
    <m/>
    <m/>
    <m/>
    <m/>
    <s v=""/>
    <n v="326"/>
    <n v="309"/>
    <n v="32"/>
    <n v="0.10355987055016182"/>
    <m/>
    <n v="17"/>
    <n v="5.2147239263803678E-2"/>
    <n v="326"/>
    <n v="309"/>
    <n v="17"/>
    <n v="5.2147239263803678E-2"/>
  </r>
  <r>
    <x v="3"/>
    <x v="17"/>
    <s v="TBILISSI"/>
    <m/>
    <m/>
    <m/>
    <m/>
    <s v=""/>
    <n v="135"/>
    <n v="80"/>
    <n v="31"/>
    <n v="0.38750000000000001"/>
    <m/>
    <n v="55"/>
    <n v="0.40740740740740738"/>
    <n v="135"/>
    <n v="80"/>
    <n v="55"/>
    <n v="0.40740740740740738"/>
  </r>
  <r>
    <x v="3"/>
    <x v="18"/>
    <s v="DRESDEN"/>
    <m/>
    <m/>
    <m/>
    <m/>
    <s v=""/>
    <n v="6"/>
    <n v="4"/>
    <n v="4"/>
    <n v="1"/>
    <n v="2"/>
    <m/>
    <n v="0"/>
    <n v="6"/>
    <n v="6"/>
    <s v=""/>
    <s v=""/>
  </r>
  <r>
    <x v="3"/>
    <x v="88"/>
    <s v="ACCRA"/>
    <n v="1"/>
    <m/>
    <m/>
    <n v="1"/>
    <n v="1"/>
    <n v="772"/>
    <n v="329"/>
    <n v="32"/>
    <n v="9.7264437689969604E-2"/>
    <m/>
    <n v="443"/>
    <n v="0.57383419689119175"/>
    <n v="773"/>
    <n v="329"/>
    <n v="444"/>
    <n v="0.57438551099611901"/>
  </r>
  <r>
    <x v="3"/>
    <x v="19"/>
    <s v="HONG KONG"/>
    <m/>
    <m/>
    <m/>
    <m/>
    <s v=""/>
    <n v="218"/>
    <n v="213"/>
    <n v="15"/>
    <n v="7.0422535211267609E-2"/>
    <m/>
    <n v="5"/>
    <n v="2.2935779816513763E-2"/>
    <n v="218"/>
    <n v="213"/>
    <n v="5"/>
    <n v="2.2935779816513763E-2"/>
  </r>
  <r>
    <x v="3"/>
    <x v="20"/>
    <s v="NEW DELHI"/>
    <m/>
    <m/>
    <m/>
    <m/>
    <s v=""/>
    <n v="15051"/>
    <n v="10853"/>
    <n v="2126"/>
    <n v="0.19589053717866028"/>
    <n v="1"/>
    <n v="4197"/>
    <n v="0.27885190352800476"/>
    <n v="15051"/>
    <n v="10854"/>
    <n v="4197"/>
    <n v="0.27885190352800476"/>
  </r>
  <r>
    <x v="3"/>
    <x v="21"/>
    <s v="JAKARTA"/>
    <m/>
    <m/>
    <m/>
    <m/>
    <s v=""/>
    <n v="1914"/>
    <n v="1889"/>
    <n v="435"/>
    <n v="0.23028057173107463"/>
    <m/>
    <n v="25"/>
    <n v="1.3061650992685475E-2"/>
    <n v="1914"/>
    <n v="1889"/>
    <n v="25"/>
    <n v="1.3061650992685475E-2"/>
  </r>
  <r>
    <x v="3"/>
    <x v="22"/>
    <s v="TEHERAN"/>
    <m/>
    <m/>
    <m/>
    <m/>
    <s v=""/>
    <n v="2089"/>
    <n v="1515"/>
    <n v="108"/>
    <n v="7.1287128712871281E-2"/>
    <m/>
    <n v="574"/>
    <n v="0.27477261847774054"/>
    <n v="2089"/>
    <n v="1515"/>
    <n v="574"/>
    <n v="0.27477261847774054"/>
  </r>
  <r>
    <x v="3"/>
    <x v="81"/>
    <s v="BAGHDAD"/>
    <m/>
    <m/>
    <m/>
    <m/>
    <s v=""/>
    <n v="424"/>
    <n v="391"/>
    <n v="208"/>
    <n v="0.53196930946291565"/>
    <n v="32"/>
    <m/>
    <n v="0"/>
    <n v="424"/>
    <n v="423"/>
    <s v=""/>
    <s v=""/>
  </r>
  <r>
    <x v="3"/>
    <x v="81"/>
    <s v="ERBIL"/>
    <m/>
    <m/>
    <m/>
    <m/>
    <s v=""/>
    <n v="870"/>
    <n v="457"/>
    <n v="31"/>
    <n v="6.7833698030634576E-2"/>
    <n v="14"/>
    <n v="399"/>
    <n v="0.45862068965517239"/>
    <n v="870"/>
    <n v="471"/>
    <n v="399"/>
    <n v="0.45862068965517239"/>
  </r>
  <r>
    <x v="3"/>
    <x v="23"/>
    <s v="DUBLIN"/>
    <m/>
    <m/>
    <m/>
    <m/>
    <s v=""/>
    <n v="592"/>
    <n v="588"/>
    <n v="198"/>
    <n v="0.33673469387755101"/>
    <m/>
    <n v="4"/>
    <n v="6.7567567567567571E-3"/>
    <n v="592"/>
    <n v="588"/>
    <n v="4"/>
    <n v="6.7567567567567571E-3"/>
  </r>
  <r>
    <x v="3"/>
    <x v="24"/>
    <s v="TEL AVIV"/>
    <m/>
    <m/>
    <m/>
    <m/>
    <s v=""/>
    <n v="154"/>
    <n v="143"/>
    <n v="22"/>
    <n v="0.15384615384615385"/>
    <n v="1"/>
    <n v="10"/>
    <n v="6.4935064935064929E-2"/>
    <n v="154"/>
    <n v="144"/>
    <n v="10"/>
    <n v="6.4935064935064929E-2"/>
  </r>
  <r>
    <x v="3"/>
    <x v="25"/>
    <s v="TOKYO"/>
    <m/>
    <m/>
    <m/>
    <m/>
    <s v=""/>
    <n v="185"/>
    <n v="185"/>
    <n v="7"/>
    <n v="3.783783783783784E-2"/>
    <m/>
    <m/>
    <n v="0"/>
    <n v="185"/>
    <n v="185"/>
    <s v=""/>
    <s v=""/>
  </r>
  <r>
    <x v="3"/>
    <x v="26"/>
    <s v="AMMAN"/>
    <m/>
    <m/>
    <m/>
    <m/>
    <s v=""/>
    <n v="1790"/>
    <n v="1249"/>
    <n v="122"/>
    <n v="9.7678142514011204E-2"/>
    <n v="11"/>
    <n v="530"/>
    <n v="0.29608938547486036"/>
    <n v="1790"/>
    <n v="1260"/>
    <n v="530"/>
    <n v="0.29608938547486036"/>
  </r>
  <r>
    <x v="3"/>
    <x v="27"/>
    <s v="ASTANA"/>
    <m/>
    <m/>
    <m/>
    <m/>
    <s v=""/>
    <n v="11357"/>
    <n v="9707"/>
    <n v="779"/>
    <n v="8.0251364994333982E-2"/>
    <n v="4"/>
    <n v="1646"/>
    <n v="0.1449326406621467"/>
    <n v="11357"/>
    <n v="9711"/>
    <n v="1646"/>
    <n v="0.1449326406621467"/>
  </r>
  <r>
    <x v="3"/>
    <x v="28"/>
    <s v="NAIROBI"/>
    <m/>
    <m/>
    <m/>
    <m/>
    <s v=""/>
    <n v="523"/>
    <n v="442"/>
    <n v="25"/>
    <n v="5.6561085972850679E-2"/>
    <m/>
    <n v="81"/>
    <n v="0.15487571701720843"/>
    <n v="523"/>
    <n v="442"/>
    <n v="81"/>
    <n v="0.15487571701720843"/>
  </r>
  <r>
    <x v="3"/>
    <x v="29"/>
    <s v="KUWAIT"/>
    <m/>
    <m/>
    <m/>
    <m/>
    <s v=""/>
    <n v="6952"/>
    <n v="6329"/>
    <n v="5942"/>
    <n v="0.9388528993521883"/>
    <m/>
    <n v="623"/>
    <n v="8.9614499424626001E-2"/>
    <n v="6952"/>
    <n v="6329"/>
    <n v="623"/>
    <n v="8.9614499424626001E-2"/>
  </r>
  <r>
    <x v="3"/>
    <x v="30"/>
    <s v="BEIRUT"/>
    <m/>
    <m/>
    <m/>
    <m/>
    <s v=""/>
    <n v="1254"/>
    <n v="893"/>
    <n v="224"/>
    <n v="0.25083986562150057"/>
    <n v="7"/>
    <n v="354"/>
    <n v="0.28229665071770332"/>
    <n v="1254"/>
    <n v="900"/>
    <n v="354"/>
    <n v="0.28229665071770332"/>
  </r>
  <r>
    <x v="3"/>
    <x v="31"/>
    <s v="KUALA LUMPUR"/>
    <m/>
    <m/>
    <m/>
    <m/>
    <s v=""/>
    <n v="118"/>
    <n v="80"/>
    <n v="20"/>
    <n v="0.25"/>
    <m/>
    <n v="38"/>
    <n v="0.32203389830508472"/>
    <n v="118"/>
    <n v="80"/>
    <n v="38"/>
    <n v="0.32203389830508472"/>
  </r>
  <r>
    <x v="3"/>
    <x v="32"/>
    <s v="MEXICO CITY"/>
    <m/>
    <m/>
    <m/>
    <m/>
    <s v=""/>
    <n v="39"/>
    <n v="37"/>
    <n v="15"/>
    <n v="0.40540540540540543"/>
    <m/>
    <n v="2"/>
    <n v="5.128205128205128E-2"/>
    <n v="39"/>
    <n v="37"/>
    <n v="2"/>
    <n v="5.128205128205128E-2"/>
  </r>
  <r>
    <x v="3"/>
    <x v="89"/>
    <s v="CHISINAU"/>
    <m/>
    <m/>
    <m/>
    <m/>
    <s v=""/>
    <n v="692"/>
    <n v="681"/>
    <n v="23"/>
    <n v="3.3773861967694566E-2"/>
    <m/>
    <n v="11"/>
    <n v="1.5895953757225433E-2"/>
    <n v="692"/>
    <n v="681"/>
    <n v="11"/>
    <n v="1.5895953757225433E-2"/>
  </r>
  <r>
    <x v="3"/>
    <x v="90"/>
    <s v="ULAN BATOR"/>
    <m/>
    <m/>
    <m/>
    <m/>
    <s v=""/>
    <n v="4175"/>
    <n v="2683"/>
    <n v="125"/>
    <n v="4.6589638464405517E-2"/>
    <m/>
    <n v="1492"/>
    <n v="0.35736526946107783"/>
    <n v="4175"/>
    <n v="2683"/>
    <n v="1492"/>
    <n v="0.35736526946107783"/>
  </r>
  <r>
    <x v="3"/>
    <x v="33"/>
    <s v="RABAT"/>
    <m/>
    <m/>
    <m/>
    <m/>
    <s v=""/>
    <n v="664"/>
    <n v="502"/>
    <n v="202"/>
    <n v="0.40239043824701193"/>
    <m/>
    <n v="162"/>
    <n v="0.24397590361445784"/>
    <n v="664"/>
    <n v="502"/>
    <n v="162"/>
    <n v="0.24397590361445784"/>
  </r>
  <r>
    <x v="3"/>
    <x v="34"/>
    <s v="ABUJA"/>
    <m/>
    <m/>
    <m/>
    <m/>
    <s v=""/>
    <n v="584"/>
    <n v="315"/>
    <n v="45"/>
    <n v="0.14285714285714285"/>
    <n v="3"/>
    <n v="265"/>
    <n v="0.45454545454545453"/>
    <n v="584"/>
    <n v="318"/>
    <n v="265"/>
    <n v="0.45454545454545453"/>
  </r>
  <r>
    <x v="3"/>
    <x v="35"/>
    <s v="SKOPJE"/>
    <m/>
    <m/>
    <m/>
    <m/>
    <s v=""/>
    <n v="515"/>
    <n v="91"/>
    <n v="80"/>
    <n v="0.87912087912087911"/>
    <n v="376"/>
    <n v="48"/>
    <n v="9.3203883495145634E-2"/>
    <n v="515"/>
    <n v="467"/>
    <n v="48"/>
    <n v="9.3203883495145634E-2"/>
  </r>
  <r>
    <x v="3"/>
    <x v="37"/>
    <s v="ISLAMABAD"/>
    <m/>
    <m/>
    <m/>
    <m/>
    <s v=""/>
    <n v="642"/>
    <n v="314"/>
    <n v="65"/>
    <n v="0.2070063694267516"/>
    <n v="4"/>
    <n v="324"/>
    <n v="0.50467289719626163"/>
    <n v="642"/>
    <n v="318"/>
    <n v="324"/>
    <n v="0.50467289719626163"/>
  </r>
  <r>
    <x v="3"/>
    <x v="38"/>
    <s v="LIMA"/>
    <m/>
    <m/>
    <m/>
    <m/>
    <s v=""/>
    <n v="62"/>
    <n v="54"/>
    <n v="4"/>
    <n v="7.407407407407407E-2"/>
    <m/>
    <n v="8"/>
    <n v="0.12903225806451613"/>
    <n v="62"/>
    <n v="54"/>
    <n v="8"/>
    <n v="0.12903225806451613"/>
  </r>
  <r>
    <x v="3"/>
    <x v="39"/>
    <s v="MANILA"/>
    <m/>
    <m/>
    <m/>
    <m/>
    <s v=""/>
    <n v="3234"/>
    <n v="2905"/>
    <n v="1171"/>
    <n v="0.40309810671256452"/>
    <m/>
    <n v="329"/>
    <n v="0.10173160173160173"/>
    <n v="3234"/>
    <n v="2905"/>
    <n v="329"/>
    <n v="0.10173160173160173"/>
  </r>
  <r>
    <x v="3"/>
    <x v="73"/>
    <s v="WARSAW"/>
    <m/>
    <m/>
    <m/>
    <m/>
    <s v=""/>
    <n v="1"/>
    <n v="1"/>
    <m/>
    <n v="0"/>
    <m/>
    <m/>
    <n v="0"/>
    <n v="1"/>
    <n v="1"/>
    <s v=""/>
    <s v=""/>
  </r>
  <r>
    <x v="3"/>
    <x v="74"/>
    <s v="DOHA"/>
    <m/>
    <m/>
    <m/>
    <m/>
    <s v=""/>
    <n v="1162"/>
    <n v="782"/>
    <n v="421"/>
    <n v="0.53836317135549872"/>
    <n v="7"/>
    <n v="373"/>
    <n v="0.32099827882960413"/>
    <n v="1162"/>
    <n v="789"/>
    <n v="373"/>
    <n v="0.32099827882960413"/>
  </r>
  <r>
    <x v="3"/>
    <x v="40"/>
    <s v="BUCHAREST"/>
    <m/>
    <m/>
    <m/>
    <m/>
    <s v=""/>
    <n v="153"/>
    <n v="142"/>
    <n v="32"/>
    <n v="0.22535211267605634"/>
    <m/>
    <n v="11"/>
    <n v="7.1895424836601302E-2"/>
    <n v="153"/>
    <n v="142"/>
    <n v="11"/>
    <n v="7.1895424836601302E-2"/>
  </r>
  <r>
    <x v="3"/>
    <x v="41"/>
    <s v="MOSCOW"/>
    <m/>
    <m/>
    <m/>
    <m/>
    <s v=""/>
    <n v="283"/>
    <n v="262"/>
    <n v="161"/>
    <n v="0.6145038167938931"/>
    <m/>
    <n v="18"/>
    <n v="6.4285714285714279E-2"/>
    <n v="283"/>
    <n v="262"/>
    <n v="18"/>
    <n v="6.4285714285714279E-2"/>
  </r>
  <r>
    <x v="3"/>
    <x v="42"/>
    <s v="RIYADH"/>
    <m/>
    <m/>
    <m/>
    <m/>
    <s v=""/>
    <n v="15450"/>
    <n v="14488"/>
    <n v="13479"/>
    <n v="0.93035615681943673"/>
    <n v="10"/>
    <n v="952"/>
    <n v="6.1618122977346278E-2"/>
    <n v="15450"/>
    <n v="14498"/>
    <n v="952"/>
    <n v="6.1618122977346278E-2"/>
  </r>
  <r>
    <x v="3"/>
    <x v="43"/>
    <s v="DAKAR"/>
    <m/>
    <m/>
    <m/>
    <m/>
    <s v=""/>
    <n v="242"/>
    <n v="134"/>
    <n v="37"/>
    <n v="0.27611940298507465"/>
    <n v="1"/>
    <n v="107"/>
    <n v="0.44214876033057854"/>
    <n v="242"/>
    <n v="135"/>
    <n v="107"/>
    <n v="0.44214876033057854"/>
  </r>
  <r>
    <x v="3"/>
    <x v="44"/>
    <s v="BELGRADE"/>
    <m/>
    <m/>
    <m/>
    <m/>
    <s v=""/>
    <n v="519"/>
    <n v="510"/>
    <n v="392"/>
    <n v="0.7686274509803922"/>
    <n v="1"/>
    <n v="8"/>
    <n v="1.5414258188824663E-2"/>
    <n v="519"/>
    <n v="511"/>
    <n v="8"/>
    <n v="1.5414258188824663E-2"/>
  </r>
  <r>
    <x v="3"/>
    <x v="76"/>
    <s v="SINGAPORE"/>
    <m/>
    <m/>
    <m/>
    <m/>
    <s v=""/>
    <n v="314"/>
    <n v="313"/>
    <n v="43"/>
    <n v="0.13738019169329074"/>
    <m/>
    <n v="1"/>
    <n v="3.1847133757961785E-3"/>
    <n v="314"/>
    <n v="313"/>
    <n v="1"/>
    <n v="3.1847133757961785E-3"/>
  </r>
  <r>
    <x v="3"/>
    <x v="45"/>
    <s v="BRATISLAVA"/>
    <m/>
    <m/>
    <m/>
    <m/>
    <s v=""/>
    <n v="2"/>
    <n v="1"/>
    <n v="1"/>
    <n v="1"/>
    <m/>
    <n v="1"/>
    <n v="0.5"/>
    <n v="2"/>
    <n v="1"/>
    <n v="1"/>
    <n v="0.5"/>
  </r>
  <r>
    <x v="3"/>
    <x v="47"/>
    <s v="PRETORIA"/>
    <m/>
    <m/>
    <m/>
    <m/>
    <s v=""/>
    <n v="2607"/>
    <n v="2411"/>
    <n v="671"/>
    <n v="0.27830775611779346"/>
    <n v="1"/>
    <n v="195"/>
    <n v="7.4798619102416572E-2"/>
    <n v="2607"/>
    <n v="2412"/>
    <n v="195"/>
    <n v="7.4798619102416572E-2"/>
  </r>
  <r>
    <x v="3"/>
    <x v="48"/>
    <s v="SEOUL"/>
    <m/>
    <m/>
    <m/>
    <m/>
    <s v=""/>
    <n v="111"/>
    <n v="102"/>
    <n v="15"/>
    <n v="0.14705882352941177"/>
    <m/>
    <n v="9"/>
    <n v="8.1081081081081086E-2"/>
    <n v="111"/>
    <n v="102"/>
    <n v="9"/>
    <n v="8.1081081081081086E-2"/>
  </r>
  <r>
    <x v="3"/>
    <x v="49"/>
    <s v="DAMASCUS"/>
    <m/>
    <m/>
    <m/>
    <m/>
    <s v=""/>
    <n v="135"/>
    <n v="135"/>
    <n v="84"/>
    <n v="0.62222222222222223"/>
    <m/>
    <m/>
    <n v="0"/>
    <n v="135"/>
    <n v="135"/>
    <s v=""/>
    <s v=""/>
  </r>
  <r>
    <x v="3"/>
    <x v="50"/>
    <s v="TAIPEI"/>
    <m/>
    <m/>
    <m/>
    <m/>
    <s v=""/>
    <n v="59"/>
    <n v="56"/>
    <n v="7"/>
    <n v="0.125"/>
    <m/>
    <n v="3"/>
    <n v="5.0847457627118647E-2"/>
    <n v="59"/>
    <n v="56"/>
    <n v="3"/>
    <n v="5.0847457627118647E-2"/>
  </r>
  <r>
    <x v="3"/>
    <x v="51"/>
    <s v="BANGKOK"/>
    <m/>
    <m/>
    <m/>
    <m/>
    <s v=""/>
    <n v="3183"/>
    <n v="3060"/>
    <n v="40"/>
    <n v="1.3071895424836602E-2"/>
    <m/>
    <n v="123"/>
    <n v="3.8642789820923659E-2"/>
    <n v="3183"/>
    <n v="3060"/>
    <n v="123"/>
    <n v="3.8642789820923659E-2"/>
  </r>
  <r>
    <x v="3"/>
    <x v="52"/>
    <s v="TUNIS"/>
    <m/>
    <m/>
    <m/>
    <m/>
    <s v=""/>
    <n v="834"/>
    <n v="478"/>
    <n v="80"/>
    <n v="0.16736401673640167"/>
    <n v="1"/>
    <n v="355"/>
    <n v="0.42565947242206237"/>
    <n v="834"/>
    <n v="479"/>
    <n v="355"/>
    <n v="0.42565947242206237"/>
  </r>
  <r>
    <x v="3"/>
    <x v="53"/>
    <s v="ANKARA"/>
    <m/>
    <m/>
    <m/>
    <m/>
    <s v=""/>
    <n v="4676"/>
    <n v="4039"/>
    <n v="447"/>
    <n v="0.11067095815795989"/>
    <n v="1"/>
    <n v="636"/>
    <n v="0.1360136869118905"/>
    <n v="4676"/>
    <n v="4040"/>
    <n v="636"/>
    <n v="0.1360136869118905"/>
  </r>
  <r>
    <x v="3"/>
    <x v="53"/>
    <s v="ISTANBUL"/>
    <m/>
    <m/>
    <m/>
    <m/>
    <s v=""/>
    <n v="11179"/>
    <n v="8547"/>
    <n v="4308"/>
    <n v="0.50403650403650402"/>
    <m/>
    <n v="2631"/>
    <n v="0.23537305421363391"/>
    <n v="11179"/>
    <n v="8547"/>
    <n v="2631"/>
    <n v="0.23537305421363391"/>
  </r>
  <r>
    <x v="3"/>
    <x v="91"/>
    <s v="KYIV"/>
    <m/>
    <m/>
    <m/>
    <m/>
    <s v=""/>
    <n v="1"/>
    <n v="1"/>
    <m/>
    <n v="0"/>
    <m/>
    <m/>
    <n v="0"/>
    <n v="1"/>
    <n v="1"/>
    <s v=""/>
    <s v=""/>
  </r>
  <r>
    <x v="3"/>
    <x v="54"/>
    <s v="ABU DHABI"/>
    <m/>
    <m/>
    <m/>
    <m/>
    <s v=""/>
    <n v="7512"/>
    <n v="4692"/>
    <n v="1398"/>
    <n v="0.29795396419437342"/>
    <n v="67"/>
    <n v="2753"/>
    <n v="0.36648029818956335"/>
    <n v="7512"/>
    <n v="4759"/>
    <n v="2753"/>
    <n v="0.36648029818956335"/>
  </r>
  <r>
    <x v="3"/>
    <x v="55"/>
    <s v="LONDON"/>
    <m/>
    <m/>
    <m/>
    <m/>
    <s v=""/>
    <n v="3398"/>
    <n v="3342"/>
    <n v="1619"/>
    <n v="0.48444045481747455"/>
    <n v="1"/>
    <n v="55"/>
    <n v="1.6185991759858742E-2"/>
    <n v="3398"/>
    <n v="3343"/>
    <n v="55"/>
    <n v="1.6185991759858742E-2"/>
  </r>
  <r>
    <x v="3"/>
    <x v="56"/>
    <s v="CHICAGO, IL"/>
    <m/>
    <m/>
    <m/>
    <m/>
    <s v=""/>
    <n v="254"/>
    <n v="244"/>
    <n v="65"/>
    <n v="0.26639344262295084"/>
    <n v="2"/>
    <n v="8"/>
    <n v="3.1496062992125984E-2"/>
    <n v="254"/>
    <n v="246"/>
    <n v="8"/>
    <n v="3.1496062992125984E-2"/>
  </r>
  <r>
    <x v="3"/>
    <x v="56"/>
    <s v="LOS ANGELES, CA"/>
    <m/>
    <m/>
    <m/>
    <m/>
    <s v=""/>
    <n v="255"/>
    <n v="243"/>
    <n v="14"/>
    <n v="5.7613168724279837E-2"/>
    <m/>
    <n v="12"/>
    <n v="4.7058823529411764E-2"/>
    <n v="255"/>
    <n v="243"/>
    <n v="12"/>
    <n v="4.7058823529411764E-2"/>
  </r>
  <r>
    <x v="3"/>
    <x v="56"/>
    <s v="NEW YORK, NY"/>
    <m/>
    <m/>
    <m/>
    <m/>
    <s v=""/>
    <n v="369"/>
    <n v="339"/>
    <n v="16"/>
    <n v="4.71976401179941E-2"/>
    <m/>
    <n v="30"/>
    <n v="8.1300813008130079E-2"/>
    <n v="369"/>
    <n v="339"/>
    <n v="30"/>
    <n v="8.1300813008130079E-2"/>
  </r>
  <r>
    <x v="3"/>
    <x v="56"/>
    <s v="WASHINGTON, DC"/>
    <m/>
    <m/>
    <m/>
    <m/>
    <s v=""/>
    <n v="320"/>
    <n v="320"/>
    <n v="68"/>
    <n v="0.21249999999999999"/>
    <m/>
    <m/>
    <n v="0"/>
    <n v="320"/>
    <n v="320"/>
    <s v=""/>
    <s v=""/>
  </r>
  <r>
    <x v="3"/>
    <x v="92"/>
    <s v="TASHKENT"/>
    <m/>
    <m/>
    <m/>
    <m/>
    <s v=""/>
    <n v="4410"/>
    <n v="3046"/>
    <n v="341"/>
    <n v="0.11195009848982272"/>
    <n v="1"/>
    <n v="1363"/>
    <n v="0.30907029478458048"/>
    <n v="4410"/>
    <n v="3047"/>
    <n v="1363"/>
    <n v="0.30907029478458048"/>
  </r>
  <r>
    <x v="3"/>
    <x v="57"/>
    <s v="HANOI"/>
    <m/>
    <m/>
    <m/>
    <m/>
    <s v=""/>
    <n v="2891"/>
    <n v="2466"/>
    <n v="18"/>
    <n v="7.2992700729927005E-3"/>
    <n v="1"/>
    <n v="424"/>
    <n v="0.14666205465236942"/>
    <n v="2891"/>
    <n v="2467"/>
    <n v="424"/>
    <n v="0.14666205465236942"/>
  </r>
  <r>
    <x v="3"/>
    <x v="93"/>
    <s v="LUSAKA"/>
    <m/>
    <m/>
    <m/>
    <m/>
    <s v=""/>
    <n v="210"/>
    <n v="151"/>
    <n v="56"/>
    <n v="0.37086092715231789"/>
    <m/>
    <n v="59"/>
    <n v="0.28095238095238095"/>
    <n v="210"/>
    <n v="151"/>
    <n v="59"/>
    <n v="0.28095238095238095"/>
  </r>
  <r>
    <x v="4"/>
    <x v="94"/>
    <s v="DHAKA"/>
    <n v="2"/>
    <m/>
    <m/>
    <n v="2"/>
    <n v="1"/>
    <n v="1694"/>
    <n v="1271"/>
    <n v="238"/>
    <n v="0.18725413060582219"/>
    <m/>
    <n v="394"/>
    <n v="0.23663663663663664"/>
    <n v="1696"/>
    <n v="1271"/>
    <n v="396"/>
    <n v="0.23755248950209959"/>
  </r>
  <r>
    <x v="4"/>
    <x v="61"/>
    <s v="OUAGADOUGOU"/>
    <m/>
    <m/>
    <m/>
    <m/>
    <s v=""/>
    <n v="241"/>
    <n v="166"/>
    <n v="60"/>
    <n v="0.36144578313253012"/>
    <m/>
    <n v="47"/>
    <n v="0.22065727699530516"/>
    <n v="241"/>
    <n v="166"/>
    <n v="47"/>
    <n v="0.22065727699530516"/>
  </r>
  <r>
    <x v="4"/>
    <x v="10"/>
    <s v="BEIJING"/>
    <m/>
    <m/>
    <m/>
    <m/>
    <s v=""/>
    <n v="752"/>
    <n v="723"/>
    <n v="11"/>
    <n v="1.5214384508990318E-2"/>
    <m/>
    <n v="8"/>
    <n v="1.094391244870041E-2"/>
    <n v="752"/>
    <n v="723"/>
    <n v="8"/>
    <n v="1.094391244870041E-2"/>
  </r>
  <r>
    <x v="4"/>
    <x v="10"/>
    <s v="GUANGZHOU (CANTON)"/>
    <n v="1"/>
    <m/>
    <m/>
    <n v="1"/>
    <n v="1"/>
    <n v="12561"/>
    <n v="10623"/>
    <n v="6300"/>
    <n v="0.59305280994069476"/>
    <m/>
    <n v="1454"/>
    <n v="0.12039413761695786"/>
    <n v="12562"/>
    <n v="10623"/>
    <n v="1455"/>
    <n v="0.12046696472925982"/>
  </r>
  <r>
    <x v="4"/>
    <x v="10"/>
    <s v="SHANGHAI"/>
    <m/>
    <m/>
    <m/>
    <m/>
    <s v=""/>
    <n v="559"/>
    <n v="553"/>
    <n v="16"/>
    <n v="2.8933092224231464E-2"/>
    <m/>
    <n v="5"/>
    <n v="8.9605734767025085E-3"/>
    <n v="559"/>
    <n v="553"/>
    <n v="5"/>
    <n v="8.9605734767025085E-3"/>
  </r>
  <r>
    <x v="4"/>
    <x v="95"/>
    <s v="COPENHAGEN"/>
    <m/>
    <m/>
    <m/>
    <m/>
    <s v=""/>
    <n v="1843"/>
    <n v="1793"/>
    <n v="615"/>
    <n v="0.34300055772448412"/>
    <n v="2"/>
    <n v="3"/>
    <n v="1.6685205784204673E-3"/>
    <n v="1843"/>
    <n v="1795"/>
    <n v="3"/>
    <n v="1.6685205784204673E-3"/>
  </r>
  <r>
    <x v="4"/>
    <x v="15"/>
    <s v="CAIRO"/>
    <m/>
    <m/>
    <m/>
    <m/>
    <s v=""/>
    <n v="1247"/>
    <n v="889"/>
    <n v="446"/>
    <n v="0.50168728908886384"/>
    <n v="3"/>
    <n v="284"/>
    <n v="0.24149659863945577"/>
    <n v="1247"/>
    <n v="892"/>
    <n v="284"/>
    <n v="0.24149659863945577"/>
  </r>
  <r>
    <x v="4"/>
    <x v="88"/>
    <s v="ACCRA"/>
    <n v="9"/>
    <n v="2"/>
    <m/>
    <n v="6"/>
    <n v="0.75"/>
    <n v="3091"/>
    <n v="1333"/>
    <n v="207"/>
    <n v="0.15528882220555137"/>
    <m/>
    <n v="1659"/>
    <n v="0.55447860962566842"/>
    <n v="3100"/>
    <n v="1335"/>
    <n v="1665"/>
    <n v="0.55500000000000005"/>
  </r>
  <r>
    <x v="4"/>
    <x v="96"/>
    <s v="REYKJAVIK"/>
    <m/>
    <m/>
    <m/>
    <m/>
    <s v=""/>
    <n v="29"/>
    <n v="24"/>
    <n v="5"/>
    <n v="0.20833333333333334"/>
    <m/>
    <m/>
    <n v="0"/>
    <n v="29"/>
    <n v="24"/>
    <s v=""/>
    <s v=""/>
  </r>
  <r>
    <x v="4"/>
    <x v="20"/>
    <s v="NEW DELHI"/>
    <n v="13"/>
    <n v="1"/>
    <n v="1"/>
    <n v="5"/>
    <n v="0.83333333333333337"/>
    <n v="16262"/>
    <n v="12194"/>
    <n v="7918"/>
    <n v="0.64933573888797769"/>
    <n v="1"/>
    <n v="3161"/>
    <n v="0.20584787705131544"/>
    <n v="16275"/>
    <n v="12196"/>
    <n v="3166"/>
    <n v="0.20609295664627"/>
  </r>
  <r>
    <x v="4"/>
    <x v="21"/>
    <s v="JAKARTA"/>
    <m/>
    <m/>
    <m/>
    <m/>
    <s v=""/>
    <n v="4573"/>
    <n v="4199"/>
    <n v="829"/>
    <n v="0.19742795903786617"/>
    <m/>
    <n v="295"/>
    <n v="6.5643079661771256E-2"/>
    <n v="4573"/>
    <n v="4199"/>
    <n v="295"/>
    <n v="6.5643079661771256E-2"/>
  </r>
  <r>
    <x v="4"/>
    <x v="22"/>
    <s v="TEHERAN"/>
    <m/>
    <m/>
    <m/>
    <m/>
    <s v=""/>
    <n v="1563"/>
    <n v="973"/>
    <n v="267"/>
    <n v="0.27440904419321688"/>
    <n v="8"/>
    <n v="521"/>
    <n v="0.34687083888149134"/>
    <n v="1563"/>
    <n v="981"/>
    <n v="521"/>
    <n v="0.34687083888149134"/>
  </r>
  <r>
    <x v="4"/>
    <x v="28"/>
    <s v="NAIROBI"/>
    <n v="3"/>
    <n v="1"/>
    <n v="1"/>
    <m/>
    <n v="0"/>
    <n v="2949"/>
    <n v="1761"/>
    <n v="345"/>
    <n v="0.19591141396933562"/>
    <n v="8"/>
    <n v="972"/>
    <n v="0.35461510397665086"/>
    <n v="2952"/>
    <n v="1770"/>
    <n v="972"/>
    <n v="0.35448577680525162"/>
  </r>
  <r>
    <x v="4"/>
    <x v="30"/>
    <s v="BEIRUT"/>
    <m/>
    <m/>
    <m/>
    <m/>
    <s v=""/>
    <n v="962"/>
    <n v="541"/>
    <n v="199"/>
    <n v="0.36783733826247689"/>
    <n v="34"/>
    <n v="384"/>
    <n v="0.40041710114702816"/>
    <n v="962"/>
    <n v="575"/>
    <n v="384"/>
    <n v="0.40041710114702816"/>
  </r>
  <r>
    <x v="4"/>
    <x v="97"/>
    <s v="BAMAKO"/>
    <m/>
    <m/>
    <m/>
    <m/>
    <s v=""/>
    <n v="415"/>
    <n v="178"/>
    <n v="9"/>
    <n v="5.0561797752808987E-2"/>
    <m/>
    <n v="218"/>
    <n v="0.5505050505050505"/>
    <n v="415"/>
    <n v="178"/>
    <n v="218"/>
    <n v="0.5505050505050505"/>
  </r>
  <r>
    <x v="4"/>
    <x v="32"/>
    <s v="MEXICO CITY"/>
    <m/>
    <m/>
    <m/>
    <m/>
    <s v=""/>
    <n v="50"/>
    <n v="35"/>
    <n v="16"/>
    <n v="0.45714285714285713"/>
    <m/>
    <n v="15"/>
    <n v="0.3"/>
    <n v="50"/>
    <n v="35"/>
    <n v="15"/>
    <n v="0.3"/>
  </r>
  <r>
    <x v="4"/>
    <x v="33"/>
    <s v="RABAT"/>
    <m/>
    <m/>
    <m/>
    <m/>
    <s v=""/>
    <n v="2"/>
    <m/>
    <m/>
    <s v=""/>
    <m/>
    <n v="2"/>
    <n v="1"/>
    <n v="2"/>
    <s v=""/>
    <n v="2"/>
    <s v=""/>
  </r>
  <r>
    <x v="4"/>
    <x v="34"/>
    <s v="ABUJA"/>
    <m/>
    <m/>
    <m/>
    <m/>
    <s v=""/>
    <n v="1550"/>
    <n v="691"/>
    <n v="277"/>
    <n v="0.40086830680173663"/>
    <m/>
    <n v="830"/>
    <n v="0.54569362261669951"/>
    <n v="1550"/>
    <n v="691"/>
    <n v="830"/>
    <n v="0.54569362261669951"/>
  </r>
  <r>
    <x v="4"/>
    <x v="37"/>
    <s v="ISLAMABAD"/>
    <n v="1"/>
    <m/>
    <m/>
    <n v="1"/>
    <n v="1"/>
    <n v="1753"/>
    <n v="723"/>
    <n v="369"/>
    <n v="0.51037344398340245"/>
    <m/>
    <n v="943"/>
    <n v="0.56602641056422565"/>
    <n v="1754"/>
    <n v="723"/>
    <n v="944"/>
    <n v="0.56628674265146972"/>
  </r>
  <r>
    <x v="4"/>
    <x v="39"/>
    <s v="MANILA"/>
    <m/>
    <m/>
    <m/>
    <m/>
    <s v=""/>
    <n v="4653"/>
    <n v="3951"/>
    <n v="2636"/>
    <n v="0.66717286762844852"/>
    <n v="2"/>
    <n v="613"/>
    <n v="0.13425317564607972"/>
    <n v="4653"/>
    <n v="3953"/>
    <n v="613"/>
    <n v="0.13425317564607972"/>
  </r>
  <r>
    <x v="4"/>
    <x v="42"/>
    <s v="RIYADH"/>
    <n v="3"/>
    <n v="1"/>
    <m/>
    <n v="1"/>
    <n v="0.5"/>
    <n v="1970"/>
    <n v="1637"/>
    <n v="404"/>
    <n v="0.24679291386682956"/>
    <n v="4"/>
    <n v="263"/>
    <n v="0.13813025210084034"/>
    <n v="1973"/>
    <n v="1642"/>
    <n v="264"/>
    <n v="0.13850996852046171"/>
  </r>
  <r>
    <x v="4"/>
    <x v="76"/>
    <s v="SINGAPORE"/>
    <m/>
    <m/>
    <m/>
    <m/>
    <s v=""/>
    <n v="2767"/>
    <n v="2670"/>
    <n v="324"/>
    <n v="0.12134831460674157"/>
    <m/>
    <n v="51"/>
    <n v="1.8743109151047408E-2"/>
    <n v="2767"/>
    <n v="2670"/>
    <n v="51"/>
    <n v="1.8743109151047408E-2"/>
  </r>
  <r>
    <x v="4"/>
    <x v="51"/>
    <s v="BANGKOK"/>
    <n v="2"/>
    <m/>
    <m/>
    <n v="2"/>
    <n v="1"/>
    <n v="11538"/>
    <n v="10414"/>
    <n v="5867"/>
    <n v="0.56337622431342427"/>
    <n v="1"/>
    <n v="1181"/>
    <n v="0.10184546395308727"/>
    <n v="11540"/>
    <n v="10415"/>
    <n v="1183"/>
    <n v="0.1020003448870495"/>
  </r>
  <r>
    <x v="4"/>
    <x v="53"/>
    <s v="ANKARA"/>
    <n v="4"/>
    <n v="1"/>
    <n v="1"/>
    <m/>
    <n v="0"/>
    <n v="8719"/>
    <n v="4869"/>
    <n v="1085"/>
    <n v="0.2228383651673855"/>
    <n v="21"/>
    <n v="3175"/>
    <n v="0.39367637941723499"/>
    <n v="8723"/>
    <n v="4891"/>
    <n v="3175"/>
    <n v="0.39362757252665509"/>
  </r>
  <r>
    <x v="4"/>
    <x v="54"/>
    <s v="DUBAI"/>
    <n v="4"/>
    <m/>
    <m/>
    <n v="3"/>
    <n v="1"/>
    <n v="12794"/>
    <n v="7218"/>
    <n v="4827"/>
    <n v="0.66874480465502906"/>
    <n v="2"/>
    <n v="3366"/>
    <n v="0.31796712639334973"/>
    <n v="12798"/>
    <n v="7220"/>
    <n v="3369"/>
    <n v="0.31816035508546603"/>
  </r>
  <r>
    <x v="4"/>
    <x v="55"/>
    <s v="LONDON"/>
    <n v="17"/>
    <n v="1"/>
    <n v="1"/>
    <n v="6"/>
    <n v="0.8571428571428571"/>
    <n v="7986"/>
    <n v="5725"/>
    <n v="2443"/>
    <n v="0.42672489082969434"/>
    <n v="12"/>
    <n v="1387"/>
    <n v="0.19469399213924762"/>
    <n v="8003"/>
    <n v="5738"/>
    <n v="1393"/>
    <n v="0.19534427149067451"/>
  </r>
  <r>
    <x v="4"/>
    <x v="56"/>
    <s v="NEW YORK, NY"/>
    <n v="4"/>
    <m/>
    <m/>
    <n v="1"/>
    <n v="1"/>
    <n v="5349"/>
    <n v="4632"/>
    <n v="863"/>
    <n v="0.18631260794473228"/>
    <n v="1"/>
    <n v="278"/>
    <n v="5.660761555691305E-2"/>
    <n v="5353"/>
    <n v="4633"/>
    <n v="279"/>
    <n v="5.6799674267100975E-2"/>
  </r>
  <r>
    <x v="5"/>
    <x v="3"/>
    <s v="CANBERRA"/>
    <m/>
    <m/>
    <m/>
    <m/>
    <s v=""/>
    <n v="55"/>
    <n v="49"/>
    <n v="13"/>
    <n v="0.26530612244897961"/>
    <m/>
    <n v="5"/>
    <n v="9.2592592592592587E-2"/>
    <n v="55"/>
    <n v="49"/>
    <n v="5"/>
    <n v="9.2592592592592587E-2"/>
  </r>
  <r>
    <x v="5"/>
    <x v="87"/>
    <s v="MINSK"/>
    <m/>
    <m/>
    <m/>
    <m/>
    <s v=""/>
    <n v="1631"/>
    <n v="1473"/>
    <n v="1377"/>
    <n v="0.93482688391038693"/>
    <n v="10"/>
    <n v="143"/>
    <n v="8.794587945879459E-2"/>
    <n v="1631"/>
    <n v="1483"/>
    <n v="143"/>
    <n v="8.794587945879459E-2"/>
  </r>
  <r>
    <x v="5"/>
    <x v="8"/>
    <s v="OTTAWA"/>
    <m/>
    <m/>
    <m/>
    <m/>
    <s v=""/>
    <n v="199"/>
    <n v="149"/>
    <n v="86"/>
    <n v="0.57718120805369133"/>
    <m/>
    <n v="50"/>
    <n v="0.25125628140703515"/>
    <n v="199"/>
    <n v="149"/>
    <n v="50"/>
    <n v="0.25125628140703515"/>
  </r>
  <r>
    <x v="5"/>
    <x v="10"/>
    <s v="BEIJING"/>
    <m/>
    <m/>
    <m/>
    <m/>
    <s v=""/>
    <n v="603"/>
    <n v="546"/>
    <n v="251"/>
    <n v="0.45970695970695968"/>
    <m/>
    <n v="44"/>
    <n v="7.4576271186440682E-2"/>
    <n v="603"/>
    <n v="546"/>
    <n v="44"/>
    <n v="7.4576271186440682E-2"/>
  </r>
  <r>
    <x v="5"/>
    <x v="15"/>
    <s v="CAIRO"/>
    <m/>
    <m/>
    <m/>
    <m/>
    <s v=""/>
    <n v="341"/>
    <n v="136"/>
    <n v="23"/>
    <n v="0.16911764705882354"/>
    <n v="2"/>
    <n v="203"/>
    <n v="0.59530791788856308"/>
    <n v="341"/>
    <n v="138"/>
    <n v="203"/>
    <n v="0.59530791788856308"/>
  </r>
  <r>
    <x v="5"/>
    <x v="17"/>
    <s v="TBILISSI"/>
    <m/>
    <m/>
    <m/>
    <m/>
    <s v=""/>
    <n v="155"/>
    <n v="102"/>
    <n v="9"/>
    <n v="8.8235294117647065E-2"/>
    <n v="1"/>
    <n v="50"/>
    <n v="0.32679738562091504"/>
    <n v="155"/>
    <n v="103"/>
    <n v="50"/>
    <n v="0.32679738562091504"/>
  </r>
  <r>
    <x v="5"/>
    <x v="20"/>
    <s v="NEW DELHI"/>
    <m/>
    <m/>
    <m/>
    <m/>
    <s v=""/>
    <n v="1817"/>
    <n v="898"/>
    <n v="313"/>
    <n v="0.34855233853006684"/>
    <n v="6"/>
    <n v="904"/>
    <n v="0.5"/>
    <n v="1817"/>
    <n v="904"/>
    <n v="904"/>
    <n v="0.5"/>
  </r>
  <r>
    <x v="5"/>
    <x v="23"/>
    <s v="DUBLIN"/>
    <m/>
    <m/>
    <m/>
    <m/>
    <s v=""/>
    <n v="166"/>
    <n v="95"/>
    <n v="49"/>
    <n v="0.51578947368421058"/>
    <n v="4"/>
    <n v="67"/>
    <n v="0.40361445783132532"/>
    <n v="166"/>
    <n v="99"/>
    <n v="67"/>
    <n v="0.40361445783132532"/>
  </r>
  <r>
    <x v="5"/>
    <x v="24"/>
    <s v="TEL AVIV"/>
    <m/>
    <m/>
    <m/>
    <m/>
    <s v=""/>
    <n v="17"/>
    <n v="14"/>
    <n v="4"/>
    <n v="0.2857142857142857"/>
    <m/>
    <n v="3"/>
    <n v="0.17647058823529413"/>
    <n v="17"/>
    <n v="14"/>
    <n v="3"/>
    <n v="0.17647058823529413"/>
  </r>
  <r>
    <x v="5"/>
    <x v="25"/>
    <s v="TOKYO"/>
    <m/>
    <m/>
    <m/>
    <m/>
    <s v=""/>
    <n v="24"/>
    <n v="19"/>
    <n v="11"/>
    <n v="0.57894736842105265"/>
    <m/>
    <n v="5"/>
    <n v="0.20833333333333334"/>
    <n v="24"/>
    <n v="19"/>
    <n v="5"/>
    <n v="0.20833333333333334"/>
  </r>
  <r>
    <x v="5"/>
    <x v="27"/>
    <s v="ASTANA"/>
    <m/>
    <m/>
    <m/>
    <m/>
    <s v=""/>
    <n v="748"/>
    <n v="674"/>
    <n v="354"/>
    <n v="0.52522255192878342"/>
    <m/>
    <n v="71"/>
    <n v="9.5302013422818799E-2"/>
    <n v="748"/>
    <n v="674"/>
    <n v="71"/>
    <n v="9.5302013422818799E-2"/>
  </r>
  <r>
    <x v="5"/>
    <x v="41"/>
    <s v="MOSCOW"/>
    <m/>
    <m/>
    <m/>
    <m/>
    <s v=""/>
    <n v="2799"/>
    <n v="1244"/>
    <n v="769"/>
    <n v="0.61816720257234725"/>
    <n v="658"/>
    <n v="890"/>
    <n v="0.31876790830945556"/>
    <n v="2799"/>
    <n v="1902"/>
    <n v="890"/>
    <n v="0.31876790830945556"/>
  </r>
  <r>
    <x v="5"/>
    <x v="53"/>
    <s v="ANKARA"/>
    <m/>
    <m/>
    <m/>
    <m/>
    <s v=""/>
    <n v="1744"/>
    <n v="1003"/>
    <n v="333"/>
    <n v="0.33200398803589232"/>
    <m/>
    <n v="741"/>
    <n v="0.42488532110091742"/>
    <n v="1744"/>
    <n v="1003"/>
    <n v="741"/>
    <n v="0.42488532110091742"/>
  </r>
  <r>
    <x v="5"/>
    <x v="91"/>
    <s v="KYIV"/>
    <m/>
    <m/>
    <m/>
    <m/>
    <s v=""/>
    <n v="327"/>
    <n v="253"/>
    <n v="65"/>
    <n v="0.25691699604743085"/>
    <n v="3"/>
    <n v="71"/>
    <n v="0.21712538226299694"/>
    <n v="327"/>
    <n v="256"/>
    <n v="71"/>
    <n v="0.21712538226299694"/>
  </r>
  <r>
    <x v="5"/>
    <x v="54"/>
    <s v="ABU DHABI"/>
    <m/>
    <m/>
    <m/>
    <m/>
    <s v=""/>
    <n v="747"/>
    <n v="310"/>
    <n v="235"/>
    <n v="0.75806451612903225"/>
    <n v="3"/>
    <n v="433"/>
    <n v="0.58042895442359255"/>
    <n v="747"/>
    <n v="313"/>
    <n v="433"/>
    <n v="0.58042895442359255"/>
  </r>
  <r>
    <x v="5"/>
    <x v="55"/>
    <s v="LONDON"/>
    <m/>
    <m/>
    <m/>
    <m/>
    <s v=""/>
    <n v="1259"/>
    <n v="659"/>
    <n v="645"/>
    <n v="0.97875569044006072"/>
    <n v="5"/>
    <n v="594"/>
    <n v="0.47217806041335453"/>
    <n v="1259"/>
    <n v="664"/>
    <n v="594"/>
    <n v="0.47217806041335453"/>
  </r>
  <r>
    <x v="5"/>
    <x v="56"/>
    <s v="NEW YORK, NY"/>
    <m/>
    <m/>
    <m/>
    <m/>
    <s v=""/>
    <n v="235"/>
    <n v="185"/>
    <n v="62"/>
    <n v="0.33513513513513515"/>
    <n v="3"/>
    <n v="47"/>
    <n v="0.2"/>
    <n v="235"/>
    <n v="188"/>
    <n v="47"/>
    <n v="0.2"/>
  </r>
  <r>
    <x v="5"/>
    <x v="56"/>
    <s v="SAN FRANCISCO, CA"/>
    <m/>
    <m/>
    <m/>
    <m/>
    <s v=""/>
    <n v="323"/>
    <n v="296"/>
    <n v="266"/>
    <n v="0.89864864864864868"/>
    <n v="1"/>
    <n v="26"/>
    <n v="8.0495356037151702E-2"/>
    <n v="323"/>
    <n v="297"/>
    <n v="26"/>
    <n v="8.0495356037151702E-2"/>
  </r>
  <r>
    <x v="6"/>
    <x v="1"/>
    <s v="ALGIERS"/>
    <m/>
    <m/>
    <m/>
    <m/>
    <s v=""/>
    <n v="874"/>
    <n v="552"/>
    <n v="100"/>
    <n v="0.18115942028985507"/>
    <n v="2"/>
    <n v="295"/>
    <n v="0.34746760895170792"/>
    <n v="874"/>
    <n v="554"/>
    <n v="295"/>
    <n v="0.34746760895170792"/>
  </r>
  <r>
    <x v="6"/>
    <x v="2"/>
    <s v="BUENOS AIRES"/>
    <m/>
    <m/>
    <m/>
    <m/>
    <s v=""/>
    <n v="3"/>
    <n v="3"/>
    <n v="1"/>
    <n v="0.33333333333333331"/>
    <m/>
    <m/>
    <n v="0"/>
    <n v="3"/>
    <n v="3"/>
    <s v=""/>
    <s v=""/>
  </r>
  <r>
    <x v="6"/>
    <x v="3"/>
    <s v="CANBERRA"/>
    <m/>
    <m/>
    <m/>
    <m/>
    <s v=""/>
    <n v="205"/>
    <n v="191"/>
    <n v="39"/>
    <n v="0.20418848167539266"/>
    <m/>
    <n v="7"/>
    <n v="3.5353535353535352E-2"/>
    <n v="205"/>
    <n v="191"/>
    <n v="7"/>
    <n v="3.5353535353535352E-2"/>
  </r>
  <r>
    <x v="6"/>
    <x v="7"/>
    <s v="SOFIA"/>
    <m/>
    <m/>
    <m/>
    <m/>
    <s v=""/>
    <n v="199"/>
    <n v="186"/>
    <n v="98"/>
    <n v="0.5268817204301075"/>
    <n v="7"/>
    <n v="5"/>
    <n v="2.5252525252525252E-2"/>
    <n v="199"/>
    <n v="193"/>
    <n v="5"/>
    <n v="2.5252525252525252E-2"/>
  </r>
  <r>
    <x v="6"/>
    <x v="9"/>
    <s v="SANTIAGO DE CHILE"/>
    <m/>
    <m/>
    <m/>
    <m/>
    <s v=""/>
    <n v="9"/>
    <n v="3"/>
    <n v="3"/>
    <n v="1"/>
    <m/>
    <n v="5"/>
    <n v="0.625"/>
    <n v="9"/>
    <n v="3"/>
    <n v="5"/>
    <n v="0.625"/>
  </r>
  <r>
    <x v="6"/>
    <x v="10"/>
    <s v="BEIJING"/>
    <n v="1"/>
    <m/>
    <m/>
    <m/>
    <s v=""/>
    <n v="8855"/>
    <n v="7441"/>
    <n v="479"/>
    <n v="6.4373068136003228E-2"/>
    <n v="24"/>
    <n v="519"/>
    <n v="6.5005010020040083E-2"/>
    <n v="8856"/>
    <n v="7465"/>
    <n v="519"/>
    <n v="6.5005010020040083E-2"/>
  </r>
  <r>
    <x v="6"/>
    <x v="10"/>
    <s v="SHANGHAI"/>
    <m/>
    <m/>
    <m/>
    <m/>
    <s v=""/>
    <n v="8482"/>
    <n v="7610"/>
    <n v="946"/>
    <n v="0.12431011826544021"/>
    <n v="4"/>
    <n v="252"/>
    <n v="3.2036613272311214E-2"/>
    <n v="8482"/>
    <n v="7614"/>
    <n v="252"/>
    <n v="3.2036613272311214E-2"/>
  </r>
  <r>
    <x v="6"/>
    <x v="14"/>
    <s v="NICOSIA"/>
    <m/>
    <m/>
    <m/>
    <m/>
    <s v=""/>
    <n v="354"/>
    <n v="218"/>
    <n v="24"/>
    <n v="0.11009174311926606"/>
    <n v="2"/>
    <n v="125"/>
    <n v="0.36231884057971014"/>
    <n v="354"/>
    <n v="220"/>
    <n v="125"/>
    <n v="0.36231884057971014"/>
  </r>
  <r>
    <x v="6"/>
    <x v="15"/>
    <s v="CAIRO"/>
    <m/>
    <m/>
    <m/>
    <m/>
    <s v=""/>
    <n v="779"/>
    <n v="563"/>
    <n v="215"/>
    <n v="0.38188277087033745"/>
    <n v="4"/>
    <n v="171"/>
    <n v="0.23170731707317074"/>
    <n v="779"/>
    <n v="567"/>
    <n v="171"/>
    <n v="0.23170731707317074"/>
  </r>
  <r>
    <x v="6"/>
    <x v="16"/>
    <s v="ADDIS ABEBA"/>
    <m/>
    <m/>
    <m/>
    <m/>
    <s v=""/>
    <n v="303"/>
    <n v="195"/>
    <n v="8"/>
    <n v="4.1025641025641026E-2"/>
    <m/>
    <n v="93"/>
    <n v="0.32291666666666669"/>
    <n v="303"/>
    <n v="195"/>
    <n v="93"/>
    <n v="0.32291666666666669"/>
  </r>
  <r>
    <x v="6"/>
    <x v="18"/>
    <s v="BERLIN"/>
    <m/>
    <m/>
    <m/>
    <m/>
    <s v=""/>
    <n v="1"/>
    <n v="1"/>
    <m/>
    <n v="0"/>
    <m/>
    <m/>
    <n v="0"/>
    <n v="1"/>
    <n v="1"/>
    <s v=""/>
    <s v=""/>
  </r>
  <r>
    <x v="6"/>
    <x v="19"/>
    <s v="HONG KONG"/>
    <m/>
    <m/>
    <m/>
    <m/>
    <s v=""/>
    <n v="1051"/>
    <n v="979"/>
    <n v="63"/>
    <n v="6.4351378958120528E-2"/>
    <m/>
    <n v="66"/>
    <n v="6.3157894736842107E-2"/>
    <n v="1051"/>
    <n v="979"/>
    <n v="66"/>
    <n v="6.3157894736842107E-2"/>
  </r>
  <r>
    <x v="6"/>
    <x v="20"/>
    <s v="NEW DELHI"/>
    <m/>
    <m/>
    <m/>
    <m/>
    <s v=""/>
    <n v="16447"/>
    <n v="11675"/>
    <n v="956"/>
    <n v="8.1884368308351177E-2"/>
    <n v="22"/>
    <n v="4395"/>
    <n v="0.27311707680835196"/>
    <n v="16447"/>
    <n v="11697"/>
    <n v="4395"/>
    <n v="0.27311707680835196"/>
  </r>
  <r>
    <x v="6"/>
    <x v="21"/>
    <s v="JAKARTA"/>
    <m/>
    <m/>
    <m/>
    <m/>
    <s v=""/>
    <n v="1814"/>
    <n v="1656"/>
    <n v="241"/>
    <n v="0.14553140096618358"/>
    <n v="6"/>
    <n v="103"/>
    <n v="5.8356940509915016E-2"/>
    <n v="1814"/>
    <n v="1662"/>
    <n v="103"/>
    <n v="5.8356940509915016E-2"/>
  </r>
  <r>
    <x v="6"/>
    <x v="22"/>
    <s v="TEHERAN"/>
    <m/>
    <m/>
    <m/>
    <m/>
    <s v=""/>
    <n v="2600"/>
    <n v="1913"/>
    <n v="147"/>
    <n v="7.6842655514898064E-2"/>
    <n v="26"/>
    <n v="616"/>
    <n v="0.24109589041095891"/>
    <n v="2600"/>
    <n v="1939"/>
    <n v="616"/>
    <n v="0.24109589041095891"/>
  </r>
  <r>
    <x v="6"/>
    <x v="23"/>
    <s v="DUBLIN"/>
    <n v="3"/>
    <m/>
    <m/>
    <m/>
    <s v=""/>
    <n v="610"/>
    <n v="552"/>
    <n v="170"/>
    <n v="0.3079710144927536"/>
    <m/>
    <n v="38"/>
    <n v="6.4406779661016947E-2"/>
    <n v="613"/>
    <n v="552"/>
    <n v="38"/>
    <n v="6.4406779661016947E-2"/>
  </r>
  <r>
    <x v="6"/>
    <x v="24"/>
    <s v="TEL AVIV"/>
    <m/>
    <m/>
    <m/>
    <m/>
    <s v=""/>
    <n v="110"/>
    <n v="87"/>
    <n v="22"/>
    <n v="0.25287356321839083"/>
    <n v="9"/>
    <n v="11"/>
    <n v="0.10280373831775701"/>
    <n v="110"/>
    <n v="96"/>
    <n v="11"/>
    <n v="0.10280373831775701"/>
  </r>
  <r>
    <x v="6"/>
    <x v="25"/>
    <s v="TOKYO"/>
    <m/>
    <m/>
    <m/>
    <m/>
    <s v=""/>
    <n v="250"/>
    <n v="229"/>
    <n v="11"/>
    <n v="4.8034934497816595E-2"/>
    <m/>
    <n v="16"/>
    <n v="6.5306122448979598E-2"/>
    <n v="250"/>
    <n v="229"/>
    <n v="16"/>
    <n v="6.5306122448979598E-2"/>
  </r>
  <r>
    <x v="6"/>
    <x v="27"/>
    <s v="ASTANA"/>
    <m/>
    <m/>
    <m/>
    <m/>
    <s v=""/>
    <n v="1741"/>
    <n v="1494"/>
    <n v="180"/>
    <n v="0.12048192771084337"/>
    <n v="5"/>
    <n v="232"/>
    <n v="0.1340265742345465"/>
    <n v="1741"/>
    <n v="1499"/>
    <n v="232"/>
    <n v="0.1340265742345465"/>
  </r>
  <r>
    <x v="6"/>
    <x v="28"/>
    <s v="NAIROBI"/>
    <n v="2"/>
    <m/>
    <m/>
    <m/>
    <s v=""/>
    <n v="1208"/>
    <n v="420"/>
    <n v="12"/>
    <n v="2.8571428571428571E-2"/>
    <n v="3"/>
    <n v="678"/>
    <n v="0.61580381471389645"/>
    <n v="1210"/>
    <n v="423"/>
    <n v="678"/>
    <n v="0.61580381471389645"/>
  </r>
  <r>
    <x v="6"/>
    <x v="82"/>
    <s v="PRISTINA"/>
    <m/>
    <m/>
    <m/>
    <m/>
    <s v=""/>
    <n v="2282"/>
    <n v="17"/>
    <n v="6"/>
    <n v="0.35294117647058826"/>
    <n v="2016"/>
    <n v="375"/>
    <n v="0.15573089700996678"/>
    <n v="2282"/>
    <n v="2033"/>
    <n v="375"/>
    <n v="0.15573089700996678"/>
  </r>
  <r>
    <x v="6"/>
    <x v="31"/>
    <s v="KUALA LUMPUR"/>
    <m/>
    <m/>
    <m/>
    <m/>
    <s v=""/>
    <n v="105"/>
    <n v="84"/>
    <n v="14"/>
    <n v="0.16666666666666666"/>
    <m/>
    <n v="18"/>
    <n v="0.17647058823529413"/>
    <n v="105"/>
    <n v="84"/>
    <n v="18"/>
    <n v="0.17647058823529413"/>
  </r>
  <r>
    <x v="6"/>
    <x v="32"/>
    <s v="MEXICO CITY"/>
    <m/>
    <m/>
    <m/>
    <m/>
    <s v=""/>
    <n v="21"/>
    <n v="18"/>
    <n v="9"/>
    <n v="0.5"/>
    <m/>
    <n v="1"/>
    <n v="5.2631578947368418E-2"/>
    <n v="21"/>
    <n v="18"/>
    <n v="1"/>
    <n v="5.2631578947368418E-2"/>
  </r>
  <r>
    <x v="6"/>
    <x v="33"/>
    <s v="RABAT"/>
    <m/>
    <m/>
    <m/>
    <m/>
    <s v=""/>
    <n v="771"/>
    <n v="455"/>
    <n v="88"/>
    <n v="0.19340659340659341"/>
    <n v="4"/>
    <n v="314"/>
    <n v="0.40620957309184996"/>
    <n v="771"/>
    <n v="459"/>
    <n v="314"/>
    <n v="0.40620957309184996"/>
  </r>
  <r>
    <x v="6"/>
    <x v="98"/>
    <s v="MAPUTO"/>
    <m/>
    <m/>
    <m/>
    <m/>
    <s v=""/>
    <n v="135"/>
    <n v="124"/>
    <n v="43"/>
    <n v="0.34677419354838712"/>
    <m/>
    <n v="9"/>
    <n v="6.7669172932330823E-2"/>
    <n v="135"/>
    <n v="124"/>
    <n v="9"/>
    <n v="6.7669172932330823E-2"/>
  </r>
  <r>
    <x v="6"/>
    <x v="99"/>
    <s v="WINDHOEK"/>
    <m/>
    <m/>
    <m/>
    <m/>
    <s v=""/>
    <n v="862"/>
    <n v="792"/>
    <n v="581"/>
    <n v="0.73358585858585856"/>
    <n v="3"/>
    <n v="45"/>
    <n v="5.3571428571428568E-2"/>
    <n v="862"/>
    <n v="795"/>
    <n v="45"/>
    <n v="5.3571428571428568E-2"/>
  </r>
  <r>
    <x v="6"/>
    <x v="100"/>
    <s v="KATHMANDU"/>
    <m/>
    <m/>
    <m/>
    <m/>
    <s v=""/>
    <n v="884"/>
    <n v="425"/>
    <n v="7"/>
    <n v="1.6470588235294119E-2"/>
    <n v="1"/>
    <n v="447"/>
    <n v="0.51202749140893467"/>
    <n v="884"/>
    <n v="426"/>
    <n v="447"/>
    <n v="0.51202749140893467"/>
  </r>
  <r>
    <x v="6"/>
    <x v="34"/>
    <s v="ABUJA"/>
    <m/>
    <m/>
    <m/>
    <m/>
    <s v=""/>
    <n v="1341"/>
    <n v="525"/>
    <n v="41"/>
    <n v="7.8095238095238093E-2"/>
    <n v="4"/>
    <n v="785"/>
    <n v="0.5974124809741248"/>
    <n v="1341"/>
    <n v="529"/>
    <n v="785"/>
    <n v="0.5974124809741248"/>
  </r>
  <r>
    <x v="6"/>
    <x v="38"/>
    <s v="LIMA"/>
    <m/>
    <m/>
    <m/>
    <m/>
    <s v=""/>
    <n v="63"/>
    <n v="55"/>
    <n v="26"/>
    <n v="0.47272727272727272"/>
    <n v="1"/>
    <n v="3"/>
    <n v="5.0847457627118647E-2"/>
    <n v="63"/>
    <n v="56"/>
    <n v="3"/>
    <n v="5.0847457627118647E-2"/>
  </r>
  <r>
    <x v="6"/>
    <x v="39"/>
    <s v="MANILA"/>
    <m/>
    <m/>
    <m/>
    <m/>
    <s v=""/>
    <n v="1863"/>
    <n v="1407"/>
    <n v="506"/>
    <n v="0.35963041933191187"/>
    <n v="1"/>
    <n v="406"/>
    <n v="0.22381477398015434"/>
    <n v="1863"/>
    <n v="1408"/>
    <n v="406"/>
    <n v="0.22381477398015434"/>
  </r>
  <r>
    <x v="6"/>
    <x v="41"/>
    <s v="MOSCOW"/>
    <n v="4"/>
    <m/>
    <m/>
    <m/>
    <s v=""/>
    <n v="5582"/>
    <n v="4004"/>
    <n v="2078"/>
    <n v="0.518981018981019"/>
    <n v="800"/>
    <n v="653"/>
    <n v="0.1196628183983874"/>
    <n v="5586"/>
    <n v="4804"/>
    <n v="653"/>
    <n v="0.1196628183983874"/>
  </r>
  <r>
    <x v="6"/>
    <x v="41"/>
    <s v="MURMANSK"/>
    <m/>
    <m/>
    <m/>
    <m/>
    <s v=""/>
    <n v="2"/>
    <n v="3"/>
    <n v="3"/>
    <n v="1"/>
    <m/>
    <m/>
    <n v="0"/>
    <n v="2"/>
    <n v="3"/>
    <s v=""/>
    <s v=""/>
  </r>
  <r>
    <x v="6"/>
    <x v="41"/>
    <s v="PETROZAVODSK"/>
    <m/>
    <m/>
    <m/>
    <m/>
    <s v=""/>
    <n v="468"/>
    <n v="417"/>
    <n v="229"/>
    <n v="0.54916067146282976"/>
    <n v="2"/>
    <n v="51"/>
    <n v="0.10851063829787234"/>
    <n v="468"/>
    <n v="419"/>
    <n v="51"/>
    <n v="0.10851063829787234"/>
  </r>
  <r>
    <x v="6"/>
    <x v="41"/>
    <s v="ST. PETERSBURG"/>
    <n v="8"/>
    <m/>
    <m/>
    <m/>
    <s v=""/>
    <n v="6384"/>
    <n v="4902"/>
    <n v="2843"/>
    <n v="0.57996736026111795"/>
    <n v="1016"/>
    <n v="499"/>
    <n v="7.7762194171731344E-2"/>
    <n v="6392"/>
    <n v="5918"/>
    <n v="499"/>
    <n v="7.7762194171731344E-2"/>
  </r>
  <r>
    <x v="6"/>
    <x v="42"/>
    <s v="RIYADH"/>
    <m/>
    <m/>
    <m/>
    <m/>
    <s v=""/>
    <n v="23"/>
    <n v="17"/>
    <n v="6"/>
    <n v="0.35294117647058826"/>
    <n v="2"/>
    <n v="3"/>
    <n v="0.13636363636363635"/>
    <n v="23"/>
    <n v="19"/>
    <n v="3"/>
    <n v="0.13636363636363635"/>
  </r>
  <r>
    <x v="6"/>
    <x v="44"/>
    <s v="BELGRADE"/>
    <m/>
    <m/>
    <m/>
    <m/>
    <s v=""/>
    <n v="77"/>
    <n v="57"/>
    <n v="16"/>
    <n v="0.2807017543859649"/>
    <m/>
    <n v="13"/>
    <n v="0.18571428571428572"/>
    <n v="77"/>
    <n v="57"/>
    <n v="13"/>
    <n v="0.18571428571428572"/>
  </r>
  <r>
    <x v="6"/>
    <x v="47"/>
    <s v="PRETORIA"/>
    <m/>
    <m/>
    <m/>
    <m/>
    <s v=""/>
    <n v="1370"/>
    <n v="1226"/>
    <n v="1187"/>
    <n v="0.96818923327895601"/>
    <n v="4"/>
    <n v="130"/>
    <n v="9.5588235294117641E-2"/>
    <n v="1370"/>
    <n v="1230"/>
    <n v="130"/>
    <n v="9.5588235294117641E-2"/>
  </r>
  <r>
    <x v="6"/>
    <x v="48"/>
    <s v="SEOUL"/>
    <m/>
    <m/>
    <m/>
    <m/>
    <s v=""/>
    <n v="44"/>
    <n v="36"/>
    <n v="2"/>
    <n v="5.5555555555555552E-2"/>
    <m/>
    <n v="6"/>
    <n v="0.14285714285714285"/>
    <n v="44"/>
    <n v="36"/>
    <n v="6"/>
    <n v="0.14285714285714285"/>
  </r>
  <r>
    <x v="6"/>
    <x v="85"/>
    <s v="MADRID"/>
    <m/>
    <m/>
    <m/>
    <m/>
    <s v=""/>
    <n v="2"/>
    <n v="2"/>
    <m/>
    <n v="0"/>
    <m/>
    <m/>
    <n v="0"/>
    <n v="2"/>
    <n v="2"/>
    <s v=""/>
    <s v=""/>
  </r>
  <r>
    <x v="6"/>
    <x v="101"/>
    <s v="STOCKHOLM"/>
    <n v="1"/>
    <m/>
    <m/>
    <m/>
    <s v=""/>
    <n v="4"/>
    <n v="4"/>
    <n v="2"/>
    <n v="0.5"/>
    <m/>
    <n v="1"/>
    <n v="0.2"/>
    <n v="5"/>
    <n v="4"/>
    <n v="1"/>
    <n v="0.2"/>
  </r>
  <r>
    <x v="6"/>
    <x v="78"/>
    <s v="DAR ES SALAAM"/>
    <m/>
    <m/>
    <m/>
    <m/>
    <s v=""/>
    <n v="543"/>
    <n v="376"/>
    <n v="24"/>
    <n v="6.3829787234042548E-2"/>
    <m/>
    <n v="156"/>
    <n v="0.2932330827067669"/>
    <n v="543"/>
    <n v="376"/>
    <n v="156"/>
    <n v="0.2932330827067669"/>
  </r>
  <r>
    <x v="6"/>
    <x v="51"/>
    <s v="BANGKOK"/>
    <m/>
    <m/>
    <m/>
    <m/>
    <s v=""/>
    <n v="7567"/>
    <n v="6783"/>
    <n v="311"/>
    <n v="4.5849918914934396E-2"/>
    <n v="1"/>
    <n v="793"/>
    <n v="0.10465883595090406"/>
    <n v="7567"/>
    <n v="6784"/>
    <n v="793"/>
    <n v="0.10465883595090406"/>
  </r>
  <r>
    <x v="6"/>
    <x v="52"/>
    <s v="TUNIS"/>
    <n v="4"/>
    <m/>
    <m/>
    <m/>
    <s v=""/>
    <n v="2673"/>
    <n v="1153"/>
    <n v="223"/>
    <n v="0.19340849956634865"/>
    <n v="8"/>
    <n v="1499"/>
    <n v="0.56353383458646622"/>
    <n v="2677"/>
    <n v="1161"/>
    <n v="1499"/>
    <n v="0.56353383458646622"/>
  </r>
  <r>
    <x v="6"/>
    <x v="53"/>
    <s v="ANKARA"/>
    <n v="1"/>
    <m/>
    <m/>
    <m/>
    <s v=""/>
    <n v="4029"/>
    <n v="2736"/>
    <n v="849"/>
    <n v="0.31030701754385964"/>
    <n v="13"/>
    <n v="1251"/>
    <n v="0.31274999999999997"/>
    <n v="4030"/>
    <n v="2749"/>
    <n v="1251"/>
    <n v="0.31274999999999997"/>
  </r>
  <r>
    <x v="6"/>
    <x v="54"/>
    <s v="ABU DHABI"/>
    <n v="1"/>
    <m/>
    <m/>
    <m/>
    <s v=""/>
    <n v="1598"/>
    <n v="988"/>
    <n v="329"/>
    <n v="0.33299595141700405"/>
    <n v="5"/>
    <n v="569"/>
    <n v="0.36427656850192064"/>
    <n v="1599"/>
    <n v="993"/>
    <n v="569"/>
    <n v="0.36427656850192064"/>
  </r>
  <r>
    <x v="6"/>
    <x v="55"/>
    <s v="LONDON"/>
    <n v="1"/>
    <m/>
    <m/>
    <m/>
    <s v=""/>
    <n v="4316"/>
    <n v="3859"/>
    <n v="1310"/>
    <n v="0.33946618294895048"/>
    <n v="19"/>
    <n v="370"/>
    <n v="8.7099811676082869E-2"/>
    <n v="4317"/>
    <n v="3878"/>
    <n v="370"/>
    <n v="8.7099811676082869E-2"/>
  </r>
  <r>
    <x v="6"/>
    <x v="56"/>
    <s v="LOS ANGELES, CA"/>
    <n v="1"/>
    <m/>
    <m/>
    <m/>
    <s v=""/>
    <n v="527"/>
    <n v="356"/>
    <n v="60"/>
    <n v="0.16853932584269662"/>
    <n v="2"/>
    <n v="150"/>
    <n v="0.29527559055118108"/>
    <n v="528"/>
    <n v="358"/>
    <n v="150"/>
    <n v="0.29527559055118108"/>
  </r>
  <r>
    <x v="6"/>
    <x v="56"/>
    <s v="NEW YORK, NY"/>
    <n v="13"/>
    <m/>
    <m/>
    <n v="1"/>
    <n v="1"/>
    <n v="1206"/>
    <n v="1015"/>
    <n v="179"/>
    <n v="0.17635467980295566"/>
    <n v="11"/>
    <n v="155"/>
    <n v="0.13124470787468248"/>
    <n v="1219"/>
    <n v="1026"/>
    <n v="156"/>
    <n v="0.13197969543147209"/>
  </r>
  <r>
    <x v="6"/>
    <x v="57"/>
    <s v="HANOI"/>
    <m/>
    <m/>
    <m/>
    <m/>
    <s v=""/>
    <n v="1440"/>
    <n v="1135"/>
    <n v="15"/>
    <n v="1.3215859030837005E-2"/>
    <n v="6"/>
    <n v="273"/>
    <n v="0.19306930693069307"/>
    <n v="1440"/>
    <n v="1141"/>
    <n v="273"/>
    <n v="0.19306930693069307"/>
  </r>
  <r>
    <x v="6"/>
    <x v="93"/>
    <s v="LUSAKA"/>
    <m/>
    <m/>
    <m/>
    <m/>
    <s v=""/>
    <n v="1"/>
    <m/>
    <m/>
    <s v=""/>
    <n v="1"/>
    <m/>
    <n v="0"/>
    <n v="1"/>
    <n v="1"/>
    <s v=""/>
    <s v=""/>
  </r>
  <r>
    <x v="7"/>
    <x v="0"/>
    <s v="TIRANA"/>
    <m/>
    <m/>
    <m/>
    <m/>
    <s v=""/>
    <n v="97"/>
    <n v="92"/>
    <n v="12"/>
    <n v="0.13043478260869565"/>
    <m/>
    <n v="7"/>
    <n v="7.0707070707070704E-2"/>
    <n v="97"/>
    <n v="92"/>
    <n v="7"/>
    <n v="7.0707070707070704E-2"/>
  </r>
  <r>
    <x v="7"/>
    <x v="1"/>
    <s v="ALGIERS"/>
    <n v="3"/>
    <n v="1"/>
    <m/>
    <m/>
    <n v="0"/>
    <n v="152411"/>
    <n v="106124"/>
    <n v="20835"/>
    <n v="0.1963269382985941"/>
    <n v="127"/>
    <n v="47722"/>
    <n v="0.30993745656706045"/>
    <n v="152414"/>
    <n v="106252"/>
    <n v="47722"/>
    <n v="0.30993544364632991"/>
  </r>
  <r>
    <x v="7"/>
    <x v="1"/>
    <s v="ANNABA"/>
    <m/>
    <m/>
    <m/>
    <m/>
    <s v=""/>
    <n v="53379"/>
    <n v="32711"/>
    <n v="6369"/>
    <n v="0.1947051450582373"/>
    <n v="4"/>
    <n v="19915"/>
    <n v="0.3783963518905567"/>
    <n v="53379"/>
    <n v="32715"/>
    <n v="19915"/>
    <n v="0.3783963518905567"/>
  </r>
  <r>
    <x v="7"/>
    <x v="1"/>
    <s v="ORAN"/>
    <m/>
    <m/>
    <m/>
    <m/>
    <s v=""/>
    <n v="73215"/>
    <n v="46997"/>
    <n v="14482"/>
    <n v="0.30814732855288635"/>
    <n v="5"/>
    <n v="25514"/>
    <n v="0.35183959402062992"/>
    <n v="73215"/>
    <n v="47002"/>
    <n v="25514"/>
    <n v="0.35183959402062992"/>
  </r>
  <r>
    <x v="7"/>
    <x v="58"/>
    <s v="LUANDA"/>
    <n v="63"/>
    <n v="56"/>
    <m/>
    <m/>
    <n v="0"/>
    <n v="1982"/>
    <n v="1126"/>
    <n v="243"/>
    <n v="0.21580817051509768"/>
    <m/>
    <n v="780"/>
    <n v="0.40923399790136411"/>
    <n v="2045"/>
    <n v="1182"/>
    <n v="780"/>
    <n v="0.39755351681957185"/>
  </r>
  <r>
    <x v="7"/>
    <x v="2"/>
    <s v="BUENOS AIRES"/>
    <n v="2"/>
    <n v="2"/>
    <m/>
    <m/>
    <n v="0"/>
    <n v="212"/>
    <n v="184"/>
    <n v="42"/>
    <n v="0.22826086956521738"/>
    <n v="3"/>
    <n v="34"/>
    <n v="0.15384615384615385"/>
    <n v="214"/>
    <n v="189"/>
    <n v="34"/>
    <n v="0.15246636771300448"/>
  </r>
  <r>
    <x v="7"/>
    <x v="86"/>
    <s v="YEREVAN"/>
    <n v="4"/>
    <m/>
    <m/>
    <m/>
    <s v=""/>
    <n v="11798"/>
    <n v="10211"/>
    <n v="2950"/>
    <n v="0.28890412300460289"/>
    <n v="85"/>
    <n v="1265"/>
    <n v="0.10941960038058991"/>
    <n v="11802"/>
    <n v="10296"/>
    <n v="1265"/>
    <n v="0.10941960038058991"/>
  </r>
  <r>
    <x v="7"/>
    <x v="3"/>
    <s v="CANBERRA"/>
    <m/>
    <m/>
    <m/>
    <m/>
    <s v=""/>
    <n v="5"/>
    <n v="3"/>
    <m/>
    <n v="0"/>
    <m/>
    <m/>
    <n v="0"/>
    <n v="5"/>
    <n v="3"/>
    <s v=""/>
    <s v=""/>
  </r>
  <r>
    <x v="7"/>
    <x v="3"/>
    <s v="SYDNEY"/>
    <n v="4"/>
    <n v="4"/>
    <m/>
    <m/>
    <n v="0"/>
    <n v="2383"/>
    <n v="2404"/>
    <n v="492"/>
    <n v="0.20465890183028287"/>
    <m/>
    <n v="13"/>
    <n v="5.3785684733140254E-3"/>
    <n v="2387"/>
    <n v="2408"/>
    <n v="13"/>
    <n v="5.3696819496076003E-3"/>
  </r>
  <r>
    <x v="7"/>
    <x v="59"/>
    <s v="VIENNA"/>
    <m/>
    <m/>
    <m/>
    <m/>
    <s v=""/>
    <n v="1"/>
    <m/>
    <m/>
    <s v=""/>
    <m/>
    <m/>
    <s v=""/>
    <n v="1"/>
    <s v=""/>
    <s v=""/>
    <s v=""/>
  </r>
  <r>
    <x v="7"/>
    <x v="4"/>
    <s v="BAKU"/>
    <n v="1"/>
    <m/>
    <m/>
    <n v="1"/>
    <n v="1"/>
    <n v="22541"/>
    <n v="21210"/>
    <n v="6355"/>
    <n v="0.29962281942479962"/>
    <n v="4"/>
    <n v="1373"/>
    <n v="6.0787178465488999E-2"/>
    <n v="22542"/>
    <n v="21214"/>
    <n v="1374"/>
    <n v="6.0828758632902429E-2"/>
  </r>
  <r>
    <x v="7"/>
    <x v="102"/>
    <s v="MANAMA"/>
    <m/>
    <m/>
    <m/>
    <m/>
    <s v=""/>
    <n v="6383"/>
    <n v="6013"/>
    <n v="4660"/>
    <n v="0.77498752702477969"/>
    <n v="2"/>
    <n v="327"/>
    <n v="5.1561021759697255E-2"/>
    <n v="6383"/>
    <n v="6015"/>
    <n v="327"/>
    <n v="5.1561021759697255E-2"/>
  </r>
  <r>
    <x v="7"/>
    <x v="94"/>
    <s v="DHAKA"/>
    <n v="4"/>
    <n v="2"/>
    <m/>
    <n v="2"/>
    <n v="0.5"/>
    <n v="4391"/>
    <n v="2808"/>
    <n v="355"/>
    <n v="0.12642450142450143"/>
    <n v="6"/>
    <n v="1618"/>
    <n v="0.36507220216606501"/>
    <n v="4395"/>
    <n v="2816"/>
    <n v="1620"/>
    <n v="0.36519386834986473"/>
  </r>
  <r>
    <x v="7"/>
    <x v="87"/>
    <s v="MINSK"/>
    <n v="1"/>
    <m/>
    <m/>
    <m/>
    <s v=""/>
    <n v="12436"/>
    <n v="11848"/>
    <n v="7947"/>
    <n v="0.67074611748818369"/>
    <n v="1"/>
    <n v="278"/>
    <n v="2.2924053764327535E-2"/>
    <n v="12437"/>
    <n v="11849"/>
    <n v="278"/>
    <n v="2.2924053764327535E-2"/>
  </r>
  <r>
    <x v="7"/>
    <x v="60"/>
    <s v="BRUSSELS"/>
    <m/>
    <m/>
    <m/>
    <m/>
    <s v=""/>
    <n v="27"/>
    <n v="27"/>
    <n v="9"/>
    <n v="0.33333333333333331"/>
    <m/>
    <n v="2"/>
    <n v="6.8965517241379309E-2"/>
    <n v="27"/>
    <n v="27"/>
    <n v="2"/>
    <n v="6.8965517241379309E-2"/>
  </r>
  <r>
    <x v="7"/>
    <x v="103"/>
    <s v="COTONOU"/>
    <n v="34"/>
    <n v="20"/>
    <m/>
    <n v="4"/>
    <n v="0.16666666666666666"/>
    <n v="14451"/>
    <n v="10001"/>
    <n v="2308"/>
    <n v="0.23077692230776922"/>
    <n v="16"/>
    <n v="4089"/>
    <n v="0.2898766482347937"/>
    <n v="14485"/>
    <n v="10037"/>
    <n v="4093"/>
    <n v="0.28966737438075019"/>
  </r>
  <r>
    <x v="7"/>
    <x v="104"/>
    <s v="LA PAZ"/>
    <n v="2"/>
    <n v="2"/>
    <m/>
    <m/>
    <n v="0"/>
    <n v="170"/>
    <n v="161"/>
    <n v="46"/>
    <n v="0.2857142857142857"/>
    <n v="1"/>
    <n v="2"/>
    <n v="1.2195121951219513E-2"/>
    <n v="172"/>
    <n v="164"/>
    <n v="2"/>
    <n v="1.2048192771084338E-2"/>
  </r>
  <r>
    <x v="7"/>
    <x v="5"/>
    <s v="SARAJEVO"/>
    <m/>
    <m/>
    <m/>
    <m/>
    <s v=""/>
    <n v="58"/>
    <n v="50"/>
    <n v="6"/>
    <n v="0.12"/>
    <m/>
    <n v="5"/>
    <n v="9.0909090909090912E-2"/>
    <n v="58"/>
    <n v="50"/>
    <n v="5"/>
    <n v="9.0909090909090912E-2"/>
  </r>
  <r>
    <x v="7"/>
    <x v="6"/>
    <s v="BRASILIA"/>
    <m/>
    <m/>
    <m/>
    <m/>
    <s v=""/>
    <n v="50"/>
    <n v="43"/>
    <n v="5"/>
    <n v="0.11627906976744186"/>
    <m/>
    <n v="2"/>
    <n v="4.4444444444444446E-2"/>
    <n v="50"/>
    <n v="43"/>
    <n v="2"/>
    <n v="4.4444444444444446E-2"/>
  </r>
  <r>
    <x v="7"/>
    <x v="6"/>
    <s v="RECIFE"/>
    <m/>
    <m/>
    <m/>
    <m/>
    <s v=""/>
    <n v="13"/>
    <n v="12"/>
    <n v="2"/>
    <n v="0.16666666666666666"/>
    <m/>
    <n v="1"/>
    <n v="7.6923076923076927E-2"/>
    <n v="13"/>
    <n v="12"/>
    <n v="1"/>
    <n v="7.6923076923076927E-2"/>
  </r>
  <r>
    <x v="7"/>
    <x v="6"/>
    <s v="RIO DE JANEIRO"/>
    <n v="1"/>
    <n v="1"/>
    <m/>
    <m/>
    <n v="0"/>
    <n v="46"/>
    <n v="34"/>
    <n v="10"/>
    <n v="0.29411764705882354"/>
    <m/>
    <n v="13"/>
    <n v="0.27659574468085107"/>
    <n v="47"/>
    <n v="35"/>
    <n v="13"/>
    <n v="0.27083333333333331"/>
  </r>
  <r>
    <x v="7"/>
    <x v="6"/>
    <s v="SAO PAULO"/>
    <n v="14"/>
    <n v="14"/>
    <m/>
    <m/>
    <n v="0"/>
    <n v="247"/>
    <n v="191"/>
    <n v="19"/>
    <n v="9.947643979057591E-2"/>
    <n v="1"/>
    <n v="61"/>
    <n v="0.24110671936758893"/>
    <n v="261"/>
    <n v="206"/>
    <n v="61"/>
    <n v="0.22846441947565543"/>
  </r>
  <r>
    <x v="7"/>
    <x v="7"/>
    <s v="SOFIA"/>
    <m/>
    <m/>
    <m/>
    <m/>
    <s v=""/>
    <n v="653"/>
    <n v="614"/>
    <n v="54"/>
    <n v="8.7947882736156349E-2"/>
    <m/>
    <n v="19"/>
    <n v="3.0015797788309637E-2"/>
    <n v="653"/>
    <n v="614"/>
    <n v="19"/>
    <n v="3.0015797788309637E-2"/>
  </r>
  <r>
    <x v="7"/>
    <x v="61"/>
    <s v="OUAGADOUGOU"/>
    <n v="6"/>
    <n v="2"/>
    <m/>
    <m/>
    <n v="0"/>
    <n v="6008"/>
    <n v="4669"/>
    <n v="963"/>
    <n v="0.20625401584921824"/>
    <n v="11"/>
    <n v="1284"/>
    <n v="0.2152917505030181"/>
    <n v="6014"/>
    <n v="4682"/>
    <n v="1284"/>
    <n v="0.21521957760643648"/>
  </r>
  <r>
    <x v="7"/>
    <x v="62"/>
    <s v="BUJUMBURA"/>
    <m/>
    <m/>
    <m/>
    <m/>
    <s v=""/>
    <n v="79"/>
    <n v="74"/>
    <n v="13"/>
    <n v="0.17567567567567569"/>
    <m/>
    <m/>
    <n v="0"/>
    <n v="79"/>
    <n v="74"/>
    <s v=""/>
    <s v=""/>
  </r>
  <r>
    <x v="7"/>
    <x v="105"/>
    <s v="PHNOM PENH"/>
    <n v="1"/>
    <m/>
    <m/>
    <m/>
    <s v=""/>
    <n v="8557"/>
    <n v="7339"/>
    <n v="872"/>
    <n v="0.11881727755825044"/>
    <m/>
    <n v="1043"/>
    <n v="0.12443330947267955"/>
    <n v="8558"/>
    <n v="7339"/>
    <n v="1043"/>
    <n v="0.12443330947267955"/>
  </r>
  <r>
    <x v="7"/>
    <x v="63"/>
    <s v="DOUALA"/>
    <n v="17"/>
    <n v="11"/>
    <m/>
    <n v="3"/>
    <n v="0.21428571428571427"/>
    <n v="10118"/>
    <n v="7307"/>
    <n v="2790"/>
    <n v="0.38182564664020802"/>
    <m/>
    <n v="2895"/>
    <n v="0.28376788864928443"/>
    <n v="10135"/>
    <n v="7318"/>
    <n v="2898"/>
    <n v="0.28367267032106502"/>
  </r>
  <r>
    <x v="7"/>
    <x v="63"/>
    <s v="YAONDE"/>
    <n v="37"/>
    <n v="18"/>
    <m/>
    <n v="12"/>
    <n v="0.4"/>
    <n v="10956"/>
    <n v="7817"/>
    <n v="2137"/>
    <n v="0.27337853396443651"/>
    <n v="4"/>
    <n v="2695"/>
    <n v="0.25627615062761505"/>
    <n v="10993"/>
    <n v="7839"/>
    <n v="2707"/>
    <n v="0.25668499905177317"/>
  </r>
  <r>
    <x v="7"/>
    <x v="8"/>
    <s v="MONTREAL"/>
    <n v="12"/>
    <n v="9"/>
    <m/>
    <n v="2"/>
    <n v="0.18181818181818182"/>
    <n v="11260"/>
    <n v="9773"/>
    <n v="784"/>
    <n v="8.0221017087895224E-2"/>
    <n v="5"/>
    <n v="943"/>
    <n v="8.7958212853278608E-2"/>
    <n v="11272"/>
    <n v="9787"/>
    <n v="945"/>
    <n v="8.8054416697726429E-2"/>
  </r>
  <r>
    <x v="7"/>
    <x v="106"/>
    <s v="BANGUI"/>
    <n v="8"/>
    <n v="3"/>
    <m/>
    <n v="4"/>
    <n v="0.5714285714285714"/>
    <n v="2211"/>
    <n v="1614"/>
    <n v="378"/>
    <n v="0.2342007434944238"/>
    <m/>
    <n v="527"/>
    <n v="0.24614666043904718"/>
    <n v="2219"/>
    <n v="1617"/>
    <n v="531"/>
    <n v="0.24720670391061453"/>
  </r>
  <r>
    <x v="7"/>
    <x v="107"/>
    <s v="N'DJAMENA"/>
    <n v="7"/>
    <n v="4"/>
    <m/>
    <m/>
    <n v="0"/>
    <n v="8380"/>
    <n v="5672"/>
    <n v="1896"/>
    <n v="0.33427362482369533"/>
    <n v="1"/>
    <n v="2095"/>
    <n v="0.26969618949536561"/>
    <n v="8387"/>
    <n v="5677"/>
    <n v="2095"/>
    <n v="0.26955738548636132"/>
  </r>
  <r>
    <x v="7"/>
    <x v="9"/>
    <s v="SANTIAGO DE CHILE"/>
    <n v="9"/>
    <n v="9"/>
    <m/>
    <m/>
    <n v="0"/>
    <n v="435"/>
    <n v="304"/>
    <n v="14"/>
    <n v="4.6052631578947366E-2"/>
    <n v="1"/>
    <n v="131"/>
    <n v="0.30045871559633025"/>
    <n v="444"/>
    <n v="314"/>
    <n v="131"/>
    <n v="0.29438202247191009"/>
  </r>
  <r>
    <x v="7"/>
    <x v="10"/>
    <s v="BEIJING"/>
    <n v="18"/>
    <n v="12"/>
    <m/>
    <n v="3"/>
    <n v="0.2"/>
    <n v="71195"/>
    <n v="66564"/>
    <n v="19324"/>
    <n v="0.29030707289225405"/>
    <n v="2"/>
    <n v="3400"/>
    <n v="4.8595031872623845E-2"/>
    <n v="71213"/>
    <n v="66578"/>
    <n v="3403"/>
    <n v="4.8627484602963664E-2"/>
  </r>
  <r>
    <x v="7"/>
    <x v="10"/>
    <s v="CHENGDU"/>
    <n v="1"/>
    <n v="1"/>
    <m/>
    <m/>
    <n v="0"/>
    <n v="31041"/>
    <n v="29243"/>
    <n v="3898"/>
    <n v="0.13329685736757516"/>
    <m/>
    <n v="1149"/>
    <n v="3.7806001579362987E-2"/>
    <n v="31042"/>
    <n v="29244"/>
    <n v="1149"/>
    <n v="3.7804757674464513E-2"/>
  </r>
  <r>
    <x v="7"/>
    <x v="10"/>
    <s v="GUANGZHOU (CANTON)"/>
    <n v="1"/>
    <m/>
    <m/>
    <m/>
    <s v=""/>
    <n v="44143"/>
    <n v="40392"/>
    <n v="11715"/>
    <n v="0.29003267973856212"/>
    <m/>
    <n v="2670"/>
    <n v="6.2003622683572526E-2"/>
    <n v="44144"/>
    <n v="40392"/>
    <n v="2670"/>
    <n v="6.2003622683572526E-2"/>
  </r>
  <r>
    <x v="7"/>
    <x v="10"/>
    <s v="SHANGHAI"/>
    <n v="2"/>
    <n v="2"/>
    <m/>
    <m/>
    <n v="0"/>
    <n v="84480"/>
    <n v="79031"/>
    <n v="13516"/>
    <n v="0.17102149789323176"/>
    <m/>
    <n v="3876"/>
    <n v="4.675117903192734E-2"/>
    <n v="84482"/>
    <n v="79033"/>
    <n v="3876"/>
    <n v="4.6750051261021122E-2"/>
  </r>
  <r>
    <x v="7"/>
    <x v="10"/>
    <s v="SHENYANG"/>
    <m/>
    <m/>
    <m/>
    <m/>
    <s v=""/>
    <n v="8693"/>
    <n v="7057"/>
    <n v="1378"/>
    <n v="0.19526711067025648"/>
    <m/>
    <n v="1396"/>
    <n v="0.16514846799952679"/>
    <n v="8693"/>
    <n v="7057"/>
    <n v="1396"/>
    <n v="0.16514846799952679"/>
  </r>
  <r>
    <x v="7"/>
    <x v="10"/>
    <s v="WUHAN"/>
    <n v="2"/>
    <n v="2"/>
    <m/>
    <m/>
    <n v="0"/>
    <n v="31559"/>
    <n v="29677"/>
    <n v="3275"/>
    <n v="0.11035482023115543"/>
    <n v="19"/>
    <n v="1514"/>
    <n v="4.8510092918936237E-2"/>
    <n v="31561"/>
    <n v="29698"/>
    <n v="1514"/>
    <n v="4.8506984493143661E-2"/>
  </r>
  <r>
    <x v="7"/>
    <x v="11"/>
    <s v="BOGOTA"/>
    <n v="10"/>
    <n v="7"/>
    <m/>
    <m/>
    <n v="0"/>
    <n v="96"/>
    <n v="84"/>
    <n v="34"/>
    <n v="0.40476190476190477"/>
    <m/>
    <n v="8"/>
    <n v="8.6956521739130432E-2"/>
    <n v="106"/>
    <n v="91"/>
    <n v="8"/>
    <n v="8.0808080808080815E-2"/>
  </r>
  <r>
    <x v="7"/>
    <x v="108"/>
    <s v="MORONI"/>
    <m/>
    <m/>
    <m/>
    <m/>
    <s v=""/>
    <n v="3767"/>
    <n v="1370"/>
    <n v="372"/>
    <n v="0.27153284671532846"/>
    <n v="4"/>
    <n v="2174"/>
    <n v="0.612739571589628"/>
    <n v="3767"/>
    <n v="1374"/>
    <n v="2174"/>
    <n v="0.612739571589628"/>
  </r>
  <r>
    <x v="7"/>
    <x v="108"/>
    <s v="MUTSAMUDU"/>
    <m/>
    <m/>
    <m/>
    <m/>
    <s v=""/>
    <n v="1"/>
    <m/>
    <m/>
    <s v=""/>
    <m/>
    <m/>
    <s v=""/>
    <n v="1"/>
    <s v=""/>
    <s v=""/>
    <s v=""/>
  </r>
  <r>
    <x v="7"/>
    <x v="109"/>
    <s v="BRAZZAVILLE"/>
    <n v="25"/>
    <n v="14"/>
    <m/>
    <n v="2"/>
    <n v="0.125"/>
    <n v="15799"/>
    <n v="9615"/>
    <n v="2004"/>
    <n v="0.20842433697347895"/>
    <m/>
    <n v="5292"/>
    <n v="0.35500100623867981"/>
    <n v="15824"/>
    <n v="9629"/>
    <n v="5294"/>
    <n v="0.35475440595054614"/>
  </r>
  <r>
    <x v="7"/>
    <x v="109"/>
    <s v="POINTE NOIRE"/>
    <n v="3"/>
    <n v="1"/>
    <m/>
    <n v="2"/>
    <n v="0.66666666666666663"/>
    <n v="4932"/>
    <n v="3110"/>
    <n v="610"/>
    <n v="0.19614147909967847"/>
    <m/>
    <n v="1643"/>
    <n v="0.34567641489585527"/>
    <n v="4935"/>
    <n v="3111"/>
    <n v="1645"/>
    <n v="0.345878889823381"/>
  </r>
  <r>
    <x v="7"/>
    <x v="64"/>
    <s v="KINSHASA"/>
    <m/>
    <m/>
    <m/>
    <m/>
    <s v=""/>
    <n v="93"/>
    <n v="75"/>
    <n v="1"/>
    <n v="1.3333333333333334E-2"/>
    <n v="48"/>
    <n v="5"/>
    <n v="3.90625E-2"/>
    <n v="93"/>
    <n v="123"/>
    <n v="5"/>
    <n v="3.90625E-2"/>
  </r>
  <r>
    <x v="7"/>
    <x v="110"/>
    <s v="SAN JOSE"/>
    <m/>
    <m/>
    <m/>
    <m/>
    <s v=""/>
    <n v="2"/>
    <n v="2"/>
    <n v="2"/>
    <n v="1"/>
    <m/>
    <m/>
    <n v="0"/>
    <n v="2"/>
    <n v="2"/>
    <s v=""/>
    <s v=""/>
  </r>
  <r>
    <x v="7"/>
    <x v="65"/>
    <s v="ABIDJAN"/>
    <n v="76"/>
    <n v="34"/>
    <m/>
    <n v="28"/>
    <n v="0.45161290322580644"/>
    <n v="54283"/>
    <n v="36493"/>
    <n v="12767"/>
    <n v="0.34984791603869236"/>
    <n v="8"/>
    <n v="18290"/>
    <n v="0.33381394754612986"/>
    <n v="54359"/>
    <n v="36535"/>
    <n v="18318"/>
    <n v="0.33394709496290087"/>
  </r>
  <r>
    <x v="7"/>
    <x v="13"/>
    <s v="HAVANA"/>
    <n v="873"/>
    <n v="801"/>
    <m/>
    <n v="57"/>
    <n v="6.6433566433566432E-2"/>
    <n v="3891"/>
    <n v="2299"/>
    <n v="504"/>
    <n v="0.21922575032622879"/>
    <m/>
    <n v="1572"/>
    <n v="0.4060966158615345"/>
    <n v="4764"/>
    <n v="3100"/>
    <n v="1629"/>
    <n v="0.34447028970183974"/>
  </r>
  <r>
    <x v="7"/>
    <x v="14"/>
    <s v="NICOSIA"/>
    <m/>
    <m/>
    <m/>
    <m/>
    <s v=""/>
    <n v="588"/>
    <n v="429"/>
    <n v="44"/>
    <n v="0.10256410256410256"/>
    <m/>
    <n v="83"/>
    <n v="0.162109375"/>
    <n v="588"/>
    <n v="429"/>
    <n v="83"/>
    <n v="0.162109375"/>
  </r>
  <r>
    <x v="7"/>
    <x v="95"/>
    <s v="COPENHAGEN"/>
    <m/>
    <m/>
    <m/>
    <m/>
    <s v=""/>
    <n v="4"/>
    <n v="4"/>
    <m/>
    <n v="0"/>
    <m/>
    <m/>
    <n v="0"/>
    <n v="4"/>
    <n v="4"/>
    <s v=""/>
    <s v=""/>
  </r>
  <r>
    <x v="7"/>
    <x v="111"/>
    <s v="DJIBOUTI"/>
    <n v="1"/>
    <m/>
    <m/>
    <m/>
    <s v=""/>
    <n v="4661"/>
    <n v="3292"/>
    <n v="1017"/>
    <n v="0.30893074119076547"/>
    <n v="1"/>
    <n v="1137"/>
    <n v="0.25665914221218961"/>
    <n v="4662"/>
    <n v="3293"/>
    <n v="1137"/>
    <n v="0.25665914221218961"/>
  </r>
  <r>
    <x v="7"/>
    <x v="112"/>
    <s v="SANTO DOMINGO"/>
    <n v="2"/>
    <n v="2"/>
    <m/>
    <m/>
    <n v="0"/>
    <n v="5166"/>
    <n v="3816"/>
    <n v="1285"/>
    <n v="0.3367400419287212"/>
    <m/>
    <n v="1168"/>
    <n v="0.23434991974317818"/>
    <n v="5168"/>
    <n v="3818"/>
    <n v="1168"/>
    <n v="0.23425591656638589"/>
  </r>
  <r>
    <x v="7"/>
    <x v="113"/>
    <s v="QUITO"/>
    <n v="3"/>
    <m/>
    <m/>
    <n v="2"/>
    <n v="1"/>
    <n v="5120"/>
    <n v="3772"/>
    <n v="902"/>
    <n v="0.2391304347826087"/>
    <m/>
    <n v="1342"/>
    <n v="0.26241689479859209"/>
    <n v="5123"/>
    <n v="3772"/>
    <n v="1344"/>
    <n v="0.26270523846755278"/>
  </r>
  <r>
    <x v="7"/>
    <x v="15"/>
    <s v="CAIRO"/>
    <n v="3"/>
    <n v="2"/>
    <m/>
    <m/>
    <n v="0"/>
    <n v="38424"/>
    <n v="33301"/>
    <n v="16751"/>
    <n v="0.50301792738956785"/>
    <n v="121"/>
    <n v="4917"/>
    <n v="0.12825060643209266"/>
    <n v="38427"/>
    <n v="33424"/>
    <n v="4917"/>
    <n v="0.12824391643410449"/>
  </r>
  <r>
    <x v="7"/>
    <x v="114"/>
    <s v="MALABO"/>
    <n v="2"/>
    <n v="2"/>
    <m/>
    <m/>
    <n v="0"/>
    <n v="1143"/>
    <n v="760"/>
    <n v="234"/>
    <n v="0.30789473684210528"/>
    <n v="91"/>
    <n v="331"/>
    <n v="0.28003384094754652"/>
    <n v="1145"/>
    <n v="853"/>
    <n v="331"/>
    <n v="0.2795608108108108"/>
  </r>
  <r>
    <x v="7"/>
    <x v="16"/>
    <s v="ADDIS ABEBA"/>
    <n v="15"/>
    <n v="9"/>
    <m/>
    <n v="3"/>
    <n v="0.25"/>
    <n v="3831"/>
    <n v="2450"/>
    <n v="464"/>
    <n v="0.18938775510204081"/>
    <n v="20"/>
    <n v="1247"/>
    <n v="0.33548560667204735"/>
    <n v="3846"/>
    <n v="2479"/>
    <n v="1250"/>
    <n v="0.33521051220166265"/>
  </r>
  <r>
    <x v="7"/>
    <x v="80"/>
    <s v="PARIS"/>
    <m/>
    <m/>
    <m/>
    <m/>
    <s v=""/>
    <n v="7"/>
    <m/>
    <m/>
    <s v=""/>
    <m/>
    <m/>
    <s v=""/>
    <n v="7"/>
    <s v=""/>
    <s v=""/>
    <s v=""/>
  </r>
  <r>
    <x v="7"/>
    <x v="115"/>
    <s v="LIBREVILLE"/>
    <n v="9"/>
    <n v="3"/>
    <m/>
    <n v="6"/>
    <n v="0.66666666666666663"/>
    <n v="17738"/>
    <n v="13533"/>
    <n v="4590"/>
    <n v="0.33917091553979162"/>
    <n v="3"/>
    <n v="4198"/>
    <n v="0.23672042404420887"/>
    <n v="17747"/>
    <n v="13539"/>
    <n v="4204"/>
    <n v="0.23693851096206955"/>
  </r>
  <r>
    <x v="7"/>
    <x v="17"/>
    <s v="TBILISSI"/>
    <n v="10"/>
    <n v="10"/>
    <m/>
    <m/>
    <n v="0"/>
    <n v="1285"/>
    <n v="891"/>
    <n v="116"/>
    <n v="0.13019079685746351"/>
    <n v="1"/>
    <n v="366"/>
    <n v="0.29093799682034976"/>
    <n v="1295"/>
    <n v="902"/>
    <n v="366"/>
    <n v="0.28864353312302837"/>
  </r>
  <r>
    <x v="7"/>
    <x v="18"/>
    <s v="BERLIN"/>
    <m/>
    <m/>
    <m/>
    <m/>
    <s v=""/>
    <n v="1"/>
    <n v="1"/>
    <n v="1"/>
    <n v="1"/>
    <m/>
    <m/>
    <n v="0"/>
    <n v="1"/>
    <n v="1"/>
    <s v=""/>
    <s v=""/>
  </r>
  <r>
    <x v="7"/>
    <x v="18"/>
    <s v="FRANKFURT/MAIN"/>
    <n v="1"/>
    <m/>
    <m/>
    <n v="1"/>
    <n v="1"/>
    <n v="39"/>
    <n v="36"/>
    <n v="3"/>
    <n v="8.3333333333333329E-2"/>
    <m/>
    <n v="2"/>
    <n v="5.2631578947368418E-2"/>
    <n v="40"/>
    <n v="36"/>
    <n v="3"/>
    <n v="7.6923076923076927E-2"/>
  </r>
  <r>
    <x v="7"/>
    <x v="88"/>
    <s v="ACCRA"/>
    <n v="17"/>
    <n v="14"/>
    <m/>
    <n v="1"/>
    <n v="6.6666666666666666E-2"/>
    <n v="4659"/>
    <n v="3165"/>
    <n v="631"/>
    <n v="0.19936808846761453"/>
    <m/>
    <n v="1294"/>
    <n v="0.29019959632204528"/>
    <n v="4676"/>
    <n v="3179"/>
    <n v="1295"/>
    <n v="0.28945015645954403"/>
  </r>
  <r>
    <x v="7"/>
    <x v="116"/>
    <s v="GUATEMALA CITY"/>
    <m/>
    <m/>
    <m/>
    <m/>
    <s v=""/>
    <n v="64"/>
    <n v="62"/>
    <n v="15"/>
    <n v="0.24193548387096775"/>
    <m/>
    <m/>
    <n v="0"/>
    <n v="64"/>
    <n v="62"/>
    <s v=""/>
    <s v=""/>
  </r>
  <r>
    <x v="7"/>
    <x v="117"/>
    <s v="CONAKRY"/>
    <n v="72"/>
    <n v="33"/>
    <m/>
    <n v="32"/>
    <n v="0.49230769230769234"/>
    <n v="11063"/>
    <n v="5635"/>
    <n v="1140"/>
    <n v="0.2023070097604259"/>
    <n v="1"/>
    <n v="5237"/>
    <n v="0.48165179803182195"/>
    <n v="11135"/>
    <n v="5669"/>
    <n v="5269"/>
    <n v="0.48171512159444141"/>
  </r>
  <r>
    <x v="7"/>
    <x v="118"/>
    <s v="PORT AU PRINCE"/>
    <n v="125"/>
    <n v="55"/>
    <m/>
    <n v="54"/>
    <n v="0.49541284403669728"/>
    <n v="5461"/>
    <n v="2984"/>
    <n v="270"/>
    <n v="9.048257372654156E-2"/>
    <m/>
    <n v="2379"/>
    <n v="0.44359500279694203"/>
    <n v="5586"/>
    <n v="3039"/>
    <n v="2433"/>
    <n v="0.44462719298245612"/>
  </r>
  <r>
    <x v="7"/>
    <x v="19"/>
    <s v="HONG KONG"/>
    <n v="4"/>
    <n v="3"/>
    <m/>
    <n v="1"/>
    <n v="0.25"/>
    <n v="3895"/>
    <n v="3653"/>
    <n v="1106"/>
    <n v="0.30276485080755544"/>
    <m/>
    <n v="162"/>
    <n v="4.2463958060288333E-2"/>
    <n v="3899"/>
    <n v="3656"/>
    <n v="163"/>
    <n v="4.2681330191149516E-2"/>
  </r>
  <r>
    <x v="7"/>
    <x v="20"/>
    <s v="BANGALORE"/>
    <n v="66"/>
    <n v="53"/>
    <m/>
    <n v="10"/>
    <n v="0.15873015873015872"/>
    <n v="51787"/>
    <n v="47455"/>
    <n v="19463"/>
    <n v="0.41013591823833107"/>
    <m/>
    <n v="4495"/>
    <n v="8.6525505293551491E-2"/>
    <n v="51853"/>
    <n v="47508"/>
    <n v="4505"/>
    <n v="8.6612962144079361E-2"/>
  </r>
  <r>
    <x v="7"/>
    <x v="20"/>
    <s v="CHENNAI"/>
    <n v="55"/>
    <n v="25"/>
    <m/>
    <n v="21"/>
    <n v="0.45652173913043476"/>
    <n v="25120"/>
    <n v="19047"/>
    <n v="4725"/>
    <n v="0.24807056229327454"/>
    <m/>
    <n v="6287"/>
    <n v="0.24816452198626351"/>
    <n v="25175"/>
    <n v="19072"/>
    <n v="6308"/>
    <n v="0.24854215918045705"/>
  </r>
  <r>
    <x v="7"/>
    <x v="20"/>
    <s v="KOLKATA"/>
    <n v="8"/>
    <n v="4"/>
    <m/>
    <n v="3"/>
    <n v="0.42857142857142855"/>
    <n v="10133"/>
    <n v="8665"/>
    <n v="1868"/>
    <n v="0.2155799192152337"/>
    <m/>
    <n v="1419"/>
    <n v="0.14071796905989686"/>
    <n v="10141"/>
    <n v="8669"/>
    <n v="1422"/>
    <n v="0.14091764939054602"/>
  </r>
  <r>
    <x v="7"/>
    <x v="20"/>
    <s v="MUMBAI"/>
    <n v="66"/>
    <n v="41"/>
    <m/>
    <n v="23"/>
    <n v="0.359375"/>
    <n v="52443"/>
    <n v="44954"/>
    <n v="11208"/>
    <n v="0.2493215286737554"/>
    <m/>
    <n v="7824"/>
    <n v="0.14824358634279436"/>
    <n v="52509"/>
    <n v="44995"/>
    <n v="7847"/>
    <n v="0.14849929979940199"/>
  </r>
  <r>
    <x v="7"/>
    <x v="20"/>
    <s v="NEW DELHI"/>
    <n v="77"/>
    <n v="58"/>
    <m/>
    <n v="8"/>
    <n v="0.12121212121212122"/>
    <n v="36754"/>
    <n v="26817"/>
    <n v="5885"/>
    <n v="0.21945034865943244"/>
    <n v="17"/>
    <n v="9841"/>
    <n v="0.26832992501704156"/>
    <n v="36831"/>
    <n v="26892"/>
    <n v="9849"/>
    <n v="0.26806564873030131"/>
  </r>
  <r>
    <x v="7"/>
    <x v="21"/>
    <s v="JAKARTA"/>
    <m/>
    <m/>
    <m/>
    <m/>
    <s v=""/>
    <n v="29525"/>
    <n v="28868"/>
    <n v="5685"/>
    <n v="0.19693085769710406"/>
    <m/>
    <n v="895"/>
    <n v="3.0070893391123208E-2"/>
    <n v="29525"/>
    <n v="28868"/>
    <n v="895"/>
    <n v="3.0070893391123208E-2"/>
  </r>
  <r>
    <x v="7"/>
    <x v="22"/>
    <s v="TEHERAN"/>
    <n v="5"/>
    <m/>
    <m/>
    <n v="4"/>
    <n v="1"/>
    <n v="38806"/>
    <n v="30777"/>
    <n v="5095"/>
    <n v="0.16554569971082303"/>
    <n v="211"/>
    <n v="6574"/>
    <n v="0.1750173047228582"/>
    <n v="38811"/>
    <n v="30988"/>
    <n v="6578"/>
    <n v="0.17510514827237394"/>
  </r>
  <r>
    <x v="7"/>
    <x v="81"/>
    <s v="BAGHDAD"/>
    <m/>
    <m/>
    <m/>
    <m/>
    <s v=""/>
    <n v="6836"/>
    <n v="4477"/>
    <n v="793"/>
    <n v="0.17712754076390441"/>
    <n v="81"/>
    <n v="2220"/>
    <n v="0.32753024491000293"/>
    <n v="6836"/>
    <n v="4558"/>
    <n v="2220"/>
    <n v="0.32753024491000293"/>
  </r>
  <r>
    <x v="7"/>
    <x v="81"/>
    <s v="ERBIL"/>
    <m/>
    <m/>
    <m/>
    <m/>
    <s v=""/>
    <n v="10438"/>
    <n v="5784"/>
    <n v="1289"/>
    <n v="0.22285615491009683"/>
    <n v="13"/>
    <n v="4449"/>
    <n v="0.43421823150497757"/>
    <n v="10438"/>
    <n v="5797"/>
    <n v="4449"/>
    <n v="0.43421823150497757"/>
  </r>
  <r>
    <x v="7"/>
    <x v="23"/>
    <s v="DUBLIN"/>
    <m/>
    <m/>
    <m/>
    <m/>
    <s v=""/>
    <n v="4759"/>
    <n v="4607"/>
    <n v="1114"/>
    <n v="0.24180594747123943"/>
    <n v="1"/>
    <n v="96"/>
    <n v="2.0408163265306121E-2"/>
    <n v="4759"/>
    <n v="4608"/>
    <n v="96"/>
    <n v="2.0408163265306121E-2"/>
  </r>
  <r>
    <x v="7"/>
    <x v="24"/>
    <s v="JERUSALEM"/>
    <m/>
    <m/>
    <m/>
    <m/>
    <s v=""/>
    <n v="3537"/>
    <n v="3105"/>
    <n v="872"/>
    <n v="0.28083735909822866"/>
    <n v="11"/>
    <n v="376"/>
    <n v="0.10767468499427263"/>
    <n v="3537"/>
    <n v="3116"/>
    <n v="376"/>
    <n v="0.10767468499427263"/>
  </r>
  <r>
    <x v="7"/>
    <x v="24"/>
    <s v="TEL AVIV"/>
    <n v="3"/>
    <n v="3"/>
    <m/>
    <m/>
    <n v="0"/>
    <n v="394"/>
    <n v="331"/>
    <n v="26"/>
    <n v="7.8549848942598186E-2"/>
    <m/>
    <n v="53"/>
    <n v="0.13802083333333334"/>
    <n v="397"/>
    <n v="334"/>
    <n v="53"/>
    <n v="0.13695090439276486"/>
  </r>
  <r>
    <x v="7"/>
    <x v="70"/>
    <s v="ROME"/>
    <m/>
    <m/>
    <m/>
    <m/>
    <s v=""/>
    <n v="27"/>
    <n v="22"/>
    <m/>
    <n v="0"/>
    <m/>
    <n v="2"/>
    <n v="8.3333333333333329E-2"/>
    <n v="27"/>
    <n v="22"/>
    <n v="2"/>
    <n v="8.3333333333333329E-2"/>
  </r>
  <r>
    <x v="7"/>
    <x v="25"/>
    <s v="TOKYO"/>
    <n v="1"/>
    <m/>
    <m/>
    <m/>
    <s v=""/>
    <n v="2472"/>
    <n v="2240"/>
    <n v="219"/>
    <n v="9.7767857142857142E-2"/>
    <n v="1"/>
    <n v="129"/>
    <n v="5.4430379746835442E-2"/>
    <n v="2473"/>
    <n v="2241"/>
    <n v="129"/>
    <n v="5.4430379746835442E-2"/>
  </r>
  <r>
    <x v="7"/>
    <x v="26"/>
    <s v="AMMAN"/>
    <m/>
    <m/>
    <m/>
    <m/>
    <s v=""/>
    <n v="4311"/>
    <n v="3759"/>
    <n v="2044"/>
    <n v="0.54376163873370575"/>
    <n v="47"/>
    <n v="491"/>
    <n v="0.11426576681405631"/>
    <n v="4311"/>
    <n v="3806"/>
    <n v="491"/>
    <n v="0.11426576681405631"/>
  </r>
  <r>
    <x v="7"/>
    <x v="27"/>
    <s v="ASTANA"/>
    <m/>
    <m/>
    <m/>
    <m/>
    <s v=""/>
    <n v="12096"/>
    <n v="11159"/>
    <n v="2777"/>
    <n v="0.24885742450040327"/>
    <n v="29"/>
    <n v="649"/>
    <n v="5.4828081439553943E-2"/>
    <n v="12096"/>
    <n v="11188"/>
    <n v="649"/>
    <n v="5.4828081439553943E-2"/>
  </r>
  <r>
    <x v="7"/>
    <x v="28"/>
    <s v="NAIROBI"/>
    <n v="2"/>
    <m/>
    <m/>
    <m/>
    <s v=""/>
    <n v="2794"/>
    <n v="2239"/>
    <n v="764"/>
    <n v="0.34122376060741405"/>
    <n v="28"/>
    <n v="516"/>
    <n v="0.18541142651814588"/>
    <n v="2796"/>
    <n v="2267"/>
    <n v="516"/>
    <n v="0.18541142651814588"/>
  </r>
  <r>
    <x v="7"/>
    <x v="29"/>
    <s v="KUWAIT"/>
    <m/>
    <m/>
    <m/>
    <m/>
    <s v=""/>
    <n v="40172"/>
    <n v="38127"/>
    <n v="18436"/>
    <n v="0.48354184698507618"/>
    <n v="5"/>
    <n v="2289"/>
    <n v="5.6628979985651022E-2"/>
    <n v="40172"/>
    <n v="38132"/>
    <n v="2289"/>
    <n v="5.6628979985651022E-2"/>
  </r>
  <r>
    <x v="7"/>
    <x v="119"/>
    <s v="VIENTIANE"/>
    <n v="5"/>
    <n v="1"/>
    <m/>
    <n v="4"/>
    <n v="0.8"/>
    <n v="2553"/>
    <n v="1993"/>
    <n v="346"/>
    <n v="0.173607626693427"/>
    <m/>
    <n v="394"/>
    <n v="0.16506074570590701"/>
    <n v="2558"/>
    <n v="1994"/>
    <n v="398"/>
    <n v="0.16638795986622074"/>
  </r>
  <r>
    <x v="7"/>
    <x v="30"/>
    <s v="BEIRUT"/>
    <n v="44"/>
    <n v="18"/>
    <m/>
    <n v="12"/>
    <n v="0.4"/>
    <n v="53645"/>
    <n v="46435"/>
    <n v="22164"/>
    <n v="0.47731237213308925"/>
    <n v="29"/>
    <n v="6706"/>
    <n v="0.12612375399661463"/>
    <n v="53689"/>
    <n v="46482"/>
    <n v="6718"/>
    <n v="0.1262781954887218"/>
  </r>
  <r>
    <x v="7"/>
    <x v="120"/>
    <s v="ANTANANARIVO"/>
    <n v="7"/>
    <n v="2"/>
    <m/>
    <n v="5"/>
    <n v="0.7142857142857143"/>
    <n v="15507"/>
    <n v="10814"/>
    <n v="5089"/>
    <n v="0.47059367486591458"/>
    <m/>
    <n v="5207"/>
    <n v="0.32501092316334812"/>
    <n v="15514"/>
    <n v="10816"/>
    <n v="5212"/>
    <n v="0.32518093336660842"/>
  </r>
  <r>
    <x v="7"/>
    <x v="31"/>
    <s v="KUALA LUMPUR"/>
    <n v="1"/>
    <m/>
    <m/>
    <m/>
    <s v=""/>
    <n v="1490"/>
    <n v="1065"/>
    <n v="178"/>
    <n v="0.16713615023474179"/>
    <m/>
    <n v="355"/>
    <n v="0.25"/>
    <n v="1491"/>
    <n v="1065"/>
    <n v="355"/>
    <n v="0.25"/>
  </r>
  <r>
    <x v="7"/>
    <x v="97"/>
    <s v="BAMAKO"/>
    <n v="19"/>
    <n v="3"/>
    <m/>
    <n v="15"/>
    <n v="0.83333333333333337"/>
    <n v="13414"/>
    <n v="7647"/>
    <n v="2408"/>
    <n v="0.31489472995946122"/>
    <n v="1"/>
    <n v="6138"/>
    <n v="0.44523429566226608"/>
    <n v="13433"/>
    <n v="7651"/>
    <n v="6153"/>
    <n v="0.44574036511156184"/>
  </r>
  <r>
    <x v="7"/>
    <x v="121"/>
    <s v="VALETTA"/>
    <m/>
    <m/>
    <m/>
    <m/>
    <s v=""/>
    <n v="8"/>
    <n v="7"/>
    <n v="1"/>
    <n v="0.14285714285714285"/>
    <n v="1"/>
    <m/>
    <n v="0"/>
    <n v="8"/>
    <n v="8"/>
    <s v=""/>
    <s v=""/>
  </r>
  <r>
    <x v="7"/>
    <x v="122"/>
    <s v="NOUAKCHOTT"/>
    <n v="10"/>
    <n v="3"/>
    <m/>
    <n v="7"/>
    <n v="0.7"/>
    <n v="3221"/>
    <n v="1980"/>
    <n v="525"/>
    <n v="0.26515151515151514"/>
    <n v="3"/>
    <n v="1152"/>
    <n v="0.36746411483253588"/>
    <n v="3231"/>
    <n v="1986"/>
    <n v="1159"/>
    <n v="0.36852146263910968"/>
  </r>
  <r>
    <x v="7"/>
    <x v="123"/>
    <s v="PORT LOUIS"/>
    <n v="1"/>
    <n v="1"/>
    <m/>
    <m/>
    <n v="0"/>
    <n v="729"/>
    <n v="663"/>
    <n v="419"/>
    <n v="0.63197586726998489"/>
    <m/>
    <n v="48"/>
    <n v="6.7510548523206745E-2"/>
    <n v="730"/>
    <n v="664"/>
    <n v="48"/>
    <n v="6.741573033707865E-2"/>
  </r>
  <r>
    <x v="7"/>
    <x v="32"/>
    <s v="MEXICO CITY"/>
    <n v="22"/>
    <n v="18"/>
    <m/>
    <n v="5"/>
    <n v="0.21739130434782608"/>
    <n v="354"/>
    <n v="279"/>
    <n v="26"/>
    <n v="9.3189964157706098E-2"/>
    <m/>
    <n v="71"/>
    <n v="0.20285714285714285"/>
    <n v="376"/>
    <n v="297"/>
    <n v="76"/>
    <n v="0.20375335120643431"/>
  </r>
  <r>
    <x v="7"/>
    <x v="90"/>
    <s v="ULAN BATOR"/>
    <m/>
    <m/>
    <m/>
    <m/>
    <s v=""/>
    <n v="3478"/>
    <n v="2625"/>
    <n v="428"/>
    <n v="0.16304761904761905"/>
    <m/>
    <n v="825"/>
    <n v="0.2391304347826087"/>
    <n v="3478"/>
    <n v="2625"/>
    <n v="825"/>
    <n v="0.2391304347826087"/>
  </r>
  <r>
    <x v="7"/>
    <x v="33"/>
    <s v="CASABLANCA"/>
    <m/>
    <m/>
    <m/>
    <m/>
    <s v=""/>
    <n v="89844"/>
    <n v="77229"/>
    <n v="41848"/>
    <n v="0.54186898703854769"/>
    <n v="27"/>
    <n v="11173"/>
    <n v="0.12634995306969432"/>
    <n v="89844"/>
    <n v="77256"/>
    <n v="11173"/>
    <n v="0.12634995306969432"/>
  </r>
  <r>
    <x v="7"/>
    <x v="33"/>
    <s v="ORAN"/>
    <m/>
    <m/>
    <m/>
    <m/>
    <s v=""/>
    <n v="73215"/>
    <n v="46997"/>
    <n v="14482"/>
    <n v="0.30814732855288635"/>
    <n v="5"/>
    <n v="25514"/>
    <n v="0.35183959402062992"/>
    <n v="73215"/>
    <n v="47002"/>
    <n v="25514"/>
    <n v="0.35183959402062992"/>
  </r>
  <r>
    <x v="7"/>
    <x v="33"/>
    <s v="RABAT"/>
    <n v="4"/>
    <n v="3"/>
    <m/>
    <m/>
    <n v="0"/>
    <n v="146998"/>
    <n v="127724"/>
    <n v="77823"/>
    <n v="0.60930600357019826"/>
    <n v="73"/>
    <n v="18928"/>
    <n v="0.12900323734878175"/>
    <n v="147002"/>
    <n v="127800"/>
    <n v="18928"/>
    <n v="0.12900059974919578"/>
  </r>
  <r>
    <x v="7"/>
    <x v="98"/>
    <s v="MAPUTO"/>
    <n v="3"/>
    <n v="3"/>
    <m/>
    <m/>
    <n v="0"/>
    <n v="1930"/>
    <n v="1586"/>
    <n v="372"/>
    <n v="0.23455233291298866"/>
    <n v="1"/>
    <n v="329"/>
    <n v="0.17171189979123172"/>
    <n v="1933"/>
    <n v="1590"/>
    <n v="329"/>
    <n v="0.17144346013548722"/>
  </r>
  <r>
    <x v="7"/>
    <x v="124"/>
    <s v="YANGON"/>
    <m/>
    <m/>
    <m/>
    <m/>
    <s v=""/>
    <n v="1691"/>
    <n v="1520"/>
    <n v="39"/>
    <n v="2.5657894736842105E-2"/>
    <m/>
    <n v="115"/>
    <n v="7.0336391437308868E-2"/>
    <n v="1691"/>
    <n v="1520"/>
    <n v="115"/>
    <n v="7.0336391437308868E-2"/>
  </r>
  <r>
    <x v="7"/>
    <x v="125"/>
    <s v="WELLINGTON"/>
    <m/>
    <m/>
    <m/>
    <m/>
    <s v=""/>
    <n v="537"/>
    <n v="518"/>
    <n v="35"/>
    <n v="6.7567567567567571E-2"/>
    <m/>
    <n v="1"/>
    <n v="1.9267822736030828E-3"/>
    <n v="537"/>
    <n v="518"/>
    <n v="1"/>
    <n v="1.9267822736030828E-3"/>
  </r>
  <r>
    <x v="7"/>
    <x v="126"/>
    <s v="NIAMEY"/>
    <n v="5"/>
    <n v="3"/>
    <m/>
    <m/>
    <n v="0"/>
    <n v="4233"/>
    <n v="3043"/>
    <n v="1124"/>
    <n v="0.36937232993756164"/>
    <n v="45"/>
    <n v="803"/>
    <n v="0.20637368285787716"/>
    <n v="4238"/>
    <n v="3091"/>
    <n v="803"/>
    <n v="0.20621468926553671"/>
  </r>
  <r>
    <x v="7"/>
    <x v="34"/>
    <s v="ABUJA"/>
    <n v="361"/>
    <n v="294"/>
    <m/>
    <n v="57"/>
    <n v="0.1623931623931624"/>
    <n v="18053"/>
    <n v="11292"/>
    <n v="3276"/>
    <n v="0.29011689691817216"/>
    <n v="75"/>
    <n v="6471"/>
    <n v="0.36276488395560041"/>
    <n v="18414"/>
    <n v="11661"/>
    <n v="6528"/>
    <n v="0.35889823519709713"/>
  </r>
  <r>
    <x v="7"/>
    <x v="34"/>
    <s v="LAGOS"/>
    <n v="2721"/>
    <n v="2228"/>
    <m/>
    <n v="455"/>
    <n v="0.16958628401043607"/>
    <n v="31128"/>
    <n v="17569"/>
    <n v="5734"/>
    <n v="0.32637031134384425"/>
    <n v="5"/>
    <n v="13386"/>
    <n v="0.43236434108527133"/>
    <n v="33849"/>
    <n v="19802"/>
    <n v="13841"/>
    <n v="0.41140801949885564"/>
  </r>
  <r>
    <x v="7"/>
    <x v="35"/>
    <s v="SKOPJE"/>
    <m/>
    <m/>
    <m/>
    <m/>
    <s v=""/>
    <n v="31"/>
    <n v="27"/>
    <n v="9"/>
    <n v="0.33333333333333331"/>
    <m/>
    <n v="3"/>
    <n v="0.1"/>
    <n v="31"/>
    <n v="27"/>
    <n v="3"/>
    <n v="0.1"/>
  </r>
  <r>
    <x v="7"/>
    <x v="127"/>
    <s v="OSLO"/>
    <m/>
    <m/>
    <m/>
    <m/>
    <s v=""/>
    <n v="4"/>
    <n v="4"/>
    <m/>
    <n v="0"/>
    <m/>
    <m/>
    <n v="0"/>
    <n v="4"/>
    <n v="4"/>
    <s v=""/>
    <s v=""/>
  </r>
  <r>
    <x v="7"/>
    <x v="36"/>
    <s v="MUSCAT"/>
    <n v="1"/>
    <n v="1"/>
    <m/>
    <m/>
    <n v="0"/>
    <n v="5190"/>
    <n v="4594"/>
    <n v="3248"/>
    <n v="0.70700914235959944"/>
    <n v="6"/>
    <n v="586"/>
    <n v="0.11299652911685307"/>
    <n v="5191"/>
    <n v="4601"/>
    <n v="586"/>
    <n v="0.11297474455369193"/>
  </r>
  <r>
    <x v="7"/>
    <x v="37"/>
    <s v="ISLAMABAD"/>
    <n v="3"/>
    <m/>
    <m/>
    <n v="3"/>
    <n v="1"/>
    <n v="8225"/>
    <n v="5050"/>
    <n v="1597"/>
    <n v="0.31623762376237624"/>
    <n v="130"/>
    <n v="3184"/>
    <n v="0.38067910090865614"/>
    <n v="8228"/>
    <n v="5180"/>
    <n v="3187"/>
    <n v="0.38090115931636187"/>
  </r>
  <r>
    <x v="7"/>
    <x v="72"/>
    <s v="PANAMA CITY"/>
    <n v="2"/>
    <n v="2"/>
    <m/>
    <m/>
    <n v="0"/>
    <n v="120"/>
    <n v="103"/>
    <n v="32"/>
    <n v="0.31067961165048541"/>
    <n v="2"/>
    <n v="15"/>
    <n v="0.125"/>
    <n v="122"/>
    <n v="107"/>
    <n v="15"/>
    <n v="0.12295081967213115"/>
  </r>
  <r>
    <x v="7"/>
    <x v="38"/>
    <s v="LIMA"/>
    <n v="4"/>
    <n v="3"/>
    <m/>
    <m/>
    <n v="0"/>
    <n v="102"/>
    <n v="83"/>
    <n v="12"/>
    <n v="0.14457831325301204"/>
    <m/>
    <n v="19"/>
    <n v="0.18627450980392157"/>
    <n v="106"/>
    <n v="86"/>
    <n v="19"/>
    <n v="0.18095238095238095"/>
  </r>
  <r>
    <x v="7"/>
    <x v="39"/>
    <s v="MANILA"/>
    <n v="2"/>
    <n v="2"/>
    <m/>
    <m/>
    <n v="0"/>
    <n v="35591"/>
    <n v="32721"/>
    <n v="9690"/>
    <n v="0.29614009351792425"/>
    <m/>
    <n v="2356"/>
    <n v="6.7166519371668051E-2"/>
    <n v="35593"/>
    <n v="32723"/>
    <n v="2356"/>
    <n v="6.716268992844722E-2"/>
  </r>
  <r>
    <x v="7"/>
    <x v="73"/>
    <s v="WARSAW"/>
    <n v="1"/>
    <n v="1"/>
    <m/>
    <m/>
    <n v="0"/>
    <n v="1"/>
    <m/>
    <m/>
    <s v=""/>
    <m/>
    <n v="1"/>
    <n v="1"/>
    <n v="2"/>
    <n v="1"/>
    <n v="1"/>
    <n v="0.5"/>
  </r>
  <r>
    <x v="7"/>
    <x v="74"/>
    <s v="DOHA"/>
    <n v="2"/>
    <n v="2"/>
    <m/>
    <m/>
    <n v="0"/>
    <n v="23189"/>
    <n v="20610"/>
    <n v="12474"/>
    <n v="0.60524017467248903"/>
    <n v="6"/>
    <n v="2456"/>
    <n v="0.10644937586685159"/>
    <n v="23191"/>
    <n v="20618"/>
    <n v="2456"/>
    <n v="0.10644014908555084"/>
  </r>
  <r>
    <x v="7"/>
    <x v="40"/>
    <s v="BUCHAREST"/>
    <m/>
    <m/>
    <m/>
    <m/>
    <s v=""/>
    <n v="1098"/>
    <n v="1057"/>
    <n v="359"/>
    <n v="0.33964049195837276"/>
    <m/>
    <n v="27"/>
    <n v="2.4907749077490774E-2"/>
    <n v="1098"/>
    <n v="1057"/>
    <n v="27"/>
    <n v="2.4907749077490774E-2"/>
  </r>
  <r>
    <x v="7"/>
    <x v="41"/>
    <s v="MOSCOW"/>
    <n v="3"/>
    <n v="1"/>
    <m/>
    <n v="1"/>
    <n v="0.5"/>
    <n v="111128"/>
    <n v="99517"/>
    <n v="37296"/>
    <n v="0.37477013977511381"/>
    <n v="48"/>
    <n v="9528"/>
    <n v="8.7338326015418036E-2"/>
    <n v="111131"/>
    <n v="99566"/>
    <n v="9529"/>
    <n v="8.734589119574683E-2"/>
  </r>
  <r>
    <x v="7"/>
    <x v="75"/>
    <s v="KIGALI"/>
    <n v="1"/>
    <m/>
    <m/>
    <n v="1"/>
    <n v="1"/>
    <n v="988"/>
    <n v="638"/>
    <n v="74"/>
    <n v="0.11598746081504702"/>
    <n v="18"/>
    <n v="253"/>
    <n v="0.27832783278327833"/>
    <n v="989"/>
    <n v="656"/>
    <n v="254"/>
    <n v="0.27912087912087913"/>
  </r>
  <r>
    <x v="7"/>
    <x v="128"/>
    <s v="CASTRIES"/>
    <n v="39"/>
    <n v="37"/>
    <m/>
    <m/>
    <n v="0"/>
    <n v="168"/>
    <n v="145"/>
    <n v="34"/>
    <n v="0.23448275862068965"/>
    <m/>
    <n v="17"/>
    <n v="0.10493827160493827"/>
    <n v="207"/>
    <n v="182"/>
    <n v="17"/>
    <n v="8.5427135678391955E-2"/>
  </r>
  <r>
    <x v="7"/>
    <x v="42"/>
    <s v="JEDDAH"/>
    <n v="34"/>
    <n v="35"/>
    <m/>
    <n v="2"/>
    <n v="5.4054054054054057E-2"/>
    <n v="59074"/>
    <n v="53145"/>
    <n v="46077"/>
    <n v="0.86700536268698847"/>
    <n v="263"/>
    <n v="5387"/>
    <n v="9.1623437367123056E-2"/>
    <n v="59108"/>
    <n v="53443"/>
    <n v="5389"/>
    <n v="9.1599809627413653E-2"/>
  </r>
  <r>
    <x v="7"/>
    <x v="42"/>
    <s v="RIYADH"/>
    <n v="15"/>
    <n v="13"/>
    <m/>
    <m/>
    <n v="0"/>
    <n v="86022"/>
    <n v="80387"/>
    <n v="73459"/>
    <n v="0.91381691069451532"/>
    <n v="100"/>
    <n v="4132"/>
    <n v="4.8830640872617258E-2"/>
    <n v="86037"/>
    <n v="80500"/>
    <n v="4132"/>
    <n v="4.8823140183382172E-2"/>
  </r>
  <r>
    <x v="7"/>
    <x v="43"/>
    <s v="DAKAR"/>
    <n v="83"/>
    <n v="43"/>
    <m/>
    <n v="32"/>
    <n v="0.42666666666666669"/>
    <n v="29607"/>
    <n v="19499"/>
    <n v="7637"/>
    <n v="0.3916611108261962"/>
    <n v="2"/>
    <n v="10144"/>
    <n v="0.34218249283184349"/>
    <n v="29690"/>
    <n v="19544"/>
    <n v="10176"/>
    <n v="0.34239569313593538"/>
  </r>
  <r>
    <x v="7"/>
    <x v="44"/>
    <s v="BELGRADE"/>
    <m/>
    <m/>
    <m/>
    <m/>
    <s v=""/>
    <n v="1374"/>
    <n v="1241"/>
    <n v="80"/>
    <n v="6.4464141821112E-2"/>
    <m/>
    <n v="107"/>
    <n v="7.9376854599406535E-2"/>
    <n v="1374"/>
    <n v="1241"/>
    <n v="107"/>
    <n v="7.9376854599406535E-2"/>
  </r>
  <r>
    <x v="7"/>
    <x v="76"/>
    <s v="SINGAPORE"/>
    <n v="8"/>
    <n v="7"/>
    <m/>
    <n v="1"/>
    <n v="0.125"/>
    <n v="9885"/>
    <n v="9125"/>
    <n v="3691"/>
    <n v="0.40449315068493152"/>
    <n v="1"/>
    <n v="612"/>
    <n v="6.2846580406654348E-2"/>
    <n v="9893"/>
    <n v="9133"/>
    <n v="613"/>
    <n v="6.2897599014980501E-2"/>
  </r>
  <r>
    <x v="7"/>
    <x v="47"/>
    <s v="CAPE TOWN"/>
    <m/>
    <m/>
    <m/>
    <m/>
    <s v=""/>
    <n v="11058"/>
    <n v="10666"/>
    <n v="3293"/>
    <n v="0.30873804612788297"/>
    <n v="1"/>
    <n v="258"/>
    <n v="2.3615560640732267E-2"/>
    <n v="11058"/>
    <n v="10667"/>
    <n v="258"/>
    <n v="2.3615560640732267E-2"/>
  </r>
  <r>
    <x v="7"/>
    <x v="47"/>
    <s v="JOHANNESBURG"/>
    <n v="4"/>
    <n v="4"/>
    <m/>
    <m/>
    <n v="0"/>
    <n v="28804"/>
    <n v="26651"/>
    <n v="8159"/>
    <n v="0.3061423586356985"/>
    <n v="2"/>
    <n v="1996"/>
    <n v="6.9670843659464549E-2"/>
    <n v="28808"/>
    <n v="26657"/>
    <n v="1996"/>
    <n v="6.9661117509510345E-2"/>
  </r>
  <r>
    <x v="7"/>
    <x v="48"/>
    <s v="SEOUL"/>
    <n v="1"/>
    <n v="1"/>
    <m/>
    <m/>
    <n v="0"/>
    <n v="728"/>
    <n v="589"/>
    <n v="43"/>
    <n v="7.3005093378607805E-2"/>
    <m/>
    <n v="127"/>
    <n v="0.17737430167597765"/>
    <n v="729"/>
    <n v="590"/>
    <n v="127"/>
    <n v="0.17712691771269176"/>
  </r>
  <r>
    <x v="7"/>
    <x v="85"/>
    <s v="MADRID"/>
    <n v="1"/>
    <n v="1"/>
    <m/>
    <m/>
    <n v="0"/>
    <n v="107"/>
    <n v="96"/>
    <n v="1"/>
    <n v="1.0416666666666666E-2"/>
    <m/>
    <n v="5"/>
    <n v="4.9504950495049507E-2"/>
    <n v="108"/>
    <n v="97"/>
    <n v="5"/>
    <n v="4.9019607843137254E-2"/>
  </r>
  <r>
    <x v="7"/>
    <x v="129"/>
    <s v="COLOMBO"/>
    <n v="17"/>
    <m/>
    <m/>
    <m/>
    <s v=""/>
    <n v="9804"/>
    <n v="5860"/>
    <n v="1101"/>
    <n v="0.18788395904436861"/>
    <m/>
    <n v="3633"/>
    <n v="0.3827030443484673"/>
    <n v="9821"/>
    <n v="5860"/>
    <n v="3633"/>
    <n v="0.3827030443484673"/>
  </r>
  <r>
    <x v="7"/>
    <x v="130"/>
    <s v="KHARTOUM"/>
    <m/>
    <m/>
    <m/>
    <m/>
    <s v=""/>
    <n v="498"/>
    <n v="191"/>
    <n v="62"/>
    <n v="0.32460732984293195"/>
    <m/>
    <n v="331"/>
    <n v="0.63409961685823757"/>
    <n v="498"/>
    <n v="191"/>
    <n v="331"/>
    <n v="0.63409961685823757"/>
  </r>
  <r>
    <x v="7"/>
    <x v="131"/>
    <s v="PARAMARIBO"/>
    <m/>
    <m/>
    <m/>
    <m/>
    <s v=""/>
    <n v="40"/>
    <n v="37"/>
    <n v="33"/>
    <n v="0.89189189189189189"/>
    <m/>
    <m/>
    <n v="0"/>
    <n v="40"/>
    <n v="37"/>
    <s v=""/>
    <s v=""/>
  </r>
  <r>
    <x v="7"/>
    <x v="101"/>
    <s v="STOCKHOLM"/>
    <n v="1"/>
    <n v="1"/>
    <m/>
    <m/>
    <n v="0"/>
    <n v="6"/>
    <n v="4"/>
    <n v="1"/>
    <n v="0.25"/>
    <n v="1"/>
    <m/>
    <n v="0"/>
    <n v="7"/>
    <n v="6"/>
    <s v=""/>
    <s v=""/>
  </r>
  <r>
    <x v="7"/>
    <x v="77"/>
    <s v="GENEVA"/>
    <m/>
    <m/>
    <m/>
    <m/>
    <s v=""/>
    <n v="37"/>
    <n v="32"/>
    <n v="3"/>
    <n v="9.375E-2"/>
    <n v="1"/>
    <n v="1"/>
    <n v="2.9411764705882353E-2"/>
    <n v="37"/>
    <n v="33"/>
    <n v="1"/>
    <n v="2.9411764705882353E-2"/>
  </r>
  <r>
    <x v="7"/>
    <x v="50"/>
    <s v="TAIPEI"/>
    <m/>
    <m/>
    <m/>
    <m/>
    <s v=""/>
    <n v="359"/>
    <n v="336"/>
    <n v="29"/>
    <n v="8.6309523809523808E-2"/>
    <m/>
    <n v="4"/>
    <n v="1.1764705882352941E-2"/>
    <n v="359"/>
    <n v="336"/>
    <n v="4"/>
    <n v="1.1764705882352941E-2"/>
  </r>
  <r>
    <x v="7"/>
    <x v="78"/>
    <s v="DAR ES SALAAM"/>
    <n v="2"/>
    <n v="2"/>
    <m/>
    <m/>
    <n v="0"/>
    <n v="1314"/>
    <n v="1072"/>
    <n v="331"/>
    <n v="0.3087686567164179"/>
    <n v="10"/>
    <n v="172"/>
    <n v="0.13716108452950559"/>
    <n v="1316"/>
    <n v="1084"/>
    <n v="172"/>
    <n v="0.13694267515923567"/>
  </r>
  <r>
    <x v="7"/>
    <x v="51"/>
    <s v="BANGKOK"/>
    <n v="2"/>
    <n v="1"/>
    <m/>
    <m/>
    <n v="0"/>
    <n v="42715"/>
    <n v="40882"/>
    <n v="16809"/>
    <n v="0.41115894525708135"/>
    <m/>
    <n v="1861"/>
    <n v="4.3539292983646442E-2"/>
    <n v="42717"/>
    <n v="40883"/>
    <n v="1861"/>
    <n v="4.3538274377690436E-2"/>
  </r>
  <r>
    <x v="7"/>
    <x v="132"/>
    <s v="LOME"/>
    <n v="5"/>
    <n v="3"/>
    <m/>
    <m/>
    <n v="0"/>
    <n v="8005"/>
    <n v="5092"/>
    <n v="1727"/>
    <n v="0.33915946582875101"/>
    <m/>
    <n v="2702"/>
    <n v="0.34667693097254298"/>
    <n v="8010"/>
    <n v="5095"/>
    <n v="2702"/>
    <n v="0.34654354238809798"/>
  </r>
  <r>
    <x v="7"/>
    <x v="52"/>
    <s v="TUNIS"/>
    <n v="1"/>
    <n v="1"/>
    <m/>
    <n v="1"/>
    <n v="0.5"/>
    <n v="85917"/>
    <n v="71451"/>
    <n v="38940"/>
    <n v="0.54498887349372294"/>
    <n v="61"/>
    <n v="17274"/>
    <n v="0.19455770053837318"/>
    <n v="85918"/>
    <n v="71513"/>
    <n v="17275"/>
    <n v="0.1945645807992071"/>
  </r>
  <r>
    <x v="7"/>
    <x v="53"/>
    <s v="ANKARA"/>
    <n v="5"/>
    <n v="2"/>
    <m/>
    <n v="3"/>
    <n v="0.6"/>
    <n v="43454"/>
    <n v="35052"/>
    <n v="16855"/>
    <n v="0.48085701243866258"/>
    <n v="12"/>
    <n v="8359"/>
    <n v="0.19250166962208967"/>
    <n v="43459"/>
    <n v="35066"/>
    <n v="8362"/>
    <n v="0.19254858616560744"/>
  </r>
  <r>
    <x v="7"/>
    <x v="53"/>
    <s v="ISTANBUL"/>
    <n v="56"/>
    <n v="40"/>
    <m/>
    <n v="5"/>
    <n v="0.1111111111111111"/>
    <n v="96650"/>
    <n v="83658"/>
    <n v="31086"/>
    <n v="0.37158430753783261"/>
    <n v="6"/>
    <n v="11227"/>
    <n v="0.1183146979165569"/>
    <n v="96706"/>
    <n v="83704"/>
    <n v="11232"/>
    <n v="0.11831128339091598"/>
  </r>
  <r>
    <x v="7"/>
    <x v="79"/>
    <s v="KAMPALA"/>
    <m/>
    <m/>
    <m/>
    <m/>
    <s v=""/>
    <n v="5054"/>
    <n v="3875"/>
    <n v="568"/>
    <n v="0.14658064516129032"/>
    <n v="1"/>
    <n v="1083"/>
    <n v="0.21839080459770116"/>
    <n v="5054"/>
    <n v="3876"/>
    <n v="1083"/>
    <n v="0.21839080459770116"/>
  </r>
  <r>
    <x v="7"/>
    <x v="91"/>
    <s v="KYIV"/>
    <n v="1"/>
    <m/>
    <m/>
    <m/>
    <s v=""/>
    <n v="219"/>
    <n v="118"/>
    <n v="41"/>
    <n v="0.34745762711864409"/>
    <m/>
    <n v="86"/>
    <n v="0.42156862745098039"/>
    <n v="220"/>
    <n v="118"/>
    <n v="86"/>
    <n v="0.42156862745098039"/>
  </r>
  <r>
    <x v="7"/>
    <x v="54"/>
    <s v="ABU DHABI"/>
    <n v="8"/>
    <n v="4"/>
    <m/>
    <n v="3"/>
    <n v="0.42857142857142855"/>
    <n v="24590"/>
    <n v="19735"/>
    <n v="5851"/>
    <n v="0.29647833797821133"/>
    <n v="20"/>
    <n v="4758"/>
    <n v="0.19410108921796598"/>
    <n v="24598"/>
    <n v="19759"/>
    <n v="4761"/>
    <n v="0.19416802610114192"/>
  </r>
  <r>
    <x v="7"/>
    <x v="55"/>
    <s v="LONDON"/>
    <n v="315"/>
    <n v="279"/>
    <m/>
    <n v="30"/>
    <n v="9.7087378640776698E-2"/>
    <n v="130181"/>
    <n v="123880"/>
    <n v="18681"/>
    <n v="0.15079916047788183"/>
    <n v="8"/>
    <n v="7372"/>
    <n v="5.6163339936004877E-2"/>
    <n v="130496"/>
    <n v="124167"/>
    <n v="7402"/>
    <n v="5.6259453214663031E-2"/>
  </r>
  <r>
    <x v="7"/>
    <x v="133"/>
    <s v="MONTEVIDEO"/>
    <n v="2"/>
    <n v="3"/>
    <m/>
    <m/>
    <n v="0"/>
    <n v="57"/>
    <n v="52"/>
    <n v="2"/>
    <n v="3.8461538461538464E-2"/>
    <m/>
    <n v="3"/>
    <n v="5.4545454545454543E-2"/>
    <n v="59"/>
    <n v="55"/>
    <n v="3"/>
    <n v="5.1724137931034482E-2"/>
  </r>
  <r>
    <x v="7"/>
    <x v="56"/>
    <s v="WASHINGTON, DC"/>
    <n v="291"/>
    <n v="275"/>
    <m/>
    <n v="7"/>
    <n v="2.4822695035460994E-2"/>
    <n v="50054"/>
    <n v="47575"/>
    <n v="14894"/>
    <n v="0.31306358381502891"/>
    <n v="4270"/>
    <n v="1888"/>
    <n v="3.513669439636722E-2"/>
    <n v="50345"/>
    <n v="52120"/>
    <n v="1895"/>
    <n v="3.5082847357215591E-2"/>
  </r>
  <r>
    <x v="7"/>
    <x v="92"/>
    <s v="TASHKENT"/>
    <n v="2"/>
    <m/>
    <m/>
    <n v="2"/>
    <n v="1"/>
    <n v="7767"/>
    <n v="6458"/>
    <n v="794"/>
    <n v="0.1229482812016104"/>
    <n v="16"/>
    <n v="1070"/>
    <n v="0.14183457051961823"/>
    <n v="7769"/>
    <n v="6474"/>
    <n v="1072"/>
    <n v="0.14206201961304002"/>
  </r>
  <r>
    <x v="7"/>
    <x v="134"/>
    <s v="PORT VILA"/>
    <m/>
    <m/>
    <m/>
    <m/>
    <s v=""/>
    <n v="231"/>
    <n v="204"/>
    <n v="5"/>
    <n v="2.4509803921568627E-2"/>
    <n v="6"/>
    <n v="2"/>
    <n v="9.433962264150943E-3"/>
    <n v="231"/>
    <n v="210"/>
    <n v="2"/>
    <n v="9.433962264150943E-3"/>
  </r>
  <r>
    <x v="7"/>
    <x v="135"/>
    <s v="CARACAS"/>
    <n v="1"/>
    <n v="1"/>
    <m/>
    <m/>
    <n v="0"/>
    <n v="12"/>
    <n v="11"/>
    <n v="1"/>
    <n v="9.0909090909090912E-2"/>
    <m/>
    <m/>
    <n v="0"/>
    <n v="13"/>
    <n v="12"/>
    <s v=""/>
    <s v=""/>
  </r>
  <r>
    <x v="7"/>
    <x v="57"/>
    <s v="HANOI"/>
    <n v="10"/>
    <n v="5"/>
    <m/>
    <m/>
    <n v="0"/>
    <n v="16919"/>
    <n v="14659"/>
    <n v="1500"/>
    <n v="0.10232621597653319"/>
    <n v="10"/>
    <n v="2367"/>
    <n v="0.1389410659779291"/>
    <n v="16929"/>
    <n v="14674"/>
    <n v="2367"/>
    <n v="0.13890029927821138"/>
  </r>
  <r>
    <x v="7"/>
    <x v="57"/>
    <s v="HO CHI MINH"/>
    <n v="6"/>
    <n v="6"/>
    <m/>
    <m/>
    <n v="0"/>
    <n v="20400"/>
    <n v="17154"/>
    <n v="907"/>
    <n v="5.2873965255916984E-2"/>
    <n v="6"/>
    <n v="3583"/>
    <n v="0.17273297015860772"/>
    <n v="20406"/>
    <n v="17166"/>
    <n v="3583"/>
    <n v="0.17268302086847559"/>
  </r>
  <r>
    <x v="7"/>
    <x v="136"/>
    <s v="HARARE"/>
    <n v="4"/>
    <n v="3"/>
    <m/>
    <m/>
    <n v="0"/>
    <n v="2560"/>
    <n v="2348"/>
    <n v="334"/>
    <n v="0.14224872231686542"/>
    <m/>
    <n v="178"/>
    <n v="7.0467141726049093E-2"/>
    <n v="2564"/>
    <n v="2351"/>
    <n v="178"/>
    <n v="7.0383550810597079E-2"/>
  </r>
  <r>
    <x v="8"/>
    <x v="0"/>
    <s v="TIRANA"/>
    <n v="0"/>
    <n v="0"/>
    <n v="0"/>
    <n v="0"/>
    <s v=""/>
    <n v="117"/>
    <n v="99"/>
    <n v="93"/>
    <n v="0.93939393939393945"/>
    <n v="0"/>
    <n v="17"/>
    <n v="0.14655172413793102"/>
    <n v="117"/>
    <n v="99"/>
    <n v="17"/>
    <n v="0.14655172413793102"/>
  </r>
  <r>
    <x v="8"/>
    <x v="1"/>
    <s v="ALGIERS"/>
    <n v="0"/>
    <n v="0"/>
    <n v="0"/>
    <n v="0"/>
    <s v=""/>
    <n v="8466"/>
    <n v="5272"/>
    <n v="2309"/>
    <n v="0.43797420333839149"/>
    <n v="37"/>
    <n v="2913"/>
    <n v="0.35429335927998051"/>
    <n v="8466"/>
    <n v="5309"/>
    <n v="2913"/>
    <n v="0.35429335927998051"/>
  </r>
  <r>
    <x v="8"/>
    <x v="58"/>
    <s v="LUANDA"/>
    <n v="0"/>
    <n v="0"/>
    <n v="0"/>
    <n v="0"/>
    <s v=""/>
    <n v="3813"/>
    <n v="2026"/>
    <n v="1838"/>
    <n v="0.90720631786771966"/>
    <n v="0"/>
    <n v="1770"/>
    <n v="0.46628029504741836"/>
    <n v="3813"/>
    <n v="2026"/>
    <n v="1770"/>
    <n v="0.46628029504741836"/>
  </r>
  <r>
    <x v="8"/>
    <x v="2"/>
    <s v="BUENOS AIRES"/>
    <n v="4"/>
    <n v="4"/>
    <n v="4"/>
    <n v="0"/>
    <n v="0"/>
    <n v="49"/>
    <n v="46"/>
    <n v="45"/>
    <n v="0.97826086956521741"/>
    <n v="0"/>
    <n v="2"/>
    <n v="4.1666666666666664E-2"/>
    <n v="53"/>
    <n v="50"/>
    <n v="2"/>
    <n v="3.8461538461538464E-2"/>
  </r>
  <r>
    <x v="8"/>
    <x v="86"/>
    <s v="YEREVAN"/>
    <n v="0"/>
    <n v="0"/>
    <n v="0"/>
    <n v="0"/>
    <s v=""/>
    <n v="13387"/>
    <n v="12313"/>
    <n v="11529"/>
    <n v="0.93632745878339962"/>
    <n v="2"/>
    <n v="1057"/>
    <n v="7.9045767274902784E-2"/>
    <n v="13387"/>
    <n v="12315"/>
    <n v="1057"/>
    <n v="7.9045767274902784E-2"/>
  </r>
  <r>
    <x v="8"/>
    <x v="3"/>
    <s v="SYDNEY"/>
    <n v="0"/>
    <n v="0"/>
    <n v="0"/>
    <n v="0"/>
    <s v=""/>
    <n v="33"/>
    <n v="29"/>
    <n v="27"/>
    <n v="0.93103448275862066"/>
    <n v="1"/>
    <n v="3"/>
    <n v="9.0909090909090912E-2"/>
    <n v="33"/>
    <n v="30"/>
    <n v="3"/>
    <n v="9.0909090909090912E-2"/>
  </r>
  <r>
    <x v="8"/>
    <x v="59"/>
    <s v="VIENNA"/>
    <n v="0"/>
    <n v="0"/>
    <n v="0"/>
    <n v="0"/>
    <s v=""/>
    <n v="41"/>
    <n v="32"/>
    <n v="28"/>
    <n v="0.875"/>
    <n v="2"/>
    <n v="2"/>
    <n v="5.5555555555555552E-2"/>
    <n v="41"/>
    <n v="34"/>
    <n v="2"/>
    <n v="5.5555555555555552E-2"/>
  </r>
  <r>
    <x v="8"/>
    <x v="4"/>
    <s v="BAKU"/>
    <n v="3"/>
    <n v="3"/>
    <n v="3"/>
    <n v="0"/>
    <n v="0"/>
    <n v="20791"/>
    <n v="18200"/>
    <n v="8009"/>
    <n v="0.44005494505494508"/>
    <n v="23"/>
    <n v="2465"/>
    <n v="0.11915119876256768"/>
    <n v="20794"/>
    <n v="18226"/>
    <n v="2465"/>
    <n v="0.11913392296167416"/>
  </r>
  <r>
    <x v="8"/>
    <x v="102"/>
    <s v="MANAMA"/>
    <n v="4"/>
    <n v="3"/>
    <n v="2"/>
    <n v="1"/>
    <n v="0.25"/>
    <n v="9865"/>
    <n v="8848"/>
    <n v="8472"/>
    <n v="0.95750452079566006"/>
    <n v="0"/>
    <n v="1010"/>
    <n v="0.10245485899776831"/>
    <n v="9869"/>
    <n v="8851"/>
    <n v="1011"/>
    <n v="0.10251470290002028"/>
  </r>
  <r>
    <x v="8"/>
    <x v="94"/>
    <s v="DHAKA"/>
    <n v="4"/>
    <n v="1"/>
    <n v="0"/>
    <n v="3"/>
    <n v="0.75"/>
    <n v="4745"/>
    <n v="3570"/>
    <n v="3565"/>
    <n v="0.99859943977591037"/>
    <n v="14"/>
    <n v="1139"/>
    <n v="0.2411602794833792"/>
    <n v="4749"/>
    <n v="3585"/>
    <n v="1142"/>
    <n v="0.24159086101121219"/>
  </r>
  <r>
    <x v="8"/>
    <x v="87"/>
    <s v="MINSK"/>
    <n v="0"/>
    <n v="0"/>
    <n v="0"/>
    <n v="0"/>
    <s v=""/>
    <n v="52301"/>
    <n v="51865"/>
    <n v="49636"/>
    <n v="0.95702304058613707"/>
    <n v="7"/>
    <n v="414"/>
    <n v="7.9179895191829556E-3"/>
    <n v="52301"/>
    <n v="51872"/>
    <n v="414"/>
    <n v="7.9179895191829556E-3"/>
  </r>
  <r>
    <x v="8"/>
    <x v="60"/>
    <s v="BRUSSELS"/>
    <n v="0"/>
    <n v="0"/>
    <n v="0"/>
    <n v="0"/>
    <s v=""/>
    <n v="1"/>
    <n v="0"/>
    <n v="0"/>
    <s v=""/>
    <n v="0"/>
    <n v="0"/>
    <s v=""/>
    <n v="1"/>
    <s v=""/>
    <s v=""/>
    <s v=""/>
  </r>
  <r>
    <x v="8"/>
    <x v="103"/>
    <s v="COTONOU"/>
    <n v="0"/>
    <n v="0"/>
    <n v="0"/>
    <n v="0"/>
    <s v=""/>
    <n v="942"/>
    <n v="723"/>
    <n v="529"/>
    <n v="0.73167358229598889"/>
    <n v="0"/>
    <n v="209"/>
    <n v="0.22424892703862662"/>
    <n v="942"/>
    <n v="723"/>
    <n v="209"/>
    <n v="0.22424892703862662"/>
  </r>
  <r>
    <x v="8"/>
    <x v="104"/>
    <s v="LA PAZ"/>
    <n v="0"/>
    <n v="0"/>
    <n v="0"/>
    <n v="0"/>
    <s v=""/>
    <n v="1379"/>
    <n v="1271"/>
    <n v="1270"/>
    <n v="0.99921321793863105"/>
    <n v="0"/>
    <n v="105"/>
    <n v="7.6308139534883718E-2"/>
    <n v="1379"/>
    <n v="1271"/>
    <n v="105"/>
    <n v="7.6308139534883718E-2"/>
  </r>
  <r>
    <x v="8"/>
    <x v="5"/>
    <s v="SARAJEVO"/>
    <n v="0"/>
    <n v="0"/>
    <n v="0"/>
    <n v="0"/>
    <s v=""/>
    <n v="301"/>
    <n v="231"/>
    <n v="191"/>
    <n v="0.82683982683982682"/>
    <n v="39"/>
    <n v="30"/>
    <n v="0.1"/>
    <n v="301"/>
    <n v="270"/>
    <n v="30"/>
    <n v="0.1"/>
  </r>
  <r>
    <x v="8"/>
    <x v="137"/>
    <s v="GABORONE"/>
    <n v="6"/>
    <n v="6"/>
    <n v="6"/>
    <n v="0"/>
    <n v="0"/>
    <n v="1884"/>
    <n v="1755"/>
    <n v="682"/>
    <n v="0.38860398860398859"/>
    <n v="0"/>
    <n v="120"/>
    <n v="6.4000000000000001E-2"/>
    <n v="1890"/>
    <n v="1761"/>
    <n v="120"/>
    <n v="6.3795853269537475E-2"/>
  </r>
  <r>
    <x v="8"/>
    <x v="6"/>
    <s v="PORTO ALEGRE"/>
    <n v="0"/>
    <n v="0"/>
    <n v="0"/>
    <n v="0"/>
    <s v=""/>
    <n v="19"/>
    <n v="13"/>
    <n v="13"/>
    <n v="1"/>
    <n v="0"/>
    <n v="5"/>
    <n v="0.27777777777777779"/>
    <n v="19"/>
    <n v="13"/>
    <n v="5"/>
    <n v="0.27777777777777779"/>
  </r>
  <r>
    <x v="8"/>
    <x v="6"/>
    <s v="RECIFE"/>
    <n v="0"/>
    <n v="0"/>
    <n v="0"/>
    <n v="0"/>
    <s v=""/>
    <n v="4"/>
    <n v="4"/>
    <n v="4"/>
    <n v="1"/>
    <n v="0"/>
    <n v="0"/>
    <n v="0"/>
    <n v="4"/>
    <n v="4"/>
    <s v=""/>
    <s v=""/>
  </r>
  <r>
    <x v="8"/>
    <x v="6"/>
    <s v="RIO DE JANEIRO"/>
    <n v="0"/>
    <n v="0"/>
    <n v="0"/>
    <n v="0"/>
    <s v=""/>
    <n v="57"/>
    <n v="53"/>
    <n v="50"/>
    <n v="0.94339622641509435"/>
    <n v="0"/>
    <n v="1"/>
    <n v="1.8518518518518517E-2"/>
    <n v="57"/>
    <n v="53"/>
    <n v="1"/>
    <n v="1.8518518518518517E-2"/>
  </r>
  <r>
    <x v="8"/>
    <x v="6"/>
    <s v="SAO PAULO"/>
    <n v="0"/>
    <n v="0"/>
    <n v="0"/>
    <n v="0"/>
    <s v=""/>
    <n v="83"/>
    <n v="72"/>
    <n v="68"/>
    <n v="0.94444444444444442"/>
    <n v="0"/>
    <n v="11"/>
    <n v="0.13253012048192772"/>
    <n v="83"/>
    <n v="72"/>
    <n v="11"/>
    <n v="0.13253012048192772"/>
  </r>
  <r>
    <x v="8"/>
    <x v="7"/>
    <s v="SOFIA"/>
    <n v="1"/>
    <n v="1"/>
    <n v="0"/>
    <n v="0"/>
    <n v="0"/>
    <n v="676"/>
    <n v="659"/>
    <n v="658"/>
    <n v="0.99848254931714719"/>
    <n v="2"/>
    <n v="15"/>
    <n v="2.2189349112426034E-2"/>
    <n v="677"/>
    <n v="662"/>
    <n v="15"/>
    <n v="2.2156573116691284E-2"/>
  </r>
  <r>
    <x v="8"/>
    <x v="61"/>
    <s v="OUAGADOUGOU"/>
    <n v="1"/>
    <n v="1"/>
    <n v="1"/>
    <n v="0"/>
    <n v="0"/>
    <n v="1385"/>
    <n v="1126"/>
    <n v="1094"/>
    <n v="0.97158081705150978"/>
    <n v="0"/>
    <n v="245"/>
    <n v="0.17870167760758571"/>
    <n v="1386"/>
    <n v="1127"/>
    <n v="245"/>
    <n v="0.17857142857142858"/>
  </r>
  <r>
    <x v="8"/>
    <x v="105"/>
    <s v="PHNOM PENH"/>
    <n v="0"/>
    <n v="0"/>
    <n v="0"/>
    <n v="0"/>
    <s v=""/>
    <n v="3561"/>
    <n v="3201"/>
    <n v="2080"/>
    <n v="0.64979693845673225"/>
    <n v="0"/>
    <n v="332"/>
    <n v="9.3971129351825639E-2"/>
    <n v="3561"/>
    <n v="3201"/>
    <n v="332"/>
    <n v="9.3971129351825639E-2"/>
  </r>
  <r>
    <x v="8"/>
    <x v="63"/>
    <s v="YAONDE"/>
    <n v="0"/>
    <n v="0"/>
    <n v="0"/>
    <n v="0"/>
    <s v=""/>
    <n v="3340"/>
    <n v="2290"/>
    <n v="417"/>
    <n v="0.18209606986899562"/>
    <n v="0"/>
    <n v="1048"/>
    <n v="0.31396045536249251"/>
    <n v="3340"/>
    <n v="2290"/>
    <n v="1048"/>
    <n v="0.31396045536249251"/>
  </r>
  <r>
    <x v="8"/>
    <x v="8"/>
    <s v="TORONTO"/>
    <n v="9"/>
    <n v="9"/>
    <n v="3"/>
    <n v="0"/>
    <n v="0"/>
    <n v="2405"/>
    <n v="2272"/>
    <n v="2216"/>
    <n v="0.97535211267605637"/>
    <n v="13"/>
    <n v="109"/>
    <n v="4.5530492898913949E-2"/>
    <n v="2414"/>
    <n v="2294"/>
    <n v="109"/>
    <n v="4.5359966708281317E-2"/>
  </r>
  <r>
    <x v="8"/>
    <x v="9"/>
    <s v="SANTIAGO DE CHILE"/>
    <n v="0"/>
    <n v="0"/>
    <n v="0"/>
    <n v="0"/>
    <s v=""/>
    <n v="99"/>
    <n v="90"/>
    <n v="62"/>
    <n v="0.68888888888888888"/>
    <n v="0"/>
    <n v="7"/>
    <n v="7.2164948453608241E-2"/>
    <n v="99"/>
    <n v="90"/>
    <n v="7"/>
    <n v="7.2164948453608241E-2"/>
  </r>
  <r>
    <x v="8"/>
    <x v="10"/>
    <s v="BEIJING"/>
    <n v="0"/>
    <n v="0"/>
    <n v="0"/>
    <n v="0"/>
    <s v=""/>
    <n v="52801"/>
    <n v="50748"/>
    <n v="50716"/>
    <n v="0.99936943327815875"/>
    <n v="0"/>
    <n v="1731"/>
    <n v="3.2984622420396729E-2"/>
    <n v="52801"/>
    <n v="50748"/>
    <n v="1731"/>
    <n v="3.2984622420396729E-2"/>
  </r>
  <r>
    <x v="8"/>
    <x v="10"/>
    <s v="CHENGDU"/>
    <n v="1"/>
    <n v="1"/>
    <n v="1"/>
    <n v="0"/>
    <n v="0"/>
    <n v="7628"/>
    <n v="7512"/>
    <n v="7509"/>
    <n v="0.99960063897763574"/>
    <n v="0"/>
    <n v="70"/>
    <n v="9.2323925085729362E-3"/>
    <n v="7629"/>
    <n v="7513"/>
    <n v="70"/>
    <n v="9.2311749967031523E-3"/>
  </r>
  <r>
    <x v="8"/>
    <x v="10"/>
    <s v="GUANGZHOU (CANTON)"/>
    <n v="0"/>
    <n v="0"/>
    <n v="0"/>
    <n v="0"/>
    <s v=""/>
    <n v="39858"/>
    <n v="38270"/>
    <n v="36418"/>
    <n v="0.9516070028743141"/>
    <n v="0"/>
    <n v="1374"/>
    <n v="3.4658460296640096E-2"/>
    <n v="39858"/>
    <n v="38270"/>
    <n v="1374"/>
    <n v="3.4658460296640096E-2"/>
  </r>
  <r>
    <x v="8"/>
    <x v="10"/>
    <s v="SHANGHAI"/>
    <n v="3"/>
    <n v="3"/>
    <n v="0"/>
    <n v="0"/>
    <n v="0"/>
    <n v="50452"/>
    <n v="49819"/>
    <n v="49795"/>
    <n v="0.99951825608703504"/>
    <n v="4"/>
    <n v="483"/>
    <n v="9.6012404086987628E-3"/>
    <n v="50455"/>
    <n v="49826"/>
    <n v="483"/>
    <n v="9.6006678725476559E-3"/>
  </r>
  <r>
    <x v="8"/>
    <x v="10"/>
    <s v="SHENYANG"/>
    <n v="0"/>
    <n v="0"/>
    <n v="0"/>
    <n v="0"/>
    <s v=""/>
    <n v="9740"/>
    <n v="9601"/>
    <n v="9170"/>
    <n v="0.95510884282887198"/>
    <n v="0"/>
    <n v="126"/>
    <n v="1.2953634214043384E-2"/>
    <n v="9740"/>
    <n v="9601"/>
    <n v="126"/>
    <n v="1.2953634214043384E-2"/>
  </r>
  <r>
    <x v="8"/>
    <x v="11"/>
    <s v="BOGOTA"/>
    <n v="1"/>
    <n v="1"/>
    <n v="1"/>
    <n v="0"/>
    <n v="0"/>
    <n v="61"/>
    <n v="55"/>
    <n v="54"/>
    <n v="0.98181818181818181"/>
    <n v="1"/>
    <n v="3"/>
    <n v="5.0847457627118647E-2"/>
    <n v="62"/>
    <n v="57"/>
    <n v="3"/>
    <n v="0.05"/>
  </r>
  <r>
    <x v="8"/>
    <x v="64"/>
    <s v="KINSHASA"/>
    <n v="1"/>
    <n v="1"/>
    <n v="1"/>
    <n v="0"/>
    <n v="0"/>
    <n v="205"/>
    <n v="127"/>
    <n v="81"/>
    <n v="0.63779527559055116"/>
    <n v="54"/>
    <n v="22"/>
    <n v="0.10837438423645321"/>
    <n v="206"/>
    <n v="182"/>
    <n v="22"/>
    <n v="0.10784313725490197"/>
  </r>
  <r>
    <x v="8"/>
    <x v="110"/>
    <s v="SAN JOSE"/>
    <n v="10"/>
    <n v="10"/>
    <n v="10"/>
    <n v="0"/>
    <n v="0"/>
    <n v="35"/>
    <n v="35"/>
    <n v="30"/>
    <n v="0.8571428571428571"/>
    <n v="0"/>
    <n v="0"/>
    <n v="0"/>
    <n v="45"/>
    <n v="45"/>
    <s v=""/>
    <s v=""/>
  </r>
  <r>
    <x v="8"/>
    <x v="65"/>
    <s v="ABIDJAN"/>
    <n v="0"/>
    <n v="0"/>
    <n v="0"/>
    <n v="0"/>
    <s v=""/>
    <n v="2054"/>
    <n v="1319"/>
    <n v="1315"/>
    <n v="0.99696739954510993"/>
    <n v="0"/>
    <n v="709"/>
    <n v="0.34960552268244577"/>
    <n v="2054"/>
    <n v="1319"/>
    <n v="709"/>
    <n v="0.34960552268244577"/>
  </r>
  <r>
    <x v="8"/>
    <x v="12"/>
    <s v="ZAGREB"/>
    <n v="0"/>
    <n v="0"/>
    <n v="0"/>
    <n v="0"/>
    <s v=""/>
    <n v="35"/>
    <n v="25"/>
    <n v="25"/>
    <n v="1"/>
    <n v="5"/>
    <n v="5"/>
    <n v="0.14285714285714285"/>
    <n v="35"/>
    <n v="30"/>
    <n v="5"/>
    <n v="0.14285714285714285"/>
  </r>
  <r>
    <x v="8"/>
    <x v="13"/>
    <s v="HAVANA"/>
    <n v="143"/>
    <n v="58"/>
    <n v="41"/>
    <n v="80"/>
    <n v="0.57971014492753625"/>
    <n v="4916"/>
    <n v="2581"/>
    <n v="2097"/>
    <n v="0.81247578457962033"/>
    <n v="12"/>
    <n v="2293"/>
    <n v="0.46930004093327876"/>
    <n v="5059"/>
    <n v="2651"/>
    <n v="2373"/>
    <n v="0.47233280254777071"/>
  </r>
  <r>
    <x v="8"/>
    <x v="14"/>
    <s v="NICOSIA"/>
    <n v="1"/>
    <n v="1"/>
    <n v="1"/>
    <n v="0"/>
    <n v="0"/>
    <n v="1931"/>
    <n v="1676"/>
    <n v="1336"/>
    <n v="0.79713603818615753"/>
    <n v="8"/>
    <n v="237"/>
    <n v="0.12337324310255075"/>
    <n v="1932"/>
    <n v="1685"/>
    <n v="237"/>
    <n v="0.12330905306971904"/>
  </r>
  <r>
    <x v="8"/>
    <x v="66"/>
    <s v="PRAGUE"/>
    <n v="0"/>
    <n v="0"/>
    <n v="0"/>
    <n v="0"/>
    <s v=""/>
    <n v="5"/>
    <n v="1"/>
    <n v="1"/>
    <n v="1"/>
    <n v="0"/>
    <n v="0"/>
    <n v="0"/>
    <n v="5"/>
    <n v="1"/>
    <s v=""/>
    <s v=""/>
  </r>
  <r>
    <x v="8"/>
    <x v="95"/>
    <s v="COPENHAGEN"/>
    <n v="0"/>
    <n v="0"/>
    <n v="0"/>
    <n v="0"/>
    <s v=""/>
    <n v="7"/>
    <n v="7"/>
    <n v="7"/>
    <n v="1"/>
    <n v="0"/>
    <n v="0"/>
    <n v="0"/>
    <n v="7"/>
    <n v="7"/>
    <s v=""/>
    <s v=""/>
  </r>
  <r>
    <x v="8"/>
    <x v="112"/>
    <s v="SANTO DOMINGO"/>
    <n v="3"/>
    <n v="3"/>
    <n v="3"/>
    <n v="0"/>
    <n v="0"/>
    <n v="2804"/>
    <n v="2353"/>
    <n v="1597"/>
    <n v="0.67870803229919252"/>
    <n v="3"/>
    <n v="429"/>
    <n v="0.15403949730700178"/>
    <n v="2807"/>
    <n v="2359"/>
    <n v="429"/>
    <n v="0.15387374461979914"/>
  </r>
  <r>
    <x v="8"/>
    <x v="113"/>
    <s v="QUITO"/>
    <n v="2"/>
    <n v="1"/>
    <n v="1"/>
    <n v="1"/>
    <n v="0.5"/>
    <n v="6206"/>
    <n v="5140"/>
    <n v="5113"/>
    <n v="0.99474708171206228"/>
    <n v="0"/>
    <n v="1059"/>
    <n v="0.17083400548475561"/>
    <n v="6208"/>
    <n v="5141"/>
    <n v="1060"/>
    <n v="0.17094017094017094"/>
  </r>
  <r>
    <x v="8"/>
    <x v="15"/>
    <s v="CAIRO"/>
    <n v="13"/>
    <n v="1"/>
    <n v="0"/>
    <n v="12"/>
    <n v="0.92307692307692313"/>
    <n v="46991"/>
    <n v="37786"/>
    <n v="31925"/>
    <n v="0.8448896416662256"/>
    <n v="62"/>
    <n v="9057"/>
    <n v="0.19309242085065559"/>
    <n v="47004"/>
    <n v="37849"/>
    <n v="9069"/>
    <n v="0.19329468434289612"/>
  </r>
  <r>
    <x v="8"/>
    <x v="138"/>
    <s v="SAN SALVADOR"/>
    <n v="0"/>
    <n v="0"/>
    <n v="0"/>
    <n v="0"/>
    <s v=""/>
    <n v="4"/>
    <n v="4"/>
    <n v="4"/>
    <n v="1"/>
    <n v="0"/>
    <n v="0"/>
    <n v="0"/>
    <n v="4"/>
    <n v="4"/>
    <s v=""/>
    <s v=""/>
  </r>
  <r>
    <x v="8"/>
    <x v="139"/>
    <s v="TALLINN"/>
    <n v="0"/>
    <n v="0"/>
    <n v="0"/>
    <n v="0"/>
    <s v=""/>
    <n v="2"/>
    <n v="2"/>
    <n v="1"/>
    <n v="0.5"/>
    <n v="0"/>
    <n v="0"/>
    <n v="0"/>
    <n v="2"/>
    <n v="2"/>
    <s v=""/>
    <s v=""/>
  </r>
  <r>
    <x v="8"/>
    <x v="16"/>
    <s v="ADDIS ABEBA"/>
    <n v="2"/>
    <n v="2"/>
    <n v="2"/>
    <n v="0"/>
    <n v="0"/>
    <n v="3858"/>
    <n v="2739"/>
    <n v="540"/>
    <n v="0.19715224534501644"/>
    <n v="19"/>
    <n v="1083"/>
    <n v="0.28195782348346787"/>
    <n v="3860"/>
    <n v="2760"/>
    <n v="1083"/>
    <n v="0.28181108508977359"/>
  </r>
  <r>
    <x v="8"/>
    <x v="80"/>
    <s v="PARIS"/>
    <n v="0"/>
    <n v="0"/>
    <n v="0"/>
    <n v="0"/>
    <s v=""/>
    <n v="1"/>
    <n v="1"/>
    <n v="1"/>
    <n v="1"/>
    <n v="0"/>
    <n v="0"/>
    <n v="0"/>
    <n v="1"/>
    <n v="1"/>
    <s v=""/>
    <s v=""/>
  </r>
  <r>
    <x v="8"/>
    <x v="17"/>
    <s v="TBILISSI"/>
    <n v="0"/>
    <n v="0"/>
    <n v="0"/>
    <n v="0"/>
    <s v=""/>
    <n v="444"/>
    <n v="255"/>
    <n v="214"/>
    <n v="0.83921568627450982"/>
    <n v="5"/>
    <n v="184"/>
    <n v="0.4144144144144144"/>
    <n v="444"/>
    <n v="260"/>
    <n v="184"/>
    <n v="0.4144144144144144"/>
  </r>
  <r>
    <x v="8"/>
    <x v="88"/>
    <s v="ACCRA"/>
    <n v="1"/>
    <n v="0"/>
    <n v="0"/>
    <n v="1"/>
    <n v="1"/>
    <n v="7893"/>
    <n v="5321"/>
    <n v="4929"/>
    <n v="0.92632963728622442"/>
    <n v="12"/>
    <n v="2534"/>
    <n v="0.322104995551036"/>
    <n v="7894"/>
    <n v="5333"/>
    <n v="2535"/>
    <n v="0.32219115404168785"/>
  </r>
  <r>
    <x v="8"/>
    <x v="68"/>
    <s v="ATHENS"/>
    <n v="0"/>
    <n v="0"/>
    <n v="0"/>
    <n v="0"/>
    <s v=""/>
    <n v="5"/>
    <n v="4"/>
    <n v="4"/>
    <n v="1"/>
    <n v="0"/>
    <n v="0"/>
    <n v="0"/>
    <n v="5"/>
    <n v="4"/>
    <s v=""/>
    <s v=""/>
  </r>
  <r>
    <x v="8"/>
    <x v="116"/>
    <s v="GUATEMALA CITY"/>
    <n v="0"/>
    <n v="0"/>
    <n v="0"/>
    <n v="0"/>
    <s v=""/>
    <n v="64"/>
    <n v="62"/>
    <n v="49"/>
    <n v="0.79032258064516125"/>
    <n v="0"/>
    <n v="1"/>
    <n v="1.5873015873015872E-2"/>
    <n v="64"/>
    <n v="62"/>
    <n v="1"/>
    <n v="1.5873015873015872E-2"/>
  </r>
  <r>
    <x v="8"/>
    <x v="117"/>
    <s v="CONAKRY"/>
    <n v="0"/>
    <n v="0"/>
    <n v="0"/>
    <n v="0"/>
    <s v=""/>
    <n v="1820"/>
    <n v="1183"/>
    <n v="457"/>
    <n v="0.38630600169061707"/>
    <n v="6"/>
    <n v="615"/>
    <n v="0.34090909090909088"/>
    <n v="1820"/>
    <n v="1189"/>
    <n v="615"/>
    <n v="0.34090909090909088"/>
  </r>
  <r>
    <x v="8"/>
    <x v="140"/>
    <s v="TEGUCIGALPA"/>
    <n v="0"/>
    <n v="0"/>
    <n v="0"/>
    <n v="0"/>
    <s v=""/>
    <n v="27"/>
    <n v="22"/>
    <n v="3"/>
    <n v="0.13636363636363635"/>
    <n v="0"/>
    <n v="5"/>
    <n v="0.18518518518518517"/>
    <n v="27"/>
    <n v="22"/>
    <n v="5"/>
    <n v="0.18518518518518517"/>
  </r>
  <r>
    <x v="8"/>
    <x v="19"/>
    <s v="HONG KONG"/>
    <n v="2"/>
    <n v="2"/>
    <n v="2"/>
    <n v="0"/>
    <n v="0"/>
    <n v="1816"/>
    <n v="1808"/>
    <n v="1807"/>
    <n v="0.99944690265486724"/>
    <n v="1"/>
    <n v="5"/>
    <n v="2.7563395810363835E-3"/>
    <n v="1818"/>
    <n v="1811"/>
    <n v="5"/>
    <n v="2.7533039647577094E-3"/>
  </r>
  <r>
    <x v="8"/>
    <x v="69"/>
    <s v="BUDAPEST"/>
    <n v="0"/>
    <n v="0"/>
    <n v="0"/>
    <n v="0"/>
    <s v=""/>
    <n v="4"/>
    <n v="4"/>
    <n v="4"/>
    <n v="1"/>
    <n v="0"/>
    <n v="0"/>
    <n v="0"/>
    <n v="4"/>
    <n v="4"/>
    <s v=""/>
    <s v=""/>
  </r>
  <r>
    <x v="8"/>
    <x v="20"/>
    <s v="BANGALORE"/>
    <n v="22"/>
    <n v="22"/>
    <n v="22"/>
    <n v="0"/>
    <n v="0"/>
    <n v="9332"/>
    <n v="9290"/>
    <n v="9289"/>
    <n v="0.99989235737351989"/>
    <n v="0"/>
    <n v="35"/>
    <n v="3.7533512064343165E-3"/>
    <n v="9354"/>
    <n v="9312"/>
    <n v="35"/>
    <n v="3.7445169573125069E-3"/>
  </r>
  <r>
    <x v="8"/>
    <x v="20"/>
    <s v="CHENNAI"/>
    <n v="0"/>
    <n v="0"/>
    <n v="0"/>
    <n v="0"/>
    <s v=""/>
    <n v="122"/>
    <n v="118"/>
    <n v="117"/>
    <n v="0.99152542372881358"/>
    <n v="0"/>
    <n v="0"/>
    <n v="0"/>
    <n v="122"/>
    <n v="118"/>
    <s v=""/>
    <s v=""/>
  </r>
  <r>
    <x v="8"/>
    <x v="20"/>
    <s v="KOLKATA"/>
    <n v="11"/>
    <n v="11"/>
    <n v="7"/>
    <n v="0"/>
    <n v="0"/>
    <n v="2117"/>
    <n v="1882"/>
    <n v="1882"/>
    <n v="1"/>
    <n v="1"/>
    <n v="229"/>
    <n v="0.1084280303030303"/>
    <n v="2128"/>
    <n v="1894"/>
    <n v="229"/>
    <n v="0.10786622703721149"/>
  </r>
  <r>
    <x v="8"/>
    <x v="20"/>
    <s v="MUMBAI"/>
    <n v="287"/>
    <n v="266"/>
    <n v="192"/>
    <n v="21"/>
    <n v="7.3170731707317069E-2"/>
    <n v="113177"/>
    <n v="100427"/>
    <n v="100006"/>
    <n v="0.99580790026586474"/>
    <n v="2"/>
    <n v="12654"/>
    <n v="0.11190010876966476"/>
    <n v="113464"/>
    <n v="100695"/>
    <n v="12675"/>
    <n v="0.11180206403810532"/>
  </r>
  <r>
    <x v="8"/>
    <x v="20"/>
    <s v="NEW DELHI"/>
    <n v="26"/>
    <n v="23"/>
    <n v="22"/>
    <n v="3"/>
    <n v="0.11538461538461539"/>
    <n v="8077"/>
    <n v="7202"/>
    <n v="7155"/>
    <n v="0.99347403499028053"/>
    <n v="6"/>
    <n v="861"/>
    <n v="0.10670467220225555"/>
    <n v="8103"/>
    <n v="7231"/>
    <n v="864"/>
    <n v="0.1067325509573811"/>
  </r>
  <r>
    <x v="8"/>
    <x v="21"/>
    <s v="JAKARTA"/>
    <n v="0"/>
    <n v="0"/>
    <n v="0"/>
    <n v="0"/>
    <s v=""/>
    <n v="25362"/>
    <n v="23332"/>
    <n v="22284"/>
    <n v="0.95508314760843471"/>
    <n v="0"/>
    <n v="1812"/>
    <n v="7.2064906140629978E-2"/>
    <n v="25362"/>
    <n v="23332"/>
    <n v="1812"/>
    <n v="7.2064906140629978E-2"/>
  </r>
  <r>
    <x v="8"/>
    <x v="22"/>
    <s v="TEHERAN"/>
    <n v="32"/>
    <n v="7"/>
    <n v="1"/>
    <n v="25"/>
    <n v="0.78125"/>
    <n v="30522"/>
    <n v="21820"/>
    <n v="20550"/>
    <n v="0.94179651695692024"/>
    <n v="51"/>
    <n v="8597"/>
    <n v="0.28216489431534725"/>
    <n v="30554"/>
    <n v="21878"/>
    <n v="8622"/>
    <n v="0.28268852459016391"/>
  </r>
  <r>
    <x v="8"/>
    <x v="81"/>
    <s v="BAGHDAD"/>
    <n v="0"/>
    <n v="0"/>
    <n v="0"/>
    <n v="0"/>
    <s v=""/>
    <n v="7274"/>
    <n v="5176"/>
    <n v="5128"/>
    <n v="0.99072642967542501"/>
    <n v="70"/>
    <n v="1789"/>
    <n v="0.25429992892679459"/>
    <n v="7274"/>
    <n v="5246"/>
    <n v="1789"/>
    <n v="0.25429992892679459"/>
  </r>
  <r>
    <x v="8"/>
    <x v="81"/>
    <s v="ERBIL"/>
    <n v="0"/>
    <n v="0"/>
    <n v="0"/>
    <n v="0"/>
    <s v=""/>
    <n v="12498"/>
    <n v="7136"/>
    <n v="6220"/>
    <n v="0.87163677130044848"/>
    <n v="18"/>
    <n v="5123"/>
    <n v="0.41728435285493198"/>
    <n v="12498"/>
    <n v="7154"/>
    <n v="5123"/>
    <n v="0.41728435285493198"/>
  </r>
  <r>
    <x v="8"/>
    <x v="23"/>
    <s v="DUBLIN"/>
    <n v="1"/>
    <n v="1"/>
    <n v="1"/>
    <n v="0"/>
    <n v="0"/>
    <n v="5257"/>
    <n v="5078"/>
    <n v="5037"/>
    <n v="0.99192595510043324"/>
    <n v="1"/>
    <n v="24"/>
    <n v="4.7031158142269254E-3"/>
    <n v="5258"/>
    <n v="5080"/>
    <n v="24"/>
    <n v="4.7021943573667714E-3"/>
  </r>
  <r>
    <x v="8"/>
    <x v="24"/>
    <s v="TEL AVIV"/>
    <n v="2"/>
    <n v="2"/>
    <n v="2"/>
    <n v="0"/>
    <n v="0"/>
    <n v="1522"/>
    <n v="1430"/>
    <n v="1341"/>
    <n v="0.93776223776223777"/>
    <n v="4"/>
    <n v="79"/>
    <n v="5.221414408460013E-2"/>
    <n v="1524"/>
    <n v="1436"/>
    <n v="79"/>
    <n v="5.2145214521452148E-2"/>
  </r>
  <r>
    <x v="8"/>
    <x v="70"/>
    <s v="ROME"/>
    <n v="0"/>
    <n v="0"/>
    <n v="0"/>
    <n v="0"/>
    <s v=""/>
    <n v="12"/>
    <n v="10"/>
    <n v="10"/>
    <n v="1"/>
    <n v="0"/>
    <n v="0"/>
    <n v="0"/>
    <n v="12"/>
    <n v="10"/>
    <s v=""/>
    <s v=""/>
  </r>
  <r>
    <x v="8"/>
    <x v="71"/>
    <s v="KINGSTON"/>
    <n v="10"/>
    <n v="10"/>
    <n v="10"/>
    <n v="0"/>
    <n v="0"/>
    <n v="1128"/>
    <n v="1092"/>
    <n v="1065"/>
    <n v="0.97527472527472525"/>
    <n v="0"/>
    <n v="31"/>
    <n v="2.7604630454140695E-2"/>
    <n v="1138"/>
    <n v="1102"/>
    <n v="31"/>
    <n v="2.7360988526037071E-2"/>
  </r>
  <r>
    <x v="8"/>
    <x v="25"/>
    <s v="OSAKA"/>
    <n v="0"/>
    <n v="0"/>
    <n v="0"/>
    <n v="0"/>
    <s v=""/>
    <n v="529"/>
    <n v="497"/>
    <n v="465"/>
    <n v="0.93561368209255535"/>
    <n v="0"/>
    <n v="25"/>
    <n v="4.7892720306513412E-2"/>
    <n v="529"/>
    <n v="497"/>
    <n v="25"/>
    <n v="4.7892720306513412E-2"/>
  </r>
  <r>
    <x v="8"/>
    <x v="25"/>
    <s v="TOKYO"/>
    <n v="1"/>
    <n v="1"/>
    <n v="1"/>
    <n v="0"/>
    <n v="0"/>
    <n v="1279"/>
    <n v="1199"/>
    <n v="107"/>
    <n v="8.9241034195162633E-2"/>
    <n v="0"/>
    <n v="68"/>
    <n v="5.3670086819258091E-2"/>
    <n v="1280"/>
    <n v="1200"/>
    <n v="68"/>
    <n v="5.362776025236593E-2"/>
  </r>
  <r>
    <x v="8"/>
    <x v="26"/>
    <s v="AMMAN"/>
    <n v="5"/>
    <n v="4"/>
    <n v="3"/>
    <n v="1"/>
    <n v="0.2"/>
    <n v="11896"/>
    <n v="9759"/>
    <n v="7858"/>
    <n v="0.80520545137821498"/>
    <n v="78"/>
    <n v="2023"/>
    <n v="0.17057335581787522"/>
    <n v="11901"/>
    <n v="9841"/>
    <n v="2024"/>
    <n v="0.1705857564264644"/>
  </r>
  <r>
    <x v="8"/>
    <x v="27"/>
    <s v="ALMATY"/>
    <n v="0"/>
    <n v="0"/>
    <n v="0"/>
    <n v="0"/>
    <s v=""/>
    <n v="26324"/>
    <n v="24020"/>
    <n v="12506"/>
    <n v="0.52064945878434643"/>
    <n v="8"/>
    <n v="2259"/>
    <n v="8.5936013999315247E-2"/>
    <n v="26324"/>
    <n v="24028"/>
    <n v="2259"/>
    <n v="8.5936013999315247E-2"/>
  </r>
  <r>
    <x v="8"/>
    <x v="27"/>
    <s v="ASTANA"/>
    <n v="0"/>
    <n v="0"/>
    <n v="0"/>
    <n v="0"/>
    <s v=""/>
    <n v="19377"/>
    <n v="18473"/>
    <n v="18385"/>
    <n v="0.9952362908027933"/>
    <n v="1"/>
    <n v="853"/>
    <n v="4.4135147720805089E-2"/>
    <n v="19377"/>
    <n v="18474"/>
    <n v="853"/>
    <n v="4.4135147720805089E-2"/>
  </r>
  <r>
    <x v="8"/>
    <x v="28"/>
    <s v="NAIROBI"/>
    <n v="0"/>
    <n v="0"/>
    <n v="0"/>
    <n v="0"/>
    <s v=""/>
    <n v="8228"/>
    <n v="6102"/>
    <n v="4175"/>
    <n v="0.68420190101606027"/>
    <n v="89"/>
    <n v="1891"/>
    <n v="0.23397673843108141"/>
    <n v="8228"/>
    <n v="6191"/>
    <n v="1891"/>
    <n v="0.23397673843108141"/>
  </r>
  <r>
    <x v="8"/>
    <x v="82"/>
    <s v="PRISTINA"/>
    <n v="0"/>
    <n v="0"/>
    <n v="0"/>
    <n v="0"/>
    <s v=""/>
    <n v="64965"/>
    <n v="56192"/>
    <n v="56133"/>
    <n v="0.9989500284738041"/>
    <n v="2"/>
    <n v="8642"/>
    <n v="0.13329014744894813"/>
    <n v="64965"/>
    <n v="56194"/>
    <n v="8642"/>
    <n v="0.13329014744894813"/>
  </r>
  <r>
    <x v="8"/>
    <x v="29"/>
    <s v="KUWAIT"/>
    <n v="0"/>
    <n v="0"/>
    <n v="0"/>
    <n v="0"/>
    <s v=""/>
    <n v="35611"/>
    <n v="33817"/>
    <n v="33744"/>
    <n v="0.99784132241180468"/>
    <n v="19"/>
    <n v="1759"/>
    <n v="4.9417052956875963E-2"/>
    <n v="35611"/>
    <n v="33836"/>
    <n v="1759"/>
    <n v="4.9417052956875963E-2"/>
  </r>
  <r>
    <x v="8"/>
    <x v="141"/>
    <s v="BISHKEK"/>
    <n v="0"/>
    <n v="0"/>
    <n v="0"/>
    <n v="0"/>
    <s v=""/>
    <n v="12236"/>
    <n v="10996"/>
    <n v="2244"/>
    <n v="0.20407420880320115"/>
    <n v="25"/>
    <n v="1162"/>
    <n v="9.5378806533694488E-2"/>
    <n v="12236"/>
    <n v="11021"/>
    <n v="1162"/>
    <n v="9.5378806533694488E-2"/>
  </r>
  <r>
    <x v="8"/>
    <x v="119"/>
    <s v="VIENTIANE"/>
    <n v="0"/>
    <n v="0"/>
    <n v="0"/>
    <n v="0"/>
    <s v=""/>
    <n v="1774"/>
    <n v="1670"/>
    <n v="1667"/>
    <n v="0.99820359281437121"/>
    <n v="0"/>
    <n v="102"/>
    <n v="5.7562076749435663E-2"/>
    <n v="1774"/>
    <n v="1670"/>
    <n v="102"/>
    <n v="5.7562076749435663E-2"/>
  </r>
  <r>
    <x v="8"/>
    <x v="142"/>
    <s v="RIGA"/>
    <n v="0"/>
    <n v="0"/>
    <n v="0"/>
    <n v="0"/>
    <s v=""/>
    <n v="1"/>
    <n v="1"/>
    <n v="1"/>
    <n v="1"/>
    <n v="0"/>
    <n v="0"/>
    <n v="0"/>
    <n v="1"/>
    <n v="1"/>
    <s v=""/>
    <s v=""/>
  </r>
  <r>
    <x v="8"/>
    <x v="30"/>
    <s v="BEIRUT"/>
    <n v="26"/>
    <n v="26"/>
    <n v="0"/>
    <n v="0"/>
    <n v="0"/>
    <n v="12275"/>
    <n v="7277"/>
    <n v="7176"/>
    <n v="0.98612065411570704"/>
    <n v="250"/>
    <n v="4714"/>
    <n v="0.38509925659668326"/>
    <n v="12301"/>
    <n v="7553"/>
    <n v="4714"/>
    <n v="0.38428303578707101"/>
  </r>
  <r>
    <x v="8"/>
    <x v="143"/>
    <s v="VILNIUS"/>
    <n v="0"/>
    <n v="0"/>
    <n v="0"/>
    <n v="0"/>
    <s v=""/>
    <n v="65"/>
    <n v="48"/>
    <n v="48"/>
    <n v="1"/>
    <n v="2"/>
    <n v="11"/>
    <n v="0.18032786885245902"/>
    <n v="65"/>
    <n v="50"/>
    <n v="11"/>
    <n v="0.18032786885245902"/>
  </r>
  <r>
    <x v="8"/>
    <x v="120"/>
    <s v="ANTANANARIVO"/>
    <n v="0"/>
    <n v="0"/>
    <n v="0"/>
    <n v="0"/>
    <s v=""/>
    <n v="129"/>
    <n v="122"/>
    <n v="105"/>
    <n v="0.86065573770491799"/>
    <n v="4"/>
    <n v="0"/>
    <n v="0"/>
    <n v="129"/>
    <n v="126"/>
    <s v=""/>
    <s v=""/>
  </r>
  <r>
    <x v="8"/>
    <x v="31"/>
    <s v="KUALA LUMPUR"/>
    <n v="0"/>
    <n v="0"/>
    <n v="0"/>
    <n v="0"/>
    <s v=""/>
    <n v="770"/>
    <n v="591"/>
    <n v="509"/>
    <n v="0.86125211505922161"/>
    <n v="0"/>
    <n v="176"/>
    <n v="0.22946544980443284"/>
    <n v="770"/>
    <n v="591"/>
    <n v="176"/>
    <n v="0.22946544980443284"/>
  </r>
  <r>
    <x v="8"/>
    <x v="97"/>
    <s v="BAMAKO"/>
    <n v="2"/>
    <n v="2"/>
    <n v="0"/>
    <n v="0"/>
    <n v="0"/>
    <n v="1544"/>
    <n v="1046"/>
    <n v="544"/>
    <n v="0.5200764818355641"/>
    <n v="0"/>
    <n v="494"/>
    <n v="0.32077922077922078"/>
    <n v="1546"/>
    <n v="1048"/>
    <n v="494"/>
    <n v="0.3203631647211414"/>
  </r>
  <r>
    <x v="8"/>
    <x v="121"/>
    <s v="VALETTA"/>
    <n v="0"/>
    <n v="0"/>
    <n v="0"/>
    <n v="0"/>
    <s v=""/>
    <n v="1"/>
    <n v="1"/>
    <n v="1"/>
    <n v="1"/>
    <n v="0"/>
    <n v="0"/>
    <n v="0"/>
    <n v="1"/>
    <n v="1"/>
    <s v=""/>
    <s v=""/>
  </r>
  <r>
    <x v="8"/>
    <x v="122"/>
    <s v="NOUAKCHOTT"/>
    <n v="0"/>
    <n v="0"/>
    <n v="0"/>
    <n v="0"/>
    <s v=""/>
    <n v="1434"/>
    <n v="735"/>
    <n v="705"/>
    <n v="0.95918367346938771"/>
    <n v="0"/>
    <n v="690"/>
    <n v="0.48421052631578948"/>
    <n v="1434"/>
    <n v="735"/>
    <n v="690"/>
    <n v="0.48421052631578948"/>
  </r>
  <r>
    <x v="8"/>
    <x v="32"/>
    <s v="MEXICO CITY"/>
    <n v="10"/>
    <n v="8"/>
    <n v="4"/>
    <n v="0"/>
    <n v="0"/>
    <n v="163"/>
    <n v="147"/>
    <n v="136"/>
    <n v="0.92517006802721091"/>
    <n v="0"/>
    <n v="5"/>
    <n v="3.2894736842105261E-2"/>
    <n v="173"/>
    <n v="155"/>
    <n v="5"/>
    <n v="3.125E-2"/>
  </r>
  <r>
    <x v="8"/>
    <x v="89"/>
    <s v="CHISINAU"/>
    <n v="0"/>
    <n v="0"/>
    <n v="0"/>
    <n v="0"/>
    <s v=""/>
    <n v="219"/>
    <n v="208"/>
    <n v="207"/>
    <n v="0.99519230769230771"/>
    <n v="3"/>
    <n v="7"/>
    <n v="3.2110091743119268E-2"/>
    <n v="219"/>
    <n v="211"/>
    <n v="7"/>
    <n v="3.2110091743119268E-2"/>
  </r>
  <r>
    <x v="8"/>
    <x v="90"/>
    <s v="ULAN BATOR"/>
    <n v="0"/>
    <n v="0"/>
    <n v="0"/>
    <n v="0"/>
    <s v=""/>
    <n v="10676"/>
    <n v="8920"/>
    <n v="3919"/>
    <n v="0.43934977578475337"/>
    <n v="0"/>
    <n v="1725"/>
    <n v="0.16204790981681541"/>
    <n v="10676"/>
    <n v="8920"/>
    <n v="1725"/>
    <n v="0.16204790981681541"/>
  </r>
  <r>
    <x v="8"/>
    <x v="83"/>
    <s v="PODGORICA"/>
    <n v="0"/>
    <n v="0"/>
    <n v="0"/>
    <n v="0"/>
    <s v=""/>
    <n v="608"/>
    <n v="495"/>
    <n v="410"/>
    <n v="0.82828282828282829"/>
    <n v="2"/>
    <n v="109"/>
    <n v="0.17986798679867988"/>
    <n v="608"/>
    <n v="497"/>
    <n v="109"/>
    <n v="0.17986798679867988"/>
  </r>
  <r>
    <x v="8"/>
    <x v="33"/>
    <s v="RABAT"/>
    <n v="0"/>
    <n v="0"/>
    <n v="0"/>
    <n v="0"/>
    <s v=""/>
    <n v="12519"/>
    <n v="9002"/>
    <n v="7669"/>
    <n v="0.85192179515663191"/>
    <n v="23"/>
    <n v="3468"/>
    <n v="0.27759545345393422"/>
    <n v="12519"/>
    <n v="9025"/>
    <n v="3468"/>
    <n v="0.27759545345393422"/>
  </r>
  <r>
    <x v="8"/>
    <x v="98"/>
    <s v="MAPUTO"/>
    <n v="6"/>
    <n v="6"/>
    <n v="6"/>
    <n v="0"/>
    <n v="0"/>
    <n v="937"/>
    <n v="874"/>
    <n v="516"/>
    <n v="0.59038901601830662"/>
    <n v="0"/>
    <n v="62"/>
    <n v="6.623931623931624E-2"/>
    <n v="943"/>
    <n v="880"/>
    <n v="62"/>
    <n v="6.5817409766454352E-2"/>
  </r>
  <r>
    <x v="8"/>
    <x v="124"/>
    <s v="YANGON"/>
    <n v="0"/>
    <n v="0"/>
    <n v="0"/>
    <n v="0"/>
    <s v=""/>
    <n v="2402"/>
    <n v="1808"/>
    <n v="1665"/>
    <n v="0.9209070796460177"/>
    <n v="0"/>
    <n v="579"/>
    <n v="0.24256388772517803"/>
    <n v="2402"/>
    <n v="1808"/>
    <n v="579"/>
    <n v="0.24256388772517803"/>
  </r>
  <r>
    <x v="8"/>
    <x v="99"/>
    <s v="WINDHOEK"/>
    <n v="2"/>
    <n v="2"/>
    <n v="1"/>
    <n v="0"/>
    <n v="0"/>
    <n v="3252"/>
    <n v="3057"/>
    <n v="3055"/>
    <n v="0.99934576382073925"/>
    <n v="1"/>
    <n v="155"/>
    <n v="4.8241518829754124E-2"/>
    <n v="3254"/>
    <n v="3060"/>
    <n v="155"/>
    <n v="4.821150855365474E-2"/>
  </r>
  <r>
    <x v="8"/>
    <x v="100"/>
    <s v="KATHMANDU"/>
    <n v="0"/>
    <n v="0"/>
    <n v="0"/>
    <n v="0"/>
    <s v=""/>
    <n v="4461"/>
    <n v="3024"/>
    <n v="3021"/>
    <n v="0.99900793650793651"/>
    <n v="0"/>
    <n v="1431"/>
    <n v="0.32121212121212123"/>
    <n v="4461"/>
    <n v="3024"/>
    <n v="1431"/>
    <n v="0.32121212121212123"/>
  </r>
  <r>
    <x v="8"/>
    <x v="144"/>
    <s v="AMSTERDAM"/>
    <n v="0"/>
    <n v="0"/>
    <n v="0"/>
    <n v="0"/>
    <s v=""/>
    <n v="9"/>
    <n v="9"/>
    <n v="9"/>
    <n v="1"/>
    <n v="0"/>
    <n v="0"/>
    <n v="0"/>
    <n v="9"/>
    <n v="9"/>
    <s v=""/>
    <s v=""/>
  </r>
  <r>
    <x v="8"/>
    <x v="125"/>
    <s v="WELLINGTON"/>
    <n v="1"/>
    <n v="1"/>
    <n v="0"/>
    <n v="0"/>
    <n v="0"/>
    <n v="498"/>
    <n v="487"/>
    <n v="484"/>
    <n v="0.99383983572895274"/>
    <n v="2"/>
    <n v="7"/>
    <n v="1.4112903225806451E-2"/>
    <n v="499"/>
    <n v="490"/>
    <n v="7"/>
    <n v="1.4084507042253521E-2"/>
  </r>
  <r>
    <x v="8"/>
    <x v="145"/>
    <s v="MANAGUA"/>
    <n v="0"/>
    <n v="0"/>
    <n v="0"/>
    <n v="0"/>
    <s v=""/>
    <n v="9"/>
    <n v="7"/>
    <n v="7"/>
    <n v="1"/>
    <n v="0"/>
    <n v="1"/>
    <n v="0.125"/>
    <n v="9"/>
    <n v="7"/>
    <n v="1"/>
    <n v="0.125"/>
  </r>
  <r>
    <x v="8"/>
    <x v="34"/>
    <s v="ABUJA"/>
    <n v="237"/>
    <n v="221"/>
    <n v="188"/>
    <n v="16"/>
    <n v="6.7510548523206745E-2"/>
    <n v="2915"/>
    <n v="2555"/>
    <n v="1612"/>
    <n v="0.63091976516634052"/>
    <n v="7"/>
    <n v="342"/>
    <n v="0.11776859504132231"/>
    <n v="3152"/>
    <n v="2783"/>
    <n v="358"/>
    <n v="0.1139764406240051"/>
  </r>
  <r>
    <x v="8"/>
    <x v="34"/>
    <s v="LAGOS"/>
    <n v="450"/>
    <n v="343"/>
    <n v="238"/>
    <n v="104"/>
    <n v="0.23266219239373601"/>
    <n v="6888"/>
    <n v="3981"/>
    <n v="1717"/>
    <n v="0.43129866867621203"/>
    <n v="1"/>
    <n v="2884"/>
    <n v="0.42004078065831635"/>
    <n v="7338"/>
    <n v="4325"/>
    <n v="2988"/>
    <n v="0.40858744701217009"/>
  </r>
  <r>
    <x v="8"/>
    <x v="35"/>
    <s v="SKOPJE"/>
    <n v="0"/>
    <n v="0"/>
    <n v="0"/>
    <n v="0"/>
    <s v=""/>
    <n v="139"/>
    <n v="99"/>
    <n v="96"/>
    <n v="0.96969696969696972"/>
    <n v="0"/>
    <n v="40"/>
    <n v="0.28776978417266186"/>
    <n v="139"/>
    <n v="99"/>
    <n v="40"/>
    <n v="0.28776978417266186"/>
  </r>
  <r>
    <x v="8"/>
    <x v="127"/>
    <s v="OSLO"/>
    <n v="0"/>
    <n v="0"/>
    <n v="0"/>
    <n v="0"/>
    <s v=""/>
    <n v="7"/>
    <n v="7"/>
    <n v="7"/>
    <n v="1"/>
    <n v="0"/>
    <n v="0"/>
    <n v="0"/>
    <n v="7"/>
    <n v="7"/>
    <s v=""/>
    <s v=""/>
  </r>
  <r>
    <x v="8"/>
    <x v="36"/>
    <s v="MUSCAT"/>
    <n v="0"/>
    <n v="0"/>
    <n v="0"/>
    <n v="0"/>
    <s v=""/>
    <n v="9337"/>
    <n v="8407"/>
    <n v="8404"/>
    <n v="0.99964315451409536"/>
    <n v="0"/>
    <n v="911"/>
    <n v="9.7767761322172145E-2"/>
    <n v="9337"/>
    <n v="8407"/>
    <n v="911"/>
    <n v="9.7767761322172145E-2"/>
  </r>
  <r>
    <x v="8"/>
    <x v="37"/>
    <s v="ISLAMABAD"/>
    <n v="0"/>
    <n v="0"/>
    <n v="0"/>
    <n v="0"/>
    <s v=""/>
    <n v="7875"/>
    <n v="3734"/>
    <n v="3354"/>
    <n v="0.89823245848955546"/>
    <n v="64"/>
    <n v="4059"/>
    <n v="0.51660939289805274"/>
    <n v="7875"/>
    <n v="3798"/>
    <n v="4059"/>
    <n v="0.51660939289805274"/>
  </r>
  <r>
    <x v="8"/>
    <x v="37"/>
    <s v="KARACHI"/>
    <n v="5"/>
    <n v="5"/>
    <n v="1"/>
    <n v="0"/>
    <n v="0"/>
    <n v="11220"/>
    <n v="7896"/>
    <n v="7661"/>
    <n v="0.97023809523809523"/>
    <n v="8"/>
    <n v="3311"/>
    <n v="0.29522960320998665"/>
    <n v="11225"/>
    <n v="7909"/>
    <n v="3311"/>
    <n v="0.29509803921568628"/>
  </r>
  <r>
    <x v="8"/>
    <x v="146"/>
    <s v="RAMALLAH"/>
    <n v="0"/>
    <n v="0"/>
    <n v="0"/>
    <n v="0"/>
    <s v=""/>
    <n v="3460"/>
    <n v="3087"/>
    <n v="2882"/>
    <n v="0.93359248461289279"/>
    <n v="2"/>
    <n v="365"/>
    <n v="0.10567458019687319"/>
    <n v="3460"/>
    <n v="3089"/>
    <n v="365"/>
    <n v="0.10567458019687319"/>
  </r>
  <r>
    <x v="8"/>
    <x v="72"/>
    <s v="PANAMA CITY"/>
    <n v="0"/>
    <n v="0"/>
    <n v="0"/>
    <n v="0"/>
    <s v=""/>
    <n v="49"/>
    <n v="42"/>
    <n v="39"/>
    <n v="0.9285714285714286"/>
    <n v="0"/>
    <n v="5"/>
    <n v="0.10638297872340426"/>
    <n v="49"/>
    <n v="42"/>
    <n v="5"/>
    <n v="0.10638297872340426"/>
  </r>
  <r>
    <x v="8"/>
    <x v="147"/>
    <s v="ASUNCION"/>
    <n v="1"/>
    <n v="1"/>
    <n v="1"/>
    <n v="0"/>
    <n v="0"/>
    <n v="28"/>
    <n v="27"/>
    <n v="27"/>
    <n v="1"/>
    <n v="0"/>
    <n v="1"/>
    <n v="3.5714285714285712E-2"/>
    <n v="29"/>
    <n v="28"/>
    <n v="1"/>
    <n v="3.4482758620689655E-2"/>
  </r>
  <r>
    <x v="8"/>
    <x v="38"/>
    <s v="LIMA"/>
    <n v="0"/>
    <n v="0"/>
    <n v="0"/>
    <n v="0"/>
    <s v=""/>
    <n v="57"/>
    <n v="56"/>
    <n v="56"/>
    <n v="1"/>
    <n v="0"/>
    <n v="1"/>
    <n v="1.7543859649122806E-2"/>
    <n v="57"/>
    <n v="56"/>
    <n v="1"/>
    <n v="1.7543859649122806E-2"/>
  </r>
  <r>
    <x v="8"/>
    <x v="39"/>
    <s v="MANILA"/>
    <n v="0"/>
    <n v="0"/>
    <n v="0"/>
    <n v="0"/>
    <s v=""/>
    <n v="20644"/>
    <n v="19849"/>
    <n v="19840"/>
    <n v="0.9995465766537357"/>
    <n v="0"/>
    <n v="704"/>
    <n v="3.4252907118182262E-2"/>
    <n v="20644"/>
    <n v="19849"/>
    <n v="704"/>
    <n v="3.4252907118182262E-2"/>
  </r>
  <r>
    <x v="8"/>
    <x v="74"/>
    <s v="DOHA"/>
    <n v="85"/>
    <n v="74"/>
    <n v="0"/>
    <n v="11"/>
    <n v="0.12941176470588237"/>
    <n v="23077"/>
    <n v="19653"/>
    <n v="19075"/>
    <n v="0.97058973184755504"/>
    <n v="47"/>
    <n v="3283"/>
    <n v="0.14284471130835835"/>
    <n v="23162"/>
    <n v="19774"/>
    <n v="3294"/>
    <n v="0.14279521414947113"/>
  </r>
  <r>
    <x v="8"/>
    <x v="40"/>
    <s v="BUCHAREST"/>
    <n v="0"/>
    <n v="0"/>
    <n v="0"/>
    <n v="0"/>
    <s v=""/>
    <n v="607"/>
    <n v="523"/>
    <n v="375"/>
    <n v="0.71701720841300187"/>
    <n v="4"/>
    <n v="71"/>
    <n v="0.11872909698996656"/>
    <n v="607"/>
    <n v="527"/>
    <n v="71"/>
    <n v="0.11872909698996656"/>
  </r>
  <r>
    <x v="8"/>
    <x v="41"/>
    <s v="KALININGRAD"/>
    <n v="0"/>
    <n v="0"/>
    <n v="0"/>
    <n v="0"/>
    <s v=""/>
    <n v="792"/>
    <n v="650"/>
    <n v="137"/>
    <n v="0.21076923076923076"/>
    <n v="0"/>
    <n v="135"/>
    <n v="0.17197452229299362"/>
    <n v="792"/>
    <n v="650"/>
    <n v="135"/>
    <n v="0.17197452229299362"/>
  </r>
  <r>
    <x v="8"/>
    <x v="41"/>
    <s v="MOSCOW"/>
    <n v="0"/>
    <n v="0"/>
    <n v="0"/>
    <n v="0"/>
    <s v=""/>
    <n v="14684"/>
    <n v="11471"/>
    <n v="2179"/>
    <n v="0.18995728358469183"/>
    <n v="58"/>
    <n v="3101"/>
    <n v="0.21196172248803827"/>
    <n v="14684"/>
    <n v="11529"/>
    <n v="3101"/>
    <n v="0.21196172248803827"/>
  </r>
  <r>
    <x v="8"/>
    <x v="41"/>
    <s v="NOVOSIBIRSK"/>
    <n v="0"/>
    <n v="0"/>
    <n v="0"/>
    <n v="0"/>
    <s v=""/>
    <n v="1313"/>
    <n v="1141"/>
    <n v="128"/>
    <n v="0.11218229623137599"/>
    <n v="0"/>
    <n v="167"/>
    <n v="0.12767584097859327"/>
    <n v="1313"/>
    <n v="1141"/>
    <n v="167"/>
    <n v="0.12767584097859327"/>
  </r>
  <r>
    <x v="8"/>
    <x v="41"/>
    <s v="ST. PETERSBURG"/>
    <n v="0"/>
    <n v="0"/>
    <n v="0"/>
    <n v="0"/>
    <s v=""/>
    <n v="1682"/>
    <n v="1300"/>
    <n v="1072"/>
    <n v="0.82461538461538464"/>
    <n v="8"/>
    <n v="353"/>
    <n v="0.21252257676098735"/>
    <n v="1682"/>
    <n v="1308"/>
    <n v="353"/>
    <n v="0.21252257676098735"/>
  </r>
  <r>
    <x v="8"/>
    <x v="41"/>
    <s v="YEKATERINBURG"/>
    <n v="0"/>
    <n v="0"/>
    <n v="0"/>
    <n v="0"/>
    <s v=""/>
    <n v="815"/>
    <n v="588"/>
    <n v="60"/>
    <n v="0.10204081632653061"/>
    <n v="5"/>
    <n v="202"/>
    <n v="0.25408805031446541"/>
    <n v="815"/>
    <n v="593"/>
    <n v="202"/>
    <n v="0.25408805031446541"/>
  </r>
  <r>
    <x v="8"/>
    <x v="75"/>
    <s v="KIGALI"/>
    <n v="0"/>
    <n v="0"/>
    <n v="0"/>
    <n v="0"/>
    <s v=""/>
    <n v="162"/>
    <n v="155"/>
    <n v="94"/>
    <n v="0.6064516129032258"/>
    <n v="1"/>
    <n v="4"/>
    <n v="2.5000000000000001E-2"/>
    <n v="162"/>
    <n v="156"/>
    <n v="4"/>
    <n v="2.5000000000000001E-2"/>
  </r>
  <r>
    <x v="8"/>
    <x v="42"/>
    <s v="JEDDAH"/>
    <n v="0"/>
    <n v="0"/>
    <n v="0"/>
    <n v="0"/>
    <s v=""/>
    <n v="6764"/>
    <n v="6384"/>
    <n v="6384"/>
    <n v="1"/>
    <n v="1"/>
    <n v="316"/>
    <n v="4.7157140725264883E-2"/>
    <n v="6764"/>
    <n v="6385"/>
    <n v="316"/>
    <n v="4.7157140725264883E-2"/>
  </r>
  <r>
    <x v="8"/>
    <x v="42"/>
    <s v="RIYADH"/>
    <n v="11"/>
    <n v="10"/>
    <n v="9"/>
    <n v="1"/>
    <n v="9.0909090909090912E-2"/>
    <n v="31347"/>
    <n v="27631"/>
    <n v="27527"/>
    <n v="0.99623611161376713"/>
    <n v="49"/>
    <n v="3534"/>
    <n v="0.11321842762862817"/>
    <n v="31358"/>
    <n v="27690"/>
    <n v="3535"/>
    <n v="0.11321056845476381"/>
  </r>
  <r>
    <x v="8"/>
    <x v="43"/>
    <s v="DAKAR"/>
    <n v="0"/>
    <n v="0"/>
    <n v="0"/>
    <n v="0"/>
    <s v=""/>
    <n v="2887"/>
    <n v="1747"/>
    <n v="525"/>
    <n v="0.3005151688609044"/>
    <n v="1"/>
    <n v="1129"/>
    <n v="0.39242266249565522"/>
    <n v="2887"/>
    <n v="1748"/>
    <n v="1129"/>
    <n v="0.39242266249565522"/>
  </r>
  <r>
    <x v="8"/>
    <x v="44"/>
    <s v="BELGRADE"/>
    <n v="14"/>
    <n v="8"/>
    <n v="5"/>
    <n v="6"/>
    <n v="0.42857142857142855"/>
    <n v="1299"/>
    <n v="1173"/>
    <n v="585"/>
    <n v="0.49872122762148335"/>
    <n v="4"/>
    <n v="118"/>
    <n v="9.1119691119691121E-2"/>
    <n v="1313"/>
    <n v="1185"/>
    <n v="124"/>
    <n v="9.4728800611153546E-2"/>
  </r>
  <r>
    <x v="8"/>
    <x v="76"/>
    <s v="SINGAPORE"/>
    <n v="11"/>
    <n v="10"/>
    <n v="10"/>
    <n v="1"/>
    <n v="9.0909090909090912E-2"/>
    <n v="5041"/>
    <n v="4842"/>
    <n v="4833"/>
    <n v="0.9981412639405205"/>
    <n v="0"/>
    <n v="193"/>
    <n v="3.8331678252234359E-2"/>
    <n v="5052"/>
    <n v="4852"/>
    <n v="194"/>
    <n v="3.8446294094332145E-2"/>
  </r>
  <r>
    <x v="8"/>
    <x v="46"/>
    <s v="LJUBLJANA"/>
    <n v="0"/>
    <n v="0"/>
    <n v="0"/>
    <n v="0"/>
    <s v=""/>
    <n v="57"/>
    <n v="0"/>
    <n v="0"/>
    <s v=""/>
    <n v="5"/>
    <n v="52"/>
    <n v="0.91228070175438591"/>
    <n v="57"/>
    <n v="5"/>
    <n v="52"/>
    <n v="0.91228070175438591"/>
  </r>
  <r>
    <x v="8"/>
    <x v="47"/>
    <s v="CAPE TOWN"/>
    <n v="0"/>
    <n v="0"/>
    <n v="0"/>
    <n v="0"/>
    <s v=""/>
    <n v="10558"/>
    <n v="10224"/>
    <n v="10189"/>
    <n v="0.99657668231611896"/>
    <n v="1"/>
    <n v="297"/>
    <n v="2.8226572894886903E-2"/>
    <n v="10558"/>
    <n v="10225"/>
    <n v="297"/>
    <n v="2.8226572894886903E-2"/>
  </r>
  <r>
    <x v="8"/>
    <x v="47"/>
    <s v="PRETORIA"/>
    <n v="11"/>
    <n v="6"/>
    <n v="6"/>
    <n v="0"/>
    <n v="0"/>
    <n v="17175"/>
    <n v="15967"/>
    <n v="15959"/>
    <n v="0.99949896661865101"/>
    <n v="0"/>
    <n v="1166"/>
    <n v="6.8055798750948457E-2"/>
    <n v="17186"/>
    <n v="15973"/>
    <n v="1166"/>
    <n v="6.8031973860785341E-2"/>
  </r>
  <r>
    <x v="8"/>
    <x v="48"/>
    <s v="SEOUL"/>
    <n v="1"/>
    <n v="1"/>
    <n v="1"/>
    <n v="0"/>
    <n v="0"/>
    <n v="457"/>
    <n v="435"/>
    <n v="136"/>
    <n v="0.31264367816091954"/>
    <n v="0"/>
    <n v="13"/>
    <n v="2.9017857142857144E-2"/>
    <n v="458"/>
    <n v="436"/>
    <n v="13"/>
    <n v="2.8953229398663696E-2"/>
  </r>
  <r>
    <x v="8"/>
    <x v="85"/>
    <s v="MADRID"/>
    <n v="0"/>
    <n v="0"/>
    <n v="0"/>
    <n v="0"/>
    <s v=""/>
    <n v="6"/>
    <n v="3"/>
    <n v="3"/>
    <n v="1"/>
    <n v="1"/>
    <n v="1"/>
    <n v="0.2"/>
    <n v="6"/>
    <n v="4"/>
    <n v="1"/>
    <n v="0.2"/>
  </r>
  <r>
    <x v="8"/>
    <x v="129"/>
    <s v="COLOMBO"/>
    <n v="0"/>
    <n v="0"/>
    <n v="0"/>
    <n v="0"/>
    <s v=""/>
    <n v="4527"/>
    <n v="2722"/>
    <n v="2582"/>
    <n v="0.94856722997795739"/>
    <n v="31"/>
    <n v="1702"/>
    <n v="0.38204264870931537"/>
    <n v="4527"/>
    <n v="2753"/>
    <n v="1702"/>
    <n v="0.38204264870931537"/>
  </r>
  <r>
    <x v="8"/>
    <x v="130"/>
    <s v="KHARTOUM"/>
    <n v="3"/>
    <n v="3"/>
    <n v="3"/>
    <n v="0"/>
    <n v="0"/>
    <n v="336"/>
    <n v="248"/>
    <n v="180"/>
    <n v="0.72580645161290325"/>
    <n v="6"/>
    <n v="81"/>
    <n v="0.2417910447761194"/>
    <n v="339"/>
    <n v="257"/>
    <n v="81"/>
    <n v="0.23964497041420119"/>
  </r>
  <r>
    <x v="8"/>
    <x v="77"/>
    <s v="BERN"/>
    <n v="0"/>
    <n v="0"/>
    <n v="0"/>
    <n v="0"/>
    <s v=""/>
    <n v="16"/>
    <n v="16"/>
    <n v="15"/>
    <n v="0.9375"/>
    <n v="0"/>
    <n v="0"/>
    <n v="0"/>
    <n v="16"/>
    <n v="16"/>
    <s v=""/>
    <s v=""/>
  </r>
  <r>
    <x v="8"/>
    <x v="50"/>
    <s v="TAIPEI"/>
    <n v="0"/>
    <n v="0"/>
    <n v="0"/>
    <n v="0"/>
    <s v=""/>
    <n v="279"/>
    <n v="248"/>
    <n v="228"/>
    <n v="0.91935483870967738"/>
    <n v="2"/>
    <n v="18"/>
    <n v="6.7164179104477612E-2"/>
    <n v="279"/>
    <n v="250"/>
    <n v="18"/>
    <n v="6.7164179104477612E-2"/>
  </r>
  <r>
    <x v="8"/>
    <x v="148"/>
    <s v="DUSHANBE"/>
    <n v="0"/>
    <n v="0"/>
    <n v="0"/>
    <n v="0"/>
    <s v=""/>
    <n v="4629"/>
    <n v="2977"/>
    <n v="1248"/>
    <n v="0.41921397379912662"/>
    <n v="109"/>
    <n v="1487"/>
    <n v="0.32516947299365845"/>
    <n v="4629"/>
    <n v="3086"/>
    <n v="1487"/>
    <n v="0.32516947299365845"/>
  </r>
  <r>
    <x v="8"/>
    <x v="78"/>
    <s v="DAR ES SALAAM"/>
    <n v="0"/>
    <n v="0"/>
    <n v="0"/>
    <n v="0"/>
    <s v=""/>
    <n v="3968"/>
    <n v="2925"/>
    <n v="968"/>
    <n v="0.33094017094017092"/>
    <n v="24"/>
    <n v="1009"/>
    <n v="0.25492673067205657"/>
    <n v="3968"/>
    <n v="2949"/>
    <n v="1009"/>
    <n v="0.25492673067205657"/>
  </r>
  <r>
    <x v="8"/>
    <x v="51"/>
    <s v="BANGKOK"/>
    <n v="1"/>
    <n v="0"/>
    <n v="0"/>
    <n v="0"/>
    <s v=""/>
    <n v="40877"/>
    <n v="37590"/>
    <n v="37574"/>
    <n v="0.9995743548816175"/>
    <n v="1"/>
    <n v="3144"/>
    <n v="7.7181784706026754E-2"/>
    <n v="40878"/>
    <n v="37591"/>
    <n v="3144"/>
    <n v="7.7181784706026754E-2"/>
  </r>
  <r>
    <x v="8"/>
    <x v="132"/>
    <s v="LOME"/>
    <n v="0"/>
    <n v="0"/>
    <n v="0"/>
    <n v="0"/>
    <s v=""/>
    <n v="796"/>
    <n v="649"/>
    <n v="341"/>
    <n v="0.52542372881355937"/>
    <n v="0"/>
    <n v="137"/>
    <n v="0.17430025445292621"/>
    <n v="796"/>
    <n v="649"/>
    <n v="137"/>
    <n v="0.17430025445292621"/>
  </r>
  <r>
    <x v="8"/>
    <x v="149"/>
    <s v="PORT OF SPAIN"/>
    <n v="3"/>
    <n v="3"/>
    <n v="2"/>
    <n v="0"/>
    <n v="0"/>
    <n v="154"/>
    <n v="145"/>
    <n v="83"/>
    <n v="0.57241379310344831"/>
    <n v="0"/>
    <n v="8"/>
    <n v="5.2287581699346407E-2"/>
    <n v="157"/>
    <n v="148"/>
    <n v="8"/>
    <n v="5.128205128205128E-2"/>
  </r>
  <r>
    <x v="8"/>
    <x v="52"/>
    <s v="TUNIS"/>
    <n v="0"/>
    <n v="0"/>
    <n v="0"/>
    <n v="0"/>
    <s v=""/>
    <n v="17590"/>
    <n v="15011"/>
    <n v="14846"/>
    <n v="0.98900806075544601"/>
    <n v="17"/>
    <n v="2512"/>
    <n v="0.14321550741163055"/>
    <n v="17590"/>
    <n v="15028"/>
    <n v="2512"/>
    <n v="0.14321550741163055"/>
  </r>
  <r>
    <x v="8"/>
    <x v="53"/>
    <s v="ANKARA"/>
    <n v="0"/>
    <n v="0"/>
    <n v="0"/>
    <n v="0"/>
    <s v=""/>
    <n v="76163"/>
    <n v="45950"/>
    <n v="45780"/>
    <n v="0.99630032644178457"/>
    <n v="9491"/>
    <n v="20626"/>
    <n v="0.2711556916928497"/>
    <n v="76163"/>
    <n v="55441"/>
    <n v="20626"/>
    <n v="0.2711556916928497"/>
  </r>
  <r>
    <x v="8"/>
    <x v="53"/>
    <s v="ISTANBUL"/>
    <n v="7"/>
    <n v="6"/>
    <n v="4"/>
    <n v="1"/>
    <n v="0.14285714285714285"/>
    <n v="139661"/>
    <n v="109026"/>
    <n v="108519"/>
    <n v="0.99534973309118924"/>
    <n v="457"/>
    <n v="29954"/>
    <n v="0.21482103028607902"/>
    <n v="139668"/>
    <n v="109489"/>
    <n v="29955"/>
    <n v="0.21481741774475777"/>
  </r>
  <r>
    <x v="8"/>
    <x v="53"/>
    <s v="IZMIR"/>
    <n v="3"/>
    <n v="2"/>
    <n v="1"/>
    <n v="1"/>
    <n v="0.33333333333333331"/>
    <n v="37638"/>
    <n v="32412"/>
    <n v="32383"/>
    <n v="0.99910526965321489"/>
    <n v="258"/>
    <n v="4915"/>
    <n v="0.13077025409072768"/>
    <n v="37641"/>
    <n v="32672"/>
    <n v="4916"/>
    <n v="0.13078642119825476"/>
  </r>
  <r>
    <x v="8"/>
    <x v="150"/>
    <s v="ASHGABAT"/>
    <n v="0"/>
    <n v="0"/>
    <n v="0"/>
    <n v="0"/>
    <s v=""/>
    <n v="4979"/>
    <n v="4109"/>
    <n v="1901"/>
    <n v="0.4626429788269652"/>
    <n v="377"/>
    <n v="488"/>
    <n v="9.8110172899075185E-2"/>
    <n v="4979"/>
    <n v="4486"/>
    <n v="488"/>
    <n v="9.8110172899075185E-2"/>
  </r>
  <r>
    <x v="8"/>
    <x v="79"/>
    <s v="KAMPALA"/>
    <n v="2"/>
    <n v="0"/>
    <n v="0"/>
    <n v="2"/>
    <n v="1"/>
    <n v="4285"/>
    <n v="3077"/>
    <n v="1880"/>
    <n v="0.61098472538186543"/>
    <n v="11"/>
    <n v="1078"/>
    <n v="0.25876140182429186"/>
    <n v="4287"/>
    <n v="3088"/>
    <n v="1080"/>
    <n v="0.25911708253358923"/>
  </r>
  <r>
    <x v="8"/>
    <x v="54"/>
    <s v="DUBAI"/>
    <n v="2"/>
    <n v="2"/>
    <n v="2"/>
    <n v="0"/>
    <n v="0"/>
    <n v="26024"/>
    <n v="19428"/>
    <n v="19218"/>
    <n v="0.98919085855466338"/>
    <n v="167"/>
    <n v="6283"/>
    <n v="0.24279310611330088"/>
    <n v="26026"/>
    <n v="19597"/>
    <n v="6283"/>
    <n v="0.242774343122102"/>
  </r>
  <r>
    <x v="8"/>
    <x v="55"/>
    <s v="EDINBURGH"/>
    <n v="110"/>
    <n v="110"/>
    <n v="86"/>
    <n v="0"/>
    <n v="0"/>
    <n v="1385"/>
    <n v="1355"/>
    <n v="1351"/>
    <n v="0.99704797047970484"/>
    <n v="5"/>
    <n v="18"/>
    <n v="1.3062409288824383E-2"/>
    <n v="1495"/>
    <n v="1470"/>
    <n v="18"/>
    <n v="1.2096774193548387E-2"/>
  </r>
  <r>
    <x v="8"/>
    <x v="55"/>
    <s v="LONDON"/>
    <n v="901"/>
    <n v="892"/>
    <n v="806"/>
    <n v="5"/>
    <n v="5.5741360089186179E-3"/>
    <n v="25272"/>
    <n v="23722"/>
    <n v="22124"/>
    <n v="0.93263637130090216"/>
    <n v="25"/>
    <n v="1450"/>
    <n v="5.7546533317458425E-2"/>
    <n v="26173"/>
    <n v="24639"/>
    <n v="1455"/>
    <n v="5.575994481489998E-2"/>
  </r>
  <r>
    <x v="8"/>
    <x v="133"/>
    <s v="MONTEVIDEO"/>
    <n v="0"/>
    <n v="0"/>
    <n v="0"/>
    <n v="0"/>
    <s v=""/>
    <n v="17"/>
    <n v="16"/>
    <n v="13"/>
    <n v="0.8125"/>
    <n v="0"/>
    <n v="1"/>
    <n v="5.8823529411764705E-2"/>
    <n v="17"/>
    <n v="16"/>
    <n v="1"/>
    <n v="5.8823529411764705E-2"/>
  </r>
  <r>
    <x v="8"/>
    <x v="56"/>
    <s v="ATLANTA, GA"/>
    <n v="53"/>
    <n v="53"/>
    <n v="31"/>
    <n v="0"/>
    <n v="0"/>
    <n v="1250"/>
    <n v="1235"/>
    <n v="1102"/>
    <n v="0.89230769230769236"/>
    <n v="0"/>
    <n v="10"/>
    <n v="8.0321285140562242E-3"/>
    <n v="1303"/>
    <n v="1288"/>
    <n v="10"/>
    <n v="7.7041602465331279E-3"/>
  </r>
  <r>
    <x v="8"/>
    <x v="56"/>
    <s v="BOSTON, MA"/>
    <n v="7"/>
    <n v="7"/>
    <n v="4"/>
    <n v="0"/>
    <n v="0"/>
    <n v="1799"/>
    <n v="1737"/>
    <n v="1242"/>
    <n v="0.71502590673575128"/>
    <n v="0"/>
    <n v="42"/>
    <n v="2.3608768971332208E-2"/>
    <n v="1806"/>
    <n v="1744"/>
    <n v="42"/>
    <n v="2.3516237402015677E-2"/>
  </r>
  <r>
    <x v="8"/>
    <x v="56"/>
    <s v="CHICAGO, IL"/>
    <n v="39"/>
    <n v="39"/>
    <n v="25"/>
    <n v="0"/>
    <n v="0"/>
    <n v="2324"/>
    <n v="2195"/>
    <n v="2173"/>
    <n v="0.98997722095671981"/>
    <n v="6"/>
    <n v="109"/>
    <n v="4.7186147186147186E-2"/>
    <n v="2363"/>
    <n v="2240"/>
    <n v="109"/>
    <n v="4.6402724563644103E-2"/>
  </r>
  <r>
    <x v="8"/>
    <x v="56"/>
    <s v="HOUSTON, TX"/>
    <n v="67"/>
    <n v="67"/>
    <n v="4"/>
    <n v="0"/>
    <n v="0"/>
    <n v="1684"/>
    <n v="1537"/>
    <n v="826"/>
    <n v="0.53741054001301236"/>
    <n v="4"/>
    <n v="114"/>
    <n v="6.8882175226586101E-2"/>
    <n v="1751"/>
    <n v="1608"/>
    <n v="114"/>
    <n v="6.6202090592334492E-2"/>
  </r>
  <r>
    <x v="8"/>
    <x v="56"/>
    <s v="LOS ANGELES, CA"/>
    <n v="7"/>
    <n v="6"/>
    <n v="4"/>
    <n v="0"/>
    <n v="0"/>
    <n v="3094"/>
    <n v="3015"/>
    <n v="2993"/>
    <n v="0.99270315091210615"/>
    <n v="1"/>
    <n v="69"/>
    <n v="2.2366288492706644E-2"/>
    <n v="3101"/>
    <n v="3022"/>
    <n v="69"/>
    <n v="2.2322872856680685E-2"/>
  </r>
  <r>
    <x v="8"/>
    <x v="56"/>
    <s v="MIAMI, FL"/>
    <n v="18"/>
    <n v="17"/>
    <n v="3"/>
    <n v="0"/>
    <n v="0"/>
    <n v="1011"/>
    <n v="884"/>
    <n v="823"/>
    <n v="0.9309954751131222"/>
    <n v="1"/>
    <n v="119"/>
    <n v="0.11852589641434264"/>
    <n v="1029"/>
    <n v="902"/>
    <n v="119"/>
    <n v="0.11655239960822723"/>
  </r>
  <r>
    <x v="8"/>
    <x v="56"/>
    <s v="NEW YORK, NY"/>
    <n v="7"/>
    <n v="7"/>
    <n v="7"/>
    <n v="0"/>
    <n v="0"/>
    <n v="3818"/>
    <n v="3759"/>
    <n v="3754"/>
    <n v="0.99866985900505456"/>
    <n v="12"/>
    <n v="17"/>
    <n v="4.4878563885955647E-3"/>
    <n v="3825"/>
    <n v="3778"/>
    <n v="17"/>
    <n v="4.4795783926218705E-3"/>
  </r>
  <r>
    <x v="8"/>
    <x v="56"/>
    <s v="SAN FRANCISCO, CA"/>
    <n v="31"/>
    <n v="31"/>
    <n v="17"/>
    <n v="0"/>
    <n v="0"/>
    <n v="3574"/>
    <n v="3429"/>
    <n v="3379"/>
    <n v="0.98541848935549725"/>
    <n v="0"/>
    <n v="127"/>
    <n v="3.5714285714285712E-2"/>
    <n v="3605"/>
    <n v="3460"/>
    <n v="127"/>
    <n v="3.5405631446891551E-2"/>
  </r>
  <r>
    <x v="8"/>
    <x v="56"/>
    <s v="WASHINGTON, DC"/>
    <n v="10"/>
    <n v="10"/>
    <n v="8"/>
    <n v="0"/>
    <n v="0"/>
    <n v="1413"/>
    <n v="1377"/>
    <n v="1369"/>
    <n v="0.99419026870007265"/>
    <n v="2"/>
    <n v="27"/>
    <n v="1.9203413940256046E-2"/>
    <n v="1423"/>
    <n v="1389"/>
    <n v="27"/>
    <n v="1.9067796610169493E-2"/>
  </r>
  <r>
    <x v="8"/>
    <x v="92"/>
    <s v="TASHKENT"/>
    <n v="0"/>
    <n v="0"/>
    <n v="0"/>
    <n v="0"/>
    <s v=""/>
    <n v="16606"/>
    <n v="12780"/>
    <n v="4859"/>
    <n v="0.3802034428794992"/>
    <n v="221"/>
    <n v="3569"/>
    <n v="0.21538925769462886"/>
    <n v="16606"/>
    <n v="13001"/>
    <n v="3569"/>
    <n v="0.21538925769462886"/>
  </r>
  <r>
    <x v="8"/>
    <x v="135"/>
    <s v="CARACAS"/>
    <n v="0"/>
    <n v="0"/>
    <n v="0"/>
    <n v="0"/>
    <s v=""/>
    <n v="19"/>
    <n v="1"/>
    <n v="1"/>
    <n v="1"/>
    <n v="17"/>
    <n v="1"/>
    <n v="5.2631578947368418E-2"/>
    <n v="19"/>
    <n v="18"/>
    <n v="1"/>
    <n v="5.2631578947368418E-2"/>
  </r>
  <r>
    <x v="8"/>
    <x v="57"/>
    <s v="HANOI"/>
    <n v="0"/>
    <n v="0"/>
    <n v="0"/>
    <n v="0"/>
    <s v=""/>
    <n v="17908"/>
    <n v="16142"/>
    <n v="8571"/>
    <n v="0.53097509602279769"/>
    <n v="9"/>
    <n v="1681"/>
    <n v="9.4268730372364287E-2"/>
    <n v="17908"/>
    <n v="16151"/>
    <n v="1681"/>
    <n v="9.4268730372364287E-2"/>
  </r>
  <r>
    <x v="8"/>
    <x v="57"/>
    <s v="HO CHI MINH"/>
    <n v="0"/>
    <n v="0"/>
    <n v="0"/>
    <n v="0"/>
    <s v=""/>
    <n v="10662"/>
    <n v="9130"/>
    <n v="9114"/>
    <n v="0.99824753559693313"/>
    <n v="1"/>
    <n v="1473"/>
    <n v="0.13890984534138062"/>
    <n v="10662"/>
    <n v="9131"/>
    <n v="1473"/>
    <n v="0.13890984534138062"/>
  </r>
  <r>
    <x v="8"/>
    <x v="93"/>
    <s v="LUSAKA"/>
    <n v="0"/>
    <n v="0"/>
    <n v="0"/>
    <n v="0"/>
    <s v=""/>
    <n v="1244"/>
    <n v="982"/>
    <n v="383"/>
    <n v="0.39002036659877798"/>
    <n v="1"/>
    <n v="235"/>
    <n v="0.19293924466338258"/>
    <n v="1244"/>
    <n v="983"/>
    <n v="235"/>
    <n v="0.19293924466338258"/>
  </r>
  <r>
    <x v="8"/>
    <x v="136"/>
    <s v="HARARE"/>
    <n v="4"/>
    <n v="4"/>
    <n v="4"/>
    <n v="0"/>
    <n v="0"/>
    <n v="1214"/>
    <n v="1008"/>
    <n v="1003"/>
    <n v="0.99503968253968256"/>
    <n v="0"/>
    <n v="187"/>
    <n v="0.15648535564853555"/>
    <n v="1218"/>
    <n v="1012"/>
    <n v="187"/>
    <n v="0.15596330275229359"/>
  </r>
  <r>
    <x v="9"/>
    <x v="0"/>
    <s v="GJIROKASTER"/>
    <m/>
    <m/>
    <m/>
    <m/>
    <s v=""/>
    <n v="3"/>
    <m/>
    <m/>
    <s v=""/>
    <n v="1"/>
    <n v="2"/>
    <n v="0.66666666666666663"/>
    <n v="3"/>
    <n v="1"/>
    <n v="2"/>
    <n v="0.66666666666666663"/>
  </r>
  <r>
    <x v="9"/>
    <x v="0"/>
    <s v="KORCE"/>
    <m/>
    <m/>
    <m/>
    <m/>
    <s v=""/>
    <n v="1"/>
    <m/>
    <m/>
    <s v=""/>
    <n v="1"/>
    <m/>
    <n v="0"/>
    <n v="1"/>
    <n v="1"/>
    <s v=""/>
    <s v=""/>
  </r>
  <r>
    <x v="9"/>
    <x v="0"/>
    <s v="TIRANA"/>
    <m/>
    <m/>
    <m/>
    <m/>
    <s v=""/>
    <n v="220"/>
    <n v="178"/>
    <n v="84"/>
    <n v="0.47191011235955055"/>
    <n v="20"/>
    <n v="12"/>
    <n v="5.7142857142857141E-2"/>
    <n v="220"/>
    <n v="198"/>
    <n v="12"/>
    <n v="5.7142857142857141E-2"/>
  </r>
  <r>
    <x v="9"/>
    <x v="1"/>
    <s v="ALGIERS"/>
    <m/>
    <m/>
    <m/>
    <m/>
    <s v=""/>
    <n v="2066"/>
    <n v="826"/>
    <n v="334"/>
    <n v="0.40435835351089588"/>
    <m/>
    <n v="1230"/>
    <n v="0.59824902723735407"/>
    <n v="2066"/>
    <n v="826"/>
    <n v="1230"/>
    <n v="0.59824902723735407"/>
  </r>
  <r>
    <x v="9"/>
    <x v="2"/>
    <s v="BUENOS AIRES"/>
    <m/>
    <m/>
    <m/>
    <m/>
    <s v=""/>
    <n v="52"/>
    <n v="29"/>
    <n v="29"/>
    <n v="1"/>
    <n v="1"/>
    <n v="22"/>
    <n v="0.42307692307692307"/>
    <n v="52"/>
    <n v="30"/>
    <n v="22"/>
    <n v="0.42307692307692307"/>
  </r>
  <r>
    <x v="9"/>
    <x v="86"/>
    <s v="YEREVAN"/>
    <n v="2"/>
    <n v="2"/>
    <m/>
    <m/>
    <n v="0"/>
    <n v="21267"/>
    <n v="17121"/>
    <n v="5618"/>
    <n v="0.32813503884118916"/>
    <n v="2"/>
    <n v="4086"/>
    <n v="0.19265406195483051"/>
    <n v="21269"/>
    <n v="17125"/>
    <n v="4086"/>
    <n v="0.19263589646881335"/>
  </r>
  <r>
    <x v="9"/>
    <x v="3"/>
    <s v="ADELAIDE"/>
    <m/>
    <m/>
    <m/>
    <m/>
    <s v=""/>
    <n v="39"/>
    <n v="39"/>
    <n v="4"/>
    <n v="0.10256410256410256"/>
    <m/>
    <m/>
    <n v="0"/>
    <n v="39"/>
    <n v="39"/>
    <s v=""/>
    <s v=""/>
  </r>
  <r>
    <x v="9"/>
    <x v="3"/>
    <s v="CANBERRA"/>
    <m/>
    <m/>
    <m/>
    <m/>
    <s v=""/>
    <n v="37"/>
    <n v="37"/>
    <n v="10"/>
    <n v="0.27027027027027029"/>
    <m/>
    <m/>
    <n v="0"/>
    <n v="37"/>
    <n v="37"/>
    <s v=""/>
    <s v=""/>
  </r>
  <r>
    <x v="9"/>
    <x v="3"/>
    <s v="MELBOURNE"/>
    <m/>
    <m/>
    <m/>
    <m/>
    <s v=""/>
    <n v="186"/>
    <n v="185"/>
    <n v="48"/>
    <n v="0.25945945945945947"/>
    <n v="1"/>
    <m/>
    <n v="0"/>
    <n v="186"/>
    <n v="186"/>
    <s v=""/>
    <s v=""/>
  </r>
  <r>
    <x v="9"/>
    <x v="3"/>
    <s v="PERTH"/>
    <m/>
    <m/>
    <m/>
    <m/>
    <s v=""/>
    <n v="149"/>
    <n v="146"/>
    <n v="34"/>
    <n v="0.23287671232876711"/>
    <m/>
    <n v="1"/>
    <n v="6.8027210884353739E-3"/>
    <n v="149"/>
    <n v="146"/>
    <n v="1"/>
    <n v="6.8027210884353739E-3"/>
  </r>
  <r>
    <x v="9"/>
    <x v="3"/>
    <s v="SYDNEY"/>
    <m/>
    <m/>
    <m/>
    <m/>
    <s v=""/>
    <n v="475"/>
    <n v="473"/>
    <n v="138"/>
    <n v="0.29175475687103591"/>
    <m/>
    <n v="2"/>
    <n v="4.2105263157894736E-3"/>
    <n v="475"/>
    <n v="473"/>
    <n v="2"/>
    <n v="4.2105263157894736E-3"/>
  </r>
  <r>
    <x v="9"/>
    <x v="4"/>
    <s v="BAKU"/>
    <m/>
    <m/>
    <m/>
    <m/>
    <s v=""/>
    <n v="2481"/>
    <n v="2347"/>
    <n v="710"/>
    <n v="0.30251384746484872"/>
    <m/>
    <n v="123"/>
    <n v="4.9797570850202429E-2"/>
    <n v="2481"/>
    <n v="2347"/>
    <n v="123"/>
    <n v="4.9797570850202429E-2"/>
  </r>
  <r>
    <x v="9"/>
    <x v="5"/>
    <s v="SARAJEVO"/>
    <m/>
    <m/>
    <m/>
    <m/>
    <s v=""/>
    <n v="48"/>
    <n v="45"/>
    <n v="7"/>
    <n v="0.15555555555555556"/>
    <n v="2"/>
    <m/>
    <n v="0"/>
    <n v="48"/>
    <n v="47"/>
    <s v=""/>
    <s v=""/>
  </r>
  <r>
    <x v="9"/>
    <x v="6"/>
    <s v="BRASILIA"/>
    <m/>
    <m/>
    <m/>
    <m/>
    <s v=""/>
    <n v="3"/>
    <n v="2"/>
    <m/>
    <n v="0"/>
    <n v="1"/>
    <m/>
    <n v="0"/>
    <n v="3"/>
    <n v="3"/>
    <s v=""/>
    <s v=""/>
  </r>
  <r>
    <x v="9"/>
    <x v="6"/>
    <s v="SAO PAULO"/>
    <m/>
    <m/>
    <m/>
    <m/>
    <s v=""/>
    <n v="13"/>
    <n v="13"/>
    <n v="2"/>
    <n v="0.15384615384615385"/>
    <m/>
    <m/>
    <n v="0"/>
    <n v="13"/>
    <n v="13"/>
    <s v=""/>
    <s v=""/>
  </r>
  <r>
    <x v="9"/>
    <x v="7"/>
    <s v="SOFIA"/>
    <m/>
    <m/>
    <m/>
    <m/>
    <s v=""/>
    <n v="961"/>
    <n v="921"/>
    <n v="742"/>
    <n v="0.80564603691639525"/>
    <n v="6"/>
    <n v="19"/>
    <n v="2.0084566596194502E-2"/>
    <n v="961"/>
    <n v="927"/>
    <n v="19"/>
    <n v="2.0084566596194502E-2"/>
  </r>
  <r>
    <x v="9"/>
    <x v="8"/>
    <s v="MONTREAL"/>
    <m/>
    <m/>
    <m/>
    <m/>
    <s v=""/>
    <n v="271"/>
    <n v="265"/>
    <n v="239"/>
    <n v="0.90188679245283021"/>
    <m/>
    <n v="6"/>
    <n v="2.2140221402214021E-2"/>
    <n v="271"/>
    <n v="265"/>
    <n v="6"/>
    <n v="2.2140221402214021E-2"/>
  </r>
  <r>
    <x v="9"/>
    <x v="8"/>
    <s v="OTTAWA"/>
    <m/>
    <m/>
    <m/>
    <m/>
    <s v=""/>
    <n v="118"/>
    <n v="110"/>
    <n v="49"/>
    <n v="0.44545454545454544"/>
    <m/>
    <n v="6"/>
    <n v="5.1724137931034482E-2"/>
    <n v="118"/>
    <n v="110"/>
    <n v="6"/>
    <n v="5.1724137931034482E-2"/>
  </r>
  <r>
    <x v="9"/>
    <x v="8"/>
    <s v="TORONTO"/>
    <m/>
    <m/>
    <m/>
    <m/>
    <s v=""/>
    <n v="516"/>
    <n v="501"/>
    <n v="203"/>
    <n v="0.40518962075848303"/>
    <n v="13"/>
    <n v="1"/>
    <n v="1.9417475728155339E-3"/>
    <n v="516"/>
    <n v="514"/>
    <n v="1"/>
    <n v="1.9417475728155339E-3"/>
  </r>
  <r>
    <x v="9"/>
    <x v="8"/>
    <s v="VANCOUVER"/>
    <m/>
    <m/>
    <m/>
    <m/>
    <s v=""/>
    <n v="170"/>
    <n v="170"/>
    <n v="57"/>
    <n v="0.3352941176470588"/>
    <m/>
    <m/>
    <n v="0"/>
    <n v="170"/>
    <n v="170"/>
    <s v=""/>
    <s v=""/>
  </r>
  <r>
    <x v="9"/>
    <x v="9"/>
    <s v="SANTIAGO DE CHILE"/>
    <m/>
    <m/>
    <m/>
    <m/>
    <s v=""/>
    <n v="20"/>
    <n v="20"/>
    <n v="18"/>
    <n v="0.9"/>
    <m/>
    <m/>
    <n v="0"/>
    <n v="20"/>
    <n v="20"/>
    <s v=""/>
    <s v=""/>
  </r>
  <r>
    <x v="9"/>
    <x v="10"/>
    <s v="BEIJING"/>
    <m/>
    <m/>
    <m/>
    <m/>
    <s v=""/>
    <n v="13826"/>
    <n v="13201"/>
    <n v="2857"/>
    <n v="0.21642299825770775"/>
    <n v="2"/>
    <n v="558"/>
    <n v="4.0549378678875085E-2"/>
    <n v="13826"/>
    <n v="13203"/>
    <n v="558"/>
    <n v="4.0549378678875085E-2"/>
  </r>
  <r>
    <x v="9"/>
    <x v="10"/>
    <s v="GUANGZHOU (CANTON)"/>
    <m/>
    <m/>
    <m/>
    <m/>
    <s v=""/>
    <n v="8707"/>
    <n v="8035"/>
    <n v="1545"/>
    <n v="0.1922837585563161"/>
    <m/>
    <n v="573"/>
    <n v="6.6565985130111527E-2"/>
    <n v="8707"/>
    <n v="8035"/>
    <n v="573"/>
    <n v="6.6565985130111527E-2"/>
  </r>
  <r>
    <x v="9"/>
    <x v="10"/>
    <s v="SHANGHAI"/>
    <m/>
    <m/>
    <m/>
    <m/>
    <s v=""/>
    <n v="13398"/>
    <n v="10946"/>
    <n v="1399"/>
    <n v="0.12780924538644253"/>
    <m/>
    <n v="2264"/>
    <n v="0.17138531415594246"/>
    <n v="13398"/>
    <n v="10946"/>
    <n v="2264"/>
    <n v="0.17138531415594246"/>
  </r>
  <r>
    <x v="9"/>
    <x v="64"/>
    <s v="KINSHASA"/>
    <m/>
    <m/>
    <m/>
    <m/>
    <s v=""/>
    <n v="2673"/>
    <n v="1563"/>
    <n v="221"/>
    <n v="0.14139475367882279"/>
    <m/>
    <n v="71"/>
    <n v="4.3451652386780906E-2"/>
    <n v="2673"/>
    <n v="1563"/>
    <n v="71"/>
    <n v="4.3451652386780906E-2"/>
  </r>
  <r>
    <x v="9"/>
    <x v="12"/>
    <s v="ZAGREB"/>
    <m/>
    <m/>
    <m/>
    <m/>
    <s v=""/>
    <n v="2"/>
    <n v="1"/>
    <m/>
    <n v="0"/>
    <n v="1"/>
    <m/>
    <n v="0"/>
    <n v="2"/>
    <n v="2"/>
    <s v=""/>
    <s v=""/>
  </r>
  <r>
    <x v="9"/>
    <x v="13"/>
    <s v="HAVANA"/>
    <m/>
    <m/>
    <m/>
    <m/>
    <s v=""/>
    <n v="263"/>
    <n v="230"/>
    <n v="92"/>
    <n v="0.4"/>
    <m/>
    <n v="28"/>
    <n v="0.10852713178294573"/>
    <n v="263"/>
    <n v="230"/>
    <n v="28"/>
    <n v="0.10852713178294573"/>
  </r>
  <r>
    <x v="9"/>
    <x v="14"/>
    <s v="NICOSIA"/>
    <m/>
    <m/>
    <m/>
    <m/>
    <s v=""/>
    <n v="1897"/>
    <n v="1236"/>
    <n v="635"/>
    <n v="0.5137540453074434"/>
    <n v="27"/>
    <n v="600"/>
    <n v="0.322061191626409"/>
    <n v="1897"/>
    <n v="1263"/>
    <n v="600"/>
    <n v="0.322061191626409"/>
  </r>
  <r>
    <x v="9"/>
    <x v="15"/>
    <s v="ALEXANDRIA"/>
    <m/>
    <m/>
    <m/>
    <m/>
    <s v=""/>
    <n v="5119"/>
    <n v="4165"/>
    <n v="1141"/>
    <n v="0.2739495798319328"/>
    <m/>
    <n v="917"/>
    <n v="0.18044077134986225"/>
    <n v="5119"/>
    <n v="4165"/>
    <n v="917"/>
    <n v="0.18044077134986225"/>
  </r>
  <r>
    <x v="9"/>
    <x v="15"/>
    <s v="CAIRO"/>
    <m/>
    <m/>
    <m/>
    <m/>
    <s v=""/>
    <n v="10063"/>
    <n v="6959"/>
    <n v="2670"/>
    <n v="0.38367581549073143"/>
    <n v="3"/>
    <n v="3066"/>
    <n v="0.30574391703230952"/>
    <n v="10063"/>
    <n v="6962"/>
    <n v="3066"/>
    <n v="0.30574391703230952"/>
  </r>
  <r>
    <x v="9"/>
    <x v="16"/>
    <s v="ADDIS ABEBA"/>
    <m/>
    <m/>
    <m/>
    <m/>
    <s v=""/>
    <n v="714"/>
    <n v="577"/>
    <n v="190"/>
    <n v="0.3292894280762565"/>
    <m/>
    <n v="93"/>
    <n v="0.13880597014925372"/>
    <n v="714"/>
    <n v="577"/>
    <n v="93"/>
    <n v="0.13880597014925372"/>
  </r>
  <r>
    <x v="9"/>
    <x v="80"/>
    <s v="PARIS"/>
    <m/>
    <m/>
    <m/>
    <m/>
    <s v=""/>
    <n v="5"/>
    <n v="4"/>
    <n v="2"/>
    <n v="0.5"/>
    <m/>
    <n v="1"/>
    <n v="0.2"/>
    <n v="5"/>
    <n v="4"/>
    <n v="1"/>
    <n v="0.2"/>
  </r>
  <r>
    <x v="9"/>
    <x v="17"/>
    <s v="TBILISSI"/>
    <m/>
    <m/>
    <m/>
    <m/>
    <s v=""/>
    <n v="109"/>
    <n v="105"/>
    <n v="45"/>
    <n v="0.42857142857142855"/>
    <n v="2"/>
    <m/>
    <n v="0"/>
    <n v="109"/>
    <n v="107"/>
    <s v=""/>
    <s v=""/>
  </r>
  <r>
    <x v="9"/>
    <x v="18"/>
    <s v="STUTTGART"/>
    <m/>
    <m/>
    <m/>
    <m/>
    <s v=""/>
    <n v="2"/>
    <n v="2"/>
    <n v="1"/>
    <n v="0.5"/>
    <m/>
    <m/>
    <n v="0"/>
    <n v="2"/>
    <n v="2"/>
    <s v=""/>
    <s v=""/>
  </r>
  <r>
    <x v="9"/>
    <x v="19"/>
    <s v="HONG KONG"/>
    <m/>
    <m/>
    <m/>
    <m/>
    <s v=""/>
    <n v="31"/>
    <n v="31"/>
    <n v="7"/>
    <n v="0.22580645161290322"/>
    <m/>
    <m/>
    <n v="0"/>
    <n v="31"/>
    <n v="31"/>
    <s v=""/>
    <s v=""/>
  </r>
  <r>
    <x v="9"/>
    <x v="20"/>
    <s v="NEW DELHI"/>
    <m/>
    <m/>
    <m/>
    <m/>
    <s v=""/>
    <n v="33735"/>
    <n v="24012"/>
    <n v="6263"/>
    <n v="0.26082791937364652"/>
    <n v="5"/>
    <n v="9516"/>
    <n v="0.28378015686040614"/>
    <n v="33735"/>
    <n v="24017"/>
    <n v="9516"/>
    <n v="0.28378015686040614"/>
  </r>
  <r>
    <x v="9"/>
    <x v="21"/>
    <s v="JAKARTA"/>
    <m/>
    <m/>
    <m/>
    <m/>
    <s v=""/>
    <n v="4326"/>
    <n v="4208"/>
    <n v="1726"/>
    <n v="0.41017110266159695"/>
    <m/>
    <n v="101"/>
    <n v="2.3439313065676492E-2"/>
    <n v="4326"/>
    <n v="4208"/>
    <n v="101"/>
    <n v="2.3439313065676492E-2"/>
  </r>
  <r>
    <x v="9"/>
    <x v="22"/>
    <s v="TEHERAN"/>
    <m/>
    <m/>
    <m/>
    <m/>
    <s v=""/>
    <n v="4117"/>
    <n v="2429"/>
    <n v="628"/>
    <n v="0.25854261012762453"/>
    <n v="6"/>
    <n v="1621"/>
    <n v="0.39965483234714005"/>
    <n v="4117"/>
    <n v="2435"/>
    <n v="1621"/>
    <n v="0.39965483234714005"/>
  </r>
  <r>
    <x v="9"/>
    <x v="81"/>
    <s v="BAGHDAD"/>
    <m/>
    <m/>
    <m/>
    <m/>
    <s v=""/>
    <n v="1014"/>
    <n v="789"/>
    <n v="243"/>
    <n v="0.30798479087452474"/>
    <n v="7"/>
    <n v="181"/>
    <n v="0.18526100307062435"/>
    <n v="1014"/>
    <n v="796"/>
    <n v="181"/>
    <n v="0.18526100307062435"/>
  </r>
  <r>
    <x v="9"/>
    <x v="81"/>
    <s v="ERBIL"/>
    <m/>
    <m/>
    <m/>
    <m/>
    <s v=""/>
    <n v="2554"/>
    <n v="954"/>
    <n v="140"/>
    <n v="0.14675052410901468"/>
    <m/>
    <n v="1575"/>
    <n v="0.62277580071174377"/>
    <n v="2554"/>
    <n v="954"/>
    <n v="1575"/>
    <n v="0.62277580071174377"/>
  </r>
  <r>
    <x v="9"/>
    <x v="23"/>
    <s v="DUBLIN"/>
    <m/>
    <m/>
    <m/>
    <m/>
    <s v=""/>
    <n v="1013"/>
    <n v="1005"/>
    <n v="764"/>
    <n v="0.76019900497512438"/>
    <n v="3"/>
    <n v="2"/>
    <n v="1.9801980198019802E-3"/>
    <n v="1013"/>
    <n v="1008"/>
    <n v="2"/>
    <n v="1.9801980198019802E-3"/>
  </r>
  <r>
    <x v="9"/>
    <x v="24"/>
    <s v="JERUSALEM"/>
    <m/>
    <m/>
    <m/>
    <m/>
    <s v=""/>
    <n v="2606"/>
    <n v="2047"/>
    <n v="919"/>
    <n v="0.44894968246213973"/>
    <n v="6"/>
    <n v="252"/>
    <n v="0.10932754880694143"/>
    <n v="2606"/>
    <n v="2053"/>
    <n v="252"/>
    <n v="0.10932754880694143"/>
  </r>
  <r>
    <x v="9"/>
    <x v="24"/>
    <s v="TEL AVIV"/>
    <n v="1"/>
    <n v="1"/>
    <m/>
    <m/>
    <n v="0"/>
    <n v="669"/>
    <n v="656"/>
    <n v="46"/>
    <n v="7.0121951219512202E-2"/>
    <n v="2"/>
    <n v="7"/>
    <n v="1.0526315789473684E-2"/>
    <n v="670"/>
    <n v="659"/>
    <n v="7"/>
    <n v="1.0510510510510511E-2"/>
  </r>
  <r>
    <x v="9"/>
    <x v="70"/>
    <s v="ROME"/>
    <m/>
    <m/>
    <m/>
    <m/>
    <s v=""/>
    <n v="1"/>
    <n v="1"/>
    <n v="1"/>
    <n v="1"/>
    <m/>
    <m/>
    <n v="0"/>
    <n v="1"/>
    <n v="1"/>
    <s v=""/>
    <s v=""/>
  </r>
  <r>
    <x v="9"/>
    <x v="25"/>
    <s v="TOKYO"/>
    <m/>
    <m/>
    <m/>
    <m/>
    <s v=""/>
    <n v="385"/>
    <n v="361"/>
    <n v="54"/>
    <n v="0.14958448753462603"/>
    <n v="2"/>
    <n v="21"/>
    <n v="5.46875E-2"/>
    <n v="385"/>
    <n v="363"/>
    <n v="21"/>
    <n v="5.46875E-2"/>
  </r>
  <r>
    <x v="9"/>
    <x v="26"/>
    <s v="AMMAN"/>
    <m/>
    <m/>
    <m/>
    <m/>
    <s v=""/>
    <n v="4317"/>
    <n v="3856"/>
    <n v="2637"/>
    <n v="0.68386929460580914"/>
    <n v="13"/>
    <n v="392"/>
    <n v="9.1997183759680828E-2"/>
    <n v="4317"/>
    <n v="3869"/>
    <n v="392"/>
    <n v="9.1997183759680828E-2"/>
  </r>
  <r>
    <x v="9"/>
    <x v="27"/>
    <s v="ASTANA"/>
    <m/>
    <m/>
    <m/>
    <m/>
    <s v=""/>
    <n v="9674"/>
    <n v="9459"/>
    <n v="2910"/>
    <n v="0.30764351411354268"/>
    <n v="3"/>
    <n v="178"/>
    <n v="1.8464730290456432E-2"/>
    <n v="9674"/>
    <n v="9462"/>
    <n v="178"/>
    <n v="1.8464730290456432E-2"/>
  </r>
  <r>
    <x v="9"/>
    <x v="28"/>
    <s v="NAIROBI"/>
    <m/>
    <m/>
    <m/>
    <m/>
    <s v=""/>
    <n v="2169"/>
    <n v="1805"/>
    <n v="611"/>
    <n v="0.33850415512465376"/>
    <m/>
    <n v="341"/>
    <n v="0.15890027958993477"/>
    <n v="2169"/>
    <n v="1805"/>
    <n v="341"/>
    <n v="0.15890027958993477"/>
  </r>
  <r>
    <x v="9"/>
    <x v="82"/>
    <s v="PRISTINA"/>
    <m/>
    <m/>
    <m/>
    <m/>
    <s v=""/>
    <n v="7800"/>
    <n v="159"/>
    <n v="90"/>
    <n v="0.56603773584905659"/>
    <n v="6626"/>
    <n v="994"/>
    <n v="0.12777992029823884"/>
    <n v="7800"/>
    <n v="6785"/>
    <n v="994"/>
    <n v="0.12777992029823884"/>
  </r>
  <r>
    <x v="9"/>
    <x v="29"/>
    <s v="KUWAIT"/>
    <m/>
    <m/>
    <m/>
    <m/>
    <s v=""/>
    <n v="5543"/>
    <n v="4921"/>
    <n v="4509"/>
    <n v="0.91627717943507414"/>
    <m/>
    <n v="580"/>
    <n v="0.1054353753862934"/>
    <n v="5543"/>
    <n v="4921"/>
    <n v="580"/>
    <n v="0.1054353753862934"/>
  </r>
  <r>
    <x v="9"/>
    <x v="30"/>
    <s v="BEIRUT"/>
    <m/>
    <m/>
    <m/>
    <m/>
    <s v=""/>
    <n v="13731"/>
    <n v="12399"/>
    <n v="8245"/>
    <n v="0.66497298169207197"/>
    <n v="75"/>
    <n v="1178"/>
    <n v="8.6287723410489306E-2"/>
    <n v="13731"/>
    <n v="12474"/>
    <n v="1178"/>
    <n v="8.6287723410489306E-2"/>
  </r>
  <r>
    <x v="9"/>
    <x v="151"/>
    <s v="BENGHAZI"/>
    <m/>
    <m/>
    <m/>
    <m/>
    <s v=""/>
    <n v="457"/>
    <n v="388"/>
    <n v="199"/>
    <n v="0.51288659793814428"/>
    <n v="8"/>
    <n v="60"/>
    <n v="0.13157894736842105"/>
    <n v="457"/>
    <n v="396"/>
    <n v="60"/>
    <n v="0.13157894736842105"/>
  </r>
  <r>
    <x v="9"/>
    <x v="151"/>
    <s v="TRIPOLI"/>
    <m/>
    <m/>
    <m/>
    <m/>
    <s v=""/>
    <n v="4703"/>
    <n v="2708"/>
    <n v="1467"/>
    <n v="0.5417282127031019"/>
    <n v="7"/>
    <n v="1960"/>
    <n v="0.41925133689839572"/>
    <n v="4703"/>
    <n v="2715"/>
    <n v="1960"/>
    <n v="0.41925133689839572"/>
  </r>
  <r>
    <x v="9"/>
    <x v="32"/>
    <s v="MEXICO CITY"/>
    <m/>
    <m/>
    <m/>
    <m/>
    <s v=""/>
    <n v="17"/>
    <n v="15"/>
    <n v="1"/>
    <n v="6.6666666666666666E-2"/>
    <n v="2"/>
    <m/>
    <n v="0"/>
    <n v="17"/>
    <n v="17"/>
    <s v=""/>
    <s v=""/>
  </r>
  <r>
    <x v="9"/>
    <x v="83"/>
    <s v="PODGORICA"/>
    <m/>
    <m/>
    <m/>
    <m/>
    <s v=""/>
    <n v="247"/>
    <n v="245"/>
    <n v="160"/>
    <n v="0.65306122448979587"/>
    <n v="2"/>
    <m/>
    <n v="0"/>
    <n v="247"/>
    <n v="247"/>
    <s v=""/>
    <s v=""/>
  </r>
  <r>
    <x v="9"/>
    <x v="33"/>
    <s v="RABAT"/>
    <m/>
    <m/>
    <m/>
    <m/>
    <s v=""/>
    <n v="1092"/>
    <n v="781"/>
    <n v="228"/>
    <n v="0.29193341869398209"/>
    <n v="2"/>
    <n v="255"/>
    <n v="0.24566473988439305"/>
    <n v="1092"/>
    <n v="783"/>
    <n v="255"/>
    <n v="0.24566473988439305"/>
  </r>
  <r>
    <x v="9"/>
    <x v="34"/>
    <s v="ABUJA"/>
    <m/>
    <m/>
    <m/>
    <m/>
    <s v=""/>
    <n v="1663"/>
    <n v="1437"/>
    <n v="507"/>
    <n v="0.35281837160751567"/>
    <n v="1"/>
    <n v="203"/>
    <n v="0.12370505789152955"/>
    <n v="1663"/>
    <n v="1438"/>
    <n v="203"/>
    <n v="0.12370505789152955"/>
  </r>
  <r>
    <x v="9"/>
    <x v="35"/>
    <s v="BITOLA"/>
    <m/>
    <m/>
    <m/>
    <m/>
    <s v=""/>
    <n v="11"/>
    <n v="10"/>
    <n v="4"/>
    <n v="0.4"/>
    <m/>
    <n v="1"/>
    <n v="9.0909090909090912E-2"/>
    <n v="11"/>
    <n v="10"/>
    <n v="1"/>
    <n v="9.0909090909090912E-2"/>
  </r>
  <r>
    <x v="9"/>
    <x v="35"/>
    <s v="SKOPJE"/>
    <m/>
    <m/>
    <m/>
    <m/>
    <s v=""/>
    <n v="497"/>
    <n v="406"/>
    <n v="286"/>
    <n v="0.70443349753694584"/>
    <n v="26"/>
    <n v="46"/>
    <n v="9.6234309623430964E-2"/>
    <n v="497"/>
    <n v="432"/>
    <n v="46"/>
    <n v="9.6234309623430964E-2"/>
  </r>
  <r>
    <x v="9"/>
    <x v="37"/>
    <s v="ISLAMABAD"/>
    <m/>
    <m/>
    <m/>
    <m/>
    <s v=""/>
    <n v="560"/>
    <n v="181"/>
    <n v="45"/>
    <n v="0.24861878453038674"/>
    <m/>
    <n v="367"/>
    <n v="0.66970802919708028"/>
    <n v="560"/>
    <n v="181"/>
    <n v="367"/>
    <n v="0.66970802919708028"/>
  </r>
  <r>
    <x v="9"/>
    <x v="38"/>
    <s v="LIMA"/>
    <m/>
    <m/>
    <m/>
    <m/>
    <s v=""/>
    <n v="18"/>
    <n v="17"/>
    <n v="13"/>
    <n v="0.76470588235294112"/>
    <m/>
    <n v="1"/>
    <n v="5.5555555555555552E-2"/>
    <n v="18"/>
    <n v="17"/>
    <n v="1"/>
    <n v="5.5555555555555552E-2"/>
  </r>
  <r>
    <x v="9"/>
    <x v="39"/>
    <s v="MANILA"/>
    <m/>
    <m/>
    <m/>
    <m/>
    <s v=""/>
    <n v="15651"/>
    <n v="14771"/>
    <n v="10033"/>
    <n v="0.67923634147992684"/>
    <n v="2"/>
    <n v="757"/>
    <n v="4.8744365743721832E-2"/>
    <n v="15651"/>
    <n v="14773"/>
    <n v="757"/>
    <n v="4.8744365743721832E-2"/>
  </r>
  <r>
    <x v="9"/>
    <x v="74"/>
    <s v="DOHA"/>
    <n v="1"/>
    <n v="1"/>
    <m/>
    <m/>
    <n v="0"/>
    <n v="2999"/>
    <n v="2204"/>
    <n v="1366"/>
    <n v="0.61978221415607981"/>
    <n v="10"/>
    <n v="764"/>
    <n v="0.25654801880456685"/>
    <n v="3000"/>
    <n v="2215"/>
    <n v="764"/>
    <n v="0.25646189996643171"/>
  </r>
  <r>
    <x v="9"/>
    <x v="40"/>
    <s v="BUCHAREST"/>
    <m/>
    <m/>
    <m/>
    <m/>
    <s v=""/>
    <n v="483"/>
    <n v="405"/>
    <n v="172"/>
    <n v="0.42469135802469138"/>
    <n v="6"/>
    <n v="71"/>
    <n v="0.14730290456431536"/>
    <n v="483"/>
    <n v="411"/>
    <n v="71"/>
    <n v="0.14730290456431536"/>
  </r>
  <r>
    <x v="9"/>
    <x v="41"/>
    <s v="MOSCOW"/>
    <m/>
    <m/>
    <m/>
    <m/>
    <s v=""/>
    <n v="54963"/>
    <n v="47258"/>
    <n v="38159"/>
    <n v="0.80746117059545475"/>
    <n v="19"/>
    <n v="6997"/>
    <n v="0.12891992482588349"/>
    <n v="54963"/>
    <n v="47277"/>
    <n v="6997"/>
    <n v="0.12891992482588349"/>
  </r>
  <r>
    <x v="9"/>
    <x v="41"/>
    <s v="NOVOROSSIYSK"/>
    <m/>
    <m/>
    <m/>
    <m/>
    <s v=""/>
    <n v="4609"/>
    <n v="4085"/>
    <n v="2795"/>
    <n v="0.68421052631578949"/>
    <n v="2"/>
    <n v="373"/>
    <n v="8.3632286995515698E-2"/>
    <n v="4609"/>
    <n v="4087"/>
    <n v="373"/>
    <n v="8.3632286995515698E-2"/>
  </r>
  <r>
    <x v="9"/>
    <x v="41"/>
    <s v="ST. PETERSBURG"/>
    <m/>
    <m/>
    <m/>
    <m/>
    <s v=""/>
    <n v="3387"/>
    <n v="2946"/>
    <n v="1349"/>
    <n v="0.45790902919212489"/>
    <m/>
    <n v="389"/>
    <n v="0.11664167916041979"/>
    <n v="3387"/>
    <n v="2946"/>
    <n v="389"/>
    <n v="0.11664167916041979"/>
  </r>
  <r>
    <x v="9"/>
    <x v="42"/>
    <s v="RIYADH"/>
    <m/>
    <m/>
    <m/>
    <m/>
    <s v=""/>
    <n v="22880"/>
    <n v="20938"/>
    <n v="19450"/>
    <n v="0.92893304040500524"/>
    <n v="25"/>
    <n v="1718"/>
    <n v="7.574621930249989E-2"/>
    <n v="22880"/>
    <n v="20963"/>
    <n v="1718"/>
    <n v="7.574621930249989E-2"/>
  </r>
  <r>
    <x v="9"/>
    <x v="43"/>
    <s v="DAKAR"/>
    <m/>
    <m/>
    <m/>
    <m/>
    <s v=""/>
    <n v="240"/>
    <n v="94"/>
    <n v="9"/>
    <n v="9.5744680851063829E-2"/>
    <n v="3"/>
    <n v="135"/>
    <n v="0.5818965517241379"/>
    <n v="240"/>
    <n v="97"/>
    <n v="135"/>
    <n v="0.5818965517241379"/>
  </r>
  <r>
    <x v="9"/>
    <x v="44"/>
    <s v="BELGRADE"/>
    <m/>
    <m/>
    <m/>
    <m/>
    <s v=""/>
    <n v="298"/>
    <n v="276"/>
    <n v="153"/>
    <n v="0.55434782608695654"/>
    <n v="5"/>
    <n v="17"/>
    <n v="5.7046979865771813E-2"/>
    <n v="298"/>
    <n v="281"/>
    <n v="17"/>
    <n v="5.7046979865771813E-2"/>
  </r>
  <r>
    <x v="9"/>
    <x v="76"/>
    <s v="SINGAPORE"/>
    <m/>
    <m/>
    <m/>
    <m/>
    <s v=""/>
    <n v="1352"/>
    <n v="1341"/>
    <n v="738"/>
    <n v="0.55033557046979864"/>
    <m/>
    <n v="9"/>
    <n v="6.6666666666666671E-3"/>
    <n v="1352"/>
    <n v="1341"/>
    <n v="9"/>
    <n v="6.6666666666666671E-3"/>
  </r>
  <r>
    <x v="9"/>
    <x v="47"/>
    <s v="CAPE TOWN"/>
    <m/>
    <m/>
    <m/>
    <m/>
    <s v=""/>
    <n v="5534"/>
    <n v="5391"/>
    <n v="5386"/>
    <n v="0.99907252828788717"/>
    <m/>
    <n v="109"/>
    <n v="1.9818181818181818E-2"/>
    <n v="5534"/>
    <n v="5391"/>
    <n v="109"/>
    <n v="1.9818181818181818E-2"/>
  </r>
  <r>
    <x v="9"/>
    <x v="47"/>
    <s v="JOHANNESBURG"/>
    <m/>
    <m/>
    <m/>
    <m/>
    <s v=""/>
    <n v="7685"/>
    <n v="7324"/>
    <n v="7231"/>
    <n v="0.98730202075368656"/>
    <n v="4"/>
    <n v="311"/>
    <n v="4.0712135096216781E-2"/>
    <n v="7685"/>
    <n v="7328"/>
    <n v="311"/>
    <n v="4.0712135096216781E-2"/>
  </r>
  <r>
    <x v="9"/>
    <x v="48"/>
    <s v="SEOUL"/>
    <m/>
    <m/>
    <m/>
    <m/>
    <s v=""/>
    <n v="81"/>
    <n v="80"/>
    <n v="9"/>
    <n v="0.1125"/>
    <n v="1"/>
    <m/>
    <n v="0"/>
    <n v="81"/>
    <n v="81"/>
    <s v=""/>
    <s v=""/>
  </r>
  <r>
    <x v="9"/>
    <x v="49"/>
    <s v="DAMASCUS"/>
    <m/>
    <m/>
    <m/>
    <m/>
    <s v=""/>
    <n v="3391"/>
    <n v="1849"/>
    <n v="443"/>
    <n v="0.23958896700919416"/>
    <n v="1"/>
    <n v="1534"/>
    <n v="0.45330969267139481"/>
    <n v="3391"/>
    <n v="1850"/>
    <n v="1534"/>
    <n v="0.45330969267139481"/>
  </r>
  <r>
    <x v="9"/>
    <x v="51"/>
    <s v="BANGKOK"/>
    <m/>
    <m/>
    <m/>
    <m/>
    <s v=""/>
    <n v="1903"/>
    <n v="1803"/>
    <n v="532"/>
    <n v="0.29506378258458127"/>
    <n v="3"/>
    <n v="85"/>
    <n v="4.4949762030671601E-2"/>
    <n v="1903"/>
    <n v="1806"/>
    <n v="85"/>
    <n v="4.4949762030671601E-2"/>
  </r>
  <r>
    <x v="9"/>
    <x v="52"/>
    <s v="TUNIS"/>
    <n v="3"/>
    <n v="1"/>
    <n v="1"/>
    <n v="2"/>
    <n v="0.66666666666666663"/>
    <n v="2775"/>
    <n v="1172"/>
    <n v="514"/>
    <n v="0.43856655290102387"/>
    <n v="3"/>
    <n v="1564"/>
    <n v="0.57101131799926985"/>
    <n v="2778"/>
    <n v="1176"/>
    <n v="1566"/>
    <n v="0.57111597374179435"/>
  </r>
  <r>
    <x v="9"/>
    <x v="53"/>
    <s v="ANKARA"/>
    <m/>
    <m/>
    <m/>
    <m/>
    <s v=""/>
    <n v="8826"/>
    <n v="5375"/>
    <n v="2304"/>
    <n v="0.42865116279069765"/>
    <n v="12"/>
    <n v="3368"/>
    <n v="0.38469446030839521"/>
    <n v="8826"/>
    <n v="5387"/>
    <n v="3368"/>
    <n v="0.38469446030839521"/>
  </r>
  <r>
    <x v="9"/>
    <x v="53"/>
    <s v="EDIRNE"/>
    <m/>
    <m/>
    <m/>
    <m/>
    <s v=""/>
    <n v="29414"/>
    <n v="28718"/>
    <n v="27782"/>
    <n v="0.96740720105856959"/>
    <n v="1"/>
    <n v="663"/>
    <n v="2.2564835613641004E-2"/>
    <n v="29414"/>
    <n v="28719"/>
    <n v="663"/>
    <n v="2.2564835613641004E-2"/>
  </r>
  <r>
    <x v="9"/>
    <x v="53"/>
    <s v="ISTANBUL"/>
    <m/>
    <m/>
    <m/>
    <m/>
    <s v=""/>
    <n v="152778"/>
    <n v="124894"/>
    <n v="101123"/>
    <n v="0.80967060066936758"/>
    <n v="46"/>
    <n v="27559"/>
    <n v="0.18071593912091227"/>
    <n v="152778"/>
    <n v="124940"/>
    <n v="27559"/>
    <n v="0.18071593912091227"/>
  </r>
  <r>
    <x v="9"/>
    <x v="53"/>
    <s v="IZMIR"/>
    <m/>
    <m/>
    <m/>
    <m/>
    <s v=""/>
    <n v="63359"/>
    <n v="58283"/>
    <n v="43473"/>
    <n v="0.74589502942538988"/>
    <n v="1"/>
    <n v="4522"/>
    <n v="7.1999490494538743E-2"/>
    <n v="63359"/>
    <n v="58284"/>
    <n v="4522"/>
    <n v="7.1999490494538743E-2"/>
  </r>
  <r>
    <x v="9"/>
    <x v="91"/>
    <s v="KYIV"/>
    <m/>
    <m/>
    <m/>
    <m/>
    <s v=""/>
    <n v="2"/>
    <n v="1"/>
    <n v="1"/>
    <n v="1"/>
    <m/>
    <n v="1"/>
    <n v="0.5"/>
    <n v="2"/>
    <n v="1"/>
    <n v="1"/>
    <n v="0.5"/>
  </r>
  <r>
    <x v="9"/>
    <x v="91"/>
    <s v="ODESA"/>
    <m/>
    <m/>
    <m/>
    <m/>
    <s v=""/>
    <n v="49"/>
    <n v="44"/>
    <n v="21"/>
    <n v="0.47727272727272729"/>
    <n v="1"/>
    <n v="4"/>
    <n v="8.1632653061224483E-2"/>
    <n v="49"/>
    <n v="45"/>
    <n v="4"/>
    <n v="8.1632653061224483E-2"/>
  </r>
  <r>
    <x v="9"/>
    <x v="54"/>
    <s v="ABU DHABI"/>
    <n v="2"/>
    <m/>
    <m/>
    <n v="1"/>
    <n v="1"/>
    <n v="19543"/>
    <n v="13838"/>
    <n v="7262"/>
    <n v="0.52478681890446599"/>
    <n v="134"/>
    <n v="5513"/>
    <n v="0.28293559148062614"/>
    <n v="19545"/>
    <n v="13972"/>
    <n v="5514"/>
    <n v="0.28297239043415784"/>
  </r>
  <r>
    <x v="9"/>
    <x v="55"/>
    <s v="LONDON"/>
    <n v="13"/>
    <n v="12"/>
    <n v="2"/>
    <m/>
    <n v="0"/>
    <n v="26373"/>
    <n v="25032"/>
    <n v="17278"/>
    <n v="0.69023649728347714"/>
    <n v="113"/>
    <n v="1159"/>
    <n v="4.4061739659367397E-2"/>
    <n v="26386"/>
    <n v="25157"/>
    <n v="1159"/>
    <n v="4.4041647666818666E-2"/>
  </r>
  <r>
    <x v="9"/>
    <x v="133"/>
    <s v="MONTEVIDEO"/>
    <m/>
    <m/>
    <m/>
    <m/>
    <s v=""/>
    <n v="1"/>
    <n v="1"/>
    <n v="1"/>
    <n v="1"/>
    <m/>
    <m/>
    <n v="0"/>
    <n v="1"/>
    <n v="1"/>
    <s v=""/>
    <s v=""/>
  </r>
  <r>
    <x v="9"/>
    <x v="56"/>
    <s v="ATLANTA, GA"/>
    <m/>
    <m/>
    <m/>
    <m/>
    <s v=""/>
    <n v="359"/>
    <n v="317"/>
    <n v="317"/>
    <n v="1"/>
    <n v="14"/>
    <n v="19"/>
    <n v="5.4285714285714284E-2"/>
    <n v="359"/>
    <n v="331"/>
    <n v="19"/>
    <n v="5.4285714285714284E-2"/>
  </r>
  <r>
    <x v="9"/>
    <x v="56"/>
    <s v="BOSTON, MA"/>
    <m/>
    <m/>
    <m/>
    <m/>
    <s v=""/>
    <n v="553"/>
    <n v="550"/>
    <n v="482"/>
    <n v="0.87636363636363634"/>
    <m/>
    <n v="1"/>
    <n v="1.8148820326678765E-3"/>
    <n v="553"/>
    <n v="550"/>
    <n v="1"/>
    <n v="1.8148820326678765E-3"/>
  </r>
  <r>
    <x v="9"/>
    <x v="56"/>
    <s v="CHICAGO, IL"/>
    <m/>
    <m/>
    <m/>
    <m/>
    <s v=""/>
    <n v="935"/>
    <n v="912"/>
    <n v="828"/>
    <n v="0.90789473684210531"/>
    <n v="5"/>
    <n v="14"/>
    <n v="1.5037593984962405E-2"/>
    <n v="935"/>
    <n v="917"/>
    <n v="14"/>
    <n v="1.5037593984962405E-2"/>
  </r>
  <r>
    <x v="9"/>
    <x v="56"/>
    <s v="HOUSTON, TX"/>
    <m/>
    <m/>
    <m/>
    <m/>
    <s v=""/>
    <n v="804"/>
    <n v="797"/>
    <n v="795"/>
    <n v="0.9974905897114178"/>
    <n v="4"/>
    <n v="1"/>
    <n v="1.2468827930174563E-3"/>
    <n v="804"/>
    <n v="801"/>
    <n v="1"/>
    <n v="1.2468827930174563E-3"/>
  </r>
  <r>
    <x v="9"/>
    <x v="56"/>
    <s v="LOS ANGELES, CA"/>
    <m/>
    <m/>
    <m/>
    <m/>
    <s v=""/>
    <n v="567"/>
    <n v="559"/>
    <n v="245"/>
    <n v="0.43828264758497315"/>
    <n v="4"/>
    <n v="2"/>
    <n v="3.5398230088495575E-3"/>
    <n v="567"/>
    <n v="563"/>
    <n v="2"/>
    <n v="3.5398230088495575E-3"/>
  </r>
  <r>
    <x v="9"/>
    <x v="56"/>
    <s v="NEW YORK, NY"/>
    <m/>
    <m/>
    <m/>
    <m/>
    <s v=""/>
    <n v="1447"/>
    <n v="1407"/>
    <n v="845"/>
    <n v="0.60056858564321247"/>
    <n v="23"/>
    <n v="6"/>
    <n v="4.178272980501393E-3"/>
    <n v="1447"/>
    <n v="1430"/>
    <n v="6"/>
    <n v="4.178272980501393E-3"/>
  </r>
  <r>
    <x v="9"/>
    <x v="56"/>
    <s v="SAN FRANCISCO, CA"/>
    <m/>
    <m/>
    <m/>
    <m/>
    <s v=""/>
    <n v="680"/>
    <n v="673"/>
    <n v="439"/>
    <n v="0.6523031203566122"/>
    <n v="7"/>
    <m/>
    <n v="0"/>
    <n v="680"/>
    <n v="680"/>
    <s v=""/>
    <s v=""/>
  </r>
  <r>
    <x v="9"/>
    <x v="56"/>
    <s v="TAMPA, FL"/>
    <m/>
    <m/>
    <m/>
    <m/>
    <s v=""/>
    <n v="319"/>
    <n v="303"/>
    <n v="132"/>
    <n v="0.43564356435643564"/>
    <n v="16"/>
    <m/>
    <n v="0"/>
    <n v="319"/>
    <n v="319"/>
    <s v=""/>
    <s v=""/>
  </r>
  <r>
    <x v="9"/>
    <x v="56"/>
    <s v="WASHINGTON, DC"/>
    <m/>
    <m/>
    <m/>
    <m/>
    <s v=""/>
    <n v="1817"/>
    <n v="549"/>
    <n v="520"/>
    <n v="0.94717668488160289"/>
    <n v="1259"/>
    <n v="2"/>
    <n v="1.1049723756906078E-3"/>
    <n v="1817"/>
    <n v="1808"/>
    <n v="2"/>
    <n v="1.1049723756906078E-3"/>
  </r>
  <r>
    <x v="9"/>
    <x v="135"/>
    <s v="CARACAS"/>
    <m/>
    <m/>
    <m/>
    <m/>
    <s v=""/>
    <n v="1"/>
    <n v="1"/>
    <n v="1"/>
    <n v="1"/>
    <m/>
    <m/>
    <n v="0"/>
    <n v="1"/>
    <n v="1"/>
    <s v=""/>
    <s v=""/>
  </r>
  <r>
    <x v="9"/>
    <x v="57"/>
    <s v="HANOI"/>
    <m/>
    <m/>
    <m/>
    <m/>
    <s v=""/>
    <n v="1335"/>
    <n v="1235"/>
    <n v="361"/>
    <n v="0.29230769230769232"/>
    <n v="3"/>
    <n v="80"/>
    <n v="6.0698027314112293E-2"/>
    <n v="1335"/>
    <n v="1238"/>
    <n v="80"/>
    <n v="6.0698027314112293E-2"/>
  </r>
  <r>
    <x v="9"/>
    <x v="136"/>
    <s v="HARARE"/>
    <m/>
    <m/>
    <m/>
    <m/>
    <s v=""/>
    <n v="791"/>
    <n v="667"/>
    <n v="292"/>
    <n v="0.43778110944527737"/>
    <n v="4"/>
    <n v="119"/>
    <n v="0.15063291139240506"/>
    <n v="791"/>
    <n v="671"/>
    <n v="119"/>
    <n v="0.15063291139240506"/>
  </r>
  <r>
    <x v="10"/>
    <x v="0"/>
    <s v="TIRANA"/>
    <m/>
    <m/>
    <m/>
    <m/>
    <s v=""/>
    <n v="30"/>
    <n v="28"/>
    <n v="9"/>
    <n v="0.32142857142857145"/>
    <m/>
    <n v="2"/>
    <n v="6.6666666666666666E-2"/>
    <n v="30"/>
    <n v="28"/>
    <n v="2"/>
    <n v="6.6666666666666666E-2"/>
  </r>
  <r>
    <x v="10"/>
    <x v="1"/>
    <s v="ALGIERS"/>
    <m/>
    <m/>
    <m/>
    <m/>
    <s v=""/>
    <n v="1393"/>
    <n v="413"/>
    <n v="175"/>
    <n v="0.42372881355932202"/>
    <n v="1"/>
    <n v="980"/>
    <n v="0.70301291248206599"/>
    <n v="1393"/>
    <n v="414"/>
    <n v="980"/>
    <n v="0.70301291248206599"/>
  </r>
  <r>
    <x v="10"/>
    <x v="58"/>
    <s v="LUANDA"/>
    <m/>
    <m/>
    <m/>
    <m/>
    <s v=""/>
    <n v="765"/>
    <n v="298"/>
    <n v="130"/>
    <n v="0.43624161073825501"/>
    <m/>
    <n v="467"/>
    <n v="0.61045751633986933"/>
    <n v="765"/>
    <n v="298"/>
    <n v="467"/>
    <n v="0.61045751633986933"/>
  </r>
  <r>
    <x v="10"/>
    <x v="4"/>
    <s v="BAKU"/>
    <m/>
    <m/>
    <m/>
    <m/>
    <s v=""/>
    <n v="6053"/>
    <n v="5236"/>
    <n v="1633"/>
    <n v="0.31187929717341484"/>
    <m/>
    <n v="817"/>
    <n v="0.13497439286304311"/>
    <n v="6053"/>
    <n v="5236"/>
    <n v="817"/>
    <n v="0.13497439286304311"/>
  </r>
  <r>
    <x v="10"/>
    <x v="87"/>
    <s v="MINSK"/>
    <m/>
    <m/>
    <m/>
    <m/>
    <s v=""/>
    <n v="14611"/>
    <n v="14392"/>
    <n v="10525"/>
    <n v="0.73130906058921619"/>
    <m/>
    <n v="219"/>
    <n v="1.4988707138457326E-2"/>
    <n v="14611"/>
    <n v="14392"/>
    <n v="219"/>
    <n v="1.4988707138457326E-2"/>
  </r>
  <r>
    <x v="10"/>
    <x v="5"/>
    <s v="SARAJEVO"/>
    <m/>
    <m/>
    <m/>
    <m/>
    <s v=""/>
    <n v="18"/>
    <n v="12"/>
    <n v="4"/>
    <n v="0.33333333333333331"/>
    <n v="1"/>
    <n v="6"/>
    <n v="0.31578947368421051"/>
    <n v="18"/>
    <n v="13"/>
    <n v="6"/>
    <n v="0.31578947368421051"/>
  </r>
  <r>
    <x v="10"/>
    <x v="7"/>
    <s v="SOFIA"/>
    <m/>
    <m/>
    <m/>
    <m/>
    <s v=""/>
    <n v="482"/>
    <n v="472"/>
    <n v="218"/>
    <n v="0.46186440677966101"/>
    <m/>
    <n v="10"/>
    <n v="2.0746887966804978E-2"/>
    <n v="482"/>
    <n v="472"/>
    <n v="10"/>
    <n v="2.0746887966804978E-2"/>
  </r>
  <r>
    <x v="10"/>
    <x v="8"/>
    <s v="OTTAWA"/>
    <m/>
    <m/>
    <m/>
    <m/>
    <s v=""/>
    <n v="446"/>
    <n v="418"/>
    <n v="84"/>
    <n v="0.20095693779904306"/>
    <m/>
    <n v="28"/>
    <n v="6.2780269058295965E-2"/>
    <n v="446"/>
    <n v="418"/>
    <n v="28"/>
    <n v="6.2780269058295965E-2"/>
  </r>
  <r>
    <x v="10"/>
    <x v="10"/>
    <s v="BEIJING"/>
    <m/>
    <m/>
    <m/>
    <m/>
    <s v=""/>
    <n v="19572"/>
    <n v="17613"/>
    <n v="3086"/>
    <n v="0.17521149151195139"/>
    <m/>
    <n v="1959"/>
    <n v="0.10009196811771919"/>
    <n v="19572"/>
    <n v="17613"/>
    <n v="1959"/>
    <n v="0.10009196811771919"/>
  </r>
  <r>
    <x v="10"/>
    <x v="10"/>
    <s v="CHONGQING"/>
    <m/>
    <m/>
    <m/>
    <m/>
    <s v=""/>
    <n v="3683"/>
    <n v="3461"/>
    <n v="908"/>
    <n v="0.26235192140999714"/>
    <m/>
    <n v="222"/>
    <n v="6.0276948140103176E-2"/>
    <n v="3683"/>
    <n v="3461"/>
    <n v="222"/>
    <n v="6.0276948140103176E-2"/>
  </r>
  <r>
    <x v="10"/>
    <x v="10"/>
    <s v="SHANGHAI"/>
    <m/>
    <m/>
    <m/>
    <m/>
    <s v=""/>
    <n v="17528"/>
    <n v="14685"/>
    <n v="4746"/>
    <n v="0.32318692543411642"/>
    <n v="1"/>
    <n v="2843"/>
    <n v="0.16218837355239887"/>
    <n v="17528"/>
    <n v="14686"/>
    <n v="2843"/>
    <n v="0.16218837355239887"/>
  </r>
  <r>
    <x v="10"/>
    <x v="11"/>
    <s v="BOGOTA"/>
    <m/>
    <m/>
    <m/>
    <m/>
    <s v=""/>
    <n v="5"/>
    <n v="5"/>
    <n v="2"/>
    <n v="0.4"/>
    <m/>
    <m/>
    <n v="0"/>
    <n v="5"/>
    <n v="5"/>
    <s v=""/>
    <s v=""/>
  </r>
  <r>
    <x v="10"/>
    <x v="65"/>
    <s v="ABIDJAN"/>
    <m/>
    <m/>
    <m/>
    <m/>
    <s v=""/>
    <n v="1006"/>
    <n v="419"/>
    <n v="64"/>
    <n v="0.15274463007159905"/>
    <m/>
    <n v="587"/>
    <n v="0.58349900596421467"/>
    <n v="1006"/>
    <n v="419"/>
    <n v="587"/>
    <n v="0.58349900596421467"/>
  </r>
  <r>
    <x v="10"/>
    <x v="13"/>
    <s v="HAVANA"/>
    <m/>
    <m/>
    <m/>
    <m/>
    <s v=""/>
    <n v="249"/>
    <n v="206"/>
    <n v="55"/>
    <n v="0.26699029126213591"/>
    <n v="1"/>
    <n v="43"/>
    <n v="0.17199999999999999"/>
    <n v="249"/>
    <n v="207"/>
    <n v="43"/>
    <n v="0.17199999999999999"/>
  </r>
  <r>
    <x v="10"/>
    <x v="113"/>
    <s v="QUITO"/>
    <m/>
    <m/>
    <m/>
    <m/>
    <s v=""/>
    <n v="1119"/>
    <n v="877"/>
    <n v="449"/>
    <n v="0.51197263397947546"/>
    <m/>
    <n v="242"/>
    <n v="0.2162645218945487"/>
    <n v="1119"/>
    <n v="877"/>
    <n v="242"/>
    <n v="0.2162645218945487"/>
  </r>
  <r>
    <x v="10"/>
    <x v="15"/>
    <s v="CAIRO"/>
    <m/>
    <m/>
    <m/>
    <m/>
    <s v=""/>
    <n v="3458"/>
    <n v="2560"/>
    <n v="800"/>
    <n v="0.3125"/>
    <n v="9"/>
    <n v="898"/>
    <n v="0.25901355638880874"/>
    <n v="3458"/>
    <n v="2569"/>
    <n v="898"/>
    <n v="0.25901355638880874"/>
  </r>
  <r>
    <x v="10"/>
    <x v="16"/>
    <s v="ADDIS ABEBA"/>
    <n v="1"/>
    <m/>
    <m/>
    <n v="1"/>
    <n v="1"/>
    <n v="596"/>
    <n v="309"/>
    <n v="114"/>
    <n v="0.36893203883495146"/>
    <n v="1"/>
    <n v="287"/>
    <n v="0.48073701842546063"/>
    <n v="597"/>
    <n v="310"/>
    <n v="288"/>
    <n v="0.48160535117056857"/>
  </r>
  <r>
    <x v="10"/>
    <x v="80"/>
    <s v="PARIS"/>
    <m/>
    <m/>
    <m/>
    <m/>
    <s v=""/>
    <n v="1"/>
    <n v="1"/>
    <m/>
    <n v="0"/>
    <m/>
    <m/>
    <n v="0"/>
    <n v="1"/>
    <n v="1"/>
    <s v=""/>
    <s v=""/>
  </r>
  <r>
    <x v="10"/>
    <x v="88"/>
    <s v="ACCRA"/>
    <m/>
    <m/>
    <m/>
    <m/>
    <s v=""/>
    <n v="1415"/>
    <n v="812"/>
    <n v="241"/>
    <n v="0.29679802955665024"/>
    <m/>
    <n v="603"/>
    <n v="0.42614840989399294"/>
    <n v="1415"/>
    <n v="812"/>
    <n v="603"/>
    <n v="0.42614840989399294"/>
  </r>
  <r>
    <x v="10"/>
    <x v="68"/>
    <s v="ATHENS"/>
    <m/>
    <m/>
    <m/>
    <m/>
    <s v=""/>
    <n v="97"/>
    <n v="90"/>
    <n v="36"/>
    <n v="0.4"/>
    <m/>
    <n v="7"/>
    <n v="7.2164948453608241E-2"/>
    <n v="97"/>
    <n v="90"/>
    <n v="7"/>
    <n v="7.2164948453608241E-2"/>
  </r>
  <r>
    <x v="10"/>
    <x v="20"/>
    <s v="MUMBAI"/>
    <m/>
    <m/>
    <m/>
    <m/>
    <s v=""/>
    <n v="11921"/>
    <n v="11231"/>
    <n v="4731"/>
    <n v="0.42124476894310392"/>
    <m/>
    <n v="690"/>
    <n v="5.7881050247462464E-2"/>
    <n v="11921"/>
    <n v="11231"/>
    <n v="690"/>
    <n v="5.7881050247462464E-2"/>
  </r>
  <r>
    <x v="10"/>
    <x v="20"/>
    <s v="NEW DELHI"/>
    <m/>
    <m/>
    <m/>
    <m/>
    <s v=""/>
    <n v="7217"/>
    <n v="4741"/>
    <n v="1923"/>
    <n v="0.40561063066863529"/>
    <n v="22"/>
    <n v="2476"/>
    <n v="0.34203619284431552"/>
    <n v="7217"/>
    <n v="4763"/>
    <n v="2476"/>
    <n v="0.34203619284431552"/>
  </r>
  <r>
    <x v="10"/>
    <x v="21"/>
    <s v="JAKARTA"/>
    <m/>
    <m/>
    <m/>
    <m/>
    <s v=""/>
    <n v="4342"/>
    <n v="4043"/>
    <n v="288"/>
    <n v="7.1234232005936191E-2"/>
    <m/>
    <n v="299"/>
    <n v="6.8862275449101798E-2"/>
    <n v="4342"/>
    <n v="4043"/>
    <n v="299"/>
    <n v="6.8862275449101798E-2"/>
  </r>
  <r>
    <x v="10"/>
    <x v="22"/>
    <s v="TEHERAN"/>
    <m/>
    <m/>
    <m/>
    <m/>
    <s v=""/>
    <n v="1825"/>
    <n v="1436"/>
    <n v="433"/>
    <n v="0.30153203342618384"/>
    <n v="31"/>
    <n v="389"/>
    <n v="0.20959051724137931"/>
    <n v="1825"/>
    <n v="1467"/>
    <n v="389"/>
    <n v="0.20959051724137931"/>
  </r>
  <r>
    <x v="10"/>
    <x v="81"/>
    <s v="ERBIL"/>
    <m/>
    <m/>
    <m/>
    <m/>
    <s v=""/>
    <n v="970"/>
    <n v="492"/>
    <n v="123"/>
    <n v="0.25"/>
    <n v="5"/>
    <n v="478"/>
    <n v="0.49025641025641026"/>
    <n v="970"/>
    <n v="497"/>
    <n v="478"/>
    <n v="0.49025641025641026"/>
  </r>
  <r>
    <x v="10"/>
    <x v="23"/>
    <s v="DUBLIN"/>
    <m/>
    <m/>
    <m/>
    <m/>
    <s v=""/>
    <n v="354"/>
    <n v="308"/>
    <n v="152"/>
    <n v="0.4935064935064935"/>
    <m/>
    <n v="46"/>
    <n v="0.12994350282485875"/>
    <n v="354"/>
    <n v="308"/>
    <n v="46"/>
    <n v="0.12994350282485875"/>
  </r>
  <r>
    <x v="10"/>
    <x v="24"/>
    <s v="TEL AVIV"/>
    <m/>
    <m/>
    <m/>
    <m/>
    <s v=""/>
    <n v="651"/>
    <n v="474"/>
    <n v="131"/>
    <n v="0.27637130801687765"/>
    <n v="1"/>
    <n v="177"/>
    <n v="0.2714723926380368"/>
    <n v="651"/>
    <n v="475"/>
    <n v="177"/>
    <n v="0.2714723926380368"/>
  </r>
  <r>
    <x v="10"/>
    <x v="70"/>
    <s v="MILAN"/>
    <m/>
    <m/>
    <m/>
    <m/>
    <s v=""/>
    <n v="4"/>
    <n v="4"/>
    <n v="4"/>
    <n v="1"/>
    <m/>
    <m/>
    <n v="0"/>
    <n v="4"/>
    <n v="4"/>
    <s v=""/>
    <s v=""/>
  </r>
  <r>
    <x v="10"/>
    <x v="25"/>
    <s v="TOKYO"/>
    <m/>
    <m/>
    <m/>
    <m/>
    <s v=""/>
    <n v="170"/>
    <n v="153"/>
    <n v="29"/>
    <n v="0.18954248366013071"/>
    <m/>
    <n v="17"/>
    <n v="0.1"/>
    <n v="170"/>
    <n v="153"/>
    <n v="17"/>
    <n v="0.1"/>
  </r>
  <r>
    <x v="10"/>
    <x v="26"/>
    <s v="AMMAN"/>
    <m/>
    <m/>
    <m/>
    <m/>
    <s v=""/>
    <n v="4689"/>
    <n v="3730"/>
    <n v="1777"/>
    <n v="0.47640750670241289"/>
    <n v="7"/>
    <n v="959"/>
    <n v="0.20421635434412266"/>
    <n v="4689"/>
    <n v="3737"/>
    <n v="959"/>
    <n v="0.20421635434412266"/>
  </r>
  <r>
    <x v="10"/>
    <x v="27"/>
    <s v="ALMATY"/>
    <m/>
    <m/>
    <m/>
    <m/>
    <s v=""/>
    <n v="10311"/>
    <n v="9730"/>
    <n v="3260"/>
    <n v="0.33504624871531347"/>
    <n v="1"/>
    <n v="581"/>
    <n v="5.6342125678820791E-2"/>
    <n v="10311"/>
    <n v="9731"/>
    <n v="581"/>
    <n v="5.6342125678820791E-2"/>
  </r>
  <r>
    <x v="10"/>
    <x v="28"/>
    <s v="NAIROBI"/>
    <m/>
    <m/>
    <m/>
    <m/>
    <s v=""/>
    <n v="572"/>
    <n v="405"/>
    <n v="60"/>
    <n v="0.14814814814814814"/>
    <n v="2"/>
    <n v="167"/>
    <n v="0.29094076655052264"/>
    <n v="572"/>
    <n v="407"/>
    <n v="167"/>
    <n v="0.29094076655052264"/>
  </r>
  <r>
    <x v="10"/>
    <x v="82"/>
    <s v="PRISTINA"/>
    <m/>
    <m/>
    <m/>
    <m/>
    <s v=""/>
    <n v="1227"/>
    <n v="986"/>
    <n v="161"/>
    <n v="0.16328600405679514"/>
    <m/>
    <n v="241"/>
    <n v="0.19641401792991034"/>
    <n v="1227"/>
    <n v="986"/>
    <n v="241"/>
    <n v="0.19641401792991034"/>
  </r>
  <r>
    <x v="10"/>
    <x v="29"/>
    <s v="KUWAIT"/>
    <m/>
    <m/>
    <m/>
    <m/>
    <s v=""/>
    <n v="1314"/>
    <n v="1144"/>
    <n v="1032"/>
    <n v="0.90209790209790208"/>
    <m/>
    <n v="170"/>
    <n v="0.12937595129375951"/>
    <n v="1314"/>
    <n v="1144"/>
    <n v="170"/>
    <n v="0.12937595129375951"/>
  </r>
  <r>
    <x v="10"/>
    <x v="141"/>
    <s v="BISHKEK"/>
    <m/>
    <m/>
    <m/>
    <m/>
    <s v=""/>
    <n v="10649"/>
    <n v="8401"/>
    <n v="4203"/>
    <n v="0.50029758362099752"/>
    <m/>
    <n v="2248"/>
    <n v="0.21109963376842897"/>
    <n v="10649"/>
    <n v="8401"/>
    <n v="2248"/>
    <n v="0.21109963376842897"/>
  </r>
  <r>
    <x v="10"/>
    <x v="30"/>
    <s v="BEIRUT"/>
    <m/>
    <m/>
    <m/>
    <m/>
    <s v=""/>
    <n v="448"/>
    <n v="322"/>
    <n v="88"/>
    <n v="0.27329192546583853"/>
    <m/>
    <n v="126"/>
    <n v="0.28125"/>
    <n v="448"/>
    <n v="322"/>
    <n v="126"/>
    <n v="0.28125"/>
  </r>
  <r>
    <x v="10"/>
    <x v="31"/>
    <s v="KUALA LUMPUR"/>
    <m/>
    <m/>
    <m/>
    <m/>
    <s v=""/>
    <n v="88"/>
    <n v="52"/>
    <n v="10"/>
    <n v="0.19230769230769232"/>
    <m/>
    <n v="36"/>
    <n v="0.40909090909090912"/>
    <n v="88"/>
    <n v="52"/>
    <n v="36"/>
    <n v="0.40909090909090912"/>
  </r>
  <r>
    <x v="10"/>
    <x v="32"/>
    <s v="MEXICO CITY"/>
    <m/>
    <m/>
    <m/>
    <m/>
    <s v=""/>
    <n v="3"/>
    <n v="3"/>
    <n v="3"/>
    <n v="1"/>
    <m/>
    <m/>
    <n v="0"/>
    <n v="3"/>
    <n v="3"/>
    <s v=""/>
    <s v=""/>
  </r>
  <r>
    <x v="10"/>
    <x v="89"/>
    <s v="CHISINAU"/>
    <m/>
    <m/>
    <m/>
    <m/>
    <s v=""/>
    <n v="462"/>
    <n v="429"/>
    <n v="212"/>
    <n v="0.49417249417249415"/>
    <m/>
    <n v="33"/>
    <n v="7.1428571428571425E-2"/>
    <n v="462"/>
    <n v="429"/>
    <n v="33"/>
    <n v="7.1428571428571425E-2"/>
  </r>
  <r>
    <x v="10"/>
    <x v="90"/>
    <s v="ULAN BATOR"/>
    <m/>
    <m/>
    <m/>
    <m/>
    <s v=""/>
    <n v="507"/>
    <n v="478"/>
    <n v="48"/>
    <n v="0.100418410041841"/>
    <m/>
    <n v="29"/>
    <n v="5.7199211045364892E-2"/>
    <n v="507"/>
    <n v="478"/>
    <n v="29"/>
    <n v="5.7199211045364892E-2"/>
  </r>
  <r>
    <x v="10"/>
    <x v="33"/>
    <s v="RABAT"/>
    <m/>
    <m/>
    <m/>
    <m/>
    <s v=""/>
    <n v="762"/>
    <n v="491"/>
    <n v="153"/>
    <n v="0.31160896130346233"/>
    <n v="1"/>
    <n v="271"/>
    <n v="0.35517693315858456"/>
    <n v="762"/>
    <n v="492"/>
    <n v="271"/>
    <n v="0.35517693315858456"/>
  </r>
  <r>
    <x v="10"/>
    <x v="34"/>
    <s v="ABUJA"/>
    <m/>
    <m/>
    <m/>
    <m/>
    <s v=""/>
    <n v="1006"/>
    <n v="419"/>
    <n v="64"/>
    <n v="0.15274463007159905"/>
    <m/>
    <n v="587"/>
    <n v="0.58349900596421467"/>
    <n v="1006"/>
    <n v="419"/>
    <n v="587"/>
    <n v="0.58349900596421467"/>
  </r>
  <r>
    <x v="10"/>
    <x v="35"/>
    <s v="SKOPJE"/>
    <m/>
    <m/>
    <m/>
    <m/>
    <s v=""/>
    <n v="16"/>
    <n v="12"/>
    <n v="2"/>
    <n v="0.16666666666666666"/>
    <m/>
    <n v="4"/>
    <n v="0.25"/>
    <n v="16"/>
    <n v="12"/>
    <n v="4"/>
    <n v="0.25"/>
  </r>
  <r>
    <x v="10"/>
    <x v="36"/>
    <s v="MUSCAT"/>
    <m/>
    <m/>
    <m/>
    <m/>
    <s v=""/>
    <n v="957"/>
    <n v="859"/>
    <n v="777"/>
    <n v="0.90454016298020956"/>
    <m/>
    <n v="98"/>
    <n v="0.10240334378265413"/>
    <n v="957"/>
    <n v="859"/>
    <n v="98"/>
    <n v="0.10240334378265413"/>
  </r>
  <r>
    <x v="10"/>
    <x v="37"/>
    <s v="ISLAMABAD"/>
    <m/>
    <m/>
    <m/>
    <m/>
    <s v=""/>
    <n v="1083"/>
    <n v="539"/>
    <n v="106"/>
    <n v="0.19666048237476808"/>
    <n v="3"/>
    <n v="544"/>
    <n v="0.50092081031307556"/>
    <n v="1083"/>
    <n v="542"/>
    <n v="544"/>
    <n v="0.50092081031307556"/>
  </r>
  <r>
    <x v="10"/>
    <x v="38"/>
    <s v="LIMA"/>
    <m/>
    <m/>
    <m/>
    <m/>
    <s v=""/>
    <n v="3"/>
    <n v="3"/>
    <n v="2"/>
    <n v="0.66666666666666663"/>
    <m/>
    <m/>
    <n v="0"/>
    <n v="3"/>
    <n v="3"/>
    <s v=""/>
    <s v=""/>
  </r>
  <r>
    <x v="10"/>
    <x v="39"/>
    <s v="MANILA"/>
    <m/>
    <m/>
    <m/>
    <m/>
    <s v=""/>
    <n v="1207"/>
    <n v="1174"/>
    <n v="410"/>
    <n v="0.34923339011925042"/>
    <m/>
    <n v="33"/>
    <n v="2.7340513670256836E-2"/>
    <n v="1207"/>
    <n v="1174"/>
    <n v="33"/>
    <n v="2.7340513670256836E-2"/>
  </r>
  <r>
    <x v="10"/>
    <x v="84"/>
    <s v="LISBON"/>
    <m/>
    <m/>
    <m/>
    <m/>
    <s v=""/>
    <n v="1"/>
    <n v="1"/>
    <m/>
    <n v="0"/>
    <m/>
    <m/>
    <n v="0"/>
    <n v="1"/>
    <n v="1"/>
    <s v=""/>
    <s v=""/>
  </r>
  <r>
    <x v="10"/>
    <x v="74"/>
    <s v="DOHA"/>
    <m/>
    <m/>
    <m/>
    <m/>
    <s v=""/>
    <n v="2810"/>
    <n v="2602"/>
    <n v="2146"/>
    <n v="0.82475019215987699"/>
    <n v="4"/>
    <n v="208"/>
    <n v="7.3916133617626154E-2"/>
    <n v="2810"/>
    <n v="2606"/>
    <n v="208"/>
    <n v="7.3916133617626154E-2"/>
  </r>
  <r>
    <x v="10"/>
    <x v="40"/>
    <s v="BUCHAREST"/>
    <m/>
    <m/>
    <m/>
    <m/>
    <s v=""/>
    <n v="784"/>
    <n v="608"/>
    <n v="387"/>
    <n v="0.63651315789473684"/>
    <m/>
    <n v="176"/>
    <n v="0.22448979591836735"/>
    <n v="784"/>
    <n v="608"/>
    <n v="176"/>
    <n v="0.22448979591836735"/>
  </r>
  <r>
    <x v="10"/>
    <x v="41"/>
    <s v="KAZAN"/>
    <m/>
    <m/>
    <m/>
    <m/>
    <s v=""/>
    <n v="1083"/>
    <n v="1013"/>
    <n v="147"/>
    <n v="0.14511352418558737"/>
    <m/>
    <n v="70"/>
    <n v="6.4635272391505072E-2"/>
    <n v="1083"/>
    <n v="1013"/>
    <n v="70"/>
    <n v="6.4635272391505072E-2"/>
  </r>
  <r>
    <x v="10"/>
    <x v="41"/>
    <s v="MOSCOW"/>
    <m/>
    <m/>
    <m/>
    <m/>
    <s v=""/>
    <n v="9282"/>
    <n v="8272"/>
    <n v="3774"/>
    <n v="0.45623791102514505"/>
    <n v="3"/>
    <n v="1010"/>
    <n v="0.10877759827679052"/>
    <n v="9282"/>
    <n v="8275"/>
    <n v="1010"/>
    <n v="0.10877759827679052"/>
  </r>
  <r>
    <x v="10"/>
    <x v="41"/>
    <s v="ST. PETERSBURG"/>
    <m/>
    <m/>
    <m/>
    <m/>
    <s v=""/>
    <n v="1662"/>
    <n v="1596"/>
    <n v="931"/>
    <n v="0.58333333333333337"/>
    <m/>
    <n v="66"/>
    <n v="3.9711191335740074E-2"/>
    <n v="1662"/>
    <n v="1596"/>
    <n v="66"/>
    <n v="3.9711191335740074E-2"/>
  </r>
  <r>
    <x v="10"/>
    <x v="41"/>
    <s v="YEKATERINBURG"/>
    <m/>
    <m/>
    <m/>
    <m/>
    <s v=""/>
    <n v="4342"/>
    <n v="4043"/>
    <n v="288"/>
    <n v="7.1234232005936191E-2"/>
    <m/>
    <n v="299"/>
    <n v="6.8862275449101798E-2"/>
    <n v="4342"/>
    <n v="4043"/>
    <n v="299"/>
    <n v="6.8862275449101798E-2"/>
  </r>
  <r>
    <x v="10"/>
    <x v="42"/>
    <s v="RIYADH"/>
    <m/>
    <m/>
    <m/>
    <m/>
    <s v=""/>
    <n v="2370"/>
    <n v="2088"/>
    <n v="1726"/>
    <n v="0.82662835249042144"/>
    <m/>
    <n v="282"/>
    <n v="0.11898734177215189"/>
    <n v="2370"/>
    <n v="2088"/>
    <n v="282"/>
    <n v="0.11898734177215189"/>
  </r>
  <r>
    <x v="10"/>
    <x v="44"/>
    <s v="BELGRADE"/>
    <m/>
    <m/>
    <m/>
    <m/>
    <s v=""/>
    <n v="811"/>
    <n v="753"/>
    <n v="187"/>
    <n v="0.24833997343957503"/>
    <m/>
    <n v="58"/>
    <n v="7.1516646115906288E-2"/>
    <n v="811"/>
    <n v="753"/>
    <n v="58"/>
    <n v="7.1516646115906288E-2"/>
  </r>
  <r>
    <x v="10"/>
    <x v="44"/>
    <s v="SUBOTICA"/>
    <m/>
    <m/>
    <m/>
    <m/>
    <s v=""/>
    <n v="493"/>
    <n v="475"/>
    <n v="158"/>
    <n v="0.33263157894736844"/>
    <m/>
    <n v="18"/>
    <n v="3.6511156186612576E-2"/>
    <n v="493"/>
    <n v="475"/>
    <n v="18"/>
    <n v="3.6511156186612576E-2"/>
  </r>
  <r>
    <x v="10"/>
    <x v="76"/>
    <s v="SINGAPORE"/>
    <m/>
    <m/>
    <m/>
    <m/>
    <s v=""/>
    <n v="282"/>
    <n v="271"/>
    <n v="141"/>
    <n v="0.52029520295202947"/>
    <m/>
    <n v="11"/>
    <n v="3.9007092198581561E-2"/>
    <n v="282"/>
    <n v="271"/>
    <n v="11"/>
    <n v="3.9007092198581561E-2"/>
  </r>
  <r>
    <x v="10"/>
    <x v="47"/>
    <s v="PRETORIA"/>
    <m/>
    <m/>
    <m/>
    <m/>
    <s v=""/>
    <n v="1576"/>
    <n v="1484"/>
    <n v="353"/>
    <n v="0.23787061994609165"/>
    <m/>
    <n v="92"/>
    <n v="5.8375634517766499E-2"/>
    <n v="1576"/>
    <n v="1484"/>
    <n v="92"/>
    <n v="5.8375634517766499E-2"/>
  </r>
  <r>
    <x v="10"/>
    <x v="48"/>
    <s v="SEOUL"/>
    <m/>
    <m/>
    <m/>
    <m/>
    <s v=""/>
    <n v="106"/>
    <n v="80"/>
    <n v="16"/>
    <n v="0.2"/>
    <m/>
    <n v="26"/>
    <n v="0.24528301886792453"/>
    <n v="106"/>
    <n v="80"/>
    <n v="26"/>
    <n v="0.24528301886792453"/>
  </r>
  <r>
    <x v="10"/>
    <x v="50"/>
    <s v="TAIPEI"/>
    <m/>
    <m/>
    <m/>
    <m/>
    <s v=""/>
    <n v="39"/>
    <n v="37"/>
    <n v="4"/>
    <n v="0.10810810810810811"/>
    <m/>
    <n v="2"/>
    <n v="5.128205128205128E-2"/>
    <n v="39"/>
    <n v="37"/>
    <n v="2"/>
    <n v="5.128205128205128E-2"/>
  </r>
  <r>
    <x v="10"/>
    <x v="51"/>
    <s v="BANGKOK"/>
    <m/>
    <m/>
    <m/>
    <m/>
    <s v=""/>
    <n v="1375"/>
    <n v="1281"/>
    <n v="378"/>
    <n v="0.29508196721311475"/>
    <n v="1"/>
    <n v="94"/>
    <n v="6.8313953488372089E-2"/>
    <n v="1375"/>
    <n v="1282"/>
    <n v="94"/>
    <n v="6.8313953488372089E-2"/>
  </r>
  <r>
    <x v="10"/>
    <x v="52"/>
    <s v="TUNIS"/>
    <m/>
    <m/>
    <m/>
    <m/>
    <s v=""/>
    <n v="500"/>
    <n v="273"/>
    <n v="98"/>
    <n v="0.35897435897435898"/>
    <m/>
    <n v="227"/>
    <n v="0.45400000000000001"/>
    <n v="500"/>
    <n v="273"/>
    <n v="227"/>
    <n v="0.45400000000000001"/>
  </r>
  <r>
    <x v="10"/>
    <x v="53"/>
    <s v="ANKARA"/>
    <m/>
    <m/>
    <m/>
    <m/>
    <s v=""/>
    <n v="7694"/>
    <n v="5932"/>
    <n v="3548"/>
    <n v="0.59811193526635198"/>
    <m/>
    <n v="1762"/>
    <n v="0.22900961788406551"/>
    <n v="7694"/>
    <n v="5932"/>
    <n v="1762"/>
    <n v="0.22900961788406551"/>
  </r>
  <r>
    <x v="10"/>
    <x v="53"/>
    <s v="ISTANBUL"/>
    <m/>
    <m/>
    <m/>
    <m/>
    <s v=""/>
    <n v="24670"/>
    <n v="21620"/>
    <n v="16235"/>
    <n v="0.75092506938020354"/>
    <n v="4"/>
    <n v="3050"/>
    <n v="0.12361189916511307"/>
    <n v="24670"/>
    <n v="21624"/>
    <n v="3050"/>
    <n v="0.12361189916511307"/>
  </r>
  <r>
    <x v="10"/>
    <x v="91"/>
    <s v="BEREHOVE"/>
    <m/>
    <m/>
    <m/>
    <m/>
    <s v=""/>
    <n v="600"/>
    <n v="535"/>
    <n v="64"/>
    <n v="0.11962616822429907"/>
    <n v="1"/>
    <n v="65"/>
    <n v="0.10815307820299501"/>
    <n v="600"/>
    <n v="536"/>
    <n v="65"/>
    <n v="0.10815307820299501"/>
  </r>
  <r>
    <x v="10"/>
    <x v="91"/>
    <s v="KYIV"/>
    <m/>
    <m/>
    <m/>
    <m/>
    <s v=""/>
    <n v="462"/>
    <n v="429"/>
    <n v="212"/>
    <n v="0.49417249417249415"/>
    <m/>
    <n v="33"/>
    <n v="7.1428571428571425E-2"/>
    <n v="462"/>
    <n v="429"/>
    <n v="33"/>
    <n v="7.1428571428571425E-2"/>
  </r>
  <r>
    <x v="10"/>
    <x v="91"/>
    <s v="UZHHOROD"/>
    <m/>
    <m/>
    <m/>
    <m/>
    <s v=""/>
    <n v="2941"/>
    <n v="2513"/>
    <n v="240"/>
    <n v="9.5503382411460405E-2"/>
    <n v="1"/>
    <n v="428"/>
    <n v="0.14547926580557444"/>
    <n v="2941"/>
    <n v="2514"/>
    <n v="428"/>
    <n v="0.14547926580557444"/>
  </r>
  <r>
    <x v="10"/>
    <x v="54"/>
    <s v="ABU DHABI"/>
    <m/>
    <m/>
    <m/>
    <m/>
    <s v=""/>
    <n v="9107"/>
    <n v="6315"/>
    <n v="2256"/>
    <n v="0.35724465558194773"/>
    <n v="7"/>
    <n v="2792"/>
    <n v="0.3063418915953478"/>
    <n v="9107"/>
    <n v="6322"/>
    <n v="2792"/>
    <n v="0.3063418915953478"/>
  </r>
  <r>
    <x v="10"/>
    <x v="55"/>
    <s v="LONDON"/>
    <m/>
    <m/>
    <m/>
    <m/>
    <s v=""/>
    <n v="2872"/>
    <n v="2521"/>
    <n v="1388"/>
    <n v="0.55057516858389532"/>
    <n v="2"/>
    <n v="351"/>
    <n v="0.12212943632567849"/>
    <n v="2872"/>
    <n v="2523"/>
    <n v="351"/>
    <n v="0.12212943632567849"/>
  </r>
  <r>
    <x v="10"/>
    <x v="56"/>
    <s v="CHICAGO, IL"/>
    <m/>
    <m/>
    <m/>
    <m/>
    <s v=""/>
    <n v="191"/>
    <n v="188"/>
    <n v="49"/>
    <n v="0.26063829787234044"/>
    <n v="5"/>
    <n v="3"/>
    <n v="1.5306122448979591E-2"/>
    <n v="191"/>
    <n v="193"/>
    <n v="3"/>
    <n v="1.5306122448979591E-2"/>
  </r>
  <r>
    <x v="10"/>
    <x v="56"/>
    <s v="LOS ANGELES, CA"/>
    <m/>
    <m/>
    <m/>
    <m/>
    <s v=""/>
    <n v="241"/>
    <n v="231"/>
    <n v="68"/>
    <n v="0.2943722943722944"/>
    <m/>
    <n v="10"/>
    <n v="4.1493775933609957E-2"/>
    <n v="241"/>
    <n v="231"/>
    <n v="10"/>
    <n v="4.1493775933609957E-2"/>
  </r>
  <r>
    <x v="10"/>
    <x v="56"/>
    <s v="NEW YORK, NY"/>
    <m/>
    <m/>
    <m/>
    <m/>
    <s v=""/>
    <n v="242"/>
    <n v="238"/>
    <n v="90"/>
    <n v="0.37815126050420167"/>
    <m/>
    <n v="4"/>
    <n v="1.6528925619834711E-2"/>
    <n v="242"/>
    <n v="238"/>
    <n v="4"/>
    <n v="1.6528925619834711E-2"/>
  </r>
  <r>
    <x v="10"/>
    <x v="56"/>
    <s v="WASHINGTON, DC"/>
    <m/>
    <m/>
    <m/>
    <m/>
    <s v=""/>
    <n v="254"/>
    <n v="247"/>
    <n v="168"/>
    <n v="0.68016194331983804"/>
    <m/>
    <n v="7"/>
    <n v="2.7559055118110236E-2"/>
    <n v="254"/>
    <n v="247"/>
    <n v="7"/>
    <n v="2.7559055118110236E-2"/>
  </r>
  <r>
    <x v="10"/>
    <x v="92"/>
    <s v="TASHKENT"/>
    <m/>
    <m/>
    <m/>
    <m/>
    <s v=""/>
    <n v="1547"/>
    <n v="1412"/>
    <n v="353"/>
    <n v="0.25"/>
    <n v="83"/>
    <n v="135"/>
    <n v="8.2822085889570546E-2"/>
    <n v="1547"/>
    <n v="1495"/>
    <n v="135"/>
    <n v="8.2822085889570546E-2"/>
  </r>
  <r>
    <x v="10"/>
    <x v="57"/>
    <s v="HANOI"/>
    <m/>
    <m/>
    <m/>
    <m/>
    <s v=""/>
    <n v="1282"/>
    <n v="934"/>
    <n v="98"/>
    <n v="0.10492505353319058"/>
    <m/>
    <n v="348"/>
    <n v="0.2714508580343214"/>
    <n v="1282"/>
    <n v="934"/>
    <n v="348"/>
    <n v="0.2714508580343214"/>
  </r>
  <r>
    <x v="10"/>
    <x v="57"/>
    <s v="HO CHI MINH"/>
    <m/>
    <m/>
    <m/>
    <m/>
    <s v=""/>
    <n v="895"/>
    <n v="800"/>
    <n v="141"/>
    <n v="0.17624999999999999"/>
    <m/>
    <n v="95"/>
    <n v="0.10614525139664804"/>
    <n v="895"/>
    <n v="800"/>
    <n v="95"/>
    <n v="0.10614525139664804"/>
  </r>
  <r>
    <x v="11"/>
    <x v="10"/>
    <s v="BEIJING"/>
    <m/>
    <m/>
    <m/>
    <m/>
    <s v=""/>
    <n v="11423"/>
    <n v="10349"/>
    <n v="1247"/>
    <n v="0.12049473379070441"/>
    <n v="0"/>
    <n v="277"/>
    <n v="2.6068134763786936E-2"/>
    <n v="11423"/>
    <n v="10349"/>
    <n v="277"/>
    <n v="2.6068134763786936E-2"/>
  </r>
  <r>
    <x v="11"/>
    <x v="20"/>
    <s v="NEW DELHI"/>
    <m/>
    <m/>
    <m/>
    <m/>
    <s v=""/>
    <n v="3043"/>
    <n v="2904"/>
    <n v="531"/>
    <n v="0.18285123966942149"/>
    <n v="0"/>
    <n v="122"/>
    <n v="4.03172504957039E-2"/>
    <n v="3043"/>
    <n v="2904"/>
    <n v="122"/>
    <n v="4.03172504957039E-2"/>
  </r>
  <r>
    <x v="11"/>
    <x v="41"/>
    <s v="MOSCOW"/>
    <m/>
    <m/>
    <m/>
    <m/>
    <s v=""/>
    <n v="40"/>
    <n v="39"/>
    <n v="17"/>
    <n v="0.4358974358974359"/>
    <n v="0"/>
    <n v="0"/>
    <n v="0"/>
    <n v="40"/>
    <n v="39"/>
    <s v=""/>
    <s v=""/>
  </r>
  <r>
    <x v="11"/>
    <x v="55"/>
    <s v="LONDON"/>
    <m/>
    <m/>
    <m/>
    <m/>
    <s v=""/>
    <n v="3069"/>
    <n v="3023"/>
    <n v="2474"/>
    <n v="0.81839232550446572"/>
    <n v="4"/>
    <n v="45"/>
    <n v="1.46484375E-2"/>
    <n v="3069"/>
    <n v="3027"/>
    <n v="45"/>
    <n v="1.46484375E-2"/>
  </r>
  <r>
    <x v="11"/>
    <x v="56"/>
    <s v="WASHINGTON, DC"/>
    <m/>
    <m/>
    <m/>
    <m/>
    <s v=""/>
    <n v="4966"/>
    <n v="4932"/>
    <n v="4280"/>
    <n v="0.8678021086780211"/>
    <n v="2"/>
    <n v="30"/>
    <n v="6.0435132957292505E-3"/>
    <n v="4966"/>
    <n v="4934"/>
    <n v="30"/>
    <n v="6.0435132957292505E-3"/>
  </r>
  <r>
    <x v="12"/>
    <x v="0"/>
    <s v="TIRANA"/>
    <m/>
    <m/>
    <m/>
    <m/>
    <s v=""/>
    <n v="282"/>
    <n v="267"/>
    <n v="161"/>
    <n v="0.60299625468164797"/>
    <n v="10"/>
    <n v="5"/>
    <n v="1.7730496453900711E-2"/>
    <n v="282"/>
    <n v="277"/>
    <n v="5"/>
    <n v="1.7730496453900711E-2"/>
  </r>
  <r>
    <x v="12"/>
    <x v="0"/>
    <s v="VLORE"/>
    <m/>
    <m/>
    <m/>
    <m/>
    <s v=""/>
    <n v="86"/>
    <n v="74"/>
    <n v="71"/>
    <n v="0.95945945945945943"/>
    <n v="4"/>
    <n v="8"/>
    <n v="9.3023255813953487E-2"/>
    <n v="86"/>
    <n v="78"/>
    <n v="8"/>
    <n v="9.3023255813953487E-2"/>
  </r>
  <r>
    <x v="12"/>
    <x v="1"/>
    <s v="ALGIERS"/>
    <m/>
    <m/>
    <m/>
    <m/>
    <s v=""/>
    <n v="26188"/>
    <n v="15569"/>
    <n v="12463"/>
    <n v="0.80050099556811616"/>
    <n v="166"/>
    <n v="10453"/>
    <n v="0.39915228348862075"/>
    <n v="26188"/>
    <n v="15735"/>
    <n v="10453"/>
    <n v="0.39915228348862075"/>
  </r>
  <r>
    <x v="12"/>
    <x v="58"/>
    <s v="LUANDA"/>
    <m/>
    <m/>
    <m/>
    <m/>
    <s v=""/>
    <n v="1500"/>
    <n v="885"/>
    <n v="133"/>
    <n v="0.15028248587570622"/>
    <m/>
    <n v="615"/>
    <n v="0.41"/>
    <n v="1500"/>
    <n v="885"/>
    <n v="615"/>
    <n v="0.41"/>
  </r>
  <r>
    <x v="12"/>
    <x v="2"/>
    <s v="BUENOS AIRES"/>
    <m/>
    <m/>
    <m/>
    <m/>
    <s v=""/>
    <n v="59"/>
    <n v="59"/>
    <n v="46"/>
    <n v="0.77966101694915257"/>
    <m/>
    <m/>
    <n v="0"/>
    <n v="59"/>
    <n v="59"/>
    <s v=""/>
    <s v=""/>
  </r>
  <r>
    <x v="12"/>
    <x v="86"/>
    <s v="YEREVAN"/>
    <m/>
    <m/>
    <m/>
    <m/>
    <s v=""/>
    <n v="20380"/>
    <n v="17293"/>
    <n v="5637"/>
    <n v="0.32597004568322441"/>
    <n v="3"/>
    <n v="3084"/>
    <n v="0.15132482826300295"/>
    <n v="20380"/>
    <n v="17296"/>
    <n v="3084"/>
    <n v="0.15132482826300295"/>
  </r>
  <r>
    <x v="12"/>
    <x v="3"/>
    <s v="ADELAIDE"/>
    <m/>
    <m/>
    <m/>
    <m/>
    <s v=""/>
    <n v="158"/>
    <n v="156"/>
    <n v="46"/>
    <n v="0.29487179487179488"/>
    <m/>
    <n v="2"/>
    <n v="1.2658227848101266E-2"/>
    <n v="158"/>
    <n v="156"/>
    <n v="2"/>
    <n v="1.2658227848101266E-2"/>
  </r>
  <r>
    <x v="12"/>
    <x v="3"/>
    <s v="BRISBANE"/>
    <m/>
    <m/>
    <m/>
    <m/>
    <s v=""/>
    <n v="332"/>
    <n v="327"/>
    <n v="135"/>
    <n v="0.41284403669724773"/>
    <n v="1"/>
    <n v="4"/>
    <n v="1.2048192771084338E-2"/>
    <n v="332"/>
    <n v="328"/>
    <n v="4"/>
    <n v="1.2048192771084338E-2"/>
  </r>
  <r>
    <x v="12"/>
    <x v="3"/>
    <s v="CANBERRA"/>
    <m/>
    <m/>
    <m/>
    <m/>
    <s v=""/>
    <n v="198"/>
    <n v="195"/>
    <n v="29"/>
    <n v="0.14871794871794872"/>
    <n v="1"/>
    <n v="2"/>
    <n v="1.0101010101010102E-2"/>
    <n v="198"/>
    <n v="196"/>
    <n v="2"/>
    <n v="1.0101010101010102E-2"/>
  </r>
  <r>
    <x v="12"/>
    <x v="3"/>
    <s v="MELBOURNE"/>
    <m/>
    <m/>
    <m/>
    <m/>
    <s v=""/>
    <n v="672"/>
    <n v="666"/>
    <n v="89"/>
    <n v="0.13363363363363365"/>
    <m/>
    <n v="6"/>
    <n v="8.9285714285714281E-3"/>
    <n v="672"/>
    <n v="666"/>
    <n v="6"/>
    <n v="8.9285714285714281E-3"/>
  </r>
  <r>
    <x v="12"/>
    <x v="3"/>
    <s v="PERTH"/>
    <m/>
    <m/>
    <m/>
    <m/>
    <s v=""/>
    <n v="220"/>
    <n v="219"/>
    <n v="44"/>
    <n v="0.20091324200913241"/>
    <m/>
    <n v="1"/>
    <n v="4.5454545454545452E-3"/>
    <n v="220"/>
    <n v="219"/>
    <n v="1"/>
    <n v="4.5454545454545452E-3"/>
  </r>
  <r>
    <x v="12"/>
    <x v="3"/>
    <s v="SYDNEY"/>
    <m/>
    <m/>
    <m/>
    <m/>
    <s v=""/>
    <n v="677"/>
    <n v="674"/>
    <n v="110"/>
    <n v="0.16320474777448071"/>
    <n v="1"/>
    <n v="2"/>
    <n v="2.9542097488921715E-3"/>
    <n v="677"/>
    <n v="675"/>
    <n v="2"/>
    <n v="2.9542097488921715E-3"/>
  </r>
  <r>
    <x v="12"/>
    <x v="59"/>
    <s v="VIENNA"/>
    <m/>
    <m/>
    <m/>
    <m/>
    <s v=""/>
    <n v="30"/>
    <n v="30"/>
    <n v="30"/>
    <n v="1"/>
    <m/>
    <m/>
    <n v="0"/>
    <n v="30"/>
    <n v="30"/>
    <s v=""/>
    <s v=""/>
  </r>
  <r>
    <x v="12"/>
    <x v="4"/>
    <s v="BAKU"/>
    <m/>
    <m/>
    <m/>
    <m/>
    <s v=""/>
    <n v="5179"/>
    <n v="4981"/>
    <n v="2814"/>
    <n v="0.56494679783176072"/>
    <n v="15"/>
    <n v="183"/>
    <n v="3.5335006758061401E-2"/>
    <n v="5179"/>
    <n v="4996"/>
    <n v="183"/>
    <n v="3.5335006758061401E-2"/>
  </r>
  <r>
    <x v="12"/>
    <x v="102"/>
    <s v="MANAMA"/>
    <m/>
    <m/>
    <m/>
    <m/>
    <s v=""/>
    <n v="6461"/>
    <n v="5884"/>
    <n v="5814"/>
    <n v="0.98810333106730119"/>
    <m/>
    <n v="577"/>
    <n v="8.9305061136047054E-2"/>
    <n v="6461"/>
    <n v="5884"/>
    <n v="577"/>
    <n v="8.9305061136047054E-2"/>
  </r>
  <r>
    <x v="12"/>
    <x v="94"/>
    <s v="DHAKA"/>
    <m/>
    <m/>
    <m/>
    <m/>
    <s v=""/>
    <n v="13705"/>
    <n v="5599"/>
    <n v="5192"/>
    <n v="0.92730844793713163"/>
    <n v="14"/>
    <n v="8092"/>
    <n v="0.59044144472820137"/>
    <n v="13705"/>
    <n v="5613"/>
    <n v="8092"/>
    <n v="0.59044144472820137"/>
  </r>
  <r>
    <x v="12"/>
    <x v="87"/>
    <s v="MINSK"/>
    <m/>
    <m/>
    <m/>
    <m/>
    <s v=""/>
    <n v="40260"/>
    <n v="40175"/>
    <n v="34316"/>
    <n v="0.85416303671437466"/>
    <n v="3"/>
    <n v="82"/>
    <n v="2.0367610531544958E-3"/>
    <n v="40260"/>
    <n v="40178"/>
    <n v="82"/>
    <n v="2.0367610531544958E-3"/>
  </r>
  <r>
    <x v="12"/>
    <x v="60"/>
    <s v="BRUSSELS"/>
    <m/>
    <m/>
    <m/>
    <m/>
    <s v=""/>
    <n v="8"/>
    <n v="6"/>
    <n v="3"/>
    <n v="0.5"/>
    <m/>
    <n v="2"/>
    <n v="0.25"/>
    <n v="8"/>
    <n v="6"/>
    <n v="2"/>
    <n v="0.25"/>
  </r>
  <r>
    <x v="12"/>
    <x v="104"/>
    <s v="LA PAZ"/>
    <m/>
    <m/>
    <m/>
    <m/>
    <s v=""/>
    <n v="867"/>
    <n v="605"/>
    <n v="205"/>
    <n v="0.33884297520661155"/>
    <m/>
    <n v="262"/>
    <n v="0.30219146482122261"/>
    <n v="867"/>
    <n v="605"/>
    <n v="262"/>
    <n v="0.30219146482122261"/>
  </r>
  <r>
    <x v="12"/>
    <x v="5"/>
    <s v="SARAJEVO"/>
    <m/>
    <m/>
    <m/>
    <m/>
    <s v=""/>
    <n v="105"/>
    <n v="97"/>
    <n v="94"/>
    <n v="0.96907216494845361"/>
    <m/>
    <n v="8"/>
    <n v="7.6190476190476197E-2"/>
    <n v="105"/>
    <n v="97"/>
    <n v="8"/>
    <n v="7.6190476190476197E-2"/>
  </r>
  <r>
    <x v="12"/>
    <x v="6"/>
    <s v="BRASILIA"/>
    <m/>
    <m/>
    <m/>
    <m/>
    <s v=""/>
    <n v="25"/>
    <n v="24"/>
    <n v="16"/>
    <n v="0.66666666666666663"/>
    <m/>
    <n v="1"/>
    <n v="0.04"/>
    <n v="25"/>
    <n v="24"/>
    <n v="1"/>
    <n v="0.04"/>
  </r>
  <r>
    <x v="12"/>
    <x v="6"/>
    <s v="CURITIBA"/>
    <m/>
    <m/>
    <m/>
    <m/>
    <s v=""/>
    <n v="36"/>
    <n v="36"/>
    <n v="28"/>
    <n v="0.77777777777777779"/>
    <m/>
    <m/>
    <n v="0"/>
    <n v="36"/>
    <n v="36"/>
    <s v=""/>
    <s v=""/>
  </r>
  <r>
    <x v="12"/>
    <x v="6"/>
    <s v="PORTO ALEGRE"/>
    <m/>
    <m/>
    <m/>
    <m/>
    <s v=""/>
    <n v="12"/>
    <n v="12"/>
    <n v="11"/>
    <n v="0.91666666666666663"/>
    <m/>
    <m/>
    <n v="0"/>
    <n v="12"/>
    <n v="12"/>
    <s v=""/>
    <s v=""/>
  </r>
  <r>
    <x v="12"/>
    <x v="6"/>
    <s v="RECIFE"/>
    <m/>
    <m/>
    <m/>
    <m/>
    <s v=""/>
    <n v="23"/>
    <n v="22"/>
    <n v="19"/>
    <n v="0.86363636363636365"/>
    <m/>
    <n v="1"/>
    <n v="4.3478260869565216E-2"/>
    <n v="23"/>
    <n v="22"/>
    <n v="1"/>
    <n v="4.3478260869565216E-2"/>
  </r>
  <r>
    <x v="12"/>
    <x v="6"/>
    <s v="RIO DE JANEIRO"/>
    <m/>
    <m/>
    <m/>
    <m/>
    <s v=""/>
    <n v="28"/>
    <n v="23"/>
    <n v="11"/>
    <n v="0.47826086956521741"/>
    <m/>
    <n v="5"/>
    <n v="0.17857142857142858"/>
    <n v="28"/>
    <n v="23"/>
    <n v="5"/>
    <n v="0.17857142857142858"/>
  </r>
  <r>
    <x v="12"/>
    <x v="6"/>
    <s v="SAO PAULO"/>
    <m/>
    <m/>
    <m/>
    <m/>
    <s v=""/>
    <n v="167"/>
    <n v="120"/>
    <n v="49"/>
    <n v="0.40833333333333333"/>
    <m/>
    <n v="47"/>
    <n v="0.28143712574850299"/>
    <n v="167"/>
    <n v="120"/>
    <n v="47"/>
    <n v="0.28143712574850299"/>
  </r>
  <r>
    <x v="12"/>
    <x v="7"/>
    <s v="SOFIA"/>
    <m/>
    <m/>
    <m/>
    <m/>
    <s v=""/>
    <n v="227"/>
    <n v="209"/>
    <n v="140"/>
    <n v="0.66985645933014359"/>
    <n v="1"/>
    <n v="17"/>
    <n v="7.4889867841409691E-2"/>
    <n v="227"/>
    <n v="210"/>
    <n v="17"/>
    <n v="7.4889867841409691E-2"/>
  </r>
  <r>
    <x v="12"/>
    <x v="63"/>
    <s v="YAONDE"/>
    <m/>
    <m/>
    <m/>
    <m/>
    <s v=""/>
    <n v="5875"/>
    <n v="3591"/>
    <n v="1336"/>
    <n v="0.37204121414647728"/>
    <n v="13"/>
    <n v="2271"/>
    <n v="0.38655319148936168"/>
    <n v="5875"/>
    <n v="3604"/>
    <n v="2271"/>
    <n v="0.38655319148936168"/>
  </r>
  <r>
    <x v="12"/>
    <x v="8"/>
    <s v="MONTREAL"/>
    <m/>
    <m/>
    <m/>
    <m/>
    <s v=""/>
    <n v="1039"/>
    <n v="1025"/>
    <n v="1008"/>
    <n v="0.98341463414634145"/>
    <n v="3"/>
    <n v="11"/>
    <n v="1.0587102983638113E-2"/>
    <n v="1039"/>
    <n v="1028"/>
    <n v="11"/>
    <n v="1.0587102983638113E-2"/>
  </r>
  <r>
    <x v="12"/>
    <x v="8"/>
    <s v="OTTAWA"/>
    <m/>
    <m/>
    <m/>
    <m/>
    <s v=""/>
    <n v="224"/>
    <n v="222"/>
    <n v="222"/>
    <n v="1"/>
    <m/>
    <n v="2"/>
    <n v="8.9285714285714281E-3"/>
    <n v="224"/>
    <n v="222"/>
    <n v="2"/>
    <n v="8.9285714285714281E-3"/>
  </r>
  <r>
    <x v="12"/>
    <x v="8"/>
    <s v="TORONTO"/>
    <m/>
    <m/>
    <m/>
    <m/>
    <s v=""/>
    <n v="1590"/>
    <n v="1578"/>
    <n v="1057"/>
    <n v="0.66983523447401772"/>
    <m/>
    <n v="12"/>
    <n v="7.5471698113207548E-3"/>
    <n v="1590"/>
    <n v="1578"/>
    <n v="12"/>
    <n v="7.5471698113207548E-3"/>
  </r>
  <r>
    <x v="12"/>
    <x v="8"/>
    <s v="VANCOUVER"/>
    <m/>
    <m/>
    <m/>
    <m/>
    <s v=""/>
    <n v="658"/>
    <n v="653"/>
    <n v="121"/>
    <n v="0.18529862174578868"/>
    <m/>
    <n v="5"/>
    <n v="7.5987841945288756E-3"/>
    <n v="658"/>
    <n v="653"/>
    <n v="5"/>
    <n v="7.5987841945288756E-3"/>
  </r>
  <r>
    <x v="12"/>
    <x v="9"/>
    <s v="SANTIAGO DE CHILE"/>
    <m/>
    <m/>
    <m/>
    <m/>
    <s v=""/>
    <n v="371"/>
    <n v="369"/>
    <n v="362"/>
    <n v="0.98102981029810299"/>
    <m/>
    <n v="2"/>
    <n v="5.3908355795148251E-3"/>
    <n v="371"/>
    <n v="369"/>
    <n v="2"/>
    <n v="5.3908355795148251E-3"/>
  </r>
  <r>
    <x v="12"/>
    <x v="10"/>
    <s v="BEIJING"/>
    <m/>
    <m/>
    <m/>
    <m/>
    <s v=""/>
    <n v="62850"/>
    <n v="60718"/>
    <n v="39195"/>
    <n v="0.64552521492802795"/>
    <n v="6"/>
    <n v="2126"/>
    <n v="3.3826571201272873E-2"/>
    <n v="62850"/>
    <n v="60724"/>
    <n v="2126"/>
    <n v="3.3826571201272873E-2"/>
  </r>
  <r>
    <x v="12"/>
    <x v="10"/>
    <s v="CHONGQING"/>
    <m/>
    <m/>
    <m/>
    <m/>
    <s v=""/>
    <n v="19238"/>
    <n v="18390"/>
    <n v="16580"/>
    <n v="0.90157694399129962"/>
    <m/>
    <n v="848"/>
    <n v="4.4079426135772946E-2"/>
    <n v="19238"/>
    <n v="18390"/>
    <n v="848"/>
    <n v="4.4079426135772946E-2"/>
  </r>
  <r>
    <x v="12"/>
    <x v="10"/>
    <s v="GUANGZHOU (CANTON)"/>
    <m/>
    <m/>
    <m/>
    <m/>
    <s v=""/>
    <n v="36512"/>
    <n v="33451"/>
    <n v="23120"/>
    <n v="0.69116020447819193"/>
    <m/>
    <n v="3061"/>
    <n v="8.3835451358457491E-2"/>
    <n v="36512"/>
    <n v="33451"/>
    <n v="3061"/>
    <n v="8.3835451358457491E-2"/>
  </r>
  <r>
    <x v="12"/>
    <x v="10"/>
    <s v="SHANGHAI"/>
    <m/>
    <m/>
    <m/>
    <m/>
    <s v=""/>
    <n v="25048"/>
    <n v="23596"/>
    <n v="6110"/>
    <n v="0.25894219359213427"/>
    <n v="166"/>
    <n v="1286"/>
    <n v="5.1341424465027145E-2"/>
    <n v="25048"/>
    <n v="23762"/>
    <n v="1286"/>
    <n v="5.1341424465027145E-2"/>
  </r>
  <r>
    <x v="12"/>
    <x v="11"/>
    <s v="BOGOTA"/>
    <m/>
    <m/>
    <m/>
    <m/>
    <s v=""/>
    <n v="40"/>
    <n v="38"/>
    <n v="37"/>
    <n v="0.97368421052631582"/>
    <m/>
    <n v="2"/>
    <n v="0.05"/>
    <n v="40"/>
    <n v="38"/>
    <n v="2"/>
    <n v="0.05"/>
  </r>
  <r>
    <x v="12"/>
    <x v="109"/>
    <s v="BRAZZAVILLE"/>
    <m/>
    <m/>
    <m/>
    <m/>
    <s v=""/>
    <n v="1047"/>
    <n v="532"/>
    <n v="304"/>
    <n v="0.5714285714285714"/>
    <n v="135"/>
    <n v="380"/>
    <n v="0.3629417382999045"/>
    <n v="1047"/>
    <n v="667"/>
    <n v="380"/>
    <n v="0.3629417382999045"/>
  </r>
  <r>
    <x v="12"/>
    <x v="64"/>
    <s v="KINSHASA"/>
    <m/>
    <m/>
    <m/>
    <m/>
    <s v=""/>
    <n v="1316"/>
    <n v="985"/>
    <n v="668"/>
    <n v="0.67817258883248732"/>
    <n v="74"/>
    <n v="257"/>
    <n v="0.19528875379939209"/>
    <n v="1316"/>
    <n v="1059"/>
    <n v="257"/>
    <n v="0.19528875379939209"/>
  </r>
  <r>
    <x v="12"/>
    <x v="110"/>
    <s v="SAN JOSE"/>
    <m/>
    <m/>
    <m/>
    <m/>
    <s v=""/>
    <n v="21"/>
    <n v="21"/>
    <n v="20"/>
    <n v="0.95238095238095233"/>
    <m/>
    <m/>
    <n v="0"/>
    <n v="21"/>
    <n v="21"/>
    <s v=""/>
    <s v=""/>
  </r>
  <r>
    <x v="12"/>
    <x v="65"/>
    <s v="ABIDJAN"/>
    <m/>
    <m/>
    <m/>
    <m/>
    <s v=""/>
    <n v="3647"/>
    <n v="2105"/>
    <n v="1600"/>
    <n v="0.76009501187648454"/>
    <n v="2"/>
    <n v="1540"/>
    <n v="0.42226487523992323"/>
    <n v="3647"/>
    <n v="2107"/>
    <n v="1540"/>
    <n v="0.42226487523992323"/>
  </r>
  <r>
    <x v="12"/>
    <x v="12"/>
    <s v="ZAGREB"/>
    <m/>
    <m/>
    <m/>
    <m/>
    <s v=""/>
    <n v="1"/>
    <n v="1"/>
    <n v="1"/>
    <n v="1"/>
    <m/>
    <m/>
    <n v="0"/>
    <n v="1"/>
    <n v="1"/>
    <s v=""/>
    <s v=""/>
  </r>
  <r>
    <x v="12"/>
    <x v="13"/>
    <s v="HAVANA"/>
    <m/>
    <m/>
    <m/>
    <m/>
    <s v=""/>
    <n v="6734"/>
    <n v="5161"/>
    <n v="3800"/>
    <n v="0.7362914163921721"/>
    <n v="7"/>
    <n v="1566"/>
    <n v="0.23255123255123256"/>
    <n v="6734"/>
    <n v="5168"/>
    <n v="1566"/>
    <n v="0.23255123255123256"/>
  </r>
  <r>
    <x v="12"/>
    <x v="14"/>
    <s v="NICOSIA"/>
    <m/>
    <m/>
    <m/>
    <m/>
    <s v=""/>
    <n v="1238"/>
    <n v="1193"/>
    <n v="878"/>
    <n v="0.73595976529756912"/>
    <n v="1"/>
    <n v="44"/>
    <n v="3.5541195476575124E-2"/>
    <n v="1238"/>
    <n v="1194"/>
    <n v="44"/>
    <n v="3.5541195476575124E-2"/>
  </r>
  <r>
    <x v="12"/>
    <x v="95"/>
    <s v="COPENHAGEN"/>
    <m/>
    <m/>
    <m/>
    <m/>
    <s v=""/>
    <n v="6"/>
    <n v="6"/>
    <n v="5"/>
    <n v="0.83333333333333337"/>
    <m/>
    <m/>
    <n v="0"/>
    <n v="6"/>
    <n v="6"/>
    <s v=""/>
    <s v=""/>
  </r>
  <r>
    <x v="12"/>
    <x v="112"/>
    <s v="SANTO DOMINGO"/>
    <n v="3"/>
    <m/>
    <m/>
    <n v="3"/>
    <n v="1"/>
    <n v="7314"/>
    <n v="4117"/>
    <n v="1476"/>
    <n v="0.35851348068982269"/>
    <n v="1"/>
    <n v="3196"/>
    <n v="0.43697019414820892"/>
    <n v="7317"/>
    <n v="4118"/>
    <n v="3199"/>
    <n v="0.43720103867705346"/>
  </r>
  <r>
    <x v="12"/>
    <x v="113"/>
    <s v="QUITO"/>
    <m/>
    <m/>
    <m/>
    <m/>
    <s v=""/>
    <n v="11011"/>
    <n v="7793"/>
    <n v="7793"/>
    <n v="1"/>
    <n v="3"/>
    <n v="3215"/>
    <n v="0.2919807465262011"/>
    <n v="11011"/>
    <n v="7796"/>
    <n v="3215"/>
    <n v="0.2919807465262011"/>
  </r>
  <r>
    <x v="12"/>
    <x v="15"/>
    <s v="CAIRO"/>
    <m/>
    <m/>
    <m/>
    <m/>
    <s v=""/>
    <n v="17566"/>
    <n v="13039"/>
    <n v="7668"/>
    <n v="0.58808190812178851"/>
    <n v="46"/>
    <n v="4481"/>
    <n v="0.25509507002163267"/>
    <n v="17566"/>
    <n v="13085"/>
    <n v="4481"/>
    <n v="0.25509507002163267"/>
  </r>
  <r>
    <x v="12"/>
    <x v="138"/>
    <s v="SAN SALVADOR"/>
    <m/>
    <m/>
    <m/>
    <m/>
    <s v=""/>
    <n v="17"/>
    <n v="16"/>
    <n v="13"/>
    <n v="0.8125"/>
    <m/>
    <n v="1"/>
    <n v="5.8823529411764705E-2"/>
    <n v="17"/>
    <n v="16"/>
    <n v="1"/>
    <n v="5.8823529411764705E-2"/>
  </r>
  <r>
    <x v="12"/>
    <x v="152"/>
    <s v="ASMARA"/>
    <n v="4"/>
    <n v="4"/>
    <n v="4"/>
    <m/>
    <n v="0"/>
    <n v="3317"/>
    <n v="2659"/>
    <n v="638"/>
    <n v="0.23993982700263256"/>
    <n v="8"/>
    <n v="650"/>
    <n v="0.19596020500452216"/>
    <n v="3321"/>
    <n v="2671"/>
    <n v="650"/>
    <n v="0.19572417946401685"/>
  </r>
  <r>
    <x v="12"/>
    <x v="16"/>
    <s v="ADDIS ABEBA"/>
    <n v="1"/>
    <m/>
    <m/>
    <n v="1"/>
    <n v="1"/>
    <n v="5710"/>
    <n v="3626"/>
    <n v="1428"/>
    <n v="0.39382239382239381"/>
    <n v="110"/>
    <n v="1974"/>
    <n v="0.3457092819614711"/>
    <n v="5711"/>
    <n v="3736"/>
    <n v="1975"/>
    <n v="0.34582384871300997"/>
  </r>
  <r>
    <x v="12"/>
    <x v="67"/>
    <s v="HELSINKI"/>
    <m/>
    <m/>
    <m/>
    <m/>
    <s v=""/>
    <n v="2"/>
    <n v="2"/>
    <n v="1"/>
    <n v="0.5"/>
    <m/>
    <m/>
    <n v="0"/>
    <n v="2"/>
    <n v="2"/>
    <s v=""/>
    <s v=""/>
  </r>
  <r>
    <x v="12"/>
    <x v="80"/>
    <s v="PARIS"/>
    <m/>
    <m/>
    <m/>
    <m/>
    <s v=""/>
    <n v="16"/>
    <n v="15"/>
    <n v="14"/>
    <n v="0.93333333333333335"/>
    <m/>
    <n v="1"/>
    <n v="6.25E-2"/>
    <n v="16"/>
    <n v="15"/>
    <n v="1"/>
    <n v="6.25E-2"/>
  </r>
  <r>
    <x v="12"/>
    <x v="115"/>
    <s v="LIBREVILLE"/>
    <m/>
    <m/>
    <m/>
    <m/>
    <s v=""/>
    <n v="706"/>
    <n v="386"/>
    <n v="163"/>
    <n v="0.42227979274611399"/>
    <n v="1"/>
    <n v="319"/>
    <n v="0.45184135977337109"/>
    <n v="706"/>
    <n v="387"/>
    <n v="319"/>
    <n v="0.45184135977337109"/>
  </r>
  <r>
    <x v="12"/>
    <x v="17"/>
    <s v="TBILISSI"/>
    <m/>
    <m/>
    <m/>
    <m/>
    <s v=""/>
    <n v="242"/>
    <n v="218"/>
    <n v="163"/>
    <n v="0.74770642201834858"/>
    <m/>
    <n v="24"/>
    <n v="9.9173553719008267E-2"/>
    <n v="242"/>
    <n v="218"/>
    <n v="24"/>
    <n v="9.9173553719008267E-2"/>
  </r>
  <r>
    <x v="12"/>
    <x v="18"/>
    <s v="FRANKFURT/MAIN"/>
    <m/>
    <m/>
    <m/>
    <m/>
    <s v=""/>
    <n v="43"/>
    <n v="41"/>
    <n v="22"/>
    <n v="0.53658536585365857"/>
    <n v="2"/>
    <m/>
    <n v="0"/>
    <n v="43"/>
    <n v="43"/>
    <s v=""/>
    <s v=""/>
  </r>
  <r>
    <x v="12"/>
    <x v="88"/>
    <s v="ACCRA"/>
    <m/>
    <m/>
    <m/>
    <m/>
    <s v=""/>
    <n v="2208"/>
    <n v="1230"/>
    <n v="836"/>
    <n v="0.67967479674796749"/>
    <m/>
    <n v="978"/>
    <n v="0.44293478260869568"/>
    <n v="2208"/>
    <n v="1230"/>
    <n v="978"/>
    <n v="0.44293478260869568"/>
  </r>
  <r>
    <x v="12"/>
    <x v="68"/>
    <s v="ATHENS"/>
    <m/>
    <m/>
    <m/>
    <m/>
    <s v=""/>
    <n v="9"/>
    <n v="9"/>
    <n v="8"/>
    <n v="0.88888888888888884"/>
    <m/>
    <m/>
    <n v="0"/>
    <n v="9"/>
    <n v="9"/>
    <s v=""/>
    <s v=""/>
  </r>
  <r>
    <x v="12"/>
    <x v="116"/>
    <s v="GUATEMALA CITY"/>
    <m/>
    <m/>
    <m/>
    <m/>
    <s v=""/>
    <n v="21"/>
    <n v="21"/>
    <n v="21"/>
    <n v="1"/>
    <m/>
    <m/>
    <n v="0"/>
    <n v="21"/>
    <n v="21"/>
    <s v=""/>
    <s v=""/>
  </r>
  <r>
    <x v="12"/>
    <x v="19"/>
    <s v="HONG KONG"/>
    <m/>
    <m/>
    <m/>
    <m/>
    <s v=""/>
    <n v="1874"/>
    <n v="1852"/>
    <n v="1475"/>
    <n v="0.79643628509719222"/>
    <m/>
    <n v="22"/>
    <n v="1.1739594450373533E-2"/>
    <n v="1874"/>
    <n v="1852"/>
    <n v="22"/>
    <n v="1.1739594450373533E-2"/>
  </r>
  <r>
    <x v="12"/>
    <x v="69"/>
    <s v="BUDAPEST"/>
    <m/>
    <m/>
    <m/>
    <m/>
    <s v=""/>
    <n v="4"/>
    <n v="4"/>
    <n v="4"/>
    <n v="1"/>
    <m/>
    <m/>
    <n v="0"/>
    <n v="4"/>
    <n v="4"/>
    <s v=""/>
    <s v=""/>
  </r>
  <r>
    <x v="12"/>
    <x v="20"/>
    <s v="BANGALORE"/>
    <m/>
    <m/>
    <m/>
    <m/>
    <s v=""/>
    <n v="498"/>
    <n v="446"/>
    <n v="446"/>
    <n v="1"/>
    <m/>
    <n v="52"/>
    <n v="0.10441767068273092"/>
    <n v="498"/>
    <n v="446"/>
    <n v="52"/>
    <n v="0.10441767068273092"/>
  </r>
  <r>
    <x v="12"/>
    <x v="20"/>
    <s v="KOLKATA"/>
    <m/>
    <m/>
    <m/>
    <m/>
    <s v=""/>
    <n v="11749"/>
    <n v="10331"/>
    <n v="10326"/>
    <n v="0.99951601974639437"/>
    <m/>
    <n v="1418"/>
    <n v="0.12069112264873606"/>
    <n v="11749"/>
    <n v="10331"/>
    <n v="1418"/>
    <n v="0.12069112264873606"/>
  </r>
  <r>
    <x v="12"/>
    <x v="20"/>
    <s v="MUMBAI"/>
    <m/>
    <m/>
    <m/>
    <m/>
    <s v=""/>
    <n v="22086"/>
    <n v="20156"/>
    <n v="15098"/>
    <n v="0.74905735264933515"/>
    <n v="2"/>
    <n v="1928"/>
    <n v="8.7295119079960154E-2"/>
    <n v="22086"/>
    <n v="20158"/>
    <n v="1928"/>
    <n v="8.7295119079960154E-2"/>
  </r>
  <r>
    <x v="12"/>
    <x v="20"/>
    <s v="NEW DELHI"/>
    <m/>
    <m/>
    <m/>
    <m/>
    <s v=""/>
    <n v="17999"/>
    <n v="13900"/>
    <n v="7355"/>
    <n v="0.52913669064748203"/>
    <n v="52"/>
    <n v="4047"/>
    <n v="0.22484582476804266"/>
    <n v="17999"/>
    <n v="13952"/>
    <n v="4047"/>
    <n v="0.22484582476804266"/>
  </r>
  <r>
    <x v="12"/>
    <x v="21"/>
    <s v="JAKARTA"/>
    <m/>
    <m/>
    <m/>
    <m/>
    <s v=""/>
    <n v="5505"/>
    <n v="5429"/>
    <n v="2969"/>
    <n v="0.54687787806225829"/>
    <n v="1"/>
    <n v="75"/>
    <n v="1.3623978201634877E-2"/>
    <n v="5505"/>
    <n v="5430"/>
    <n v="75"/>
    <n v="1.3623978201634877E-2"/>
  </r>
  <r>
    <x v="12"/>
    <x v="22"/>
    <s v="TEHERAN"/>
    <m/>
    <m/>
    <m/>
    <m/>
    <s v=""/>
    <n v="29430"/>
    <n v="17803"/>
    <n v="7939"/>
    <n v="0.44593607818906927"/>
    <n v="981"/>
    <n v="10646"/>
    <n v="0.3617397213727489"/>
    <n v="29430"/>
    <n v="18784"/>
    <n v="10646"/>
    <n v="0.3617397213727489"/>
  </r>
  <r>
    <x v="12"/>
    <x v="81"/>
    <s v="BAGHDAD"/>
    <m/>
    <m/>
    <m/>
    <m/>
    <s v=""/>
    <n v="6196"/>
    <n v="4154"/>
    <n v="1118"/>
    <n v="0.26913818006740492"/>
    <n v="52"/>
    <n v="1990"/>
    <n v="0.32117495158166559"/>
    <n v="6196"/>
    <n v="4206"/>
    <n v="1990"/>
    <n v="0.32117495158166559"/>
  </r>
  <r>
    <x v="12"/>
    <x v="81"/>
    <s v="ERBIL"/>
    <m/>
    <m/>
    <m/>
    <m/>
    <s v=""/>
    <n v="3103"/>
    <n v="2507"/>
    <n v="1014"/>
    <n v="0.40446749102512963"/>
    <n v="30"/>
    <n v="566"/>
    <n v="0.18240412504028361"/>
    <n v="3103"/>
    <n v="2537"/>
    <n v="566"/>
    <n v="0.18240412504028361"/>
  </r>
  <r>
    <x v="12"/>
    <x v="23"/>
    <s v="DUBLIN"/>
    <m/>
    <m/>
    <m/>
    <m/>
    <s v=""/>
    <n v="1297"/>
    <n v="1278"/>
    <n v="864"/>
    <n v="0.676056338028169"/>
    <m/>
    <n v="19"/>
    <n v="1.4649190439475714E-2"/>
    <n v="1297"/>
    <n v="1278"/>
    <n v="19"/>
    <n v="1.4649190439475714E-2"/>
  </r>
  <r>
    <x v="12"/>
    <x v="24"/>
    <s v="JERUSALEM"/>
    <m/>
    <m/>
    <m/>
    <m/>
    <s v=""/>
    <n v="3545"/>
    <n v="3066"/>
    <n v="702"/>
    <n v="0.22896281800391388"/>
    <n v="50"/>
    <n v="429"/>
    <n v="0.12101551480959097"/>
    <n v="3545"/>
    <n v="3116"/>
    <n v="429"/>
    <n v="0.12101551480959097"/>
  </r>
  <r>
    <x v="12"/>
    <x v="24"/>
    <s v="TEL AVIV"/>
    <n v="1"/>
    <n v="1"/>
    <m/>
    <m/>
    <n v="0"/>
    <n v="957"/>
    <n v="911"/>
    <n v="906"/>
    <n v="0.9945115257958288"/>
    <n v="1"/>
    <n v="45"/>
    <n v="4.7021943573667714E-2"/>
    <n v="958"/>
    <n v="913"/>
    <n v="45"/>
    <n v="4.697286012526096E-2"/>
  </r>
  <r>
    <x v="12"/>
    <x v="25"/>
    <s v="OSAKA"/>
    <m/>
    <m/>
    <m/>
    <m/>
    <s v=""/>
    <n v="503"/>
    <n v="501"/>
    <n v="501"/>
    <n v="1"/>
    <m/>
    <n v="2"/>
    <n v="3.9761431411530811E-3"/>
    <n v="503"/>
    <n v="501"/>
    <n v="2"/>
    <n v="3.9761431411530811E-3"/>
  </r>
  <r>
    <x v="12"/>
    <x v="25"/>
    <s v="TOKYO"/>
    <m/>
    <m/>
    <m/>
    <m/>
    <s v=""/>
    <n v="1015"/>
    <n v="1014"/>
    <n v="1014"/>
    <n v="1"/>
    <m/>
    <n v="1"/>
    <n v="9.8522167487684722E-4"/>
    <n v="1015"/>
    <n v="1014"/>
    <n v="1"/>
    <n v="9.8522167487684722E-4"/>
  </r>
  <r>
    <x v="12"/>
    <x v="26"/>
    <s v="AMMAN"/>
    <m/>
    <m/>
    <m/>
    <m/>
    <s v=""/>
    <n v="8316"/>
    <n v="7461"/>
    <n v="6523"/>
    <n v="0.87427958718670418"/>
    <n v="28"/>
    <n v="827"/>
    <n v="9.944684944684945E-2"/>
    <n v="8316"/>
    <n v="7489"/>
    <n v="827"/>
    <n v="9.944684944684945E-2"/>
  </r>
  <r>
    <x v="12"/>
    <x v="27"/>
    <s v="ASTANA"/>
    <m/>
    <m/>
    <m/>
    <m/>
    <s v=""/>
    <n v="19756"/>
    <n v="18622"/>
    <n v="5644"/>
    <n v="0.30308237568467405"/>
    <n v="4"/>
    <n v="1130"/>
    <n v="5.7197813322534929E-2"/>
    <n v="19756"/>
    <n v="18626"/>
    <n v="1130"/>
    <n v="5.7197813322534929E-2"/>
  </r>
  <r>
    <x v="12"/>
    <x v="28"/>
    <s v="NAIROBI"/>
    <m/>
    <m/>
    <m/>
    <m/>
    <s v=""/>
    <n v="6445"/>
    <n v="5702"/>
    <n v="2640"/>
    <n v="0.4629954401964223"/>
    <n v="36"/>
    <n v="707"/>
    <n v="0.10969743987587277"/>
    <n v="6445"/>
    <n v="5738"/>
    <n v="707"/>
    <n v="0.10969743987587277"/>
  </r>
  <r>
    <x v="12"/>
    <x v="82"/>
    <s v="PRISTINA"/>
    <m/>
    <m/>
    <m/>
    <m/>
    <s v=""/>
    <n v="3655"/>
    <n v="3358"/>
    <n v="2774"/>
    <n v="0.82608695652173914"/>
    <n v="3"/>
    <n v="294"/>
    <n v="8.0437756497948015E-2"/>
    <n v="3655"/>
    <n v="3361"/>
    <n v="294"/>
    <n v="8.0437756497948015E-2"/>
  </r>
  <r>
    <x v="12"/>
    <x v="29"/>
    <s v="KUWAIT"/>
    <m/>
    <m/>
    <m/>
    <m/>
    <s v=""/>
    <n v="31142"/>
    <n v="30224"/>
    <n v="26972"/>
    <n v="0.89240338803599784"/>
    <n v="1"/>
    <n v="917"/>
    <n v="2.9445764562327403E-2"/>
    <n v="31142"/>
    <n v="30225"/>
    <n v="917"/>
    <n v="2.9445764562327403E-2"/>
  </r>
  <r>
    <x v="12"/>
    <x v="30"/>
    <s v="BEIRUT"/>
    <m/>
    <m/>
    <m/>
    <m/>
    <s v=""/>
    <n v="13441"/>
    <n v="11285"/>
    <n v="8024"/>
    <n v="0.71103234381922908"/>
    <n v="369"/>
    <n v="1787"/>
    <n v="0.13295141730526003"/>
    <n v="13441"/>
    <n v="11654"/>
    <n v="1787"/>
    <n v="0.13295141730526003"/>
  </r>
  <r>
    <x v="12"/>
    <x v="151"/>
    <s v="BENGHAZI"/>
    <m/>
    <m/>
    <m/>
    <m/>
    <s v=""/>
    <n v="2809"/>
    <n v="2395"/>
    <n v="1426"/>
    <n v="0.59540709812108561"/>
    <n v="48"/>
    <n v="366"/>
    <n v="0.13029547881808473"/>
    <n v="2809"/>
    <n v="2443"/>
    <n v="366"/>
    <n v="0.13029547881808473"/>
  </r>
  <r>
    <x v="12"/>
    <x v="151"/>
    <s v="TRIPOLI"/>
    <n v="5"/>
    <m/>
    <m/>
    <n v="5"/>
    <n v="1"/>
    <n v="9231"/>
    <n v="7607"/>
    <n v="5482"/>
    <n v="0.72065203102405684"/>
    <n v="391"/>
    <n v="1233"/>
    <n v="0.13357166070848228"/>
    <n v="9236"/>
    <n v="7998"/>
    <n v="1238"/>
    <n v="0.13404071026418363"/>
  </r>
  <r>
    <x v="12"/>
    <x v="143"/>
    <s v="VILNIUS"/>
    <m/>
    <m/>
    <m/>
    <m/>
    <s v=""/>
    <n v="1"/>
    <n v="1"/>
    <n v="1"/>
    <n v="1"/>
    <m/>
    <m/>
    <n v="0"/>
    <n v="1"/>
    <n v="1"/>
    <s v=""/>
    <s v=""/>
  </r>
  <r>
    <x v="12"/>
    <x v="31"/>
    <s v="KUALA LUMPUR"/>
    <m/>
    <m/>
    <m/>
    <m/>
    <s v=""/>
    <n v="588"/>
    <n v="503"/>
    <n v="463"/>
    <n v="0.92047713717693835"/>
    <n v="8"/>
    <n v="77"/>
    <n v="0.13095238095238096"/>
    <n v="588"/>
    <n v="511"/>
    <n v="77"/>
    <n v="0.13095238095238096"/>
  </r>
  <r>
    <x v="12"/>
    <x v="121"/>
    <s v="VALETTA"/>
    <m/>
    <m/>
    <m/>
    <m/>
    <s v=""/>
    <n v="2"/>
    <n v="2"/>
    <n v="1"/>
    <n v="0.5"/>
    <m/>
    <m/>
    <n v="0"/>
    <n v="2"/>
    <n v="2"/>
    <s v=""/>
    <s v=""/>
  </r>
  <r>
    <x v="12"/>
    <x v="32"/>
    <s v="MEXICO CITY"/>
    <m/>
    <m/>
    <m/>
    <m/>
    <s v=""/>
    <n v="133"/>
    <n v="133"/>
    <n v="119"/>
    <n v="0.89473684210526316"/>
    <m/>
    <m/>
    <n v="0"/>
    <n v="133"/>
    <n v="133"/>
    <s v=""/>
    <s v=""/>
  </r>
  <r>
    <x v="12"/>
    <x v="89"/>
    <s v="CHISINAU"/>
    <m/>
    <m/>
    <m/>
    <m/>
    <s v=""/>
    <n v="248"/>
    <n v="240"/>
    <n v="221"/>
    <n v="0.92083333333333328"/>
    <n v="2"/>
    <n v="6"/>
    <n v="2.4193548387096774E-2"/>
    <n v="248"/>
    <n v="242"/>
    <n v="6"/>
    <n v="2.4193548387096774E-2"/>
  </r>
  <r>
    <x v="12"/>
    <x v="90"/>
    <s v="ULAN BATOR"/>
    <m/>
    <m/>
    <m/>
    <m/>
    <s v=""/>
    <n v="2029"/>
    <n v="1762"/>
    <n v="607"/>
    <n v="0.3444948921679909"/>
    <m/>
    <n v="267"/>
    <n v="0.13159191720059144"/>
    <n v="2029"/>
    <n v="1762"/>
    <n v="267"/>
    <n v="0.13159191720059144"/>
  </r>
  <r>
    <x v="12"/>
    <x v="83"/>
    <s v="PODGORICA"/>
    <m/>
    <m/>
    <m/>
    <m/>
    <s v=""/>
    <n v="156"/>
    <n v="135"/>
    <n v="81"/>
    <n v="0.6"/>
    <m/>
    <n v="21"/>
    <n v="0.13461538461538461"/>
    <n v="156"/>
    <n v="135"/>
    <n v="21"/>
    <n v="0.13461538461538461"/>
  </r>
  <r>
    <x v="12"/>
    <x v="33"/>
    <s v="CASABLANCA"/>
    <m/>
    <m/>
    <m/>
    <m/>
    <s v=""/>
    <n v="8100"/>
    <n v="5740"/>
    <n v="4839"/>
    <n v="0.84303135888501746"/>
    <n v="259"/>
    <n v="2101"/>
    <n v="0.25938271604938273"/>
    <n v="8100"/>
    <n v="5999"/>
    <n v="2101"/>
    <n v="0.25938271604938273"/>
  </r>
  <r>
    <x v="12"/>
    <x v="33"/>
    <s v="RABAT"/>
    <m/>
    <m/>
    <m/>
    <m/>
    <s v=""/>
    <n v="2974"/>
    <n v="2441"/>
    <n v="1430"/>
    <n v="0.58582548136009827"/>
    <n v="20"/>
    <n v="513"/>
    <n v="0.17249495628782785"/>
    <n v="2974"/>
    <n v="2461"/>
    <n v="513"/>
    <n v="0.17249495628782785"/>
  </r>
  <r>
    <x v="12"/>
    <x v="98"/>
    <s v="MAPUTO"/>
    <m/>
    <m/>
    <m/>
    <m/>
    <s v=""/>
    <n v="1323"/>
    <n v="1204"/>
    <n v="207"/>
    <n v="0.17192691029900331"/>
    <n v="3"/>
    <n v="116"/>
    <n v="8.7679516250944819E-2"/>
    <n v="1323"/>
    <n v="1207"/>
    <n v="116"/>
    <n v="8.7679516250944819E-2"/>
  </r>
  <r>
    <x v="12"/>
    <x v="124"/>
    <s v="YANGON"/>
    <m/>
    <m/>
    <m/>
    <m/>
    <s v=""/>
    <n v="1623"/>
    <n v="1248"/>
    <n v="471"/>
    <n v="0.37740384615384615"/>
    <m/>
    <n v="375"/>
    <n v="0.23105360443622922"/>
    <n v="1623"/>
    <n v="1248"/>
    <n v="375"/>
    <n v="0.23105360443622922"/>
  </r>
  <r>
    <x v="12"/>
    <x v="144"/>
    <s v="THE HAGUE"/>
    <m/>
    <m/>
    <m/>
    <m/>
    <s v=""/>
    <n v="9"/>
    <n v="8"/>
    <n v="3"/>
    <n v="0.375"/>
    <n v="1"/>
    <m/>
    <n v="0"/>
    <n v="9"/>
    <n v="9"/>
    <s v=""/>
    <s v=""/>
  </r>
  <r>
    <x v="12"/>
    <x v="125"/>
    <s v="WELLINGTON"/>
    <m/>
    <m/>
    <m/>
    <m/>
    <s v=""/>
    <n v="356"/>
    <n v="347"/>
    <n v="52"/>
    <n v="0.14985590778097982"/>
    <m/>
    <n v="9"/>
    <n v="2.5280898876404494E-2"/>
    <n v="356"/>
    <n v="347"/>
    <n v="9"/>
    <n v="2.5280898876404494E-2"/>
  </r>
  <r>
    <x v="12"/>
    <x v="145"/>
    <s v="MANAGUA"/>
    <m/>
    <m/>
    <m/>
    <m/>
    <s v=""/>
    <n v="9"/>
    <n v="9"/>
    <n v="9"/>
    <n v="1"/>
    <m/>
    <m/>
    <n v="0"/>
    <n v="9"/>
    <n v="9"/>
    <s v=""/>
    <s v=""/>
  </r>
  <r>
    <x v="12"/>
    <x v="34"/>
    <s v="ABUJA"/>
    <m/>
    <m/>
    <m/>
    <m/>
    <s v=""/>
    <n v="1043"/>
    <n v="899"/>
    <n v="861"/>
    <n v="0.9577308120133482"/>
    <n v="20"/>
    <n v="124"/>
    <n v="0.11888782358581017"/>
    <n v="1043"/>
    <n v="919"/>
    <n v="124"/>
    <n v="0.11888782358581017"/>
  </r>
  <r>
    <x v="12"/>
    <x v="34"/>
    <s v="LAGOS"/>
    <m/>
    <m/>
    <m/>
    <m/>
    <s v=""/>
    <n v="14979"/>
    <n v="9685"/>
    <n v="6767"/>
    <n v="0.69870934434692822"/>
    <n v="1"/>
    <n v="5293"/>
    <n v="0.35336137258829026"/>
    <n v="14979"/>
    <n v="9686"/>
    <n v="5293"/>
    <n v="0.35336137258829026"/>
  </r>
  <r>
    <x v="12"/>
    <x v="35"/>
    <s v="SKOPJE"/>
    <m/>
    <m/>
    <m/>
    <m/>
    <s v=""/>
    <n v="128"/>
    <n v="125"/>
    <n v="117"/>
    <n v="0.93600000000000005"/>
    <m/>
    <n v="3"/>
    <n v="2.34375E-2"/>
    <n v="128"/>
    <n v="125"/>
    <n v="3"/>
    <n v="2.34375E-2"/>
  </r>
  <r>
    <x v="12"/>
    <x v="36"/>
    <s v="MUSCAT"/>
    <m/>
    <m/>
    <m/>
    <m/>
    <s v=""/>
    <n v="6371"/>
    <n v="5796"/>
    <n v="5420"/>
    <n v="0.93512767425810905"/>
    <m/>
    <n v="575"/>
    <n v="9.0252707581227443E-2"/>
    <n v="6371"/>
    <n v="5796"/>
    <n v="575"/>
    <n v="9.0252707581227443E-2"/>
  </r>
  <r>
    <x v="12"/>
    <x v="37"/>
    <s v="ISLAMABAD"/>
    <m/>
    <m/>
    <m/>
    <m/>
    <s v=""/>
    <n v="4196"/>
    <n v="2722"/>
    <n v="1575"/>
    <n v="0.57861866274797946"/>
    <n v="697"/>
    <n v="777"/>
    <n v="0.18517635843660629"/>
    <n v="4196"/>
    <n v="3419"/>
    <n v="777"/>
    <n v="0.18517635843660629"/>
  </r>
  <r>
    <x v="12"/>
    <x v="37"/>
    <s v="KARACHI"/>
    <m/>
    <m/>
    <m/>
    <m/>
    <s v=""/>
    <n v="8194"/>
    <n v="4827"/>
    <n v="2034"/>
    <n v="0.42137973896830327"/>
    <n v="41"/>
    <n v="3326"/>
    <n v="0.40590676104466683"/>
    <n v="8194"/>
    <n v="4868"/>
    <n v="3326"/>
    <n v="0.40590676104466683"/>
  </r>
  <r>
    <x v="12"/>
    <x v="72"/>
    <s v="PANAMA CITY"/>
    <m/>
    <m/>
    <m/>
    <m/>
    <s v=""/>
    <n v="73"/>
    <n v="65"/>
    <n v="62"/>
    <n v="0.9538461538461539"/>
    <m/>
    <n v="8"/>
    <n v="0.1095890410958904"/>
    <n v="73"/>
    <n v="65"/>
    <n v="8"/>
    <n v="0.1095890410958904"/>
  </r>
  <r>
    <x v="12"/>
    <x v="147"/>
    <s v="ASUNCION"/>
    <m/>
    <m/>
    <m/>
    <m/>
    <s v=""/>
    <n v="20"/>
    <n v="19"/>
    <n v="4"/>
    <n v="0.21052631578947367"/>
    <m/>
    <n v="1"/>
    <n v="0.05"/>
    <n v="20"/>
    <n v="19"/>
    <n v="1"/>
    <n v="0.05"/>
  </r>
  <r>
    <x v="12"/>
    <x v="38"/>
    <s v="LIMA"/>
    <m/>
    <m/>
    <m/>
    <m/>
    <s v=""/>
    <n v="64"/>
    <n v="57"/>
    <n v="48"/>
    <n v="0.84210526315789469"/>
    <m/>
    <n v="7"/>
    <n v="0.109375"/>
    <n v="64"/>
    <n v="57"/>
    <n v="7"/>
    <n v="0.109375"/>
  </r>
  <r>
    <x v="12"/>
    <x v="39"/>
    <s v="MANILA"/>
    <m/>
    <m/>
    <m/>
    <m/>
    <s v=""/>
    <n v="25677"/>
    <n v="24344"/>
    <n v="23187"/>
    <n v="0.95247288859677948"/>
    <n v="6"/>
    <n v="1327"/>
    <n v="5.1680492269346109E-2"/>
    <n v="25677"/>
    <n v="24350"/>
    <n v="1327"/>
    <n v="5.1680492269346109E-2"/>
  </r>
  <r>
    <x v="12"/>
    <x v="73"/>
    <s v="WARSAW"/>
    <m/>
    <m/>
    <m/>
    <m/>
    <s v=""/>
    <n v="18"/>
    <n v="16"/>
    <n v="5"/>
    <n v="0.3125"/>
    <m/>
    <n v="2"/>
    <n v="0.1111111111111111"/>
    <n v="18"/>
    <n v="16"/>
    <n v="2"/>
    <n v="0.1111111111111111"/>
  </r>
  <r>
    <x v="12"/>
    <x v="84"/>
    <s v="LISBON"/>
    <m/>
    <m/>
    <m/>
    <m/>
    <s v=""/>
    <n v="4"/>
    <n v="1"/>
    <m/>
    <n v="0"/>
    <n v="3"/>
    <m/>
    <n v="0"/>
    <n v="4"/>
    <n v="4"/>
    <s v=""/>
    <s v=""/>
  </r>
  <r>
    <x v="12"/>
    <x v="74"/>
    <s v="DOHA"/>
    <m/>
    <m/>
    <m/>
    <m/>
    <s v=""/>
    <n v="7712"/>
    <n v="7036"/>
    <n v="5409"/>
    <n v="0.76876065946560546"/>
    <n v="3"/>
    <n v="673"/>
    <n v="8.7266597510373439E-2"/>
    <n v="7712"/>
    <n v="7039"/>
    <n v="673"/>
    <n v="8.7266597510373439E-2"/>
  </r>
  <r>
    <x v="12"/>
    <x v="40"/>
    <s v="BUCHAREST"/>
    <m/>
    <m/>
    <m/>
    <m/>
    <s v=""/>
    <n v="589"/>
    <n v="543"/>
    <n v="190"/>
    <n v="0.34990791896869244"/>
    <n v="2"/>
    <n v="44"/>
    <n v="7.4702886247877756E-2"/>
    <n v="589"/>
    <n v="545"/>
    <n v="44"/>
    <n v="7.4702886247877756E-2"/>
  </r>
  <r>
    <x v="12"/>
    <x v="41"/>
    <s v="MOSCOW"/>
    <m/>
    <m/>
    <m/>
    <m/>
    <s v=""/>
    <n v="122970"/>
    <n v="116189"/>
    <n v="93949"/>
    <n v="0.80858773205725154"/>
    <n v="147"/>
    <n v="6634"/>
    <n v="5.3948117427014719E-2"/>
    <n v="122970"/>
    <n v="116336"/>
    <n v="6634"/>
    <n v="5.3948117427014719E-2"/>
  </r>
  <r>
    <x v="12"/>
    <x v="41"/>
    <s v="ST. PETERSBURG"/>
    <m/>
    <m/>
    <m/>
    <m/>
    <s v=""/>
    <n v="20547"/>
    <n v="17952"/>
    <n v="10529"/>
    <n v="0.58650846702317294"/>
    <n v="21"/>
    <n v="2574"/>
    <n v="0.12527376259307929"/>
    <n v="20547"/>
    <n v="17973"/>
    <n v="2574"/>
    <n v="0.12527376259307929"/>
  </r>
  <r>
    <x v="12"/>
    <x v="153"/>
    <s v="SAN MARINO"/>
    <m/>
    <m/>
    <m/>
    <m/>
    <s v=""/>
    <n v="146"/>
    <n v="144"/>
    <n v="143"/>
    <n v="0.99305555555555558"/>
    <m/>
    <n v="2"/>
    <n v="1.3698630136986301E-2"/>
    <n v="146"/>
    <n v="144"/>
    <n v="2"/>
    <n v="1.3698630136986301E-2"/>
  </r>
  <r>
    <x v="12"/>
    <x v="42"/>
    <s v="JEDDAH"/>
    <m/>
    <m/>
    <m/>
    <m/>
    <s v=""/>
    <n v="21739"/>
    <n v="20876"/>
    <n v="20841"/>
    <n v="0.99832343360797082"/>
    <m/>
    <n v="863"/>
    <n v="3.9698238189429136E-2"/>
    <n v="21739"/>
    <n v="20876"/>
    <n v="863"/>
    <n v="3.9698238189429136E-2"/>
  </r>
  <r>
    <x v="12"/>
    <x v="42"/>
    <s v="RIYADH"/>
    <m/>
    <m/>
    <m/>
    <m/>
    <s v=""/>
    <n v="19374"/>
    <n v="18716"/>
    <n v="17652"/>
    <n v="0.94315024577901263"/>
    <n v="62"/>
    <n v="596"/>
    <n v="3.0762878084030144E-2"/>
    <n v="19374"/>
    <n v="18778"/>
    <n v="596"/>
    <n v="3.0762878084030144E-2"/>
  </r>
  <r>
    <x v="12"/>
    <x v="43"/>
    <s v="DAKAR"/>
    <m/>
    <m/>
    <m/>
    <m/>
    <s v=""/>
    <n v="7022"/>
    <n v="5521"/>
    <n v="2614"/>
    <n v="0.473464952001449"/>
    <n v="1"/>
    <n v="1500"/>
    <n v="0.21361435488464825"/>
    <n v="7022"/>
    <n v="5522"/>
    <n v="1500"/>
    <n v="0.21361435488464825"/>
  </r>
  <r>
    <x v="12"/>
    <x v="44"/>
    <s v="BELGRADE"/>
    <m/>
    <m/>
    <m/>
    <m/>
    <s v=""/>
    <n v="1545"/>
    <n v="1491"/>
    <n v="668"/>
    <n v="0.44802146210596916"/>
    <n v="2"/>
    <n v="52"/>
    <n v="3.3656957928802592E-2"/>
    <n v="1545"/>
    <n v="1493"/>
    <n v="52"/>
    <n v="3.3656957928802592E-2"/>
  </r>
  <r>
    <x v="12"/>
    <x v="76"/>
    <s v="SINGAPORE"/>
    <m/>
    <m/>
    <m/>
    <m/>
    <s v=""/>
    <n v="3722"/>
    <n v="3657"/>
    <n v="2157"/>
    <n v="0.5898277276456112"/>
    <n v="1"/>
    <n v="64"/>
    <n v="1.7195056421278884E-2"/>
    <n v="3722"/>
    <n v="3658"/>
    <n v="64"/>
    <n v="1.7195056421278884E-2"/>
  </r>
  <r>
    <x v="12"/>
    <x v="45"/>
    <s v="BRATISLAVA"/>
    <m/>
    <m/>
    <m/>
    <m/>
    <s v=""/>
    <n v="2"/>
    <n v="2"/>
    <n v="2"/>
    <n v="1"/>
    <m/>
    <m/>
    <n v="0"/>
    <n v="2"/>
    <n v="2"/>
    <s v=""/>
    <s v=""/>
  </r>
  <r>
    <x v="12"/>
    <x v="47"/>
    <s v="CAPE TOWN"/>
    <m/>
    <m/>
    <m/>
    <m/>
    <s v=""/>
    <n v="12106"/>
    <n v="11894"/>
    <n v="11765"/>
    <n v="0.98915419539263494"/>
    <m/>
    <n v="212"/>
    <n v="1.7511977531802413E-2"/>
    <n v="12106"/>
    <n v="11894"/>
    <n v="212"/>
    <n v="1.7511977531802413E-2"/>
  </r>
  <r>
    <x v="12"/>
    <x v="47"/>
    <s v="JOHANNESBURG"/>
    <m/>
    <m/>
    <m/>
    <m/>
    <s v=""/>
    <n v="20505"/>
    <n v="19825"/>
    <n v="19823"/>
    <n v="0.99989911727616643"/>
    <m/>
    <n v="680"/>
    <n v="3.3162643257742014E-2"/>
    <n v="20505"/>
    <n v="19825"/>
    <n v="680"/>
    <n v="3.3162643257742014E-2"/>
  </r>
  <r>
    <x v="12"/>
    <x v="47"/>
    <s v="PRETORIA"/>
    <m/>
    <m/>
    <m/>
    <m/>
    <s v=""/>
    <n v="774"/>
    <n v="744"/>
    <n v="735"/>
    <n v="0.98790322580645162"/>
    <m/>
    <n v="30"/>
    <n v="3.875968992248062E-2"/>
    <n v="774"/>
    <n v="744"/>
    <n v="30"/>
    <n v="3.875968992248062E-2"/>
  </r>
  <r>
    <x v="12"/>
    <x v="48"/>
    <s v="SEOUL"/>
    <m/>
    <m/>
    <m/>
    <m/>
    <s v=""/>
    <n v="406"/>
    <n v="393"/>
    <n v="24"/>
    <n v="6.1068702290076333E-2"/>
    <m/>
    <n v="13"/>
    <n v="3.2019704433497539E-2"/>
    <n v="406"/>
    <n v="393"/>
    <n v="13"/>
    <n v="3.2019704433497539E-2"/>
  </r>
  <r>
    <x v="12"/>
    <x v="85"/>
    <s v="MADRID"/>
    <m/>
    <m/>
    <m/>
    <m/>
    <s v=""/>
    <n v="91"/>
    <n v="91"/>
    <n v="90"/>
    <n v="0.98901098901098905"/>
    <m/>
    <m/>
    <n v="0"/>
    <n v="91"/>
    <n v="91"/>
    <s v=""/>
    <s v=""/>
  </r>
  <r>
    <x v="12"/>
    <x v="129"/>
    <s v="COLOMBO"/>
    <m/>
    <m/>
    <m/>
    <m/>
    <s v=""/>
    <n v="4031"/>
    <n v="2240"/>
    <n v="385"/>
    <n v="0.171875"/>
    <m/>
    <n v="1791"/>
    <n v="0.44430662366658397"/>
    <n v="4031"/>
    <n v="2240"/>
    <n v="1791"/>
    <n v="0.44430662366658397"/>
  </r>
  <r>
    <x v="12"/>
    <x v="130"/>
    <s v="KHARTOUM"/>
    <m/>
    <m/>
    <m/>
    <m/>
    <s v=""/>
    <n v="277"/>
    <n v="162"/>
    <n v="42"/>
    <n v="0.25925925925925924"/>
    <n v="8"/>
    <n v="107"/>
    <n v="0.38628158844765342"/>
    <n v="277"/>
    <n v="170"/>
    <n v="107"/>
    <n v="0.38628158844765342"/>
  </r>
  <r>
    <x v="12"/>
    <x v="101"/>
    <s v="STOCKHOLM"/>
    <m/>
    <m/>
    <m/>
    <m/>
    <s v=""/>
    <n v="1"/>
    <n v="1"/>
    <n v="1"/>
    <n v="1"/>
    <m/>
    <m/>
    <n v="0"/>
    <n v="1"/>
    <n v="1"/>
    <s v=""/>
    <s v=""/>
  </r>
  <r>
    <x v="12"/>
    <x v="77"/>
    <s v="GENEVA"/>
    <m/>
    <m/>
    <m/>
    <m/>
    <s v=""/>
    <n v="15"/>
    <n v="15"/>
    <n v="5"/>
    <n v="0.33333333333333331"/>
    <m/>
    <m/>
    <n v="0"/>
    <n v="15"/>
    <n v="15"/>
    <s v=""/>
    <s v=""/>
  </r>
  <r>
    <x v="12"/>
    <x v="77"/>
    <s v="LUGANO"/>
    <m/>
    <m/>
    <m/>
    <m/>
    <s v=""/>
    <n v="3"/>
    <n v="3"/>
    <n v="2"/>
    <n v="0.66666666666666663"/>
    <m/>
    <m/>
    <n v="0"/>
    <n v="3"/>
    <n v="3"/>
    <s v=""/>
    <s v=""/>
  </r>
  <r>
    <x v="12"/>
    <x v="50"/>
    <s v="TAIPEI"/>
    <m/>
    <m/>
    <m/>
    <m/>
    <s v=""/>
    <n v="97"/>
    <n v="84"/>
    <n v="52"/>
    <n v="0.61904761904761907"/>
    <m/>
    <n v="13"/>
    <n v="0.13402061855670103"/>
    <n v="97"/>
    <n v="84"/>
    <n v="13"/>
    <n v="0.13402061855670103"/>
  </r>
  <r>
    <x v="12"/>
    <x v="78"/>
    <s v="DAR ES SALAAM"/>
    <m/>
    <m/>
    <m/>
    <m/>
    <s v=""/>
    <n v="1462"/>
    <n v="1293"/>
    <n v="416"/>
    <n v="0.32173240525908742"/>
    <m/>
    <n v="169"/>
    <n v="0.11559507523939809"/>
    <n v="1462"/>
    <n v="1293"/>
    <n v="169"/>
    <n v="0.11559507523939809"/>
  </r>
  <r>
    <x v="12"/>
    <x v="51"/>
    <s v="BANGKOK"/>
    <m/>
    <m/>
    <m/>
    <m/>
    <s v=""/>
    <n v="30757"/>
    <n v="29551"/>
    <n v="15964"/>
    <n v="0.54021860512334607"/>
    <n v="1"/>
    <n v="1205"/>
    <n v="3.9178073284130442E-2"/>
    <n v="30757"/>
    <n v="29552"/>
    <n v="1205"/>
    <n v="3.9178073284130442E-2"/>
  </r>
  <r>
    <x v="12"/>
    <x v="52"/>
    <s v="TUNIS"/>
    <m/>
    <m/>
    <m/>
    <m/>
    <s v=""/>
    <n v="14930"/>
    <n v="11116"/>
    <n v="11080"/>
    <n v="0.9967614249730119"/>
    <n v="27"/>
    <n v="3787"/>
    <n v="0.25365036838580041"/>
    <n v="14930"/>
    <n v="11143"/>
    <n v="3787"/>
    <n v="0.25365036838580041"/>
  </r>
  <r>
    <x v="12"/>
    <x v="53"/>
    <s v="ANKARA"/>
    <m/>
    <m/>
    <m/>
    <m/>
    <s v=""/>
    <n v="14754"/>
    <n v="12775"/>
    <n v="6319"/>
    <n v="0.49463796477495109"/>
    <n v="102"/>
    <n v="1877"/>
    <n v="0.12721973702046901"/>
    <n v="14754"/>
    <n v="12877"/>
    <n v="1877"/>
    <n v="0.12721973702046901"/>
  </r>
  <r>
    <x v="12"/>
    <x v="53"/>
    <s v="ISTANBUL"/>
    <m/>
    <m/>
    <m/>
    <m/>
    <s v=""/>
    <n v="89750"/>
    <n v="82002"/>
    <n v="61672"/>
    <n v="0.75207921758005902"/>
    <n v="153"/>
    <n v="7595"/>
    <n v="8.4623955431754869E-2"/>
    <n v="89750"/>
    <n v="82155"/>
    <n v="7595"/>
    <n v="8.4623955431754869E-2"/>
  </r>
  <r>
    <x v="12"/>
    <x v="53"/>
    <s v="IZMIR"/>
    <m/>
    <m/>
    <m/>
    <m/>
    <s v=""/>
    <n v="20924"/>
    <n v="19460"/>
    <n v="15686"/>
    <n v="0.80606372045220964"/>
    <m/>
    <n v="1464"/>
    <n v="6.9967501433760279E-2"/>
    <n v="20924"/>
    <n v="19460"/>
    <n v="1464"/>
    <n v="6.9967501433760279E-2"/>
  </r>
  <r>
    <x v="12"/>
    <x v="150"/>
    <s v="ASHGABAT"/>
    <m/>
    <m/>
    <m/>
    <m/>
    <s v=""/>
    <n v="1050"/>
    <n v="1010"/>
    <n v="413"/>
    <n v="0.40891089108910889"/>
    <n v="1"/>
    <n v="39"/>
    <n v="3.7142857142857144E-2"/>
    <n v="1050"/>
    <n v="1011"/>
    <n v="39"/>
    <n v="3.7142857142857144E-2"/>
  </r>
  <r>
    <x v="12"/>
    <x v="79"/>
    <s v="KAMPALA"/>
    <m/>
    <m/>
    <m/>
    <m/>
    <s v=""/>
    <n v="2180"/>
    <n v="1626"/>
    <n v="679"/>
    <n v="0.41758917589175892"/>
    <n v="6"/>
    <n v="548"/>
    <n v="0.25137614678899084"/>
    <n v="2180"/>
    <n v="1632"/>
    <n v="548"/>
    <n v="0.25137614678899084"/>
  </r>
  <r>
    <x v="12"/>
    <x v="54"/>
    <s v="ABU DHABI"/>
    <m/>
    <m/>
    <m/>
    <m/>
    <s v=""/>
    <n v="6521"/>
    <n v="5597"/>
    <n v="2551"/>
    <n v="0.45577988207968556"/>
    <n v="1"/>
    <n v="923"/>
    <n v="0.14154270817359302"/>
    <n v="6521"/>
    <n v="5598"/>
    <n v="923"/>
    <n v="0.14154270817359302"/>
  </r>
  <r>
    <x v="12"/>
    <x v="54"/>
    <s v="DUBAI"/>
    <m/>
    <m/>
    <m/>
    <m/>
    <s v=""/>
    <n v="14674"/>
    <n v="12727"/>
    <n v="7604"/>
    <n v="0.59746994578455248"/>
    <n v="6"/>
    <n v="1941"/>
    <n v="0.13227477170505655"/>
    <n v="14674"/>
    <n v="12733"/>
    <n v="1941"/>
    <n v="0.13227477170505655"/>
  </r>
  <r>
    <x v="12"/>
    <x v="55"/>
    <s v="LONDON"/>
    <m/>
    <m/>
    <m/>
    <m/>
    <s v=""/>
    <n v="19002"/>
    <n v="17286"/>
    <n v="13699"/>
    <n v="0.79249103320606273"/>
    <n v="2"/>
    <n v="1714"/>
    <n v="9.0201031470371534E-2"/>
    <n v="19002"/>
    <n v="17288"/>
    <n v="1714"/>
    <n v="9.0201031470371534E-2"/>
  </r>
  <r>
    <x v="12"/>
    <x v="133"/>
    <s v="MONTEVIDEO"/>
    <m/>
    <m/>
    <m/>
    <m/>
    <s v=""/>
    <n v="31"/>
    <n v="25"/>
    <n v="7"/>
    <n v="0.28000000000000003"/>
    <m/>
    <n v="6"/>
    <n v="0.19354838709677419"/>
    <n v="31"/>
    <n v="25"/>
    <n v="6"/>
    <n v="0.19354838709677419"/>
  </r>
  <r>
    <x v="12"/>
    <x v="56"/>
    <s v="BOSTON, MA"/>
    <m/>
    <m/>
    <m/>
    <m/>
    <s v=""/>
    <n v="1893"/>
    <n v="1891"/>
    <n v="384"/>
    <n v="0.20306716023268112"/>
    <m/>
    <n v="2"/>
    <n v="1.0565240359218173E-3"/>
    <n v="1893"/>
    <n v="1891"/>
    <n v="2"/>
    <n v="1.0565240359218173E-3"/>
  </r>
  <r>
    <x v="12"/>
    <x v="56"/>
    <s v="CHICAGO, IL"/>
    <m/>
    <m/>
    <m/>
    <m/>
    <s v=""/>
    <n v="1019"/>
    <n v="1010"/>
    <n v="1009"/>
    <n v="0.99900990099009901"/>
    <m/>
    <n v="9"/>
    <n v="8.832188420019628E-3"/>
    <n v="1019"/>
    <n v="1010"/>
    <n v="9"/>
    <n v="8.832188420019628E-3"/>
  </r>
  <r>
    <x v="12"/>
    <x v="56"/>
    <s v="DETROIT, MI"/>
    <m/>
    <m/>
    <m/>
    <m/>
    <s v=""/>
    <n v="1082"/>
    <n v="1077"/>
    <n v="1077"/>
    <n v="1"/>
    <m/>
    <n v="5"/>
    <n v="4.6210720887245845E-3"/>
    <n v="1082"/>
    <n v="1077"/>
    <n v="5"/>
    <n v="4.6210720887245845E-3"/>
  </r>
  <r>
    <x v="12"/>
    <x v="56"/>
    <s v="HOUSTON, TX"/>
    <m/>
    <m/>
    <m/>
    <m/>
    <s v=""/>
    <n v="1664"/>
    <n v="1639"/>
    <n v="837"/>
    <n v="0.51067724222086641"/>
    <m/>
    <n v="25"/>
    <n v="1.5024038461538462E-2"/>
    <n v="1664"/>
    <n v="1639"/>
    <n v="25"/>
    <n v="1.5024038461538462E-2"/>
  </r>
  <r>
    <x v="12"/>
    <x v="56"/>
    <s v="LOS ANGELES, CA"/>
    <m/>
    <m/>
    <m/>
    <m/>
    <s v=""/>
    <n v="952"/>
    <n v="946"/>
    <n v="410"/>
    <n v="0.43340380549682878"/>
    <m/>
    <n v="6"/>
    <n v="6.3025210084033615E-3"/>
    <n v="952"/>
    <n v="946"/>
    <n v="6"/>
    <n v="6.3025210084033615E-3"/>
  </r>
  <r>
    <x v="12"/>
    <x v="56"/>
    <s v="MIAMI, FL"/>
    <m/>
    <m/>
    <m/>
    <m/>
    <s v=""/>
    <n v="1007"/>
    <n v="958"/>
    <n v="272"/>
    <n v="0.28392484342379959"/>
    <m/>
    <n v="49"/>
    <n v="4.8659384309831182E-2"/>
    <n v="1007"/>
    <n v="958"/>
    <n v="49"/>
    <n v="4.8659384309831182E-2"/>
  </r>
  <r>
    <x v="12"/>
    <x v="56"/>
    <s v="NEW YORK, NY"/>
    <m/>
    <m/>
    <m/>
    <m/>
    <s v=""/>
    <n v="3489"/>
    <n v="3453"/>
    <n v="728"/>
    <n v="0.21083116130900667"/>
    <n v="1"/>
    <n v="35"/>
    <n v="1.0031527658354829E-2"/>
    <n v="3489"/>
    <n v="3454"/>
    <n v="35"/>
    <n v="1.0031527658354829E-2"/>
  </r>
  <r>
    <x v="12"/>
    <x v="56"/>
    <s v="PHILADELPHIA, PA"/>
    <m/>
    <m/>
    <m/>
    <m/>
    <s v=""/>
    <n v="1582"/>
    <n v="1576"/>
    <n v="1575"/>
    <n v="0.99936548223350252"/>
    <m/>
    <n v="6"/>
    <n v="3.7926675094816687E-3"/>
    <n v="1582"/>
    <n v="1576"/>
    <n v="6"/>
    <n v="3.7926675094816687E-3"/>
  </r>
  <r>
    <x v="12"/>
    <x v="56"/>
    <s v="SAN FRANCISCO, CA"/>
    <m/>
    <m/>
    <m/>
    <m/>
    <s v=""/>
    <n v="1552"/>
    <n v="1541"/>
    <n v="1540"/>
    <n v="0.9993510707332901"/>
    <n v="1"/>
    <n v="10"/>
    <n v="6.4432989690721646E-3"/>
    <n v="1552"/>
    <n v="1542"/>
    <n v="10"/>
    <n v="6.4432989690721646E-3"/>
  </r>
  <r>
    <x v="12"/>
    <x v="56"/>
    <s v="WASHINGTON, DC"/>
    <m/>
    <m/>
    <m/>
    <m/>
    <s v=""/>
    <n v="971"/>
    <n v="969"/>
    <n v="787"/>
    <n v="0.81217750257997934"/>
    <m/>
    <n v="2"/>
    <n v="2.0597322348094747E-3"/>
    <n v="971"/>
    <n v="969"/>
    <n v="2"/>
    <n v="2.0597322348094747E-3"/>
  </r>
  <r>
    <x v="12"/>
    <x v="92"/>
    <s v="TASHKENT"/>
    <m/>
    <m/>
    <m/>
    <m/>
    <s v=""/>
    <n v="8194"/>
    <n v="7460"/>
    <n v="3163"/>
    <n v="0.42399463806970511"/>
    <n v="8"/>
    <n v="726"/>
    <n v="8.8601415670002445E-2"/>
    <n v="8194"/>
    <n v="7468"/>
    <n v="726"/>
    <n v="8.8601415670002445E-2"/>
  </r>
  <r>
    <x v="12"/>
    <x v="135"/>
    <s v="CARACAS"/>
    <n v="1"/>
    <n v="1"/>
    <n v="1"/>
    <m/>
    <n v="0"/>
    <n v="22"/>
    <n v="22"/>
    <n v="15"/>
    <n v="0.68181818181818177"/>
    <m/>
    <m/>
    <n v="0"/>
    <n v="23"/>
    <n v="23"/>
    <s v=""/>
    <s v=""/>
  </r>
  <r>
    <x v="12"/>
    <x v="57"/>
    <s v="HANOI"/>
    <m/>
    <m/>
    <m/>
    <m/>
    <s v=""/>
    <n v="6048"/>
    <n v="5940"/>
    <n v="382"/>
    <n v="6.4309764309764303E-2"/>
    <n v="1"/>
    <n v="107"/>
    <n v="1.7691798941798943E-2"/>
    <n v="6048"/>
    <n v="5941"/>
    <n v="107"/>
    <n v="1.7691798941798943E-2"/>
  </r>
  <r>
    <x v="12"/>
    <x v="57"/>
    <s v="HO CHI MINH"/>
    <m/>
    <m/>
    <m/>
    <m/>
    <s v=""/>
    <n v="4205"/>
    <n v="4022"/>
    <n v="269"/>
    <n v="6.6882148184982601E-2"/>
    <n v="2"/>
    <n v="181"/>
    <n v="4.3043995243757432E-2"/>
    <n v="4205"/>
    <n v="4024"/>
    <n v="181"/>
    <n v="4.3043995243757432E-2"/>
  </r>
  <r>
    <x v="12"/>
    <x v="93"/>
    <s v="LUSAKA"/>
    <m/>
    <m/>
    <m/>
    <m/>
    <s v=""/>
    <n v="1204"/>
    <n v="1138"/>
    <n v="275"/>
    <n v="0.24165202108963094"/>
    <m/>
    <n v="66"/>
    <n v="5.4817275747508304E-2"/>
    <n v="1204"/>
    <n v="1138"/>
    <n v="66"/>
    <n v="5.4817275747508304E-2"/>
  </r>
  <r>
    <x v="12"/>
    <x v="136"/>
    <s v="HARARE"/>
    <m/>
    <m/>
    <m/>
    <m/>
    <s v=""/>
    <n v="1046"/>
    <n v="1035"/>
    <n v="729"/>
    <n v="0.70434782608695656"/>
    <n v="1"/>
    <n v="10"/>
    <n v="9.5602294455066923E-3"/>
    <n v="1046"/>
    <n v="1036"/>
    <n v="10"/>
    <n v="9.5602294455066923E-3"/>
  </r>
  <r>
    <x v="13"/>
    <x v="3"/>
    <s v="CANBERRA"/>
    <m/>
    <m/>
    <m/>
    <m/>
    <s v=""/>
    <n v="4"/>
    <n v="4"/>
    <n v="1"/>
    <n v="0.25"/>
    <m/>
    <m/>
    <n v="0"/>
    <n v="4"/>
    <n v="4"/>
    <s v=""/>
    <s v=""/>
  </r>
  <r>
    <x v="13"/>
    <x v="4"/>
    <s v="BAKU"/>
    <m/>
    <m/>
    <m/>
    <m/>
    <s v=""/>
    <n v="4595"/>
    <n v="4042"/>
    <n v="1909"/>
    <n v="0.47229094507669472"/>
    <n v="1"/>
    <n v="552"/>
    <n v="0.12013057671381937"/>
    <n v="4595"/>
    <n v="4043"/>
    <n v="552"/>
    <n v="0.12013057671381937"/>
  </r>
  <r>
    <x v="13"/>
    <x v="87"/>
    <s v="VITSYEBSK"/>
    <m/>
    <m/>
    <m/>
    <m/>
    <s v=""/>
    <n v="1346"/>
    <n v="1184"/>
    <n v="924"/>
    <n v="0.78040540540540537"/>
    <n v="8"/>
    <n v="154"/>
    <n v="0.11441307578008915"/>
    <n v="1346"/>
    <n v="1192"/>
    <n v="154"/>
    <n v="0.11441307578008915"/>
  </r>
  <r>
    <x v="13"/>
    <x v="8"/>
    <s v="OTTAWA"/>
    <m/>
    <m/>
    <m/>
    <m/>
    <s v=""/>
    <n v="20"/>
    <n v="20"/>
    <n v="19"/>
    <n v="0.95"/>
    <m/>
    <m/>
    <n v="0"/>
    <n v="20"/>
    <n v="20"/>
    <s v=""/>
    <s v=""/>
  </r>
  <r>
    <x v="13"/>
    <x v="10"/>
    <s v="BEIJING"/>
    <m/>
    <m/>
    <m/>
    <m/>
    <s v=""/>
    <n v="812"/>
    <n v="754"/>
    <n v="250"/>
    <n v="0.33156498673740054"/>
    <n v="6"/>
    <n v="52"/>
    <n v="6.4039408866995079E-2"/>
    <n v="812"/>
    <n v="760"/>
    <n v="52"/>
    <n v="6.4039408866995079E-2"/>
  </r>
  <r>
    <x v="13"/>
    <x v="15"/>
    <s v="CAIRO"/>
    <m/>
    <m/>
    <m/>
    <m/>
    <s v=""/>
    <n v="198"/>
    <n v="147"/>
    <n v="58"/>
    <n v="0.39455782312925169"/>
    <n v="4"/>
    <n v="47"/>
    <n v="0.23737373737373738"/>
    <n v="198"/>
    <n v="151"/>
    <n v="47"/>
    <n v="0.23737373737373738"/>
  </r>
  <r>
    <x v="13"/>
    <x v="17"/>
    <s v="TBILISSI"/>
    <m/>
    <m/>
    <m/>
    <m/>
    <s v=""/>
    <n v="264"/>
    <n v="233"/>
    <n v="175"/>
    <n v="0.75107296137339052"/>
    <n v="7"/>
    <n v="24"/>
    <n v="9.0909090909090912E-2"/>
    <n v="264"/>
    <n v="240"/>
    <n v="24"/>
    <n v="9.0909090909090912E-2"/>
  </r>
  <r>
    <x v="13"/>
    <x v="20"/>
    <s v="NEW DELHI"/>
    <m/>
    <m/>
    <m/>
    <m/>
    <s v=""/>
    <n v="862"/>
    <n v="642"/>
    <n v="256"/>
    <n v="0.39875389408099687"/>
    <n v="1"/>
    <n v="219"/>
    <n v="0.25406032482598606"/>
    <n v="862"/>
    <n v="643"/>
    <n v="219"/>
    <n v="0.25406032482598606"/>
  </r>
  <r>
    <x v="13"/>
    <x v="24"/>
    <s v="TEL AVIV"/>
    <m/>
    <m/>
    <m/>
    <m/>
    <s v=""/>
    <n v="6"/>
    <n v="3"/>
    <n v="2"/>
    <n v="0.66666666666666663"/>
    <n v="2"/>
    <n v="1"/>
    <n v="0.16666666666666666"/>
    <n v="6"/>
    <n v="5"/>
    <n v="1"/>
    <n v="0.16666666666666666"/>
  </r>
  <r>
    <x v="13"/>
    <x v="25"/>
    <s v="TOKYO"/>
    <m/>
    <m/>
    <m/>
    <m/>
    <s v=""/>
    <n v="4"/>
    <n v="4"/>
    <n v="3"/>
    <n v="0.75"/>
    <m/>
    <m/>
    <n v="0"/>
    <n v="4"/>
    <n v="4"/>
    <s v=""/>
    <s v=""/>
  </r>
  <r>
    <x v="13"/>
    <x v="27"/>
    <s v="ASTANA"/>
    <m/>
    <m/>
    <m/>
    <m/>
    <s v=""/>
    <n v="1674"/>
    <n v="1536"/>
    <n v="610"/>
    <n v="0.39713541666666669"/>
    <n v="5"/>
    <n v="133"/>
    <n v="7.9450418160095584E-2"/>
    <n v="1674"/>
    <n v="1541"/>
    <n v="133"/>
    <n v="7.9450418160095584E-2"/>
  </r>
  <r>
    <x v="13"/>
    <x v="73"/>
    <s v="WARSAW"/>
    <m/>
    <m/>
    <m/>
    <m/>
    <s v=""/>
    <n v="1"/>
    <n v="1"/>
    <m/>
    <n v="0"/>
    <m/>
    <m/>
    <n v="0"/>
    <n v="1"/>
    <n v="1"/>
    <s v=""/>
    <s v=""/>
  </r>
  <r>
    <x v="13"/>
    <x v="41"/>
    <s v="MOSCOW"/>
    <m/>
    <m/>
    <m/>
    <m/>
    <s v=""/>
    <n v="1200"/>
    <n v="865"/>
    <n v="609"/>
    <n v="0.70404624277456651"/>
    <n v="245"/>
    <n v="90"/>
    <n v="7.4999999999999997E-2"/>
    <n v="1200"/>
    <n v="1110"/>
    <n v="90"/>
    <n v="7.4999999999999997E-2"/>
  </r>
  <r>
    <x v="13"/>
    <x v="53"/>
    <s v="ANKARA"/>
    <m/>
    <m/>
    <m/>
    <m/>
    <s v=""/>
    <n v="1102"/>
    <n v="839"/>
    <n v="396"/>
    <n v="0.47199046483909418"/>
    <n v="2"/>
    <n v="261"/>
    <n v="0.23684210526315788"/>
    <n v="1102"/>
    <n v="841"/>
    <n v="261"/>
    <n v="0.23684210526315788"/>
  </r>
  <r>
    <x v="13"/>
    <x v="91"/>
    <s v="KYIV"/>
    <m/>
    <m/>
    <m/>
    <m/>
    <s v=""/>
    <n v="11"/>
    <n v="11"/>
    <n v="6"/>
    <n v="0.54545454545454541"/>
    <m/>
    <m/>
    <n v="0"/>
    <n v="11"/>
    <n v="11"/>
    <s v=""/>
    <s v=""/>
  </r>
  <r>
    <x v="13"/>
    <x v="54"/>
    <s v="ABU DHABI"/>
    <m/>
    <m/>
    <m/>
    <m/>
    <s v=""/>
    <n v="338"/>
    <n v="256"/>
    <n v="52"/>
    <n v="0.203125"/>
    <n v="1"/>
    <n v="81"/>
    <n v="0.23964497041420119"/>
    <n v="338"/>
    <n v="257"/>
    <n v="81"/>
    <n v="0.23964497041420119"/>
  </r>
  <r>
    <x v="13"/>
    <x v="55"/>
    <s v="LONDON"/>
    <m/>
    <m/>
    <m/>
    <m/>
    <s v=""/>
    <n v="1218"/>
    <n v="1065"/>
    <n v="1014"/>
    <n v="0.95211267605633798"/>
    <n v="10"/>
    <n v="143"/>
    <n v="0.1174055829228243"/>
    <n v="1218"/>
    <n v="1075"/>
    <n v="143"/>
    <n v="0.1174055829228243"/>
  </r>
  <r>
    <x v="13"/>
    <x v="56"/>
    <s v="WASHINGTON, DC"/>
    <m/>
    <m/>
    <m/>
    <m/>
    <s v=""/>
    <n v="139"/>
    <n v="119"/>
    <n v="45"/>
    <n v="0.37815126050420167"/>
    <m/>
    <n v="20"/>
    <n v="0.14388489208633093"/>
    <n v="139"/>
    <n v="119"/>
    <n v="20"/>
    <n v="0.14388489208633093"/>
  </r>
  <r>
    <x v="13"/>
    <x v="92"/>
    <s v="TASHKENT"/>
    <m/>
    <m/>
    <m/>
    <m/>
    <s v=""/>
    <n v="5103"/>
    <n v="4669"/>
    <n v="2795"/>
    <n v="0.59862925680017132"/>
    <n v="3"/>
    <n v="431"/>
    <n v="8.4460121497158536E-2"/>
    <n v="5103"/>
    <n v="4672"/>
    <n v="431"/>
    <n v="8.4460121497158536E-2"/>
  </r>
  <r>
    <x v="14"/>
    <x v="86"/>
    <s v="YEREVAN"/>
    <m/>
    <m/>
    <m/>
    <m/>
    <s v=""/>
    <n v="6089"/>
    <n v="5678"/>
    <n v="2246"/>
    <n v="0.39556181754138781"/>
    <n v="1"/>
    <n v="380"/>
    <n v="6.2716619904274629E-2"/>
    <n v="6089"/>
    <n v="5679"/>
    <n v="380"/>
    <n v="6.2716619904274629E-2"/>
  </r>
  <r>
    <x v="14"/>
    <x v="4"/>
    <s v="BAKU"/>
    <m/>
    <m/>
    <m/>
    <m/>
    <s v=""/>
    <n v="2078"/>
    <n v="1798"/>
    <n v="1007"/>
    <n v="0.56006674082313679"/>
    <n v="0"/>
    <n v="244"/>
    <n v="0.11949069539666993"/>
    <n v="2078"/>
    <n v="1798"/>
    <n v="244"/>
    <n v="0.11949069539666993"/>
  </r>
  <r>
    <x v="14"/>
    <x v="87"/>
    <s v="MINSK"/>
    <m/>
    <m/>
    <m/>
    <m/>
    <s v=""/>
    <n v="4753"/>
    <n v="4580"/>
    <n v="4534"/>
    <n v="0.98995633187772925"/>
    <n v="48"/>
    <n v="121"/>
    <n v="2.5479048220678039E-2"/>
    <n v="4753"/>
    <n v="4628"/>
    <n v="121"/>
    <n v="2.5479048220678039E-2"/>
  </r>
  <r>
    <x v="14"/>
    <x v="8"/>
    <s v="OTTAWA"/>
    <m/>
    <m/>
    <m/>
    <m/>
    <s v=""/>
    <n v="84"/>
    <n v="72"/>
    <n v="14"/>
    <n v="0.19444444444444445"/>
    <n v="0"/>
    <n v="12"/>
    <n v="0.14285714285714285"/>
    <n v="84"/>
    <n v="72"/>
    <n v="12"/>
    <n v="0.14285714285714285"/>
  </r>
  <r>
    <x v="14"/>
    <x v="15"/>
    <s v="CAIRO"/>
    <m/>
    <m/>
    <m/>
    <m/>
    <s v=""/>
    <n v="793"/>
    <n v="488"/>
    <n v="90"/>
    <n v="0.18442622950819673"/>
    <n v="32"/>
    <n v="222"/>
    <n v="0.29919137466307277"/>
    <n v="793"/>
    <n v="520"/>
    <n v="222"/>
    <n v="0.29919137466307277"/>
  </r>
  <r>
    <x v="14"/>
    <x v="17"/>
    <s v="TBILISSI"/>
    <m/>
    <m/>
    <m/>
    <m/>
    <s v=""/>
    <n v="121"/>
    <n v="88"/>
    <n v="71"/>
    <n v="0.80681818181818177"/>
    <n v="0"/>
    <n v="33"/>
    <n v="0.27272727272727271"/>
    <n v="121"/>
    <n v="88"/>
    <n v="33"/>
    <n v="0.27272727272727271"/>
  </r>
  <r>
    <x v="14"/>
    <x v="20"/>
    <s v="NEW DELHI"/>
    <m/>
    <m/>
    <m/>
    <m/>
    <s v=""/>
    <n v="697"/>
    <n v="356"/>
    <n v="168"/>
    <n v="0.47191011235955055"/>
    <n v="0"/>
    <n v="339"/>
    <n v="0.48776978417266187"/>
    <n v="697"/>
    <n v="356"/>
    <n v="339"/>
    <n v="0.48776978417266187"/>
  </r>
  <r>
    <x v="14"/>
    <x v="23"/>
    <s v="DUBLIN"/>
    <m/>
    <m/>
    <m/>
    <m/>
    <s v=""/>
    <n v="233"/>
    <n v="229"/>
    <n v="192"/>
    <n v="0.83842794759825323"/>
    <n v="0"/>
    <n v="1"/>
    <n v="4.3478260869565218E-3"/>
    <n v="233"/>
    <n v="229"/>
    <n v="1"/>
    <n v="4.3478260869565218E-3"/>
  </r>
  <r>
    <x v="14"/>
    <x v="24"/>
    <s v="TEL AVIV"/>
    <m/>
    <m/>
    <m/>
    <m/>
    <s v=""/>
    <n v="20"/>
    <n v="18"/>
    <n v="5"/>
    <n v="0.27777777777777779"/>
    <n v="0"/>
    <n v="0"/>
    <n v="0"/>
    <n v="20"/>
    <n v="18"/>
    <s v=""/>
    <s v=""/>
  </r>
  <r>
    <x v="14"/>
    <x v="25"/>
    <s v="TOKYO"/>
    <m/>
    <m/>
    <m/>
    <m/>
    <s v=""/>
    <n v="36"/>
    <n v="14"/>
    <n v="6"/>
    <n v="0.42857142857142855"/>
    <n v="0"/>
    <n v="21"/>
    <n v="0.6"/>
    <n v="36"/>
    <n v="14"/>
    <n v="21"/>
    <n v="0.6"/>
  </r>
  <r>
    <x v="14"/>
    <x v="27"/>
    <s v="ALMATY"/>
    <m/>
    <m/>
    <m/>
    <m/>
    <s v=""/>
    <n v="5811"/>
    <n v="4736"/>
    <n v="2010"/>
    <n v="0.42440878378378377"/>
    <n v="0"/>
    <n v="1051"/>
    <n v="0.18161396232935892"/>
    <n v="5811"/>
    <n v="4736"/>
    <n v="1051"/>
    <n v="0.18161396232935892"/>
  </r>
  <r>
    <x v="14"/>
    <x v="27"/>
    <s v="ASTANA"/>
    <m/>
    <m/>
    <m/>
    <m/>
    <s v=""/>
    <n v="1621"/>
    <n v="1424"/>
    <n v="721"/>
    <n v="0.5063202247191011"/>
    <n v="0"/>
    <n v="186"/>
    <n v="0.115527950310559"/>
    <n v="1621"/>
    <n v="1424"/>
    <n v="186"/>
    <n v="0.115527950310559"/>
  </r>
  <r>
    <x v="14"/>
    <x v="41"/>
    <s v="KALININGRAD"/>
    <m/>
    <m/>
    <m/>
    <m/>
    <s v=""/>
    <n v="751"/>
    <n v="637"/>
    <n v="509"/>
    <n v="0.7990580847723705"/>
    <n v="72"/>
    <n v="38"/>
    <n v="5.0870147255689425E-2"/>
    <n v="751"/>
    <n v="709"/>
    <n v="38"/>
    <n v="5.0870147255689425E-2"/>
  </r>
  <r>
    <x v="14"/>
    <x v="41"/>
    <s v="MOSCOW"/>
    <m/>
    <m/>
    <m/>
    <m/>
    <s v=""/>
    <n v="1216"/>
    <n v="954"/>
    <n v="800"/>
    <n v="0.83857442348008382"/>
    <n v="207"/>
    <n v="48"/>
    <n v="3.9702233250620347E-2"/>
    <n v="1216"/>
    <n v="1161"/>
    <n v="48"/>
    <n v="3.9702233250620347E-2"/>
  </r>
  <r>
    <x v="14"/>
    <x v="41"/>
    <s v="SOVETSK"/>
    <m/>
    <m/>
    <m/>
    <m/>
    <s v=""/>
    <n v="129"/>
    <n v="110"/>
    <n v="110"/>
    <n v="1"/>
    <n v="18"/>
    <n v="1"/>
    <n v="7.7519379844961239E-3"/>
    <n v="129"/>
    <n v="128"/>
    <n v="1"/>
    <n v="7.7519379844961239E-3"/>
  </r>
  <r>
    <x v="14"/>
    <x v="76"/>
    <s v="SINGAPORE"/>
    <m/>
    <m/>
    <m/>
    <m/>
    <s v=""/>
    <n v="25"/>
    <n v="25"/>
    <n v="15"/>
    <n v="0.6"/>
    <n v="0"/>
    <n v="0"/>
    <n v="0"/>
    <n v="25"/>
    <n v="25"/>
    <s v=""/>
    <s v=""/>
  </r>
  <r>
    <x v="14"/>
    <x v="47"/>
    <s v="PRETORIA"/>
    <m/>
    <m/>
    <m/>
    <m/>
    <s v=""/>
    <n v="186"/>
    <n v="153"/>
    <n v="78"/>
    <n v="0.50980392156862742"/>
    <n v="0"/>
    <n v="31"/>
    <n v="0.16847826086956522"/>
    <n v="186"/>
    <n v="153"/>
    <n v="31"/>
    <n v="0.16847826086956522"/>
  </r>
  <r>
    <x v="14"/>
    <x v="48"/>
    <s v="SEOUL"/>
    <m/>
    <m/>
    <m/>
    <m/>
    <s v=""/>
    <n v="30"/>
    <n v="12"/>
    <n v="8"/>
    <n v="0.66666666666666663"/>
    <n v="0"/>
    <n v="18"/>
    <n v="0.6"/>
    <n v="30"/>
    <n v="12"/>
    <n v="18"/>
    <n v="0.6"/>
  </r>
  <r>
    <x v="14"/>
    <x v="53"/>
    <s v="ANKARA"/>
    <m/>
    <m/>
    <m/>
    <m/>
    <s v=""/>
    <n v="2411"/>
    <n v="1541"/>
    <n v="917"/>
    <n v="0.59506813757300459"/>
    <n v="2"/>
    <n v="860"/>
    <n v="0.35788597586350396"/>
    <n v="2411"/>
    <n v="1543"/>
    <n v="860"/>
    <n v="0.35788597586350396"/>
  </r>
  <r>
    <x v="14"/>
    <x v="91"/>
    <s v="KYIV"/>
    <m/>
    <m/>
    <m/>
    <m/>
    <s v=""/>
    <n v="3"/>
    <n v="1"/>
    <n v="1"/>
    <n v="1"/>
    <n v="2"/>
    <n v="0"/>
    <n v="0"/>
    <n v="3"/>
    <n v="3"/>
    <s v=""/>
    <s v=""/>
  </r>
  <r>
    <x v="14"/>
    <x v="54"/>
    <s v="ABU DHABI"/>
    <m/>
    <m/>
    <m/>
    <m/>
    <s v=""/>
    <n v="327"/>
    <n v="231"/>
    <n v="149"/>
    <n v="0.64502164502164505"/>
    <n v="4"/>
    <n v="91"/>
    <n v="0.27914110429447853"/>
    <n v="327"/>
    <n v="235"/>
    <n v="91"/>
    <n v="0.27914110429447853"/>
  </r>
  <r>
    <x v="14"/>
    <x v="55"/>
    <s v="LONDON"/>
    <m/>
    <m/>
    <m/>
    <m/>
    <s v=""/>
    <n v="2433"/>
    <n v="2220"/>
    <n v="1362"/>
    <n v="0.61351351351351346"/>
    <n v="7"/>
    <n v="199"/>
    <n v="8.2028029678483105E-2"/>
    <n v="2433"/>
    <n v="2227"/>
    <n v="199"/>
    <n v="8.2028029678483105E-2"/>
  </r>
  <r>
    <x v="14"/>
    <x v="56"/>
    <s v="CHICAGO, IL"/>
    <m/>
    <m/>
    <m/>
    <m/>
    <s v=""/>
    <n v="821"/>
    <n v="791"/>
    <n v="214"/>
    <n v="0.27054361567635904"/>
    <n v="3"/>
    <n v="15"/>
    <n v="1.8541409147095178E-2"/>
    <n v="821"/>
    <n v="794"/>
    <n v="15"/>
    <n v="1.8541409147095178E-2"/>
  </r>
  <r>
    <x v="15"/>
    <x v="59"/>
    <s v="VIENNA"/>
    <m/>
    <m/>
    <m/>
    <m/>
    <s v=""/>
    <n v="3"/>
    <n v="3"/>
    <n v="2"/>
    <n v="0.66666666666666663"/>
    <m/>
    <m/>
    <n v="0"/>
    <n v="3"/>
    <n v="3"/>
    <s v=""/>
    <s v=""/>
  </r>
  <r>
    <x v="15"/>
    <x v="60"/>
    <s v="BRUSSELS"/>
    <m/>
    <m/>
    <m/>
    <m/>
    <s v=""/>
    <n v="3"/>
    <n v="3"/>
    <n v="2"/>
    <n v="0.66666666666666663"/>
    <m/>
    <m/>
    <n v="0"/>
    <n v="3"/>
    <n v="3"/>
    <s v=""/>
    <s v=""/>
  </r>
  <r>
    <x v="15"/>
    <x v="10"/>
    <s v="BEIJING"/>
    <m/>
    <m/>
    <m/>
    <m/>
    <s v=""/>
    <n v="816"/>
    <n v="761"/>
    <n v="231"/>
    <n v="0.3035479632063075"/>
    <m/>
    <n v="26"/>
    <n v="3.303684879288437E-2"/>
    <n v="816"/>
    <n v="761"/>
    <n v="26"/>
    <n v="3.303684879288437E-2"/>
  </r>
  <r>
    <x v="15"/>
    <x v="10"/>
    <s v="SHANGHAI"/>
    <m/>
    <m/>
    <m/>
    <m/>
    <s v=""/>
    <n v="855"/>
    <n v="701"/>
    <n v="237"/>
    <n v="0.33808844507845937"/>
    <m/>
    <n v="37"/>
    <n v="5.0135501355013552E-2"/>
    <n v="855"/>
    <n v="701"/>
    <n v="37"/>
    <n v="5.0135501355013552E-2"/>
  </r>
  <r>
    <x v="15"/>
    <x v="95"/>
    <s v="COPENHAGEN"/>
    <n v="1"/>
    <m/>
    <n v="1"/>
    <m/>
    <s v=""/>
    <n v="3"/>
    <n v="3"/>
    <n v="2"/>
    <n v="0.66666666666666663"/>
    <m/>
    <m/>
    <n v="0"/>
    <n v="4"/>
    <n v="3"/>
    <s v=""/>
    <s v=""/>
  </r>
  <r>
    <x v="15"/>
    <x v="18"/>
    <s v="BERLIN"/>
    <m/>
    <m/>
    <m/>
    <m/>
    <s v=""/>
    <n v="1"/>
    <n v="1"/>
    <n v="1"/>
    <n v="1"/>
    <m/>
    <m/>
    <n v="0"/>
    <n v="1"/>
    <n v="1"/>
    <s v=""/>
    <s v=""/>
  </r>
  <r>
    <x v="15"/>
    <x v="68"/>
    <s v="ATHENS"/>
    <m/>
    <m/>
    <m/>
    <m/>
    <s v=""/>
    <n v="8"/>
    <n v="7"/>
    <n v="5"/>
    <n v="0.7142857142857143"/>
    <m/>
    <m/>
    <n v="0"/>
    <n v="8"/>
    <n v="7"/>
    <s v=""/>
    <s v=""/>
  </r>
  <r>
    <x v="15"/>
    <x v="20"/>
    <s v="NEW DELHI"/>
    <m/>
    <m/>
    <m/>
    <m/>
    <s v=""/>
    <n v="3090"/>
    <n v="2651"/>
    <n v="1129"/>
    <n v="0.42587702753677859"/>
    <m/>
    <n v="312"/>
    <n v="0.10529868376645292"/>
    <n v="3090"/>
    <n v="2651"/>
    <n v="312"/>
    <n v="0.10529868376645292"/>
  </r>
  <r>
    <x v="15"/>
    <x v="70"/>
    <s v="ROME"/>
    <m/>
    <m/>
    <m/>
    <m/>
    <s v=""/>
    <n v="34"/>
    <n v="31"/>
    <n v="13"/>
    <n v="0.41935483870967744"/>
    <n v="2"/>
    <m/>
    <n v="0"/>
    <n v="34"/>
    <n v="33"/>
    <s v=""/>
    <s v=""/>
  </r>
  <r>
    <x v="15"/>
    <x v="25"/>
    <s v="TOKYO"/>
    <m/>
    <m/>
    <m/>
    <m/>
    <s v=""/>
    <n v="16"/>
    <n v="13"/>
    <n v="7"/>
    <n v="0.53846153846153844"/>
    <m/>
    <n v="3"/>
    <n v="0.1875"/>
    <n v="16"/>
    <n v="13"/>
    <n v="3"/>
    <n v="0.1875"/>
  </r>
  <r>
    <x v="15"/>
    <x v="154"/>
    <s v="LUXEMBOURG"/>
    <m/>
    <m/>
    <m/>
    <m/>
    <s v=""/>
    <n v="158"/>
    <n v="46"/>
    <n v="23"/>
    <n v="0.5"/>
    <n v="1"/>
    <n v="1"/>
    <n v="2.0833333333333332E-2"/>
    <n v="158"/>
    <n v="47"/>
    <n v="1"/>
    <n v="2.0833333333333332E-2"/>
  </r>
  <r>
    <x v="15"/>
    <x v="144"/>
    <s v="THE HAGUE"/>
    <m/>
    <m/>
    <m/>
    <m/>
    <s v=""/>
    <n v="1"/>
    <n v="1"/>
    <n v="1"/>
    <n v="1"/>
    <m/>
    <m/>
    <n v="0"/>
    <n v="1"/>
    <n v="1"/>
    <s v=""/>
    <s v=""/>
  </r>
  <r>
    <x v="15"/>
    <x v="73"/>
    <s v="WARSAW"/>
    <m/>
    <m/>
    <m/>
    <m/>
    <s v=""/>
    <n v="8"/>
    <n v="8"/>
    <n v="7"/>
    <n v="0.875"/>
    <n v="1"/>
    <m/>
    <n v="0"/>
    <n v="8"/>
    <n v="9"/>
    <s v=""/>
    <s v=""/>
  </r>
  <r>
    <x v="15"/>
    <x v="84"/>
    <s v="LISBON"/>
    <m/>
    <m/>
    <m/>
    <m/>
    <s v=""/>
    <n v="22"/>
    <n v="20"/>
    <n v="17"/>
    <n v="0.85"/>
    <n v="1"/>
    <n v="1"/>
    <n v="4.5454545454545456E-2"/>
    <n v="22"/>
    <n v="21"/>
    <n v="1"/>
    <n v="4.5454545454545456E-2"/>
  </r>
  <r>
    <x v="15"/>
    <x v="41"/>
    <s v="MOSCOW"/>
    <m/>
    <m/>
    <m/>
    <m/>
    <s v=""/>
    <n v="1118"/>
    <n v="885"/>
    <n v="773"/>
    <n v="0.87344632768361585"/>
    <n v="127"/>
    <n v="36"/>
    <n v="3.4351145038167941E-2"/>
    <n v="1118"/>
    <n v="1012"/>
    <n v="36"/>
    <n v="3.4351145038167941E-2"/>
  </r>
  <r>
    <x v="15"/>
    <x v="85"/>
    <s v="MADRID"/>
    <m/>
    <m/>
    <m/>
    <m/>
    <s v=""/>
    <n v="2"/>
    <n v="1"/>
    <m/>
    <n v="0"/>
    <m/>
    <m/>
    <n v="0"/>
    <n v="2"/>
    <n v="1"/>
    <s v=""/>
    <s v=""/>
  </r>
  <r>
    <x v="15"/>
    <x v="77"/>
    <s v="BERN"/>
    <m/>
    <m/>
    <m/>
    <m/>
    <s v=""/>
    <n v="6"/>
    <n v="4"/>
    <n v="3"/>
    <n v="0.75"/>
    <m/>
    <n v="1"/>
    <n v="0.2"/>
    <n v="6"/>
    <n v="4"/>
    <n v="1"/>
    <n v="0.2"/>
  </r>
  <r>
    <x v="15"/>
    <x v="77"/>
    <s v="GENEVA"/>
    <m/>
    <m/>
    <m/>
    <m/>
    <s v=""/>
    <n v="1"/>
    <n v="1"/>
    <m/>
    <n v="0"/>
    <m/>
    <m/>
    <n v="0"/>
    <n v="1"/>
    <n v="1"/>
    <s v=""/>
    <s v=""/>
  </r>
  <r>
    <x v="15"/>
    <x v="51"/>
    <s v="BANGKOK"/>
    <m/>
    <m/>
    <m/>
    <m/>
    <s v=""/>
    <n v="378"/>
    <n v="345"/>
    <n v="150"/>
    <n v="0.43478260869565216"/>
    <m/>
    <n v="16"/>
    <n v="4.4321329639889197E-2"/>
    <n v="378"/>
    <n v="345"/>
    <n v="16"/>
    <n v="4.4321329639889197E-2"/>
  </r>
  <r>
    <x v="15"/>
    <x v="53"/>
    <s v="ANKARA"/>
    <m/>
    <m/>
    <m/>
    <m/>
    <s v=""/>
    <n v="2490"/>
    <n v="2065"/>
    <n v="1692"/>
    <n v="0.81937046004842617"/>
    <m/>
    <n v="357"/>
    <n v="0.14739884393063585"/>
    <n v="2490"/>
    <n v="2065"/>
    <n v="357"/>
    <n v="0.14739884393063585"/>
  </r>
  <r>
    <x v="15"/>
    <x v="54"/>
    <s v="ABU DHABI"/>
    <m/>
    <m/>
    <m/>
    <m/>
    <s v=""/>
    <n v="813"/>
    <n v="450"/>
    <n v="273"/>
    <n v="0.60666666666666669"/>
    <m/>
    <n v="344"/>
    <n v="0.43324937027707811"/>
    <n v="813"/>
    <n v="450"/>
    <n v="344"/>
    <n v="0.43324937027707811"/>
  </r>
  <r>
    <x v="15"/>
    <x v="55"/>
    <s v="LONDON"/>
    <m/>
    <m/>
    <m/>
    <m/>
    <s v=""/>
    <n v="937"/>
    <n v="808"/>
    <n v="557"/>
    <n v="0.6893564356435643"/>
    <n v="1"/>
    <n v="121"/>
    <n v="0.13010752688172042"/>
    <n v="937"/>
    <n v="809"/>
    <n v="121"/>
    <n v="0.13010752688172042"/>
  </r>
  <r>
    <x v="15"/>
    <x v="56"/>
    <s v="NEW YORK, NY"/>
    <m/>
    <m/>
    <m/>
    <m/>
    <s v=""/>
    <n v="261"/>
    <n v="145"/>
    <n v="68"/>
    <n v="0.4689655172413793"/>
    <n v="7"/>
    <n v="97"/>
    <n v="0.38955823293172692"/>
    <n v="261"/>
    <n v="152"/>
    <n v="97"/>
    <n v="0.38955823293172692"/>
  </r>
  <r>
    <x v="15"/>
    <x v="56"/>
    <s v="SAN FRANCISCO, CA"/>
    <m/>
    <m/>
    <m/>
    <m/>
    <s v=""/>
    <n v="114"/>
    <n v="113"/>
    <n v="108"/>
    <n v="0.95575221238938057"/>
    <m/>
    <m/>
    <n v="0"/>
    <n v="114"/>
    <n v="113"/>
    <s v=""/>
    <s v=""/>
  </r>
  <r>
    <x v="15"/>
    <x v="56"/>
    <s v="WASHINGTON, DC"/>
    <m/>
    <m/>
    <m/>
    <m/>
    <s v=""/>
    <n v="89"/>
    <n v="85"/>
    <n v="61"/>
    <n v="0.71764705882352942"/>
    <m/>
    <n v="2"/>
    <n v="2.2988505747126436E-2"/>
    <n v="89"/>
    <n v="85"/>
    <n v="2"/>
    <n v="2.2988505747126436E-2"/>
  </r>
  <r>
    <x v="16"/>
    <x v="1"/>
    <s v="ALGIERS"/>
    <m/>
    <m/>
    <m/>
    <m/>
    <s v=""/>
    <n v="3905"/>
    <n v="343"/>
    <n v="83"/>
    <n v="0.24198250728862974"/>
    <n v="0"/>
    <n v="3528"/>
    <n v="0.91139240506329111"/>
    <n v="3905"/>
    <n v="343"/>
    <n v="3528"/>
    <n v="0.91139240506329111"/>
  </r>
  <r>
    <x v="16"/>
    <x v="3"/>
    <s v="CANBERRA"/>
    <m/>
    <m/>
    <m/>
    <m/>
    <s v=""/>
    <n v="21"/>
    <n v="19"/>
    <n v="4"/>
    <n v="0.21052631578947367"/>
    <n v="1"/>
    <n v="0"/>
    <n v="0"/>
    <n v="21"/>
    <n v="20"/>
    <s v=""/>
    <s v=""/>
  </r>
  <r>
    <x v="16"/>
    <x v="3"/>
    <s v="MELBOURNE"/>
    <m/>
    <m/>
    <m/>
    <m/>
    <s v=""/>
    <n v="8"/>
    <n v="6"/>
    <n v="3"/>
    <n v="0.5"/>
    <n v="0"/>
    <n v="0"/>
    <n v="0"/>
    <n v="8"/>
    <n v="6"/>
    <s v=""/>
    <s v=""/>
  </r>
  <r>
    <x v="16"/>
    <x v="3"/>
    <s v="SYDNEY"/>
    <m/>
    <m/>
    <m/>
    <m/>
    <s v=""/>
    <n v="27"/>
    <n v="24"/>
    <n v="2"/>
    <n v="8.3333333333333329E-2"/>
    <n v="0"/>
    <n v="0"/>
    <n v="0"/>
    <n v="27"/>
    <n v="24"/>
    <s v=""/>
    <s v=""/>
  </r>
  <r>
    <x v="16"/>
    <x v="8"/>
    <s v="TORONTO"/>
    <m/>
    <m/>
    <m/>
    <m/>
    <s v=""/>
    <n v="8"/>
    <n v="8"/>
    <n v="1"/>
    <n v="0.125"/>
    <n v="0"/>
    <n v="0"/>
    <n v="0"/>
    <n v="8"/>
    <n v="8"/>
    <s v=""/>
    <s v=""/>
  </r>
  <r>
    <x v="16"/>
    <x v="10"/>
    <s v="BEIJING"/>
    <m/>
    <m/>
    <m/>
    <m/>
    <s v=""/>
    <n v="2855"/>
    <n v="2248"/>
    <n v="91"/>
    <n v="4.0480427046263347E-2"/>
    <n v="1"/>
    <n v="428"/>
    <n v="0.15988046320508031"/>
    <n v="2855"/>
    <n v="2249"/>
    <n v="428"/>
    <n v="0.15988046320508031"/>
  </r>
  <r>
    <x v="16"/>
    <x v="10"/>
    <s v="SHANGHAI"/>
    <m/>
    <m/>
    <m/>
    <m/>
    <s v=""/>
    <n v="1123"/>
    <n v="1068"/>
    <n v="615"/>
    <n v="0.5758426966292135"/>
    <n v="0"/>
    <n v="32"/>
    <n v="2.9090909090909091E-2"/>
    <n v="1123"/>
    <n v="1068"/>
    <n v="32"/>
    <n v="2.9090909090909091E-2"/>
  </r>
  <r>
    <x v="16"/>
    <x v="15"/>
    <s v="CAIRO"/>
    <m/>
    <m/>
    <m/>
    <m/>
    <s v=""/>
    <n v="1639"/>
    <n v="905"/>
    <n v="85"/>
    <n v="9.3922651933701654E-2"/>
    <n v="0"/>
    <n v="713"/>
    <n v="0.44066749072929545"/>
    <n v="1639"/>
    <n v="905"/>
    <n v="713"/>
    <n v="0.44066749072929545"/>
  </r>
  <r>
    <x v="16"/>
    <x v="88"/>
    <s v="ACCRA"/>
    <m/>
    <m/>
    <m/>
    <m/>
    <s v=""/>
    <n v="847"/>
    <n v="289"/>
    <n v="137"/>
    <n v="0.47404844290657439"/>
    <n v="0"/>
    <n v="531"/>
    <n v="0.64756097560975612"/>
    <n v="847"/>
    <n v="289"/>
    <n v="531"/>
    <n v="0.64756097560975612"/>
  </r>
  <r>
    <x v="16"/>
    <x v="20"/>
    <s v="NEW DELHI"/>
    <m/>
    <m/>
    <m/>
    <m/>
    <s v=""/>
    <n v="3888"/>
    <n v="1776"/>
    <n v="587"/>
    <n v="0.330518018018018"/>
    <n v="0"/>
    <n v="1978"/>
    <n v="0.52690463505594032"/>
    <n v="3888"/>
    <n v="1776"/>
    <n v="1978"/>
    <n v="0.52690463505594032"/>
  </r>
  <r>
    <x v="16"/>
    <x v="23"/>
    <s v="DUBLIN"/>
    <m/>
    <m/>
    <m/>
    <m/>
    <s v=""/>
    <n v="143"/>
    <n v="132"/>
    <n v="59"/>
    <n v="0.44696969696969696"/>
    <n v="0"/>
    <n v="1"/>
    <n v="7.5187969924812026E-3"/>
    <n v="143"/>
    <n v="132"/>
    <n v="1"/>
    <n v="7.5187969924812026E-3"/>
  </r>
  <r>
    <x v="16"/>
    <x v="24"/>
    <s v="TEL AVIV"/>
    <m/>
    <m/>
    <m/>
    <m/>
    <s v=""/>
    <n v="240"/>
    <n v="220"/>
    <n v="136"/>
    <n v="0.61818181818181817"/>
    <n v="1"/>
    <n v="10"/>
    <n v="4.3290043290043288E-2"/>
    <n v="240"/>
    <n v="221"/>
    <n v="10"/>
    <n v="4.3290043290043288E-2"/>
  </r>
  <r>
    <x v="16"/>
    <x v="29"/>
    <s v="KUWAIT"/>
    <m/>
    <m/>
    <m/>
    <m/>
    <s v=""/>
    <n v="163"/>
    <n v="154"/>
    <n v="123"/>
    <n v="0.79870129870129869"/>
    <n v="0"/>
    <n v="2"/>
    <n v="1.282051282051282E-2"/>
    <n v="163"/>
    <n v="154"/>
    <n v="2"/>
    <n v="1.282051282051282E-2"/>
  </r>
  <r>
    <x v="16"/>
    <x v="151"/>
    <s v="TRIPOLI"/>
    <m/>
    <m/>
    <m/>
    <m/>
    <s v=""/>
    <n v="7023"/>
    <n v="4882"/>
    <n v="2219"/>
    <n v="0.45452683326505533"/>
    <n v="9"/>
    <n v="2011"/>
    <n v="0.29136482179078527"/>
    <n v="7023"/>
    <n v="4891"/>
    <n v="2011"/>
    <n v="0.29136482179078527"/>
  </r>
  <r>
    <x v="16"/>
    <x v="33"/>
    <s v="CASABLANCA"/>
    <m/>
    <m/>
    <m/>
    <m/>
    <s v=""/>
    <n v="964"/>
    <n v="365"/>
    <n v="129"/>
    <n v="0.35342465753424657"/>
    <n v="0"/>
    <n v="582"/>
    <n v="0.61457233368532205"/>
    <n v="964"/>
    <n v="365"/>
    <n v="582"/>
    <n v="0.61457233368532205"/>
  </r>
  <r>
    <x v="16"/>
    <x v="74"/>
    <s v="DOHA"/>
    <m/>
    <m/>
    <m/>
    <m/>
    <s v=""/>
    <n v="197"/>
    <n v="119"/>
    <n v="114"/>
    <n v="0.95798319327731096"/>
    <n v="3"/>
    <n v="69"/>
    <n v="0.36125654450261779"/>
    <n v="197"/>
    <n v="122"/>
    <n v="69"/>
    <n v="0.36125654450261779"/>
  </r>
  <r>
    <x v="16"/>
    <x v="41"/>
    <s v="MOSCOW"/>
    <m/>
    <m/>
    <m/>
    <m/>
    <s v=""/>
    <n v="746"/>
    <n v="474"/>
    <n v="93"/>
    <n v="0.19620253164556961"/>
    <n v="20"/>
    <n v="260"/>
    <n v="0.34482758620689657"/>
    <n v="746"/>
    <n v="494"/>
    <n v="260"/>
    <n v="0.34482758620689657"/>
  </r>
  <r>
    <x v="16"/>
    <x v="42"/>
    <s v="RIYADH"/>
    <m/>
    <m/>
    <m/>
    <m/>
    <s v=""/>
    <n v="680"/>
    <n v="579"/>
    <n v="477"/>
    <n v="0.82383419689119175"/>
    <n v="0"/>
    <n v="68"/>
    <n v="0.10510046367851623"/>
    <n v="680"/>
    <n v="579"/>
    <n v="68"/>
    <n v="0.10510046367851623"/>
  </r>
  <r>
    <x v="16"/>
    <x v="52"/>
    <s v="TUNIS"/>
    <m/>
    <m/>
    <m/>
    <m/>
    <s v=""/>
    <n v="680"/>
    <n v="579"/>
    <n v="477"/>
    <n v="0.82383419689119175"/>
    <n v="0"/>
    <n v="68"/>
    <n v="0.10510046367851623"/>
    <n v="680"/>
    <n v="579"/>
    <n v="68"/>
    <n v="0.10510046367851623"/>
  </r>
  <r>
    <x v="16"/>
    <x v="53"/>
    <s v="ISTANBUL"/>
    <m/>
    <m/>
    <m/>
    <m/>
    <s v=""/>
    <n v="3716"/>
    <n v="2911"/>
    <n v="1663"/>
    <n v="0.57128134661628305"/>
    <n v="0"/>
    <n v="735"/>
    <n v="0.20159078442128359"/>
    <n v="3716"/>
    <n v="2911"/>
    <n v="735"/>
    <n v="0.20159078442128359"/>
  </r>
  <r>
    <x v="16"/>
    <x v="54"/>
    <s v="ABU DHABI"/>
    <m/>
    <m/>
    <m/>
    <m/>
    <s v=""/>
    <n v="2274"/>
    <n v="1217"/>
    <n v="290"/>
    <n v="0.23829087921117503"/>
    <n v="3"/>
    <n v="265"/>
    <n v="0.17845117845117844"/>
    <n v="2274"/>
    <n v="1220"/>
    <n v="265"/>
    <n v="0.17845117845117844"/>
  </r>
  <r>
    <x v="16"/>
    <x v="55"/>
    <s v="LONDON"/>
    <m/>
    <m/>
    <m/>
    <m/>
    <s v=""/>
    <n v="2070"/>
    <n v="1869"/>
    <n v="812"/>
    <n v="0.43445692883895132"/>
    <n v="3"/>
    <n v="980"/>
    <n v="0.34361851332398319"/>
    <n v="2070"/>
    <n v="1872"/>
    <n v="980"/>
    <n v="0.34361851332398319"/>
  </r>
  <r>
    <x v="16"/>
    <x v="56"/>
    <s v="NEW YORK, NY"/>
    <m/>
    <m/>
    <m/>
    <m/>
    <s v=""/>
    <n v="55"/>
    <n v="51"/>
    <n v="10"/>
    <n v="0.19607843137254902"/>
    <n v="0"/>
    <n v="0"/>
    <n v="0"/>
    <n v="55"/>
    <n v="51"/>
    <s v=""/>
    <s v=""/>
  </r>
  <r>
    <x v="16"/>
    <x v="56"/>
    <s v="WASHINGTON, DC"/>
    <m/>
    <m/>
    <m/>
    <m/>
    <s v=""/>
    <n v="34"/>
    <n v="32"/>
    <n v="13"/>
    <n v="0.40625"/>
    <n v="0"/>
    <n v="0"/>
    <n v="0"/>
    <n v="34"/>
    <n v="32"/>
    <s v=""/>
    <s v=""/>
  </r>
  <r>
    <x v="17"/>
    <x v="1"/>
    <s v="ALGIERS"/>
    <n v="0"/>
    <n v="0"/>
    <n v="0"/>
    <n v="0"/>
    <s v=""/>
    <n v="4526"/>
    <n v="1423"/>
    <n v="490"/>
    <n v="0.34434293745607869"/>
    <n v="8"/>
    <n v="2964"/>
    <n v="0.67440273037542664"/>
    <n v="4526"/>
    <n v="1431"/>
    <n v="2964"/>
    <n v="0.67440273037542664"/>
  </r>
  <r>
    <x v="17"/>
    <x v="58"/>
    <s v="LUANDA"/>
    <n v="0"/>
    <n v="0"/>
    <n v="0"/>
    <n v="0"/>
    <s v=""/>
    <n v="1563"/>
    <n v="610"/>
    <n v="187"/>
    <n v="0.30655737704918035"/>
    <n v="0"/>
    <n v="899"/>
    <n v="0.59575878064943666"/>
    <n v="1563"/>
    <n v="610"/>
    <n v="899"/>
    <n v="0.59575878064943666"/>
  </r>
  <r>
    <x v="17"/>
    <x v="2"/>
    <s v="BUENOS AIRES"/>
    <n v="1"/>
    <n v="1"/>
    <n v="0"/>
    <n v="0"/>
    <n v="0"/>
    <n v="57"/>
    <n v="48"/>
    <n v="25"/>
    <n v="0.52083333333333337"/>
    <n v="0"/>
    <n v="5"/>
    <n v="9.4339622641509441E-2"/>
    <n v="58"/>
    <n v="49"/>
    <n v="5"/>
    <n v="9.2592592592592587E-2"/>
  </r>
  <r>
    <x v="17"/>
    <x v="3"/>
    <s v="SYDNEY"/>
    <n v="0"/>
    <n v="0"/>
    <n v="0"/>
    <n v="0"/>
    <s v=""/>
    <n v="1368"/>
    <n v="1105"/>
    <n v="510"/>
    <n v="0.46153846153846156"/>
    <n v="1"/>
    <n v="200"/>
    <n v="0.15313935681470137"/>
    <n v="1368"/>
    <n v="1106"/>
    <n v="200"/>
    <n v="0.15313935681470137"/>
  </r>
  <r>
    <x v="17"/>
    <x v="94"/>
    <s v="DHAKA"/>
    <n v="0"/>
    <n v="0"/>
    <n v="0"/>
    <n v="0"/>
    <s v=""/>
    <n v="11"/>
    <n v="11"/>
    <n v="6"/>
    <n v="0.54545454545454541"/>
    <n v="0"/>
    <n v="0"/>
    <n v="0"/>
    <n v="11"/>
    <n v="11"/>
    <s v=""/>
    <s v=""/>
  </r>
  <r>
    <x v="17"/>
    <x v="103"/>
    <s v="COTONOU"/>
    <n v="0"/>
    <n v="0"/>
    <n v="0"/>
    <n v="0"/>
    <s v=""/>
    <n v="365"/>
    <n v="256"/>
    <n v="46"/>
    <n v="0.1796875"/>
    <n v="0"/>
    <n v="100"/>
    <n v="0.2808988764044944"/>
    <n v="365"/>
    <n v="256"/>
    <n v="100"/>
    <n v="0.2808988764044944"/>
  </r>
  <r>
    <x v="17"/>
    <x v="5"/>
    <s v="SARAJEVO"/>
    <n v="1"/>
    <n v="0"/>
    <n v="0"/>
    <n v="1"/>
    <n v="1"/>
    <n v="52"/>
    <n v="34"/>
    <n v="14"/>
    <n v="0.41176470588235292"/>
    <n v="1"/>
    <n v="9"/>
    <n v="0.20454545454545456"/>
    <n v="53"/>
    <n v="35"/>
    <n v="10"/>
    <n v="0.22222222222222221"/>
  </r>
  <r>
    <x v="17"/>
    <x v="6"/>
    <s v="RIO DE JANEIRO"/>
    <n v="0"/>
    <n v="0"/>
    <n v="0"/>
    <n v="0"/>
    <s v=""/>
    <n v="13"/>
    <n v="7"/>
    <n v="3"/>
    <n v="0.42857142857142855"/>
    <n v="0"/>
    <n v="1"/>
    <n v="0.125"/>
    <n v="13"/>
    <n v="7"/>
    <n v="1"/>
    <n v="0.125"/>
  </r>
  <r>
    <x v="17"/>
    <x v="6"/>
    <s v="SAO PAULO"/>
    <n v="3"/>
    <n v="1"/>
    <n v="1"/>
    <n v="2"/>
    <n v="0.66666666666666663"/>
    <n v="99"/>
    <n v="68"/>
    <n v="38"/>
    <n v="0.55882352941176472"/>
    <n v="1"/>
    <n v="13"/>
    <n v="0.15853658536585366"/>
    <n v="102"/>
    <n v="70"/>
    <n v="15"/>
    <n v="0.17647058823529413"/>
  </r>
  <r>
    <x v="17"/>
    <x v="7"/>
    <s v="SOFIA"/>
    <n v="0"/>
    <n v="0"/>
    <n v="0"/>
    <n v="0"/>
    <s v=""/>
    <n v="340"/>
    <n v="295"/>
    <n v="196"/>
    <n v="0.66440677966101691"/>
    <n v="3"/>
    <n v="34"/>
    <n v="0.10240963855421686"/>
    <n v="340"/>
    <n v="298"/>
    <n v="34"/>
    <n v="0.10240963855421686"/>
  </r>
  <r>
    <x v="17"/>
    <x v="8"/>
    <s v="OTTAWA"/>
    <n v="2"/>
    <n v="0"/>
    <n v="1"/>
    <n v="0"/>
    <s v=""/>
    <n v="259"/>
    <n v="239"/>
    <n v="222"/>
    <n v="0.92887029288702927"/>
    <n v="7"/>
    <n v="2"/>
    <n v="8.0645161290322578E-3"/>
    <n v="261"/>
    <n v="246"/>
    <n v="2"/>
    <n v="8.0645161290322578E-3"/>
  </r>
  <r>
    <x v="17"/>
    <x v="8"/>
    <s v="TORONTO"/>
    <n v="4"/>
    <n v="3"/>
    <n v="2"/>
    <n v="0"/>
    <n v="0"/>
    <n v="2092"/>
    <n v="1998"/>
    <n v="1890"/>
    <n v="0.94594594594594594"/>
    <n v="2"/>
    <n v="37"/>
    <n v="1.8163966617574866E-2"/>
    <n v="2096"/>
    <n v="2003"/>
    <n v="37"/>
    <n v="1.8137254901960786E-2"/>
  </r>
  <r>
    <x v="17"/>
    <x v="8"/>
    <s v="VANCOUVER"/>
    <n v="8"/>
    <n v="5"/>
    <n v="4"/>
    <n v="0"/>
    <n v="0"/>
    <n v="2067"/>
    <n v="1969"/>
    <n v="1877"/>
    <n v="0.95327577450482481"/>
    <n v="4"/>
    <n v="50"/>
    <n v="2.4715768660405337E-2"/>
    <n v="2075"/>
    <n v="1978"/>
    <n v="50"/>
    <n v="2.465483234714004E-2"/>
  </r>
  <r>
    <x v="17"/>
    <x v="9"/>
    <s v="SANTIAGO DE CHILE"/>
    <n v="8"/>
    <n v="5"/>
    <n v="2"/>
    <n v="0"/>
    <n v="0"/>
    <n v="64"/>
    <n v="53"/>
    <n v="22"/>
    <n v="0.41509433962264153"/>
    <n v="0"/>
    <n v="9"/>
    <n v="0.14516129032258066"/>
    <n v="72"/>
    <n v="58"/>
    <n v="9"/>
    <n v="0.13432835820895522"/>
  </r>
  <r>
    <x v="17"/>
    <x v="10"/>
    <s v="BEIJING"/>
    <n v="0"/>
    <n v="0"/>
    <n v="0"/>
    <n v="0"/>
    <s v=""/>
    <n v="21251"/>
    <n v="20689"/>
    <n v="14434"/>
    <n v="0.69766542607182558"/>
    <n v="0"/>
    <n v="312"/>
    <n v="1.4856435407837721E-2"/>
    <n v="21251"/>
    <n v="20689"/>
    <n v="312"/>
    <n v="1.4856435407837721E-2"/>
  </r>
  <r>
    <x v="17"/>
    <x v="10"/>
    <s v="GUANGZHOU (CANTON)"/>
    <n v="1"/>
    <n v="1"/>
    <n v="0"/>
    <n v="0"/>
    <n v="0"/>
    <n v="10114"/>
    <n v="9593"/>
    <n v="7043"/>
    <n v="0.73418117377254244"/>
    <n v="0"/>
    <n v="449"/>
    <n v="4.4712208723361881E-2"/>
    <n v="10115"/>
    <n v="9594"/>
    <n v="449"/>
    <n v="4.4707756646420391E-2"/>
  </r>
  <r>
    <x v="17"/>
    <x v="10"/>
    <s v="SHANGHAI"/>
    <n v="0"/>
    <n v="0"/>
    <n v="0"/>
    <n v="0"/>
    <s v=""/>
    <n v="19618"/>
    <n v="19195"/>
    <n v="15004"/>
    <n v="0.78166189111747852"/>
    <n v="0"/>
    <n v="324"/>
    <n v="1.6599211025154978E-2"/>
    <n v="19618"/>
    <n v="19195"/>
    <n v="324"/>
    <n v="1.6599211025154978E-2"/>
  </r>
  <r>
    <x v="17"/>
    <x v="11"/>
    <s v="BOGOTA"/>
    <n v="3"/>
    <n v="3"/>
    <n v="2"/>
    <n v="0"/>
    <n v="0"/>
    <n v="62"/>
    <n v="51"/>
    <n v="33"/>
    <n v="0.6470588235294118"/>
    <n v="0"/>
    <n v="8"/>
    <n v="0.13559322033898305"/>
    <n v="65"/>
    <n v="54"/>
    <n v="8"/>
    <n v="0.12903225806451613"/>
  </r>
  <r>
    <x v="17"/>
    <x v="64"/>
    <s v="KINSHASA"/>
    <n v="0"/>
    <n v="0"/>
    <n v="0"/>
    <n v="0"/>
    <s v=""/>
    <n v="11"/>
    <n v="3"/>
    <n v="1"/>
    <n v="0.33333333333333331"/>
    <n v="1"/>
    <n v="3"/>
    <n v="0.42857142857142855"/>
    <n v="11"/>
    <n v="4"/>
    <n v="3"/>
    <n v="0.42857142857142855"/>
  </r>
  <r>
    <x v="17"/>
    <x v="110"/>
    <s v="SAN JOSE"/>
    <n v="1"/>
    <n v="1"/>
    <n v="0"/>
    <n v="0"/>
    <n v="0"/>
    <n v="16"/>
    <n v="14"/>
    <n v="11"/>
    <n v="0.7857142857142857"/>
    <n v="0"/>
    <n v="1"/>
    <n v="6.6666666666666666E-2"/>
    <n v="17"/>
    <n v="15"/>
    <n v="1"/>
    <n v="6.25E-2"/>
  </r>
  <r>
    <x v="17"/>
    <x v="12"/>
    <s v="ZAGREB"/>
    <n v="0"/>
    <n v="0"/>
    <n v="0"/>
    <n v="0"/>
    <s v=""/>
    <n v="4"/>
    <n v="3"/>
    <n v="2"/>
    <n v="0.66666666666666663"/>
    <n v="1"/>
    <n v="0"/>
    <n v="0"/>
    <n v="4"/>
    <n v="4"/>
    <s v=""/>
    <s v=""/>
  </r>
  <r>
    <x v="17"/>
    <x v="13"/>
    <s v="HAVANA"/>
    <n v="12"/>
    <n v="7"/>
    <n v="4"/>
    <n v="4"/>
    <n v="0.36363636363636365"/>
    <n v="1516"/>
    <n v="731"/>
    <n v="252"/>
    <n v="0.34473324213406292"/>
    <n v="5"/>
    <n v="759"/>
    <n v="0.50769230769230766"/>
    <n v="1528"/>
    <n v="743"/>
    <n v="763"/>
    <n v="0.50664010624169986"/>
  </r>
  <r>
    <x v="17"/>
    <x v="66"/>
    <s v="PRAGUE"/>
    <n v="0"/>
    <n v="0"/>
    <n v="0"/>
    <n v="0"/>
    <s v=""/>
    <n v="2"/>
    <n v="1"/>
    <n v="0"/>
    <n v="0"/>
    <n v="0"/>
    <n v="0"/>
    <n v="0"/>
    <n v="2"/>
    <n v="1"/>
    <s v=""/>
    <s v=""/>
  </r>
  <r>
    <x v="17"/>
    <x v="112"/>
    <s v="SANTO DOMINGO"/>
    <n v="1"/>
    <n v="1"/>
    <n v="1"/>
    <n v="0"/>
    <n v="0"/>
    <n v="3525"/>
    <n v="2358"/>
    <n v="535"/>
    <n v="0.2268871925360475"/>
    <n v="2"/>
    <n v="1075"/>
    <n v="0.31295487627365359"/>
    <n v="3526"/>
    <n v="2361"/>
    <n v="1075"/>
    <n v="0.3128637951105937"/>
  </r>
  <r>
    <x v="17"/>
    <x v="15"/>
    <s v="CAIRO"/>
    <n v="0"/>
    <n v="0"/>
    <n v="0"/>
    <n v="0"/>
    <s v=""/>
    <n v="16174"/>
    <n v="8925"/>
    <n v="3447"/>
    <n v="0.38621848739495801"/>
    <n v="149"/>
    <n v="6759"/>
    <n v="0.42689319775153162"/>
    <n v="16174"/>
    <n v="9074"/>
    <n v="6759"/>
    <n v="0.42689319775153162"/>
  </r>
  <r>
    <x v="17"/>
    <x v="16"/>
    <s v="ADDIS ABEBA"/>
    <n v="20"/>
    <n v="1"/>
    <n v="1"/>
    <n v="16"/>
    <n v="0.94117647058823528"/>
    <n v="2882"/>
    <n v="1492"/>
    <n v="373"/>
    <n v="0.25"/>
    <n v="24"/>
    <n v="1259"/>
    <n v="0.45369369369369367"/>
    <n v="2902"/>
    <n v="1517"/>
    <n v="1275"/>
    <n v="0.45666189111747851"/>
  </r>
  <r>
    <x v="17"/>
    <x v="67"/>
    <s v="HELSINKI"/>
    <n v="0"/>
    <n v="0"/>
    <n v="0"/>
    <n v="0"/>
    <s v=""/>
    <n v="4"/>
    <n v="2"/>
    <n v="1"/>
    <n v="0.5"/>
    <n v="0"/>
    <n v="1"/>
    <n v="0.33333333333333331"/>
    <n v="4"/>
    <n v="2"/>
    <n v="1"/>
    <n v="0.33333333333333331"/>
  </r>
  <r>
    <x v="17"/>
    <x v="80"/>
    <s v="PARIS"/>
    <n v="0"/>
    <n v="0"/>
    <n v="0"/>
    <n v="0"/>
    <s v=""/>
    <n v="1"/>
    <n v="0"/>
    <n v="0"/>
    <s v=""/>
    <n v="0"/>
    <n v="0"/>
    <s v=""/>
    <n v="1"/>
    <s v=""/>
    <s v=""/>
    <s v=""/>
  </r>
  <r>
    <x v="17"/>
    <x v="17"/>
    <s v="TBILISSI"/>
    <n v="0"/>
    <n v="0"/>
    <n v="0"/>
    <n v="0"/>
    <s v=""/>
    <n v="437"/>
    <n v="364"/>
    <n v="96"/>
    <n v="0.26373626373626374"/>
    <n v="13"/>
    <n v="47"/>
    <n v="0.11084905660377359"/>
    <n v="437"/>
    <n v="377"/>
    <n v="47"/>
    <n v="0.11084905660377359"/>
  </r>
  <r>
    <x v="17"/>
    <x v="88"/>
    <s v="ACCRA"/>
    <n v="412"/>
    <n v="261"/>
    <n v="205"/>
    <n v="125"/>
    <n v="0.32383419689119169"/>
    <n v="14858"/>
    <n v="5589"/>
    <n v="1457"/>
    <n v="0.26069064233315442"/>
    <n v="4"/>
    <n v="8981"/>
    <n v="0.61623439000960611"/>
    <n v="15270"/>
    <n v="5854"/>
    <n v="9106"/>
    <n v="0.60868983957219247"/>
  </r>
  <r>
    <x v="17"/>
    <x v="68"/>
    <s v="ATHENS"/>
    <n v="3"/>
    <n v="3"/>
    <n v="3"/>
    <n v="0"/>
    <n v="0"/>
    <n v="23"/>
    <n v="12"/>
    <n v="2"/>
    <n v="0.16666666666666666"/>
    <n v="4"/>
    <n v="3"/>
    <n v="0.15789473684210525"/>
    <n v="26"/>
    <n v="19"/>
    <n v="3"/>
    <n v="0.13636363636363635"/>
  </r>
  <r>
    <x v="17"/>
    <x v="19"/>
    <s v="HONG KONG"/>
    <n v="0"/>
    <n v="0"/>
    <n v="0"/>
    <n v="0"/>
    <s v=""/>
    <n v="608"/>
    <n v="577"/>
    <n v="290"/>
    <n v="0.50259965337954937"/>
    <n v="0"/>
    <n v="25"/>
    <n v="4.1528239202657809E-2"/>
    <n v="608"/>
    <n v="577"/>
    <n v="25"/>
    <n v="4.1528239202657809E-2"/>
  </r>
  <r>
    <x v="17"/>
    <x v="69"/>
    <s v="BUDAPEST"/>
    <n v="0"/>
    <n v="0"/>
    <n v="0"/>
    <n v="0"/>
    <s v=""/>
    <n v="7"/>
    <n v="5"/>
    <n v="3"/>
    <n v="0.6"/>
    <n v="0"/>
    <n v="1"/>
    <n v="0.16666666666666666"/>
    <n v="7"/>
    <n v="5"/>
    <n v="1"/>
    <n v="0.16666666666666666"/>
  </r>
  <r>
    <x v="17"/>
    <x v="20"/>
    <s v="NEW DELHI"/>
    <n v="37"/>
    <n v="4"/>
    <n v="2"/>
    <n v="29"/>
    <n v="0.87878787878787878"/>
    <n v="83556"/>
    <n v="70071"/>
    <n v="54224"/>
    <n v="0.77384367284611322"/>
    <n v="2"/>
    <n v="12618"/>
    <n v="0.15259218052750601"/>
    <n v="83593"/>
    <n v="70077"/>
    <n v="12647"/>
    <n v="0.15288187224989119"/>
  </r>
  <r>
    <x v="17"/>
    <x v="21"/>
    <s v="JAKARTA"/>
    <n v="1"/>
    <n v="0"/>
    <n v="0"/>
    <n v="1"/>
    <n v="1"/>
    <n v="52276"/>
    <n v="48576"/>
    <n v="22346"/>
    <n v="0.4600214097496706"/>
    <n v="1"/>
    <n v="3317"/>
    <n v="6.3918757467144566E-2"/>
    <n v="52277"/>
    <n v="48577"/>
    <n v="3318"/>
    <n v="6.3936795452355713E-2"/>
  </r>
  <r>
    <x v="17"/>
    <x v="22"/>
    <s v="TEHERAN"/>
    <n v="26"/>
    <n v="1"/>
    <n v="1"/>
    <n v="22"/>
    <n v="0.95652173913043481"/>
    <n v="12344"/>
    <n v="6932"/>
    <n v="1556"/>
    <n v="0.224466243508367"/>
    <n v="90"/>
    <n v="5167"/>
    <n v="0.42390680121420954"/>
    <n v="12370"/>
    <n v="7023"/>
    <n v="5189"/>
    <n v="0.42490992466426464"/>
  </r>
  <r>
    <x v="17"/>
    <x v="81"/>
    <s v="BAGHDAD"/>
    <n v="0"/>
    <n v="0"/>
    <n v="0"/>
    <n v="0"/>
    <s v=""/>
    <n v="1187"/>
    <n v="830"/>
    <n v="204"/>
    <n v="0.24578313253012049"/>
    <n v="46"/>
    <n v="294"/>
    <n v="0.25128205128205128"/>
    <n v="1187"/>
    <n v="876"/>
    <n v="294"/>
    <n v="0.25128205128205128"/>
  </r>
  <r>
    <x v="17"/>
    <x v="81"/>
    <s v="ERBIL"/>
    <n v="0"/>
    <n v="0"/>
    <n v="0"/>
    <n v="0"/>
    <s v=""/>
    <n v="1375"/>
    <n v="844"/>
    <n v="191"/>
    <n v="0.22630331753554503"/>
    <n v="27"/>
    <n v="466"/>
    <n v="0.34854151084517576"/>
    <n v="1375"/>
    <n v="871"/>
    <n v="466"/>
    <n v="0.34854151084517576"/>
  </r>
  <r>
    <x v="17"/>
    <x v="23"/>
    <s v="DUBLIN"/>
    <n v="0"/>
    <n v="0"/>
    <n v="0"/>
    <n v="0"/>
    <s v=""/>
    <n v="4600"/>
    <n v="4476"/>
    <n v="4273"/>
    <n v="0.9546470062555853"/>
    <n v="9"/>
    <n v="30"/>
    <n v="6.6445182724252493E-3"/>
    <n v="4600"/>
    <n v="4485"/>
    <n v="30"/>
    <n v="6.6445182724252493E-3"/>
  </r>
  <r>
    <x v="17"/>
    <x v="24"/>
    <s v="TEL AVIV"/>
    <n v="2"/>
    <n v="2"/>
    <n v="1"/>
    <n v="0"/>
    <n v="0"/>
    <n v="273"/>
    <n v="219"/>
    <n v="74"/>
    <n v="0.33789954337899542"/>
    <n v="6"/>
    <n v="25"/>
    <n v="0.1"/>
    <n v="275"/>
    <n v="227"/>
    <n v="25"/>
    <n v="9.9206349206349201E-2"/>
  </r>
  <r>
    <x v="17"/>
    <x v="25"/>
    <s v="TOKYO"/>
    <n v="0"/>
    <n v="0"/>
    <n v="0"/>
    <n v="0"/>
    <s v=""/>
    <n v="806"/>
    <n v="644"/>
    <n v="234"/>
    <n v="0.36335403726708076"/>
    <n v="0"/>
    <n v="100"/>
    <n v="0.13440860215053763"/>
    <n v="806"/>
    <n v="644"/>
    <n v="100"/>
    <n v="0.13440860215053763"/>
  </r>
  <r>
    <x v="17"/>
    <x v="26"/>
    <s v="AMMAN"/>
    <n v="0"/>
    <n v="0"/>
    <n v="0"/>
    <n v="0"/>
    <s v=""/>
    <n v="8411"/>
    <n v="6037"/>
    <n v="2569"/>
    <n v="0.42554248799072386"/>
    <n v="166"/>
    <n v="2138"/>
    <n v="0.25632418175278743"/>
    <n v="8411"/>
    <n v="6203"/>
    <n v="2138"/>
    <n v="0.25632418175278743"/>
  </r>
  <r>
    <x v="17"/>
    <x v="27"/>
    <s v="ASTANA"/>
    <n v="0"/>
    <n v="0"/>
    <n v="0"/>
    <n v="0"/>
    <s v=""/>
    <n v="17"/>
    <n v="15"/>
    <n v="7"/>
    <n v="0.46666666666666667"/>
    <n v="1"/>
    <n v="0"/>
    <n v="0"/>
    <n v="17"/>
    <n v="16"/>
    <s v=""/>
    <s v=""/>
  </r>
  <r>
    <x v="17"/>
    <x v="28"/>
    <s v="NAIROBI"/>
    <n v="23"/>
    <n v="4"/>
    <n v="1"/>
    <n v="7"/>
    <n v="0.63636363636363635"/>
    <n v="5271"/>
    <n v="4106"/>
    <n v="1323"/>
    <n v="0.32221139795421333"/>
    <n v="64"/>
    <n v="935"/>
    <n v="0.1831537708129285"/>
    <n v="5294"/>
    <n v="4174"/>
    <n v="942"/>
    <n v="0.18412822517591867"/>
  </r>
  <r>
    <x v="17"/>
    <x v="29"/>
    <s v="KUWAIT"/>
    <n v="4"/>
    <n v="2"/>
    <n v="1"/>
    <n v="2"/>
    <n v="0.5"/>
    <n v="14559"/>
    <n v="13200"/>
    <n v="9937"/>
    <n v="0.75280303030303031"/>
    <n v="172"/>
    <n v="910"/>
    <n v="6.3716566307239889E-2"/>
    <n v="14563"/>
    <n v="13374"/>
    <n v="912"/>
    <n v="6.3838723225535493E-2"/>
  </r>
  <r>
    <x v="17"/>
    <x v="30"/>
    <s v="BEIRUT"/>
    <n v="1"/>
    <n v="0"/>
    <n v="0"/>
    <n v="1"/>
    <n v="1"/>
    <n v="2801"/>
    <n v="1639"/>
    <n v="605"/>
    <n v="0.36912751677852351"/>
    <n v="121"/>
    <n v="945"/>
    <n v="0.34935304990757854"/>
    <n v="2802"/>
    <n v="1760"/>
    <n v="946"/>
    <n v="0.34959349593495936"/>
  </r>
  <r>
    <x v="17"/>
    <x v="154"/>
    <s v="LUXEMBOURG"/>
    <n v="0"/>
    <n v="0"/>
    <n v="0"/>
    <n v="0"/>
    <s v=""/>
    <n v="1"/>
    <n v="0"/>
    <n v="0"/>
    <s v=""/>
    <n v="1"/>
    <n v="0"/>
    <n v="0"/>
    <n v="1"/>
    <n v="1"/>
    <s v=""/>
    <s v=""/>
  </r>
  <r>
    <x v="17"/>
    <x v="31"/>
    <s v="KUALA LUMPUR"/>
    <n v="7"/>
    <n v="0"/>
    <n v="0"/>
    <n v="3"/>
    <n v="1"/>
    <n v="971"/>
    <n v="608"/>
    <n v="244"/>
    <n v="0.40131578947368424"/>
    <n v="1"/>
    <n v="269"/>
    <n v="0.30637813211845105"/>
    <n v="978"/>
    <n v="609"/>
    <n v="272"/>
    <n v="0.30874006810442678"/>
  </r>
  <r>
    <x v="17"/>
    <x v="97"/>
    <s v="BAMAKO"/>
    <n v="1"/>
    <n v="0"/>
    <n v="0"/>
    <n v="0"/>
    <s v=""/>
    <n v="3165"/>
    <n v="1202"/>
    <n v="189"/>
    <n v="0.15723793677204659"/>
    <n v="40"/>
    <n v="1837"/>
    <n v="0.59662227996102635"/>
    <n v="3166"/>
    <n v="1242"/>
    <n v="1837"/>
    <n v="0.59662227996102635"/>
  </r>
  <r>
    <x v="17"/>
    <x v="32"/>
    <s v="MEXICO CITY"/>
    <n v="18"/>
    <n v="14"/>
    <n v="13"/>
    <n v="1"/>
    <n v="6.6666666666666666E-2"/>
    <n v="221"/>
    <n v="193"/>
    <n v="114"/>
    <n v="0.59067357512953367"/>
    <n v="1"/>
    <n v="19"/>
    <n v="8.9201877934272297E-2"/>
    <n v="239"/>
    <n v="208"/>
    <n v="20"/>
    <n v="8.771929824561403E-2"/>
  </r>
  <r>
    <x v="17"/>
    <x v="33"/>
    <s v="RABAT"/>
    <n v="0"/>
    <n v="0"/>
    <n v="0"/>
    <n v="0"/>
    <s v=""/>
    <n v="35190"/>
    <n v="22674"/>
    <n v="6499"/>
    <n v="0.28662785569374616"/>
    <n v="93"/>
    <n v="12011"/>
    <n v="0.34536201046638682"/>
    <n v="35190"/>
    <n v="22767"/>
    <n v="12011"/>
    <n v="0.34536201046638682"/>
  </r>
  <r>
    <x v="17"/>
    <x v="98"/>
    <s v="MAPUTO"/>
    <n v="0"/>
    <n v="0"/>
    <n v="0"/>
    <n v="0"/>
    <s v=""/>
    <n v="892"/>
    <n v="814"/>
    <n v="370"/>
    <n v="0.45454545454545453"/>
    <n v="0"/>
    <n v="59"/>
    <n v="6.7583046964490259E-2"/>
    <n v="892"/>
    <n v="814"/>
    <n v="59"/>
    <n v="6.7583046964490259E-2"/>
  </r>
  <r>
    <x v="17"/>
    <x v="124"/>
    <s v="YANGON"/>
    <n v="0"/>
    <n v="0"/>
    <n v="0"/>
    <n v="0"/>
    <s v=""/>
    <n v="1296"/>
    <n v="1099"/>
    <n v="955"/>
    <n v="0.86897179253867152"/>
    <n v="12"/>
    <n v="100"/>
    <n v="8.2576383154417843E-2"/>
    <n v="1296"/>
    <n v="1111"/>
    <n v="100"/>
    <n v="8.2576383154417843E-2"/>
  </r>
  <r>
    <x v="17"/>
    <x v="144"/>
    <s v="ARUBA"/>
    <n v="2"/>
    <n v="1"/>
    <n v="1"/>
    <n v="0"/>
    <n v="0"/>
    <n v="214"/>
    <n v="191"/>
    <n v="97"/>
    <n v="0.50785340314136129"/>
    <n v="0"/>
    <n v="14"/>
    <n v="6.8292682926829273E-2"/>
    <n v="216"/>
    <n v="192"/>
    <n v="14"/>
    <n v="6.7961165048543687E-2"/>
  </r>
  <r>
    <x v="17"/>
    <x v="144"/>
    <s v="THE HAGUE"/>
    <n v="5"/>
    <n v="0"/>
    <n v="0"/>
    <n v="0"/>
    <s v=""/>
    <n v="381"/>
    <n v="322"/>
    <n v="202"/>
    <n v="0.62732919254658381"/>
    <n v="3"/>
    <n v="42"/>
    <n v="0.11444141689373297"/>
    <n v="386"/>
    <n v="325"/>
    <n v="42"/>
    <n v="0.11444141689373297"/>
  </r>
  <r>
    <x v="17"/>
    <x v="144"/>
    <s v="WILLEMSTAD (CURACAO)"/>
    <n v="6"/>
    <n v="1"/>
    <n v="2"/>
    <n v="0"/>
    <n v="0"/>
    <n v="409"/>
    <n v="362"/>
    <n v="157"/>
    <n v="0.43370165745856354"/>
    <n v="1"/>
    <n v="36"/>
    <n v="9.0225563909774431E-2"/>
    <n v="415"/>
    <n v="364"/>
    <n v="36"/>
    <n v="0.09"/>
  </r>
  <r>
    <x v="17"/>
    <x v="125"/>
    <s v="WELLINGTON"/>
    <n v="0"/>
    <n v="0"/>
    <n v="0"/>
    <n v="0"/>
    <s v=""/>
    <n v="487"/>
    <n v="408"/>
    <n v="228"/>
    <n v="0.55882352941176472"/>
    <n v="0"/>
    <n v="44"/>
    <n v="9.7345132743362831E-2"/>
    <n v="487"/>
    <n v="408"/>
    <n v="44"/>
    <n v="9.7345132743362831E-2"/>
  </r>
  <r>
    <x v="17"/>
    <x v="35"/>
    <s v="SKOPJE"/>
    <n v="0"/>
    <n v="0"/>
    <n v="0"/>
    <n v="0"/>
    <s v=""/>
    <n v="120"/>
    <n v="19"/>
    <n v="3"/>
    <n v="0.15789473684210525"/>
    <n v="93"/>
    <n v="3"/>
    <n v="2.6086956521739129E-2"/>
    <n v="120"/>
    <n v="112"/>
    <n v="3"/>
    <n v="2.6086956521739129E-2"/>
  </r>
  <r>
    <x v="17"/>
    <x v="36"/>
    <s v="MUSCAT"/>
    <n v="2"/>
    <n v="1"/>
    <n v="1"/>
    <n v="1"/>
    <n v="0.5"/>
    <n v="7345"/>
    <n v="6473"/>
    <n v="5191"/>
    <n v="0.80194654719604508"/>
    <n v="22"/>
    <n v="750"/>
    <n v="0.10351966873706005"/>
    <n v="7347"/>
    <n v="6496"/>
    <n v="751"/>
    <n v="0.10362908789844073"/>
  </r>
  <r>
    <x v="17"/>
    <x v="37"/>
    <s v="ISLAMABAD"/>
    <n v="13"/>
    <n v="7"/>
    <n v="6"/>
    <n v="4"/>
    <n v="0.36363636363636365"/>
    <n v="11389"/>
    <n v="3750"/>
    <n v="1085"/>
    <n v="0.28933333333333333"/>
    <n v="42"/>
    <n v="7248"/>
    <n v="0.65652173913043477"/>
    <n v="11402"/>
    <n v="3799"/>
    <n v="7252"/>
    <n v="0.65623020541127497"/>
  </r>
  <r>
    <x v="17"/>
    <x v="146"/>
    <s v="RAMALLAH"/>
    <n v="0"/>
    <n v="0"/>
    <n v="0"/>
    <n v="0"/>
    <s v=""/>
    <n v="449"/>
    <n v="271"/>
    <n v="71"/>
    <n v="0.26199261992619927"/>
    <n v="37"/>
    <n v="80"/>
    <n v="0.20618556701030927"/>
    <n v="449"/>
    <n v="308"/>
    <n v="80"/>
    <n v="0.20618556701030927"/>
  </r>
  <r>
    <x v="17"/>
    <x v="38"/>
    <s v="LIMA"/>
    <n v="1"/>
    <n v="1"/>
    <n v="1"/>
    <n v="0"/>
    <n v="0"/>
    <n v="145"/>
    <n v="123"/>
    <n v="73"/>
    <n v="0.5934959349593496"/>
    <n v="0"/>
    <n v="17"/>
    <n v="0.12142857142857143"/>
    <n v="146"/>
    <n v="124"/>
    <n v="17"/>
    <n v="0.12056737588652482"/>
  </r>
  <r>
    <x v="17"/>
    <x v="39"/>
    <s v="MANILA"/>
    <n v="2"/>
    <n v="2"/>
    <n v="1"/>
    <n v="0"/>
    <n v="0"/>
    <n v="45224"/>
    <n v="42555"/>
    <n v="37552"/>
    <n v="0.88243449653389727"/>
    <n v="0"/>
    <n v="2221"/>
    <n v="4.9602465606574948E-2"/>
    <n v="45226"/>
    <n v="42557"/>
    <n v="2221"/>
    <n v="4.9600250122828177E-2"/>
  </r>
  <r>
    <x v="17"/>
    <x v="74"/>
    <s v="DOHA"/>
    <n v="1"/>
    <n v="0"/>
    <n v="0"/>
    <n v="1"/>
    <n v="1"/>
    <n v="7022"/>
    <n v="4838"/>
    <n v="2057"/>
    <n v="0.42517569243489045"/>
    <n v="46"/>
    <n v="1924"/>
    <n v="0.28260869565217389"/>
    <n v="7023"/>
    <n v="4884"/>
    <n v="1925"/>
    <n v="0.28271405492730212"/>
  </r>
  <r>
    <x v="17"/>
    <x v="40"/>
    <s v="BUCHAREST"/>
    <n v="0"/>
    <n v="0"/>
    <n v="0"/>
    <n v="0"/>
    <s v=""/>
    <n v="350"/>
    <n v="315"/>
    <n v="223"/>
    <n v="0.70793650793650797"/>
    <n v="1"/>
    <n v="22"/>
    <n v="6.5088757396449703E-2"/>
    <n v="350"/>
    <n v="316"/>
    <n v="22"/>
    <n v="6.5088757396449703E-2"/>
  </r>
  <r>
    <x v="17"/>
    <x v="41"/>
    <s v="MOSCOW"/>
    <n v="0"/>
    <n v="0"/>
    <n v="0"/>
    <n v="0"/>
    <s v=""/>
    <n v="1366"/>
    <n v="1127"/>
    <n v="134"/>
    <n v="0.1188997338065661"/>
    <n v="184"/>
    <n v="11"/>
    <n v="8.3207261724659604E-3"/>
    <n v="1366"/>
    <n v="1311"/>
    <n v="11"/>
    <n v="8.3207261724659604E-3"/>
  </r>
  <r>
    <x v="17"/>
    <x v="41"/>
    <s v="ST. PETERSBURG"/>
    <n v="0"/>
    <n v="0"/>
    <n v="0"/>
    <n v="0"/>
    <s v=""/>
    <n v="6"/>
    <n v="6"/>
    <n v="4"/>
    <n v="0.66666666666666663"/>
    <n v="0"/>
    <n v="0"/>
    <n v="0"/>
    <n v="6"/>
    <n v="6"/>
    <s v=""/>
    <s v=""/>
  </r>
  <r>
    <x v="17"/>
    <x v="75"/>
    <s v="KIGALI"/>
    <n v="0"/>
    <n v="0"/>
    <n v="0"/>
    <n v="0"/>
    <s v=""/>
    <n v="9"/>
    <n v="2"/>
    <n v="0"/>
    <n v="0"/>
    <n v="2"/>
    <n v="1"/>
    <n v="0.2"/>
    <n v="9"/>
    <n v="4"/>
    <n v="1"/>
    <n v="0.2"/>
  </r>
  <r>
    <x v="17"/>
    <x v="42"/>
    <s v="RIYADH"/>
    <n v="23"/>
    <n v="5"/>
    <n v="4"/>
    <n v="15"/>
    <n v="0.75"/>
    <n v="22388"/>
    <n v="20406"/>
    <n v="10732"/>
    <n v="0.52592374791727925"/>
    <n v="69"/>
    <n v="1506"/>
    <n v="6.8513716391428961E-2"/>
    <n v="22411"/>
    <n v="20480"/>
    <n v="1521"/>
    <n v="6.9133221217217405E-2"/>
  </r>
  <r>
    <x v="17"/>
    <x v="43"/>
    <s v="DAKAR"/>
    <n v="2"/>
    <n v="1"/>
    <n v="0"/>
    <n v="0"/>
    <n v="0"/>
    <n v="5090"/>
    <n v="859"/>
    <n v="91"/>
    <n v="0.10593713620488941"/>
    <n v="0"/>
    <n v="4086"/>
    <n v="0.82628918099089987"/>
    <n v="5092"/>
    <n v="860"/>
    <n v="4086"/>
    <n v="0.8261221188839466"/>
  </r>
  <r>
    <x v="17"/>
    <x v="44"/>
    <s v="BELGRADE"/>
    <n v="0"/>
    <n v="0"/>
    <n v="0"/>
    <n v="0"/>
    <s v=""/>
    <n v="240"/>
    <n v="199"/>
    <n v="75"/>
    <n v="0.37688442211055279"/>
    <n v="4"/>
    <n v="31"/>
    <n v="0.13247863247863248"/>
    <n v="240"/>
    <n v="203"/>
    <n v="31"/>
    <n v="0.13247863247863248"/>
  </r>
  <r>
    <x v="17"/>
    <x v="76"/>
    <s v="SINGAPORE"/>
    <n v="1"/>
    <n v="0"/>
    <n v="1"/>
    <n v="1"/>
    <n v="1"/>
    <n v="2544"/>
    <n v="2324"/>
    <n v="1296"/>
    <n v="0.55765920826161786"/>
    <n v="1"/>
    <n v="171"/>
    <n v="6.8509615384615391E-2"/>
    <n v="2545"/>
    <n v="2325"/>
    <n v="172"/>
    <n v="6.8882659191029233E-2"/>
  </r>
  <r>
    <x v="17"/>
    <x v="45"/>
    <s v="BRATISLAVA"/>
    <n v="0"/>
    <n v="0"/>
    <n v="0"/>
    <n v="0"/>
    <s v=""/>
    <n v="2"/>
    <n v="0"/>
    <n v="0"/>
    <s v=""/>
    <n v="0"/>
    <n v="0"/>
    <s v=""/>
    <n v="2"/>
    <s v=""/>
    <s v=""/>
    <s v=""/>
  </r>
  <r>
    <x v="17"/>
    <x v="46"/>
    <s v="LJUBLJANA"/>
    <n v="0"/>
    <n v="0"/>
    <n v="0"/>
    <n v="0"/>
    <s v=""/>
    <n v="1"/>
    <n v="1"/>
    <n v="1"/>
    <n v="1"/>
    <n v="0"/>
    <n v="0"/>
    <n v="0"/>
    <n v="1"/>
    <n v="1"/>
    <s v=""/>
    <s v=""/>
  </r>
  <r>
    <x v="17"/>
    <x v="47"/>
    <s v="CAPE TOWN"/>
    <n v="2"/>
    <n v="0"/>
    <n v="0"/>
    <n v="0"/>
    <s v=""/>
    <n v="155"/>
    <n v="148"/>
    <n v="126"/>
    <n v="0.85135135135135132"/>
    <n v="0"/>
    <n v="3"/>
    <n v="1.9867549668874173E-2"/>
    <n v="157"/>
    <n v="148"/>
    <n v="3"/>
    <n v="1.9867549668874173E-2"/>
  </r>
  <r>
    <x v="17"/>
    <x v="47"/>
    <s v="PRETORIA"/>
    <n v="18"/>
    <n v="9"/>
    <n v="6"/>
    <n v="1"/>
    <n v="0.1"/>
    <n v="25396"/>
    <n v="23999"/>
    <n v="22490"/>
    <n v="0.93712238009917082"/>
    <n v="0"/>
    <n v="726"/>
    <n v="2.9362992922143578E-2"/>
    <n v="25414"/>
    <n v="24008"/>
    <n v="727"/>
    <n v="2.9391550434606832E-2"/>
  </r>
  <r>
    <x v="17"/>
    <x v="48"/>
    <s v="SEOUL"/>
    <n v="3"/>
    <n v="0"/>
    <n v="0"/>
    <n v="3"/>
    <n v="1"/>
    <n v="259"/>
    <n v="172"/>
    <n v="73"/>
    <n v="0.42441860465116277"/>
    <n v="0"/>
    <n v="80"/>
    <n v="0.31746031746031744"/>
    <n v="262"/>
    <n v="172"/>
    <n v="83"/>
    <n v="0.32549019607843138"/>
  </r>
  <r>
    <x v="17"/>
    <x v="129"/>
    <s v="COLOMBO"/>
    <n v="0"/>
    <n v="0"/>
    <n v="0"/>
    <n v="0"/>
    <s v=""/>
    <n v="7"/>
    <n v="7"/>
    <n v="2"/>
    <n v="0.2857142857142857"/>
    <n v="0"/>
    <n v="0"/>
    <n v="0"/>
    <n v="7"/>
    <n v="7"/>
    <s v=""/>
    <s v=""/>
  </r>
  <r>
    <x v="17"/>
    <x v="130"/>
    <s v="KHARTOUM"/>
    <n v="2"/>
    <n v="0"/>
    <n v="0"/>
    <n v="2"/>
    <n v="1"/>
    <n v="330"/>
    <n v="168"/>
    <n v="84"/>
    <n v="0.5"/>
    <n v="3"/>
    <n v="156"/>
    <n v="0.47706422018348627"/>
    <n v="332"/>
    <n v="171"/>
    <n v="158"/>
    <n v="0.48024316109422494"/>
  </r>
  <r>
    <x v="17"/>
    <x v="131"/>
    <s v="PARAMARIBO"/>
    <n v="51"/>
    <n v="35"/>
    <n v="35"/>
    <n v="12"/>
    <n v="0.25531914893617019"/>
    <n v="19851"/>
    <n v="16613"/>
    <n v="7587"/>
    <n v="0.45669054355023175"/>
    <n v="11"/>
    <n v="3049"/>
    <n v="0.15498398820718751"/>
    <n v="19902"/>
    <n v="16659"/>
    <n v="3061"/>
    <n v="0.15522312373225153"/>
  </r>
  <r>
    <x v="17"/>
    <x v="101"/>
    <s v="STOCKHOLM"/>
    <n v="1"/>
    <n v="1"/>
    <n v="0"/>
    <n v="0"/>
    <n v="0"/>
    <n v="10"/>
    <n v="7"/>
    <n v="5"/>
    <n v="0.7142857142857143"/>
    <n v="1"/>
    <n v="2"/>
    <n v="0.2"/>
    <n v="11"/>
    <n v="9"/>
    <n v="2"/>
    <n v="0.18181818181818182"/>
  </r>
  <r>
    <x v="17"/>
    <x v="50"/>
    <s v="TAIPEI"/>
    <n v="0"/>
    <n v="0"/>
    <n v="0"/>
    <n v="0"/>
    <s v=""/>
    <n v="106"/>
    <n v="91"/>
    <n v="42"/>
    <n v="0.46153846153846156"/>
    <n v="0"/>
    <n v="9"/>
    <n v="0.09"/>
    <n v="106"/>
    <n v="91"/>
    <n v="9"/>
    <n v="0.09"/>
  </r>
  <r>
    <x v="17"/>
    <x v="78"/>
    <s v="DAR ES SALAAM"/>
    <n v="2"/>
    <n v="1"/>
    <n v="1"/>
    <n v="0"/>
    <n v="0"/>
    <n v="1486"/>
    <n v="1095"/>
    <n v="322"/>
    <n v="0.29406392694063926"/>
    <n v="1"/>
    <n v="335"/>
    <n v="0.23410202655485673"/>
    <n v="1488"/>
    <n v="1097"/>
    <n v="335"/>
    <n v="0.23393854748603352"/>
  </r>
  <r>
    <x v="17"/>
    <x v="51"/>
    <s v="BANGKOK"/>
    <n v="2"/>
    <n v="0"/>
    <n v="1"/>
    <n v="0"/>
    <s v=""/>
    <n v="11649"/>
    <n v="10174"/>
    <n v="3389"/>
    <n v="0.33310399056418322"/>
    <n v="0"/>
    <n v="1365"/>
    <n v="0.11829447959095242"/>
    <n v="11651"/>
    <n v="10174"/>
    <n v="1365"/>
    <n v="0.11829447959095242"/>
  </r>
  <r>
    <x v="17"/>
    <x v="149"/>
    <s v="PORT OF SPAIN"/>
    <n v="49"/>
    <n v="42"/>
    <n v="37"/>
    <n v="3"/>
    <n v="6.6666666666666666E-2"/>
    <n v="74"/>
    <n v="60"/>
    <n v="43"/>
    <n v="0.71666666666666667"/>
    <n v="0"/>
    <n v="4"/>
    <n v="6.25E-2"/>
    <n v="123"/>
    <n v="102"/>
    <n v="7"/>
    <n v="6.4220183486238536E-2"/>
  </r>
  <r>
    <x v="17"/>
    <x v="52"/>
    <s v="TUNIS"/>
    <n v="0"/>
    <n v="0"/>
    <n v="0"/>
    <n v="0"/>
    <s v=""/>
    <n v="6767"/>
    <n v="4304"/>
    <n v="2154"/>
    <n v="0.50046468401486988"/>
    <n v="68"/>
    <n v="2253"/>
    <n v="0.3400754716981132"/>
    <n v="6767"/>
    <n v="4372"/>
    <n v="2253"/>
    <n v="0.3400754716981132"/>
  </r>
  <r>
    <x v="17"/>
    <x v="53"/>
    <s v="ANKARA"/>
    <n v="21"/>
    <n v="5"/>
    <n v="4"/>
    <n v="9"/>
    <n v="0.6428571428571429"/>
    <n v="33482"/>
    <n v="28333"/>
    <n v="10417"/>
    <n v="0.36766314897822328"/>
    <n v="19"/>
    <n v="4832"/>
    <n v="0.14561234329797493"/>
    <n v="33503"/>
    <n v="28357"/>
    <n v="4841"/>
    <n v="0.14582203747213687"/>
  </r>
  <r>
    <x v="17"/>
    <x v="53"/>
    <s v="ISTANBUL"/>
    <n v="41"/>
    <n v="3"/>
    <n v="1"/>
    <n v="12"/>
    <n v="0.8"/>
    <n v="60388"/>
    <n v="50652"/>
    <n v="20951"/>
    <n v="0.4136263128800442"/>
    <n v="36"/>
    <n v="9002"/>
    <n v="0.15081253141229686"/>
    <n v="60429"/>
    <n v="50691"/>
    <n v="9014"/>
    <n v="0.15097563018172683"/>
  </r>
  <r>
    <x v="17"/>
    <x v="79"/>
    <s v="KAMPALA"/>
    <n v="15"/>
    <n v="2"/>
    <n v="2"/>
    <n v="7"/>
    <n v="0.77777777777777779"/>
    <n v="3107"/>
    <n v="1525"/>
    <n v="225"/>
    <n v="0.14754098360655737"/>
    <n v="27"/>
    <n v="1495"/>
    <n v="0.49064653757794552"/>
    <n v="3122"/>
    <n v="1554"/>
    <n v="1502"/>
    <n v="0.49149214659685864"/>
  </r>
  <r>
    <x v="17"/>
    <x v="54"/>
    <s v="DUBAI"/>
    <n v="17"/>
    <n v="6"/>
    <n v="6"/>
    <n v="6"/>
    <n v="0.5"/>
    <n v="25421"/>
    <n v="18746"/>
    <n v="8549"/>
    <n v="0.45604395604395603"/>
    <n v="264"/>
    <n v="5886"/>
    <n v="0.23642352185089974"/>
    <n v="25438"/>
    <n v="19016"/>
    <n v="5892"/>
    <n v="0.23655050586157059"/>
  </r>
  <r>
    <x v="17"/>
    <x v="55"/>
    <s v="LONDON"/>
    <n v="844"/>
    <n v="790"/>
    <n v="760"/>
    <n v="9"/>
    <n v="1.1264080100125156E-2"/>
    <n v="25196"/>
    <n v="24282"/>
    <n v="23455"/>
    <n v="0.96594184992998933"/>
    <n v="57"/>
    <n v="283"/>
    <n v="1.1493786045000407E-2"/>
    <n v="26040"/>
    <n v="25129"/>
    <n v="292"/>
    <n v="1.1486566224774793E-2"/>
  </r>
  <r>
    <x v="17"/>
    <x v="56"/>
    <s v="CHICAGO, IL"/>
    <n v="0"/>
    <n v="0"/>
    <n v="0"/>
    <n v="0"/>
    <s v=""/>
    <n v="1"/>
    <n v="0"/>
    <n v="0"/>
    <s v=""/>
    <n v="0"/>
    <n v="0"/>
    <s v=""/>
    <n v="1"/>
    <s v=""/>
    <s v=""/>
    <s v=""/>
  </r>
  <r>
    <x v="17"/>
    <x v="56"/>
    <s v="MIAMI, FL"/>
    <n v="2"/>
    <n v="1"/>
    <n v="1"/>
    <n v="0"/>
    <n v="0"/>
    <n v="1675"/>
    <n v="1607"/>
    <n v="1566"/>
    <n v="0.97448662103298067"/>
    <n v="5"/>
    <n v="21"/>
    <n v="1.2859767299448868E-2"/>
    <n v="1677"/>
    <n v="1613"/>
    <n v="21"/>
    <n v="1.2851897184822521E-2"/>
  </r>
  <r>
    <x v="17"/>
    <x v="56"/>
    <s v="NEW YORK, NY"/>
    <n v="10"/>
    <n v="6"/>
    <n v="4"/>
    <n v="1"/>
    <n v="0.14285714285714285"/>
    <n v="2803"/>
    <n v="2701"/>
    <n v="2642"/>
    <n v="0.97815623843021104"/>
    <n v="9"/>
    <n v="30"/>
    <n v="1.0948905109489052E-2"/>
    <n v="2813"/>
    <n v="2716"/>
    <n v="31"/>
    <n v="1.1285038223516564E-2"/>
  </r>
  <r>
    <x v="17"/>
    <x v="56"/>
    <s v="SAN FRANCISCO, CA"/>
    <n v="5"/>
    <n v="0"/>
    <n v="1"/>
    <n v="0"/>
    <s v=""/>
    <n v="4058"/>
    <n v="3822"/>
    <n v="3743"/>
    <n v="0.9793301936159079"/>
    <n v="6"/>
    <n v="44"/>
    <n v="1.1363636363636364E-2"/>
    <n v="4063"/>
    <n v="3828"/>
    <n v="44"/>
    <n v="1.1363636363636364E-2"/>
  </r>
  <r>
    <x v="17"/>
    <x v="56"/>
    <s v="WASHINGTON, DC"/>
    <n v="10"/>
    <n v="3"/>
    <n v="3"/>
    <n v="0"/>
    <n v="0"/>
    <n v="3006"/>
    <n v="2687"/>
    <n v="2617"/>
    <n v="0.97394864160774097"/>
    <n v="20"/>
    <n v="53"/>
    <n v="1.9202898550724639E-2"/>
    <n v="3016"/>
    <n v="2710"/>
    <n v="53"/>
    <n v="1.9182048498009412E-2"/>
  </r>
  <r>
    <x v="17"/>
    <x v="135"/>
    <s v="CARACAS"/>
    <n v="0"/>
    <n v="0"/>
    <n v="0"/>
    <n v="0"/>
    <s v=""/>
    <n v="9"/>
    <n v="8"/>
    <n v="2"/>
    <n v="0.25"/>
    <n v="0"/>
    <n v="0"/>
    <n v="0"/>
    <n v="9"/>
    <n v="8"/>
    <s v=""/>
    <s v=""/>
  </r>
  <r>
    <x v="17"/>
    <x v="57"/>
    <s v="HANOI"/>
    <n v="0"/>
    <n v="0"/>
    <n v="0"/>
    <n v="0"/>
    <s v=""/>
    <n v="4594"/>
    <n v="3776"/>
    <n v="1509"/>
    <n v="0.3996292372881356"/>
    <n v="31"/>
    <n v="631"/>
    <n v="0.14218116268589454"/>
    <n v="4594"/>
    <n v="3807"/>
    <n v="631"/>
    <n v="0.14218116268589454"/>
  </r>
  <r>
    <x v="17"/>
    <x v="57"/>
    <s v="HO CHI MINH"/>
    <n v="0"/>
    <n v="0"/>
    <n v="0"/>
    <n v="0"/>
    <s v=""/>
    <n v="36"/>
    <n v="25"/>
    <n v="7"/>
    <n v="0.28000000000000003"/>
    <n v="0"/>
    <n v="7"/>
    <n v="0.21875"/>
    <n v="36"/>
    <n v="25"/>
    <n v="7"/>
    <n v="0.21875"/>
  </r>
  <r>
    <x v="17"/>
    <x v="136"/>
    <s v="HARARE"/>
    <n v="0"/>
    <n v="0"/>
    <n v="0"/>
    <n v="0"/>
    <s v=""/>
    <n v="1043"/>
    <n v="803"/>
    <n v="322"/>
    <n v="0.40099626400996263"/>
    <n v="0"/>
    <n v="226"/>
    <n v="0.2196307094266278"/>
    <n v="1043"/>
    <n v="803"/>
    <n v="226"/>
    <n v="0.2196307094266278"/>
  </r>
  <r>
    <x v="18"/>
    <x v="3"/>
    <s v="CANBERRA"/>
    <m/>
    <m/>
    <m/>
    <m/>
    <s v=""/>
    <n v="313"/>
    <n v="276"/>
    <n v="33"/>
    <n v="0.11956521739130435"/>
    <n v="2"/>
    <n v="37"/>
    <n v="0.11746031746031746"/>
    <n v="313"/>
    <n v="278"/>
    <n v="37"/>
    <n v="0.11746031746031746"/>
  </r>
  <r>
    <x v="18"/>
    <x v="10"/>
    <s v="BEIJING"/>
    <m/>
    <m/>
    <m/>
    <m/>
    <s v=""/>
    <n v="9369"/>
    <n v="8897"/>
    <n v="1388"/>
    <n v="0.15600764302573902"/>
    <n v="0"/>
    <n v="472"/>
    <n v="5.0378909168534526E-2"/>
    <n v="9369"/>
    <n v="8897"/>
    <n v="472"/>
    <n v="5.0378909168534526E-2"/>
  </r>
  <r>
    <x v="18"/>
    <x v="10"/>
    <s v="GUANGZHOU (CANTON)"/>
    <m/>
    <m/>
    <m/>
    <m/>
    <s v=""/>
    <n v="4858"/>
    <n v="4561"/>
    <n v="764"/>
    <n v="0.16750712563034423"/>
    <n v="0"/>
    <n v="297"/>
    <n v="6.1136270069987647E-2"/>
    <n v="4858"/>
    <n v="4561"/>
    <n v="297"/>
    <n v="6.1136270069987647E-2"/>
  </r>
  <r>
    <x v="18"/>
    <x v="10"/>
    <s v="SHANGHAI"/>
    <m/>
    <m/>
    <m/>
    <m/>
    <s v=""/>
    <n v="9477"/>
    <n v="8828"/>
    <n v="2214"/>
    <n v="0.25079293158133215"/>
    <n v="0"/>
    <n v="649"/>
    <n v="6.8481587000105523E-2"/>
    <n v="9477"/>
    <n v="8828"/>
    <n v="649"/>
    <n v="6.8481587000105523E-2"/>
  </r>
  <r>
    <x v="18"/>
    <x v="13"/>
    <s v="HAVANA"/>
    <m/>
    <m/>
    <m/>
    <m/>
    <s v=""/>
    <n v="6"/>
    <n v="6"/>
    <n v="0"/>
    <n v="0"/>
    <n v="0"/>
    <n v="0"/>
    <n v="0"/>
    <n v="6"/>
    <n v="6"/>
    <s v=""/>
    <s v=""/>
  </r>
  <r>
    <x v="18"/>
    <x v="68"/>
    <s v="THESSALONIKI"/>
    <m/>
    <m/>
    <m/>
    <m/>
    <s v=""/>
    <n v="4287"/>
    <n v="1607"/>
    <n v="559"/>
    <n v="0.34785314250155569"/>
    <n v="2"/>
    <n v="2680"/>
    <n v="0.62485427838657026"/>
    <n v="4287"/>
    <n v="1609"/>
    <n v="2680"/>
    <n v="0.62485427838657026"/>
  </r>
  <r>
    <x v="18"/>
    <x v="21"/>
    <s v="JAKARTA"/>
    <m/>
    <m/>
    <m/>
    <m/>
    <s v=""/>
    <n v="20939"/>
    <n v="18153"/>
    <n v="3088"/>
    <n v="0.17010962375364955"/>
    <n v="3"/>
    <n v="2786"/>
    <n v="0.13303409416483622"/>
    <n v="20939"/>
    <n v="18156"/>
    <n v="2786"/>
    <n v="0.13303409416483622"/>
  </r>
  <r>
    <x v="18"/>
    <x v="70"/>
    <s v="TURIN"/>
    <m/>
    <m/>
    <m/>
    <m/>
    <s v=""/>
    <n v="1"/>
    <n v="1"/>
    <n v="1"/>
    <n v="1"/>
    <n v="0"/>
    <n v="0"/>
    <n v="0"/>
    <n v="1"/>
    <n v="1"/>
    <s v=""/>
    <s v=""/>
  </r>
  <r>
    <x v="18"/>
    <x v="27"/>
    <s v="ASTANA"/>
    <m/>
    <m/>
    <m/>
    <m/>
    <s v=""/>
    <n v="3145"/>
    <n v="1395"/>
    <n v="299"/>
    <n v="0.21433691756272402"/>
    <n v="34"/>
    <n v="1750"/>
    <n v="0.55048757470902798"/>
    <n v="3145"/>
    <n v="1429"/>
    <n v="1750"/>
    <n v="0.55048757470902798"/>
  </r>
  <r>
    <x v="18"/>
    <x v="29"/>
    <s v="KUWAIT"/>
    <m/>
    <m/>
    <m/>
    <m/>
    <s v=""/>
    <n v="2186"/>
    <n v="1578"/>
    <n v="400"/>
    <n v="0.25348542458808621"/>
    <n v="16"/>
    <n v="608"/>
    <n v="0.27611262488646687"/>
    <n v="2186"/>
    <n v="1594"/>
    <n v="608"/>
    <n v="0.27611262488646687"/>
  </r>
  <r>
    <x v="18"/>
    <x v="41"/>
    <s v="MOSCOW"/>
    <m/>
    <m/>
    <m/>
    <m/>
    <s v=""/>
    <n v="424"/>
    <n v="364"/>
    <n v="286"/>
    <n v="0.7857142857142857"/>
    <n v="5"/>
    <n v="60"/>
    <n v="0.13986013986013987"/>
    <n v="424"/>
    <n v="369"/>
    <n v="60"/>
    <n v="0.13986013986013987"/>
  </r>
  <r>
    <x v="18"/>
    <x v="47"/>
    <s v="PRETORIA"/>
    <m/>
    <m/>
    <m/>
    <m/>
    <s v=""/>
    <n v="4093"/>
    <n v="3662"/>
    <n v="1289"/>
    <n v="0.35199344620425999"/>
    <n v="0"/>
    <n v="431"/>
    <n v="0.10530173466894699"/>
    <n v="4093"/>
    <n v="3662"/>
    <n v="431"/>
    <n v="0.10530173466894699"/>
  </r>
  <r>
    <x v="18"/>
    <x v="51"/>
    <s v="BANGKOK"/>
    <m/>
    <m/>
    <m/>
    <m/>
    <s v=""/>
    <n v="24871"/>
    <n v="22431"/>
    <n v="3328"/>
    <n v="0.14836610048593465"/>
    <n v="50"/>
    <n v="2440"/>
    <n v="9.7909393684041571E-2"/>
    <n v="24871"/>
    <n v="22481"/>
    <n v="2440"/>
    <n v="9.7909393684041571E-2"/>
  </r>
  <r>
    <x v="18"/>
    <x v="53"/>
    <s v="ANKARA"/>
    <m/>
    <m/>
    <m/>
    <m/>
    <s v=""/>
    <n v="3989"/>
    <n v="2839"/>
    <n v="1233"/>
    <n v="0.43430785487847834"/>
    <n v="960"/>
    <n v="1150"/>
    <n v="0.23237017579308952"/>
    <n v="3989"/>
    <n v="3799"/>
    <n v="1150"/>
    <n v="0.23237017579308952"/>
  </r>
  <r>
    <x v="18"/>
    <x v="54"/>
    <s v="ABU DHABI"/>
    <m/>
    <m/>
    <m/>
    <m/>
    <s v=""/>
    <n v="10691"/>
    <n v="7779"/>
    <n v="2673"/>
    <n v="0.34361743154647129"/>
    <n v="11"/>
    <n v="2912"/>
    <n v="0.27209867314520653"/>
    <n v="10691"/>
    <n v="7790"/>
    <n v="2912"/>
    <n v="0.27209867314520653"/>
  </r>
  <r>
    <x v="18"/>
    <x v="55"/>
    <s v="LONDON"/>
    <m/>
    <m/>
    <m/>
    <m/>
    <s v=""/>
    <n v="5852"/>
    <n v="5323"/>
    <n v="2567"/>
    <n v="0.48224685327822658"/>
    <n v="196"/>
    <n v="529"/>
    <n v="8.7466931216931221E-2"/>
    <n v="5852"/>
    <n v="5519"/>
    <n v="529"/>
    <n v="8.7466931216931221E-2"/>
  </r>
  <r>
    <x v="18"/>
    <x v="56"/>
    <s v="NEW YORK, NY"/>
    <m/>
    <m/>
    <m/>
    <m/>
    <s v=""/>
    <n v="4035"/>
    <n v="3379"/>
    <n v="472"/>
    <n v="0.13968629772121929"/>
    <n v="3"/>
    <n v="656"/>
    <n v="0.16245666171371967"/>
    <n v="4035"/>
    <n v="3382"/>
    <n v="656"/>
    <n v="0.16245666171371967"/>
  </r>
  <r>
    <x v="19"/>
    <x v="0"/>
    <s v="TIRANA"/>
    <m/>
    <m/>
    <m/>
    <m/>
    <s v=""/>
    <n v="291"/>
    <n v="256"/>
    <n v="183"/>
    <n v="0.71484375"/>
    <n v="214"/>
    <n v="35"/>
    <n v="6.9306930693069313E-2"/>
    <n v="291"/>
    <n v="470"/>
    <n v="35"/>
    <n v="6.9306930693069313E-2"/>
  </r>
  <r>
    <x v="19"/>
    <x v="1"/>
    <s v="ALGIERS"/>
    <m/>
    <m/>
    <m/>
    <m/>
    <s v=""/>
    <n v="3183"/>
    <n v="1831"/>
    <n v="868"/>
    <n v="0.4740578918623703"/>
    <n v="31"/>
    <n v="1325"/>
    <n v="0.41575149042987136"/>
    <n v="3183"/>
    <n v="1862"/>
    <n v="1325"/>
    <n v="0.41575149042987136"/>
  </r>
  <r>
    <x v="19"/>
    <x v="58"/>
    <s v="LUANDA"/>
    <m/>
    <m/>
    <m/>
    <m/>
    <s v=""/>
    <n v="806"/>
    <n v="276"/>
    <n v="51"/>
    <n v="0.18478260869565216"/>
    <n v="5"/>
    <n v="529"/>
    <n v="0.65308641975308646"/>
    <n v="806"/>
    <n v="281"/>
    <n v="529"/>
    <n v="0.65308641975308646"/>
  </r>
  <r>
    <x v="19"/>
    <x v="2"/>
    <s v="BUENOS AIRES"/>
    <m/>
    <m/>
    <m/>
    <m/>
    <s v=""/>
    <n v="10"/>
    <n v="8"/>
    <n v="4"/>
    <n v="0.5"/>
    <m/>
    <n v="2"/>
    <n v="0.2"/>
    <n v="10"/>
    <n v="8"/>
    <n v="2"/>
    <n v="0.2"/>
  </r>
  <r>
    <x v="19"/>
    <x v="86"/>
    <s v="YEREVAN"/>
    <n v="30"/>
    <n v="30"/>
    <m/>
    <m/>
    <n v="0"/>
    <n v="4007"/>
    <n v="3550"/>
    <n v="1102"/>
    <n v="0.31042253521126761"/>
    <n v="11"/>
    <n v="449"/>
    <n v="0.11197007481296758"/>
    <n v="4037"/>
    <n v="3591"/>
    <n v="449"/>
    <n v="0.11113861386138614"/>
  </r>
  <r>
    <x v="19"/>
    <x v="3"/>
    <s v="SYDNEY"/>
    <m/>
    <m/>
    <m/>
    <m/>
    <s v=""/>
    <n v="149"/>
    <n v="148"/>
    <n v="68"/>
    <n v="0.45945945945945948"/>
    <m/>
    <m/>
    <n v="0"/>
    <n v="149"/>
    <n v="148"/>
    <s v=""/>
    <s v=""/>
  </r>
  <r>
    <x v="19"/>
    <x v="4"/>
    <s v="BAKU"/>
    <m/>
    <m/>
    <m/>
    <m/>
    <s v=""/>
    <n v="2886"/>
    <n v="2659"/>
    <n v="938"/>
    <n v="0.35276419706656637"/>
    <n v="25"/>
    <n v="218"/>
    <n v="7.512060647829083E-2"/>
    <n v="2886"/>
    <n v="2684"/>
    <n v="218"/>
    <n v="7.512060647829083E-2"/>
  </r>
  <r>
    <x v="19"/>
    <x v="87"/>
    <s v="BREST"/>
    <m/>
    <m/>
    <m/>
    <m/>
    <s v=""/>
    <n v="9741"/>
    <n v="8564"/>
    <n v="7769"/>
    <n v="0.90716954694068197"/>
    <n v="9"/>
    <n v="1168"/>
    <n v="0.11990555384457448"/>
    <n v="9741"/>
    <n v="8573"/>
    <n v="1168"/>
    <n v="0.11990555384457448"/>
  </r>
  <r>
    <x v="19"/>
    <x v="87"/>
    <s v="GRODNO"/>
    <m/>
    <m/>
    <m/>
    <m/>
    <s v=""/>
    <n v="10362"/>
    <n v="8980"/>
    <n v="8234"/>
    <n v="0.9169265033407572"/>
    <n v="1"/>
    <n v="1378"/>
    <n v="0.13302442320687324"/>
    <n v="10362"/>
    <n v="8981"/>
    <n v="1378"/>
    <n v="0.13302442320687324"/>
  </r>
  <r>
    <x v="19"/>
    <x v="87"/>
    <s v="MINSK"/>
    <m/>
    <m/>
    <m/>
    <m/>
    <s v=""/>
    <n v="15447"/>
    <n v="13892"/>
    <n v="12114"/>
    <n v="0.87201266916210773"/>
    <n v="3"/>
    <n v="1551"/>
    <n v="0.1004143467564418"/>
    <n v="15447"/>
    <n v="13895"/>
    <n v="1551"/>
    <n v="0.1004143467564418"/>
  </r>
  <r>
    <x v="19"/>
    <x v="60"/>
    <s v="BRUSSELS"/>
    <m/>
    <m/>
    <m/>
    <m/>
    <s v=""/>
    <n v="1"/>
    <n v="1"/>
    <m/>
    <n v="0"/>
    <n v="1"/>
    <m/>
    <n v="0"/>
    <n v="1"/>
    <n v="2"/>
    <s v=""/>
    <s v=""/>
  </r>
  <r>
    <x v="19"/>
    <x v="5"/>
    <s v="SARAJEVO"/>
    <m/>
    <m/>
    <m/>
    <m/>
    <s v=""/>
    <n v="12"/>
    <n v="12"/>
    <n v="4"/>
    <n v="0.33333333333333331"/>
    <m/>
    <m/>
    <n v="0"/>
    <n v="12"/>
    <n v="12"/>
    <s v=""/>
    <s v=""/>
  </r>
  <r>
    <x v="19"/>
    <x v="6"/>
    <s v="CURITIBA"/>
    <m/>
    <m/>
    <m/>
    <m/>
    <s v=""/>
    <n v="10"/>
    <n v="5"/>
    <n v="3"/>
    <n v="0.6"/>
    <m/>
    <n v="5"/>
    <n v="0.5"/>
    <n v="10"/>
    <n v="5"/>
    <n v="5"/>
    <n v="0.5"/>
  </r>
  <r>
    <x v="19"/>
    <x v="7"/>
    <s v="SOFIA"/>
    <m/>
    <m/>
    <m/>
    <m/>
    <s v=""/>
    <n v="422"/>
    <n v="381"/>
    <n v="163"/>
    <n v="0.42782152230971127"/>
    <m/>
    <n v="33"/>
    <n v="7.9710144927536225E-2"/>
    <n v="422"/>
    <n v="381"/>
    <n v="33"/>
    <n v="7.9710144927536225E-2"/>
  </r>
  <r>
    <x v="19"/>
    <x v="8"/>
    <s v="MONTREAL"/>
    <m/>
    <m/>
    <m/>
    <m/>
    <s v=""/>
    <n v="150"/>
    <n v="146"/>
    <n v="50"/>
    <n v="0.34246575342465752"/>
    <m/>
    <n v="4"/>
    <n v="2.6666666666666668E-2"/>
    <n v="150"/>
    <n v="146"/>
    <n v="4"/>
    <n v="2.6666666666666668E-2"/>
  </r>
  <r>
    <x v="19"/>
    <x v="8"/>
    <s v="OTTAWA"/>
    <m/>
    <m/>
    <m/>
    <m/>
    <s v=""/>
    <n v="174"/>
    <n v="169"/>
    <n v="81"/>
    <n v="0.47928994082840237"/>
    <m/>
    <n v="4"/>
    <n v="2.3121387283236993E-2"/>
    <n v="174"/>
    <n v="169"/>
    <n v="4"/>
    <n v="2.3121387283236993E-2"/>
  </r>
  <r>
    <x v="19"/>
    <x v="8"/>
    <s v="TORONTO"/>
    <m/>
    <m/>
    <m/>
    <m/>
    <s v=""/>
    <n v="139"/>
    <n v="132"/>
    <n v="55"/>
    <n v="0.41666666666666669"/>
    <m/>
    <n v="7"/>
    <n v="5.0359712230215826E-2"/>
    <n v="139"/>
    <n v="132"/>
    <n v="7"/>
    <n v="5.0359712230215826E-2"/>
  </r>
  <r>
    <x v="19"/>
    <x v="8"/>
    <s v="VANCOUVER"/>
    <m/>
    <m/>
    <m/>
    <m/>
    <s v=""/>
    <n v="138"/>
    <n v="136"/>
    <n v="16"/>
    <n v="0.11764705882352941"/>
    <n v="2"/>
    <n v="2"/>
    <n v="1.4285714285714285E-2"/>
    <n v="138"/>
    <n v="138"/>
    <n v="2"/>
    <n v="1.4285714285714285E-2"/>
  </r>
  <r>
    <x v="19"/>
    <x v="9"/>
    <s v="SANTIAGO DE CHILE"/>
    <m/>
    <m/>
    <m/>
    <m/>
    <s v=""/>
    <n v="2"/>
    <n v="2"/>
    <n v="1"/>
    <n v="0.5"/>
    <m/>
    <m/>
    <n v="0"/>
    <n v="2"/>
    <n v="2"/>
    <s v=""/>
    <s v=""/>
  </r>
  <r>
    <x v="19"/>
    <x v="10"/>
    <s v="BEIJING"/>
    <n v="4"/>
    <n v="4"/>
    <m/>
    <m/>
    <n v="0"/>
    <n v="4679"/>
    <n v="4082"/>
    <n v="492"/>
    <n v="0.12052915237628613"/>
    <m/>
    <n v="595"/>
    <n v="0.12721830233055378"/>
    <n v="4683"/>
    <n v="4086"/>
    <n v="595"/>
    <n v="0.1271095919675283"/>
  </r>
  <r>
    <x v="19"/>
    <x v="10"/>
    <s v="CHENGDU"/>
    <m/>
    <m/>
    <m/>
    <m/>
    <s v=""/>
    <n v="391"/>
    <n v="378"/>
    <n v="114"/>
    <n v="0.30158730158730157"/>
    <m/>
    <n v="13"/>
    <n v="3.3248081841432228E-2"/>
    <n v="391"/>
    <n v="378"/>
    <n v="13"/>
    <n v="3.3248081841432228E-2"/>
  </r>
  <r>
    <x v="19"/>
    <x v="10"/>
    <s v="GUANGZHOU (CANTON)"/>
    <m/>
    <m/>
    <m/>
    <m/>
    <s v=""/>
    <n v="3722"/>
    <n v="2625"/>
    <n v="178"/>
    <n v="6.7809523809523806E-2"/>
    <m/>
    <n v="1088"/>
    <n v="0.29302450848370593"/>
    <n v="3722"/>
    <n v="2625"/>
    <n v="1088"/>
    <n v="0.29302450848370593"/>
  </r>
  <r>
    <x v="19"/>
    <x v="10"/>
    <s v="SHANGHAI"/>
    <m/>
    <m/>
    <m/>
    <m/>
    <s v=""/>
    <n v="4871"/>
    <n v="4578"/>
    <n v="676"/>
    <n v="0.14766273481869813"/>
    <n v="1"/>
    <n v="278"/>
    <n v="5.7236977558163475E-2"/>
    <n v="4871"/>
    <n v="4579"/>
    <n v="278"/>
    <n v="5.7236977558163475E-2"/>
  </r>
  <r>
    <x v="19"/>
    <x v="11"/>
    <s v="BOGOTA"/>
    <m/>
    <m/>
    <m/>
    <m/>
    <s v=""/>
    <n v="5"/>
    <n v="3"/>
    <n v="1"/>
    <n v="0.33333333333333331"/>
    <m/>
    <m/>
    <n v="0"/>
    <n v="5"/>
    <n v="3"/>
    <s v=""/>
    <s v=""/>
  </r>
  <r>
    <x v="19"/>
    <x v="12"/>
    <s v="ZAGREB"/>
    <m/>
    <m/>
    <m/>
    <m/>
    <s v=""/>
    <n v="3"/>
    <n v="3"/>
    <n v="3"/>
    <n v="1"/>
    <m/>
    <m/>
    <n v="0"/>
    <n v="3"/>
    <n v="3"/>
    <s v=""/>
    <s v=""/>
  </r>
  <r>
    <x v="19"/>
    <x v="13"/>
    <s v="HAVANA"/>
    <m/>
    <m/>
    <m/>
    <m/>
    <s v=""/>
    <n v="248"/>
    <n v="200"/>
    <n v="37"/>
    <n v="0.185"/>
    <m/>
    <n v="48"/>
    <n v="0.19354838709677419"/>
    <n v="248"/>
    <n v="200"/>
    <n v="48"/>
    <n v="0.19354838709677419"/>
  </r>
  <r>
    <x v="19"/>
    <x v="14"/>
    <s v="NICOSIA"/>
    <m/>
    <m/>
    <m/>
    <m/>
    <s v=""/>
    <n v="359"/>
    <n v="337"/>
    <n v="156"/>
    <n v="0.4629080118694362"/>
    <n v="5"/>
    <n v="19"/>
    <n v="5.2631578947368418E-2"/>
    <n v="359"/>
    <n v="342"/>
    <n v="19"/>
    <n v="5.2631578947368418E-2"/>
  </r>
  <r>
    <x v="19"/>
    <x v="15"/>
    <s v="CAIRO"/>
    <n v="27"/>
    <n v="27"/>
    <m/>
    <m/>
    <n v="0"/>
    <n v="2636"/>
    <n v="2132"/>
    <n v="614"/>
    <n v="0.2879924953095685"/>
    <n v="40"/>
    <n v="499"/>
    <n v="0.18682141520029952"/>
    <n v="2663"/>
    <n v="2199"/>
    <n v="499"/>
    <n v="0.1849518161601186"/>
  </r>
  <r>
    <x v="19"/>
    <x v="16"/>
    <s v="ADDIS ABEBA"/>
    <m/>
    <m/>
    <m/>
    <m/>
    <s v=""/>
    <n v="602"/>
    <n v="271"/>
    <n v="27"/>
    <n v="9.9630996309963096E-2"/>
    <n v="9"/>
    <n v="331"/>
    <n v="0.54173486088379708"/>
    <n v="602"/>
    <n v="280"/>
    <n v="331"/>
    <n v="0.54173486088379708"/>
  </r>
  <r>
    <x v="19"/>
    <x v="67"/>
    <s v="HELSINKI"/>
    <m/>
    <m/>
    <m/>
    <m/>
    <s v=""/>
    <n v="3"/>
    <n v="3"/>
    <n v="2"/>
    <n v="0.66666666666666663"/>
    <m/>
    <m/>
    <n v="0"/>
    <n v="3"/>
    <n v="3"/>
    <s v=""/>
    <s v=""/>
  </r>
  <r>
    <x v="19"/>
    <x v="80"/>
    <s v="PARIS"/>
    <m/>
    <m/>
    <m/>
    <m/>
    <s v=""/>
    <n v="2"/>
    <n v="2"/>
    <n v="2"/>
    <n v="1"/>
    <n v="1"/>
    <m/>
    <n v="0"/>
    <n v="2"/>
    <n v="3"/>
    <s v=""/>
    <s v=""/>
  </r>
  <r>
    <x v="19"/>
    <x v="17"/>
    <s v="TBILISSI"/>
    <m/>
    <m/>
    <m/>
    <m/>
    <s v=""/>
    <n v="540"/>
    <n v="495"/>
    <n v="204"/>
    <n v="0.41212121212121211"/>
    <n v="92"/>
    <n v="43"/>
    <n v="6.8253968253968247E-2"/>
    <n v="540"/>
    <n v="587"/>
    <n v="43"/>
    <n v="6.8253968253968247E-2"/>
  </r>
  <r>
    <x v="19"/>
    <x v="18"/>
    <s v="BERLIN"/>
    <m/>
    <m/>
    <m/>
    <m/>
    <s v=""/>
    <n v="2"/>
    <n v="0"/>
    <n v="0"/>
    <s v=""/>
    <m/>
    <n v="1"/>
    <n v="1"/>
    <n v="2"/>
    <s v=""/>
    <n v="1"/>
    <s v=""/>
  </r>
  <r>
    <x v="19"/>
    <x v="68"/>
    <s v="ATHENS"/>
    <m/>
    <m/>
    <m/>
    <m/>
    <s v=""/>
    <n v="2"/>
    <n v="2"/>
    <m/>
    <n v="0"/>
    <m/>
    <m/>
    <n v="0"/>
    <n v="2"/>
    <n v="2"/>
    <s v=""/>
    <s v=""/>
  </r>
  <r>
    <x v="19"/>
    <x v="19"/>
    <s v="HONG KONG"/>
    <m/>
    <m/>
    <m/>
    <m/>
    <s v=""/>
    <n v="154"/>
    <n v="152"/>
    <n v="11"/>
    <n v="7.2368421052631582E-2"/>
    <m/>
    <n v="2"/>
    <n v="1.2987012987012988E-2"/>
    <n v="154"/>
    <n v="152"/>
    <n v="2"/>
    <n v="1.2987012987012988E-2"/>
  </r>
  <r>
    <x v="19"/>
    <x v="20"/>
    <s v="MUMBAI"/>
    <m/>
    <m/>
    <m/>
    <m/>
    <s v=""/>
    <n v="7240"/>
    <n v="6055"/>
    <n v="1599"/>
    <n v="0.26407927332782827"/>
    <m/>
    <n v="1173"/>
    <n v="0.16228555617044826"/>
    <n v="7240"/>
    <n v="6055"/>
    <n v="1173"/>
    <n v="0.16228555617044826"/>
  </r>
  <r>
    <x v="19"/>
    <x v="20"/>
    <s v="NEW DELHI"/>
    <m/>
    <m/>
    <m/>
    <m/>
    <s v=""/>
    <n v="4714"/>
    <n v="3593"/>
    <n v="791"/>
    <n v="0.22015029223490121"/>
    <n v="2"/>
    <n v="1115"/>
    <n v="0.23673036093418259"/>
    <n v="4714"/>
    <n v="3595"/>
    <n v="1115"/>
    <n v="0.23673036093418259"/>
  </r>
  <r>
    <x v="19"/>
    <x v="21"/>
    <s v="JAKARTA"/>
    <m/>
    <m/>
    <m/>
    <m/>
    <s v=""/>
    <n v="1619"/>
    <n v="1544"/>
    <n v="612"/>
    <n v="0.39637305699481867"/>
    <m/>
    <n v="75"/>
    <n v="4.6324891908585547E-2"/>
    <n v="1619"/>
    <n v="1544"/>
    <n v="75"/>
    <n v="4.6324891908585547E-2"/>
  </r>
  <r>
    <x v="19"/>
    <x v="22"/>
    <s v="TEHERAN"/>
    <m/>
    <m/>
    <m/>
    <m/>
    <s v=""/>
    <n v="1333"/>
    <n v="698"/>
    <n v="181"/>
    <n v="0.25931232091690543"/>
    <n v="1"/>
    <n v="631"/>
    <n v="0.47443609022556393"/>
    <n v="1333"/>
    <n v="699"/>
    <n v="631"/>
    <n v="0.47443609022556393"/>
  </r>
  <r>
    <x v="19"/>
    <x v="81"/>
    <s v="ERBIL"/>
    <m/>
    <m/>
    <m/>
    <m/>
    <s v=""/>
    <n v="1309"/>
    <n v="756"/>
    <n v="121"/>
    <n v="0.16005291005291006"/>
    <n v="16"/>
    <n v="551"/>
    <n v="0.41647770219198793"/>
    <n v="1309"/>
    <n v="772"/>
    <n v="551"/>
    <n v="0.41647770219198793"/>
  </r>
  <r>
    <x v="19"/>
    <x v="23"/>
    <s v="DUBLIN"/>
    <m/>
    <m/>
    <m/>
    <m/>
    <s v=""/>
    <n v="394"/>
    <n v="376"/>
    <n v="209"/>
    <n v="0.55585106382978722"/>
    <n v="3"/>
    <n v="15"/>
    <n v="3.8071065989847719E-2"/>
    <n v="394"/>
    <n v="379"/>
    <n v="15"/>
    <n v="3.8071065989847719E-2"/>
  </r>
  <r>
    <x v="19"/>
    <x v="24"/>
    <s v="TEL AVIV"/>
    <m/>
    <m/>
    <m/>
    <m/>
    <s v=""/>
    <n v="554"/>
    <n v="545"/>
    <n v="163"/>
    <n v="0.29908256880733947"/>
    <n v="17"/>
    <n v="9"/>
    <n v="1.5761821366024518E-2"/>
    <n v="554"/>
    <n v="562"/>
    <n v="9"/>
    <n v="1.5761821366024518E-2"/>
  </r>
  <r>
    <x v="19"/>
    <x v="70"/>
    <s v="ROME"/>
    <m/>
    <m/>
    <m/>
    <m/>
    <s v=""/>
    <n v="2"/>
    <n v="2"/>
    <m/>
    <n v="0"/>
    <m/>
    <m/>
    <n v="0"/>
    <n v="2"/>
    <n v="2"/>
    <s v=""/>
    <s v=""/>
  </r>
  <r>
    <x v="19"/>
    <x v="25"/>
    <s v="TOKYO"/>
    <m/>
    <m/>
    <m/>
    <m/>
    <s v=""/>
    <n v="245"/>
    <n v="227"/>
    <n v="15"/>
    <n v="6.6079295154185022E-2"/>
    <n v="9"/>
    <n v="16"/>
    <n v="6.3492063492063489E-2"/>
    <n v="245"/>
    <n v="236"/>
    <n v="16"/>
    <n v="6.3492063492063489E-2"/>
  </r>
  <r>
    <x v="19"/>
    <x v="26"/>
    <s v="AMMAN"/>
    <m/>
    <m/>
    <m/>
    <m/>
    <s v=""/>
    <n v="2050"/>
    <n v="1644"/>
    <n v="573"/>
    <n v="0.34854014598540145"/>
    <n v="55"/>
    <n v="402"/>
    <n v="0.19133745835316515"/>
    <n v="2050"/>
    <n v="1699"/>
    <n v="402"/>
    <n v="0.19133745835316515"/>
  </r>
  <r>
    <x v="19"/>
    <x v="27"/>
    <s v="ALMATY"/>
    <m/>
    <m/>
    <m/>
    <m/>
    <s v=""/>
    <n v="2079"/>
    <n v="1922"/>
    <n v="561"/>
    <n v="0.29188345473465138"/>
    <n v="1"/>
    <n v="154"/>
    <n v="7.4145402022147325E-2"/>
    <n v="2079"/>
    <n v="1923"/>
    <n v="154"/>
    <n v="7.4145402022147325E-2"/>
  </r>
  <r>
    <x v="19"/>
    <x v="27"/>
    <s v="ASTANA"/>
    <m/>
    <m/>
    <m/>
    <m/>
    <s v=""/>
    <n v="1733"/>
    <n v="1687"/>
    <n v="409"/>
    <n v="0.24244220509780676"/>
    <m/>
    <n v="45"/>
    <n v="2.5981524249422634E-2"/>
    <n v="1733"/>
    <n v="1687"/>
    <n v="45"/>
    <n v="2.5981524249422634E-2"/>
  </r>
  <r>
    <x v="19"/>
    <x v="28"/>
    <s v="NAIROBI"/>
    <m/>
    <m/>
    <m/>
    <m/>
    <s v=""/>
    <n v="755"/>
    <n v="675"/>
    <n v="65"/>
    <n v="9.6296296296296297E-2"/>
    <n v="1"/>
    <n v="79"/>
    <n v="0.10463576158940398"/>
    <n v="755"/>
    <n v="676"/>
    <n v="79"/>
    <n v="0.10463576158940398"/>
  </r>
  <r>
    <x v="19"/>
    <x v="29"/>
    <s v="KUWAIT"/>
    <m/>
    <m/>
    <m/>
    <m/>
    <s v=""/>
    <n v="982"/>
    <n v="901"/>
    <n v="705"/>
    <n v="0.78246392896781358"/>
    <n v="27"/>
    <n v="80"/>
    <n v="7.9365079365079361E-2"/>
    <n v="982"/>
    <n v="928"/>
    <n v="80"/>
    <n v="7.9365079365079361E-2"/>
  </r>
  <r>
    <x v="19"/>
    <x v="30"/>
    <s v="BEIRUT"/>
    <m/>
    <m/>
    <m/>
    <m/>
    <s v=""/>
    <n v="938"/>
    <n v="670"/>
    <n v="296"/>
    <n v="0.44179104477611941"/>
    <n v="22"/>
    <n v="265"/>
    <n v="0.2769070010449321"/>
    <n v="938"/>
    <n v="692"/>
    <n v="265"/>
    <n v="0.2769070010449321"/>
  </r>
  <r>
    <x v="19"/>
    <x v="154"/>
    <s v="LUXEMBOURG"/>
    <m/>
    <m/>
    <m/>
    <m/>
    <s v=""/>
    <n v="1"/>
    <n v="1"/>
    <n v="1"/>
    <n v="1"/>
    <m/>
    <m/>
    <n v="0"/>
    <n v="1"/>
    <n v="1"/>
    <s v=""/>
    <s v=""/>
  </r>
  <r>
    <x v="19"/>
    <x v="31"/>
    <s v="KUALA LUMPUR"/>
    <m/>
    <m/>
    <m/>
    <m/>
    <s v=""/>
    <n v="67"/>
    <n v="57"/>
    <n v="5"/>
    <n v="8.771929824561403E-2"/>
    <m/>
    <n v="10"/>
    <n v="0.14925373134328357"/>
    <n v="67"/>
    <n v="57"/>
    <n v="10"/>
    <n v="0.14925373134328357"/>
  </r>
  <r>
    <x v="19"/>
    <x v="121"/>
    <s v="VALETTA"/>
    <m/>
    <m/>
    <m/>
    <m/>
    <s v=""/>
    <n v="1"/>
    <n v="1"/>
    <n v="1"/>
    <n v="1"/>
    <m/>
    <m/>
    <n v="0"/>
    <n v="1"/>
    <n v="1"/>
    <s v=""/>
    <s v=""/>
  </r>
  <r>
    <x v="19"/>
    <x v="32"/>
    <s v="MEXICO CITY"/>
    <m/>
    <m/>
    <m/>
    <m/>
    <s v=""/>
    <n v="33"/>
    <n v="33"/>
    <n v="13"/>
    <n v="0.39393939393939392"/>
    <m/>
    <m/>
    <n v="0"/>
    <n v="33"/>
    <n v="33"/>
    <s v=""/>
    <s v=""/>
  </r>
  <r>
    <x v="19"/>
    <x v="89"/>
    <s v="CHISINAU"/>
    <m/>
    <m/>
    <m/>
    <m/>
    <s v=""/>
    <n v="55"/>
    <n v="47"/>
    <n v="36"/>
    <n v="0.76595744680851063"/>
    <n v="2"/>
    <n v="8"/>
    <n v="0.14035087719298245"/>
    <n v="55"/>
    <n v="49"/>
    <n v="8"/>
    <n v="0.14035087719298245"/>
  </r>
  <r>
    <x v="19"/>
    <x v="83"/>
    <s v="PODGORICA"/>
    <m/>
    <m/>
    <m/>
    <m/>
    <s v=""/>
    <n v="155"/>
    <n v="151"/>
    <n v="109"/>
    <n v="0.72185430463576161"/>
    <n v="1"/>
    <n v="4"/>
    <n v="2.564102564102564E-2"/>
    <n v="155"/>
    <n v="152"/>
    <n v="4"/>
    <n v="2.564102564102564E-2"/>
  </r>
  <r>
    <x v="19"/>
    <x v="33"/>
    <s v="RABAT"/>
    <m/>
    <m/>
    <m/>
    <m/>
    <s v=""/>
    <n v="693"/>
    <n v="576"/>
    <n v="62"/>
    <n v="0.1076388888888889"/>
    <m/>
    <n v="113"/>
    <n v="0.16400580551523947"/>
    <n v="693"/>
    <n v="576"/>
    <n v="113"/>
    <n v="0.16400580551523947"/>
  </r>
  <r>
    <x v="19"/>
    <x v="125"/>
    <s v="WELLINGTON"/>
    <m/>
    <m/>
    <m/>
    <m/>
    <s v=""/>
    <n v="47"/>
    <n v="46"/>
    <n v="3"/>
    <n v="6.5217391304347824E-2"/>
    <m/>
    <n v="1"/>
    <n v="2.1276595744680851E-2"/>
    <n v="47"/>
    <n v="46"/>
    <n v="1"/>
    <n v="2.1276595744680851E-2"/>
  </r>
  <r>
    <x v="19"/>
    <x v="34"/>
    <s v="ABUJA"/>
    <m/>
    <m/>
    <m/>
    <m/>
    <s v=""/>
    <n v="749"/>
    <n v="510"/>
    <n v="65"/>
    <n v="0.12745098039215685"/>
    <n v="7"/>
    <n v="235"/>
    <n v="0.3125"/>
    <n v="749"/>
    <n v="517"/>
    <n v="235"/>
    <n v="0.3125"/>
  </r>
  <r>
    <x v="19"/>
    <x v="35"/>
    <s v="SKOPJE"/>
    <m/>
    <m/>
    <m/>
    <m/>
    <s v=""/>
    <n v="476"/>
    <n v="445"/>
    <n v="365"/>
    <n v="0.8202247191011236"/>
    <n v="443"/>
    <n v="31"/>
    <n v="3.3732317736670292E-2"/>
    <n v="476"/>
    <n v="888"/>
    <n v="31"/>
    <n v="3.3732317736670292E-2"/>
  </r>
  <r>
    <x v="19"/>
    <x v="127"/>
    <s v="OSLO"/>
    <m/>
    <m/>
    <m/>
    <m/>
    <s v=""/>
    <n v="1"/>
    <n v="1"/>
    <n v="1"/>
    <n v="1"/>
    <m/>
    <m/>
    <n v="0"/>
    <n v="1"/>
    <n v="1"/>
    <s v=""/>
    <s v=""/>
  </r>
  <r>
    <x v="19"/>
    <x v="37"/>
    <s v="ISLAMABAD"/>
    <m/>
    <m/>
    <m/>
    <m/>
    <s v=""/>
    <n v="540"/>
    <n v="279"/>
    <n v="80"/>
    <n v="0.28673835125448027"/>
    <n v="15"/>
    <n v="255"/>
    <n v="0.46448087431693991"/>
    <n v="540"/>
    <n v="294"/>
    <n v="255"/>
    <n v="0.46448087431693991"/>
  </r>
  <r>
    <x v="19"/>
    <x v="72"/>
    <s v="PANAMA CITY"/>
    <m/>
    <m/>
    <m/>
    <m/>
    <s v=""/>
    <n v="30"/>
    <n v="30"/>
    <n v="12"/>
    <n v="0.4"/>
    <m/>
    <m/>
    <n v="0"/>
    <n v="30"/>
    <n v="30"/>
    <s v=""/>
    <s v=""/>
  </r>
  <r>
    <x v="19"/>
    <x v="38"/>
    <s v="LIMA"/>
    <m/>
    <m/>
    <m/>
    <m/>
    <s v=""/>
    <n v="74"/>
    <n v="36"/>
    <n v="2"/>
    <n v="5.5555555555555552E-2"/>
    <m/>
    <n v="38"/>
    <n v="0.51351351351351349"/>
    <n v="74"/>
    <n v="36"/>
    <n v="38"/>
    <n v="0.51351351351351349"/>
  </r>
  <r>
    <x v="19"/>
    <x v="39"/>
    <s v="MANILA"/>
    <n v="1"/>
    <m/>
    <m/>
    <n v="1"/>
    <n v="1"/>
    <n v="1648"/>
    <n v="1437"/>
    <n v="157"/>
    <n v="0.10925539318023661"/>
    <n v="1"/>
    <n v="168"/>
    <n v="0.10460772104607721"/>
    <n v="1649"/>
    <n v="1438"/>
    <n v="169"/>
    <n v="0.10516490354698195"/>
  </r>
  <r>
    <x v="19"/>
    <x v="74"/>
    <s v="DOHA"/>
    <m/>
    <m/>
    <m/>
    <m/>
    <s v=""/>
    <n v="847"/>
    <n v="720"/>
    <n v="498"/>
    <n v="0.69166666666666665"/>
    <n v="8"/>
    <n v="127"/>
    <n v="0.14853801169590644"/>
    <n v="847"/>
    <n v="728"/>
    <n v="127"/>
    <n v="0.14853801169590644"/>
  </r>
  <r>
    <x v="19"/>
    <x v="40"/>
    <s v="BUCHAREST"/>
    <m/>
    <m/>
    <m/>
    <m/>
    <s v=""/>
    <n v="269"/>
    <n v="245"/>
    <n v="103"/>
    <n v="0.42040816326530611"/>
    <n v="2"/>
    <n v="22"/>
    <n v="8.1784386617100371E-2"/>
    <n v="269"/>
    <n v="247"/>
    <n v="22"/>
    <n v="8.1784386617100371E-2"/>
  </r>
  <r>
    <x v="19"/>
    <x v="41"/>
    <s v="KALININGRAD"/>
    <m/>
    <m/>
    <m/>
    <m/>
    <s v=""/>
    <n v="41"/>
    <n v="41"/>
    <n v="30"/>
    <n v="0.73170731707317072"/>
    <n v="1"/>
    <m/>
    <n v="0"/>
    <n v="41"/>
    <n v="42"/>
    <s v=""/>
    <s v=""/>
  </r>
  <r>
    <x v="19"/>
    <x v="41"/>
    <s v="MOSCOW"/>
    <m/>
    <m/>
    <m/>
    <m/>
    <s v=""/>
    <n v="180"/>
    <n v="180"/>
    <n v="133"/>
    <n v="0.73888888888888893"/>
    <n v="8"/>
    <m/>
    <n v="0"/>
    <n v="180"/>
    <n v="188"/>
    <s v=""/>
    <s v=""/>
  </r>
  <r>
    <x v="19"/>
    <x v="41"/>
    <s v="ST. PETERSBURG"/>
    <m/>
    <m/>
    <m/>
    <m/>
    <s v=""/>
    <n v="36"/>
    <n v="35"/>
    <n v="24"/>
    <n v="0.68571428571428572"/>
    <m/>
    <m/>
    <n v="0"/>
    <n v="36"/>
    <n v="35"/>
    <s v=""/>
    <s v=""/>
  </r>
  <r>
    <x v="19"/>
    <x v="42"/>
    <s v="RIYADH"/>
    <m/>
    <m/>
    <m/>
    <m/>
    <s v=""/>
    <n v="1047"/>
    <n v="807"/>
    <n v="602"/>
    <n v="0.74597273853779433"/>
    <n v="51"/>
    <n v="235"/>
    <n v="0.21500457456541627"/>
    <n v="1047"/>
    <n v="858"/>
    <n v="235"/>
    <n v="0.21500457456541627"/>
  </r>
  <r>
    <x v="19"/>
    <x v="43"/>
    <s v="DAKAR"/>
    <m/>
    <m/>
    <m/>
    <m/>
    <s v=""/>
    <n v="372"/>
    <n v="192"/>
    <n v="43"/>
    <n v="0.22395833333333334"/>
    <n v="2"/>
    <n v="180"/>
    <n v="0.48128342245989303"/>
    <n v="372"/>
    <n v="194"/>
    <n v="180"/>
    <n v="0.48128342245989303"/>
  </r>
  <r>
    <x v="19"/>
    <x v="44"/>
    <s v="BELGRADE"/>
    <n v="1"/>
    <n v="1"/>
    <m/>
    <m/>
    <n v="0"/>
    <n v="146"/>
    <n v="144"/>
    <n v="51"/>
    <n v="0.35416666666666669"/>
    <n v="1"/>
    <n v="2"/>
    <n v="1.3605442176870748E-2"/>
    <n v="147"/>
    <n v="146"/>
    <n v="2"/>
    <n v="1.3513513513513514E-2"/>
  </r>
  <r>
    <x v="19"/>
    <x v="76"/>
    <s v="SINGAPORE"/>
    <m/>
    <m/>
    <m/>
    <m/>
    <s v=""/>
    <n v="387"/>
    <n v="353"/>
    <n v="218"/>
    <n v="0.61756373937677056"/>
    <m/>
    <n v="33"/>
    <n v="8.549222797927461E-2"/>
    <n v="387"/>
    <n v="353"/>
    <n v="33"/>
    <n v="8.549222797927461E-2"/>
  </r>
  <r>
    <x v="19"/>
    <x v="47"/>
    <s v="PRETORIA"/>
    <m/>
    <m/>
    <m/>
    <m/>
    <s v=""/>
    <n v="1243"/>
    <n v="1142"/>
    <n v="550"/>
    <n v="0.48161120840630472"/>
    <m/>
    <n v="99"/>
    <n v="7.9774375503626108E-2"/>
    <n v="1243"/>
    <n v="1142"/>
    <n v="99"/>
    <n v="7.9774375503626108E-2"/>
  </r>
  <r>
    <x v="19"/>
    <x v="48"/>
    <s v="SEOUL"/>
    <n v="1"/>
    <n v="1"/>
    <m/>
    <m/>
    <n v="0"/>
    <n v="139"/>
    <n v="122"/>
    <n v="24"/>
    <n v="0.19672131147540983"/>
    <m/>
    <n v="14"/>
    <n v="0.10294117647058823"/>
    <n v="140"/>
    <n v="123"/>
    <n v="14"/>
    <n v="0.10218978102189781"/>
  </r>
  <r>
    <x v="19"/>
    <x v="101"/>
    <s v="STOCKHOLM"/>
    <m/>
    <m/>
    <m/>
    <m/>
    <s v=""/>
    <n v="4"/>
    <n v="4"/>
    <n v="3"/>
    <n v="0.75"/>
    <m/>
    <m/>
    <n v="0"/>
    <n v="4"/>
    <n v="4"/>
    <s v=""/>
    <s v=""/>
  </r>
  <r>
    <x v="19"/>
    <x v="49"/>
    <s v="DAMASCUS"/>
    <m/>
    <m/>
    <m/>
    <m/>
    <s v=""/>
    <n v="308"/>
    <n v="120"/>
    <n v="27"/>
    <n v="0.22500000000000001"/>
    <n v="6"/>
    <n v="187"/>
    <n v="0.597444089456869"/>
    <n v="308"/>
    <n v="126"/>
    <n v="187"/>
    <n v="0.597444089456869"/>
  </r>
  <r>
    <x v="19"/>
    <x v="50"/>
    <s v="TAIPEI"/>
    <m/>
    <m/>
    <m/>
    <m/>
    <s v=""/>
    <n v="43"/>
    <n v="39"/>
    <n v="7"/>
    <n v="0.17948717948717949"/>
    <m/>
    <n v="4"/>
    <n v="9.3023255813953487E-2"/>
    <n v="43"/>
    <n v="39"/>
    <n v="4"/>
    <n v="9.3023255813953487E-2"/>
  </r>
  <r>
    <x v="19"/>
    <x v="78"/>
    <s v="DAR ES SALAAM"/>
    <m/>
    <m/>
    <m/>
    <m/>
    <s v=""/>
    <n v="445"/>
    <n v="323"/>
    <n v="55"/>
    <n v="0.17027863777089783"/>
    <n v="39"/>
    <n v="122"/>
    <n v="0.25206611570247933"/>
    <n v="445"/>
    <n v="362"/>
    <n v="122"/>
    <n v="0.25206611570247933"/>
  </r>
  <r>
    <x v="19"/>
    <x v="51"/>
    <s v="BANGKOK"/>
    <m/>
    <m/>
    <m/>
    <m/>
    <s v=""/>
    <n v="1020"/>
    <n v="871"/>
    <n v="102"/>
    <n v="0.11710677382319173"/>
    <n v="1"/>
    <n v="145"/>
    <n v="0.14257620452310718"/>
    <n v="1020"/>
    <n v="872"/>
    <n v="145"/>
    <n v="0.14257620452310718"/>
  </r>
  <r>
    <x v="19"/>
    <x v="52"/>
    <s v="TUNIS"/>
    <m/>
    <m/>
    <m/>
    <m/>
    <s v=""/>
    <n v="1164"/>
    <n v="834"/>
    <n v="198"/>
    <n v="0.23741007194244604"/>
    <m/>
    <n v="326"/>
    <n v="0.2810344827586207"/>
    <n v="1164"/>
    <n v="834"/>
    <n v="326"/>
    <n v="0.2810344827586207"/>
  </r>
  <r>
    <x v="19"/>
    <x v="53"/>
    <s v="ANKARA"/>
    <m/>
    <m/>
    <m/>
    <m/>
    <s v=""/>
    <n v="5354"/>
    <n v="4578"/>
    <n v="4256"/>
    <n v="0.92966360856269115"/>
    <m/>
    <n v="769"/>
    <n v="0.14381896390499346"/>
    <n v="5354"/>
    <n v="4578"/>
    <n v="769"/>
    <n v="0.14381896390499346"/>
  </r>
  <r>
    <x v="19"/>
    <x v="53"/>
    <s v="ISTANBUL"/>
    <m/>
    <m/>
    <m/>
    <m/>
    <s v=""/>
    <n v="4156"/>
    <n v="3654"/>
    <n v="2561"/>
    <n v="0.70087575259989054"/>
    <n v="11"/>
    <n v="501"/>
    <n v="0.12025924147863658"/>
    <n v="4156"/>
    <n v="3665"/>
    <n v="501"/>
    <n v="0.12025924147863658"/>
  </r>
  <r>
    <x v="19"/>
    <x v="91"/>
    <s v="LUTSK"/>
    <m/>
    <m/>
    <m/>
    <m/>
    <s v=""/>
    <n v="1"/>
    <n v="1"/>
    <n v="1"/>
    <n v="1"/>
    <m/>
    <m/>
    <n v="0"/>
    <n v="1"/>
    <n v="1"/>
    <s v=""/>
    <s v=""/>
  </r>
  <r>
    <x v="19"/>
    <x v="91"/>
    <s v="LVIV"/>
    <m/>
    <m/>
    <m/>
    <m/>
    <s v=""/>
    <n v="1076"/>
    <n v="1003"/>
    <n v="440"/>
    <n v="0.43868394815553341"/>
    <n v="9"/>
    <n v="73"/>
    <n v="6.7281105990783407E-2"/>
    <n v="1076"/>
    <n v="1012"/>
    <n v="73"/>
    <n v="6.7281105990783407E-2"/>
  </r>
  <r>
    <x v="19"/>
    <x v="54"/>
    <s v="ABU DHABI"/>
    <m/>
    <m/>
    <m/>
    <m/>
    <s v=""/>
    <n v="1586"/>
    <n v="1387"/>
    <n v="911"/>
    <n v="0.65681326604181689"/>
    <n v="50"/>
    <n v="196"/>
    <n v="0.12002449479485609"/>
    <n v="1586"/>
    <n v="1437"/>
    <n v="196"/>
    <n v="0.12002449479485609"/>
  </r>
  <r>
    <x v="19"/>
    <x v="55"/>
    <s v="LONDON"/>
    <n v="7"/>
    <n v="7"/>
    <m/>
    <m/>
    <n v="0"/>
    <n v="2869"/>
    <n v="2788"/>
    <n v="1878"/>
    <n v="0.67360114777618363"/>
    <n v="17"/>
    <n v="73"/>
    <n v="2.5364836692147324E-2"/>
    <n v="2876"/>
    <n v="2812"/>
    <n v="73"/>
    <n v="2.5303292894280762E-2"/>
  </r>
  <r>
    <x v="19"/>
    <x v="56"/>
    <s v="CHICAGO, IL"/>
    <m/>
    <m/>
    <m/>
    <m/>
    <s v=""/>
    <n v="218"/>
    <n v="215"/>
    <n v="93"/>
    <n v="0.4325581395348837"/>
    <n v="1"/>
    <n v="3"/>
    <n v="1.3698630136986301E-2"/>
    <n v="218"/>
    <n v="216"/>
    <n v="3"/>
    <n v="1.3698630136986301E-2"/>
  </r>
  <r>
    <x v="19"/>
    <x v="56"/>
    <s v="HOUSTON, TX"/>
    <m/>
    <m/>
    <m/>
    <m/>
    <s v=""/>
    <n v="189"/>
    <n v="188"/>
    <n v="81"/>
    <n v="0.43085106382978722"/>
    <m/>
    <n v="1"/>
    <n v="5.2910052910052907E-3"/>
    <n v="189"/>
    <n v="188"/>
    <n v="1"/>
    <n v="5.2910052910052907E-3"/>
  </r>
  <r>
    <x v="19"/>
    <x v="56"/>
    <s v="LOS ANGELES, CA"/>
    <m/>
    <m/>
    <m/>
    <m/>
    <s v=""/>
    <n v="361"/>
    <n v="350"/>
    <n v="197"/>
    <n v="0.56285714285714283"/>
    <n v="1"/>
    <n v="7"/>
    <n v="1.9553072625698324E-2"/>
    <n v="361"/>
    <n v="351"/>
    <n v="7"/>
    <n v="1.9553072625698324E-2"/>
  </r>
  <r>
    <x v="19"/>
    <x v="56"/>
    <s v="NEW YORK, NY"/>
    <m/>
    <m/>
    <m/>
    <m/>
    <s v=""/>
    <n v="556"/>
    <n v="540"/>
    <n v="198"/>
    <n v="0.36666666666666664"/>
    <n v="4"/>
    <n v="6"/>
    <n v="1.090909090909091E-2"/>
    <n v="556"/>
    <n v="544"/>
    <n v="6"/>
    <n v="1.090909090909091E-2"/>
  </r>
  <r>
    <x v="19"/>
    <x v="56"/>
    <s v="WASHINGTON, DC"/>
    <m/>
    <m/>
    <m/>
    <m/>
    <s v=""/>
    <n v="285"/>
    <n v="283"/>
    <n v="168"/>
    <n v="0.59363957597173145"/>
    <n v="1"/>
    <n v="2"/>
    <n v="6.993006993006993E-3"/>
    <n v="285"/>
    <n v="284"/>
    <n v="2"/>
    <n v="6.993006993006993E-3"/>
  </r>
  <r>
    <x v="19"/>
    <x v="92"/>
    <s v="TASHKENT"/>
    <m/>
    <m/>
    <m/>
    <m/>
    <s v=""/>
    <n v="2360"/>
    <n v="2054"/>
    <n v="890"/>
    <n v="0.433300876338851"/>
    <n v="10"/>
    <n v="300"/>
    <n v="0.12690355329949238"/>
    <n v="2360"/>
    <n v="2064"/>
    <n v="300"/>
    <n v="0.12690355329949238"/>
  </r>
  <r>
    <x v="19"/>
    <x v="135"/>
    <s v="CARACAS"/>
    <m/>
    <m/>
    <m/>
    <m/>
    <s v=""/>
    <n v="3"/>
    <n v="2"/>
    <n v="1"/>
    <n v="0.5"/>
    <m/>
    <n v="1"/>
    <n v="0.33333333333333331"/>
    <n v="3"/>
    <n v="2"/>
    <n v="1"/>
    <n v="0.33333333333333331"/>
  </r>
  <r>
    <x v="19"/>
    <x v="57"/>
    <s v="HANOI"/>
    <m/>
    <m/>
    <m/>
    <m/>
    <s v=""/>
    <n v="686"/>
    <n v="648"/>
    <n v="327"/>
    <n v="0.50462962962962965"/>
    <n v="2"/>
    <n v="36"/>
    <n v="5.2478134110787174E-2"/>
    <n v="686"/>
    <n v="650"/>
    <n v="36"/>
    <n v="5.2478134110787174E-2"/>
  </r>
  <r>
    <x v="20"/>
    <x v="1"/>
    <s v="ALGIERS"/>
    <m/>
    <m/>
    <m/>
    <m/>
    <s v=""/>
    <n v="1507"/>
    <n v="868"/>
    <n v="455"/>
    <n v="0.52419354838709675"/>
    <n v="7"/>
    <n v="639"/>
    <n v="0.42206076618229854"/>
    <n v="1507"/>
    <n v="875"/>
    <n v="639"/>
    <n v="0.42206076618229854"/>
  </r>
  <r>
    <x v="20"/>
    <x v="58"/>
    <s v="BENGUELA"/>
    <m/>
    <m/>
    <m/>
    <m/>
    <s v=""/>
    <n v="2708"/>
    <n v="2318"/>
    <n v="1381"/>
    <n v="0.59577221742881792"/>
    <n v="0"/>
    <n v="390"/>
    <n v="0.14401772525849335"/>
    <n v="2708"/>
    <n v="2318"/>
    <n v="390"/>
    <n v="0.14401772525849335"/>
  </r>
  <r>
    <x v="20"/>
    <x v="58"/>
    <s v="LUANDA"/>
    <m/>
    <m/>
    <m/>
    <m/>
    <s v=""/>
    <n v="52144"/>
    <n v="40250"/>
    <n v="21889"/>
    <n v="0.54382608695652179"/>
    <n v="3"/>
    <n v="11894"/>
    <n v="0.22808598768864941"/>
    <n v="52144"/>
    <n v="40253"/>
    <n v="11894"/>
    <n v="0.22808598768864941"/>
  </r>
  <r>
    <x v="20"/>
    <x v="2"/>
    <s v="BUENOS AIRES"/>
    <m/>
    <m/>
    <m/>
    <m/>
    <s v=""/>
    <n v="12"/>
    <n v="10"/>
    <n v="10"/>
    <n v="1"/>
    <n v="0"/>
    <n v="2"/>
    <n v="0.16666666666666666"/>
    <n v="12"/>
    <n v="10"/>
    <n v="2"/>
    <n v="0.16666666666666666"/>
  </r>
  <r>
    <x v="20"/>
    <x v="3"/>
    <s v="CANBERRA"/>
    <m/>
    <m/>
    <m/>
    <m/>
    <s v=""/>
    <n v="22"/>
    <n v="22"/>
    <n v="1"/>
    <n v="4.5454545454545456E-2"/>
    <n v="0"/>
    <n v="0"/>
    <n v="0"/>
    <n v="22"/>
    <n v="22"/>
    <s v=""/>
    <s v=""/>
  </r>
  <r>
    <x v="20"/>
    <x v="3"/>
    <s v="SYDNEY"/>
    <m/>
    <m/>
    <m/>
    <m/>
    <s v=""/>
    <n v="284"/>
    <n v="277"/>
    <n v="107"/>
    <n v="0.38628158844765342"/>
    <n v="0"/>
    <n v="7"/>
    <n v="2.464788732394366E-2"/>
    <n v="284"/>
    <n v="277"/>
    <n v="7"/>
    <n v="2.464788732394366E-2"/>
  </r>
  <r>
    <x v="20"/>
    <x v="6"/>
    <s v="BELO HORIZONTE"/>
    <m/>
    <m/>
    <m/>
    <m/>
    <s v=""/>
    <n v="28"/>
    <n v="16"/>
    <n v="1"/>
    <n v="6.25E-2"/>
    <n v="1"/>
    <n v="12"/>
    <n v="0.41379310344827586"/>
    <n v="28"/>
    <n v="17"/>
    <n v="12"/>
    <n v="0.41379310344827586"/>
  </r>
  <r>
    <x v="20"/>
    <x v="6"/>
    <s v="BRASILIA"/>
    <n v="2"/>
    <n v="0"/>
    <n v="0"/>
    <n v="2"/>
    <n v="1"/>
    <n v="54"/>
    <n v="47"/>
    <n v="22"/>
    <n v="0.46808510638297873"/>
    <n v="0"/>
    <n v="7"/>
    <n v="0.12962962962962962"/>
    <n v="56"/>
    <n v="47"/>
    <n v="9"/>
    <n v="0.16071428571428573"/>
  </r>
  <r>
    <x v="20"/>
    <x v="6"/>
    <s v="PORTO ALEGRE"/>
    <m/>
    <m/>
    <m/>
    <m/>
    <s v=""/>
    <n v="1"/>
    <n v="0"/>
    <n v="0"/>
    <s v=""/>
    <n v="0"/>
    <n v="0"/>
    <s v=""/>
    <n v="1"/>
    <s v=""/>
    <s v=""/>
    <s v=""/>
  </r>
  <r>
    <x v="20"/>
    <x v="6"/>
    <s v="RECIFE"/>
    <m/>
    <m/>
    <m/>
    <m/>
    <s v=""/>
    <n v="3"/>
    <n v="0"/>
    <n v="0"/>
    <s v=""/>
    <n v="0"/>
    <n v="0"/>
    <s v=""/>
    <n v="3"/>
    <s v=""/>
    <s v=""/>
    <s v=""/>
  </r>
  <r>
    <x v="20"/>
    <x v="6"/>
    <s v="RIO DE JANEIRO"/>
    <m/>
    <m/>
    <m/>
    <m/>
    <s v=""/>
    <n v="48"/>
    <n v="43"/>
    <n v="16"/>
    <n v="0.37209302325581395"/>
    <n v="0"/>
    <n v="5"/>
    <n v="0.10416666666666667"/>
    <n v="48"/>
    <n v="43"/>
    <n v="5"/>
    <n v="0.10416666666666667"/>
  </r>
  <r>
    <x v="20"/>
    <x v="6"/>
    <s v="SALVADOR DE BAHIA"/>
    <m/>
    <m/>
    <m/>
    <m/>
    <s v=""/>
    <n v="68"/>
    <n v="54"/>
    <n v="13"/>
    <n v="0.24074074074074073"/>
    <n v="0"/>
    <n v="14"/>
    <n v="0.20588235294117646"/>
    <n v="68"/>
    <n v="54"/>
    <n v="14"/>
    <n v="0.20588235294117646"/>
  </r>
  <r>
    <x v="20"/>
    <x v="6"/>
    <s v="SAO PAULO"/>
    <m/>
    <m/>
    <m/>
    <m/>
    <s v=""/>
    <n v="200"/>
    <n v="136"/>
    <n v="9"/>
    <n v="6.6176470588235295E-2"/>
    <n v="0"/>
    <n v="64"/>
    <n v="0.32"/>
    <n v="200"/>
    <n v="136"/>
    <n v="64"/>
    <n v="0.32"/>
  </r>
  <r>
    <x v="20"/>
    <x v="7"/>
    <s v="SOFIA"/>
    <m/>
    <m/>
    <m/>
    <m/>
    <s v=""/>
    <n v="209"/>
    <n v="196"/>
    <n v="92"/>
    <n v="0.46938775510204084"/>
    <n v="0"/>
    <n v="13"/>
    <n v="6.2200956937799042E-2"/>
    <n v="209"/>
    <n v="196"/>
    <n v="13"/>
    <n v="6.2200956937799042E-2"/>
  </r>
  <r>
    <x v="20"/>
    <x v="8"/>
    <s v="MONTREAL"/>
    <n v="1"/>
    <n v="1"/>
    <n v="1"/>
    <n v="0"/>
    <n v="0"/>
    <n v="462"/>
    <n v="433"/>
    <n v="51"/>
    <n v="0.11778290993071594"/>
    <n v="0"/>
    <n v="29"/>
    <n v="6.2770562770562768E-2"/>
    <n v="463"/>
    <n v="434"/>
    <n v="29"/>
    <n v="6.2634989200863925E-2"/>
  </r>
  <r>
    <x v="20"/>
    <x v="8"/>
    <s v="OTTAWA"/>
    <m/>
    <m/>
    <m/>
    <m/>
    <s v=""/>
    <n v="124"/>
    <n v="110"/>
    <n v="49"/>
    <n v="0.44545454545454544"/>
    <n v="0"/>
    <n v="14"/>
    <n v="0.11290322580645161"/>
    <n v="124"/>
    <n v="110"/>
    <n v="14"/>
    <n v="0.11290322580645161"/>
  </r>
  <r>
    <x v="20"/>
    <x v="8"/>
    <s v="TORONTO"/>
    <m/>
    <m/>
    <m/>
    <m/>
    <s v=""/>
    <n v="1090"/>
    <n v="1047"/>
    <n v="771"/>
    <n v="0.73638968481375355"/>
    <n v="0"/>
    <n v="43"/>
    <n v="3.9449541284403672E-2"/>
    <n v="1090"/>
    <n v="1047"/>
    <n v="43"/>
    <n v="3.9449541284403672E-2"/>
  </r>
  <r>
    <x v="20"/>
    <x v="8"/>
    <s v="VANCOUVER"/>
    <m/>
    <m/>
    <m/>
    <m/>
    <s v=""/>
    <n v="291"/>
    <n v="279"/>
    <n v="144"/>
    <n v="0.5161290322580645"/>
    <n v="0"/>
    <n v="12"/>
    <n v="4.1237113402061855E-2"/>
    <n v="291"/>
    <n v="279"/>
    <n v="12"/>
    <n v="4.1237113402061855E-2"/>
  </r>
  <r>
    <x v="20"/>
    <x v="155"/>
    <s v="CIDADE DA PRAIA"/>
    <m/>
    <m/>
    <m/>
    <m/>
    <s v=""/>
    <n v="16725"/>
    <n v="12977"/>
    <n v="7759"/>
    <n v="0.59790398397164213"/>
    <n v="0"/>
    <n v="3748"/>
    <n v="0.22409566517189836"/>
    <n v="16725"/>
    <n v="12977"/>
    <n v="3748"/>
    <n v="0.22409566517189836"/>
  </r>
  <r>
    <x v="20"/>
    <x v="10"/>
    <s v="BEIJING"/>
    <m/>
    <m/>
    <m/>
    <m/>
    <s v=""/>
    <n v="3563"/>
    <n v="3394"/>
    <n v="531"/>
    <n v="0.1564525633470831"/>
    <n v="1"/>
    <n v="169"/>
    <n v="4.7418630751964085E-2"/>
    <n v="3563"/>
    <n v="3395"/>
    <n v="169"/>
    <n v="4.7418630751964085E-2"/>
  </r>
  <r>
    <x v="20"/>
    <x v="10"/>
    <s v="GUANGZHOU (CANTON)"/>
    <m/>
    <m/>
    <m/>
    <m/>
    <s v=""/>
    <n v="4383"/>
    <n v="3730"/>
    <n v="2036"/>
    <n v="0.54584450402144769"/>
    <n v="0"/>
    <n v="653"/>
    <n v="0.14898471366643851"/>
    <n v="4383"/>
    <n v="3730"/>
    <n v="653"/>
    <n v="0.14898471366643851"/>
  </r>
  <r>
    <x v="20"/>
    <x v="10"/>
    <s v="SHANGHAI"/>
    <m/>
    <m/>
    <m/>
    <m/>
    <s v=""/>
    <n v="5480"/>
    <n v="4774"/>
    <n v="1944"/>
    <n v="0.40720569752827818"/>
    <n v="0"/>
    <n v="706"/>
    <n v="0.12883211678832115"/>
    <n v="5480"/>
    <n v="4774"/>
    <n v="706"/>
    <n v="0.12883211678832115"/>
  </r>
  <r>
    <x v="20"/>
    <x v="11"/>
    <s v="BOGOTA"/>
    <m/>
    <m/>
    <m/>
    <m/>
    <s v=""/>
    <n v="11"/>
    <n v="10"/>
    <n v="8"/>
    <n v="0.8"/>
    <n v="0"/>
    <n v="1"/>
    <n v="9.0909090909090912E-2"/>
    <n v="11"/>
    <n v="10"/>
    <n v="1"/>
    <n v="9.0909090909090912E-2"/>
  </r>
  <r>
    <x v="20"/>
    <x v="65"/>
    <s v="ABIDJAN"/>
    <m/>
    <m/>
    <m/>
    <m/>
    <s v=""/>
    <n v="545"/>
    <n v="439"/>
    <n v="143"/>
    <n v="0.32574031890660593"/>
    <n v="0"/>
    <n v="106"/>
    <n v="0.19449541284403671"/>
    <n v="545"/>
    <n v="439"/>
    <n v="106"/>
    <n v="0.19449541284403671"/>
  </r>
  <r>
    <x v="20"/>
    <x v="12"/>
    <s v="ZAGREB"/>
    <m/>
    <m/>
    <m/>
    <m/>
    <s v=""/>
    <n v="9"/>
    <n v="8"/>
    <n v="8"/>
    <n v="1"/>
    <n v="0"/>
    <n v="1"/>
    <n v="0.1111111111111111"/>
    <n v="9"/>
    <n v="8"/>
    <n v="1"/>
    <n v="0.1111111111111111"/>
  </r>
  <r>
    <x v="20"/>
    <x v="13"/>
    <s v="HAVANA"/>
    <m/>
    <m/>
    <m/>
    <m/>
    <s v=""/>
    <n v="1698"/>
    <n v="1597"/>
    <n v="178"/>
    <n v="0.11145898559799625"/>
    <n v="0"/>
    <n v="101"/>
    <n v="5.9481743227326266E-2"/>
    <n v="1698"/>
    <n v="1597"/>
    <n v="101"/>
    <n v="5.9481743227326266E-2"/>
  </r>
  <r>
    <x v="20"/>
    <x v="14"/>
    <s v="NICOSIA"/>
    <m/>
    <m/>
    <m/>
    <m/>
    <s v=""/>
    <n v="482"/>
    <n v="466"/>
    <n v="152"/>
    <n v="0.3261802575107296"/>
    <n v="0"/>
    <n v="16"/>
    <n v="3.3195020746887967E-2"/>
    <n v="482"/>
    <n v="466"/>
    <n v="16"/>
    <n v="3.3195020746887967E-2"/>
  </r>
  <r>
    <x v="20"/>
    <x v="15"/>
    <s v="CAIRO"/>
    <m/>
    <m/>
    <m/>
    <m/>
    <s v=""/>
    <n v="2527"/>
    <n v="1699"/>
    <n v="513"/>
    <n v="0.30194231901118307"/>
    <n v="11"/>
    <n v="828"/>
    <n v="0.32624113475177308"/>
    <n v="2527"/>
    <n v="1710"/>
    <n v="828"/>
    <n v="0.32624113475177308"/>
  </r>
  <r>
    <x v="20"/>
    <x v="80"/>
    <s v="BORDEAUX"/>
    <m/>
    <m/>
    <m/>
    <m/>
    <s v=""/>
    <n v="1"/>
    <n v="0"/>
    <n v="0"/>
    <s v=""/>
    <n v="0"/>
    <n v="0"/>
    <s v=""/>
    <n v="1"/>
    <s v=""/>
    <s v=""/>
    <s v=""/>
  </r>
  <r>
    <x v="20"/>
    <x v="80"/>
    <s v="LYON"/>
    <m/>
    <m/>
    <m/>
    <m/>
    <s v=""/>
    <n v="1"/>
    <n v="0"/>
    <n v="0"/>
    <s v=""/>
    <n v="0"/>
    <n v="0"/>
    <s v=""/>
    <n v="1"/>
    <s v=""/>
    <s v=""/>
    <s v=""/>
  </r>
  <r>
    <x v="20"/>
    <x v="68"/>
    <s v="ATHENS"/>
    <m/>
    <m/>
    <m/>
    <m/>
    <s v=""/>
    <n v="10"/>
    <n v="5"/>
    <n v="0"/>
    <n v="0"/>
    <n v="0"/>
    <n v="5"/>
    <n v="0.5"/>
    <n v="10"/>
    <n v="5"/>
    <n v="5"/>
    <n v="0.5"/>
  </r>
  <r>
    <x v="20"/>
    <x v="156"/>
    <s v="BISSAU"/>
    <m/>
    <m/>
    <m/>
    <m/>
    <s v=""/>
    <n v="2508"/>
    <n v="1314"/>
    <n v="472"/>
    <n v="0.35920852359208522"/>
    <n v="1"/>
    <n v="1195"/>
    <n v="0.4760956175298805"/>
    <n v="2508"/>
    <n v="1315"/>
    <n v="1195"/>
    <n v="0.4760956175298805"/>
  </r>
  <r>
    <x v="20"/>
    <x v="69"/>
    <s v="BUDAPEST"/>
    <m/>
    <m/>
    <m/>
    <m/>
    <s v=""/>
    <n v="1"/>
    <n v="1"/>
    <n v="0"/>
    <n v="0"/>
    <n v="0"/>
    <n v="0"/>
    <n v="0"/>
    <n v="1"/>
    <n v="1"/>
    <s v=""/>
    <s v=""/>
  </r>
  <r>
    <x v="20"/>
    <x v="20"/>
    <s v="GOA"/>
    <m/>
    <m/>
    <m/>
    <m/>
    <s v=""/>
    <n v="2897"/>
    <n v="2364"/>
    <n v="190"/>
    <n v="8.037225042301184E-2"/>
    <n v="1"/>
    <n v="533"/>
    <n v="0.18391994478951001"/>
    <n v="2897"/>
    <n v="2365"/>
    <n v="533"/>
    <n v="0.18391994478951001"/>
  </r>
  <r>
    <x v="20"/>
    <x v="20"/>
    <s v="NEW DELHI"/>
    <m/>
    <m/>
    <m/>
    <m/>
    <s v=""/>
    <n v="6869"/>
    <n v="5204"/>
    <n v="961"/>
    <n v="0.18466564181398923"/>
    <n v="2"/>
    <n v="1665"/>
    <n v="0.24232280599621597"/>
    <n v="6869"/>
    <n v="5206"/>
    <n v="1665"/>
    <n v="0.24232280599621597"/>
  </r>
  <r>
    <x v="20"/>
    <x v="21"/>
    <s v="JAKARTA"/>
    <m/>
    <m/>
    <m/>
    <m/>
    <s v=""/>
    <n v="4686"/>
    <n v="4404"/>
    <n v="2140"/>
    <n v="0.48592188919164397"/>
    <n v="0"/>
    <n v="282"/>
    <n v="6.0179257362355951E-2"/>
    <n v="4686"/>
    <n v="4404"/>
    <n v="282"/>
    <n v="6.0179257362355951E-2"/>
  </r>
  <r>
    <x v="20"/>
    <x v="22"/>
    <s v="TEHERAN"/>
    <m/>
    <m/>
    <m/>
    <m/>
    <s v=""/>
    <n v="595"/>
    <n v="491"/>
    <n v="103"/>
    <n v="0.20977596741344195"/>
    <n v="318"/>
    <n v="104"/>
    <n v="0.11391018619934283"/>
    <n v="595"/>
    <n v="809"/>
    <n v="104"/>
    <n v="0.11391018619934283"/>
  </r>
  <r>
    <x v="20"/>
    <x v="23"/>
    <s v="DUBLIN"/>
    <m/>
    <m/>
    <m/>
    <m/>
    <s v=""/>
    <n v="1156"/>
    <n v="1135"/>
    <n v="760"/>
    <n v="0.66960352422907488"/>
    <n v="1"/>
    <n v="21"/>
    <n v="1.8150388936905792E-2"/>
    <n v="1156"/>
    <n v="1136"/>
    <n v="21"/>
    <n v="1.8150388936905792E-2"/>
  </r>
  <r>
    <x v="20"/>
    <x v="24"/>
    <s v="TEL AVIV"/>
    <m/>
    <m/>
    <m/>
    <m/>
    <s v=""/>
    <n v="153"/>
    <n v="142"/>
    <n v="50"/>
    <n v="0.352112676056338"/>
    <n v="1"/>
    <n v="11"/>
    <n v="7.1428571428571425E-2"/>
    <n v="153"/>
    <n v="143"/>
    <n v="11"/>
    <n v="7.1428571428571425E-2"/>
  </r>
  <r>
    <x v="20"/>
    <x v="25"/>
    <s v="TOKYO"/>
    <m/>
    <m/>
    <m/>
    <m/>
    <s v=""/>
    <n v="124"/>
    <n v="120"/>
    <n v="16"/>
    <n v="0.13333333333333333"/>
    <n v="0"/>
    <n v="4"/>
    <n v="3.2258064516129031E-2"/>
    <n v="124"/>
    <n v="120"/>
    <n v="4"/>
    <n v="3.2258064516129031E-2"/>
  </r>
  <r>
    <x v="20"/>
    <x v="157"/>
    <s v="MACAO"/>
    <m/>
    <m/>
    <m/>
    <m/>
    <s v=""/>
    <n v="309"/>
    <n v="282"/>
    <n v="96"/>
    <n v="0.34042553191489361"/>
    <n v="0"/>
    <n v="27"/>
    <n v="8.7378640776699032E-2"/>
    <n v="309"/>
    <n v="282"/>
    <n v="27"/>
    <n v="8.7378640776699032E-2"/>
  </r>
  <r>
    <x v="20"/>
    <x v="32"/>
    <s v="MEXICO CITY"/>
    <m/>
    <m/>
    <m/>
    <m/>
    <s v=""/>
    <n v="112"/>
    <n v="103"/>
    <n v="88"/>
    <n v="0.85436893203883491"/>
    <n v="0"/>
    <n v="9"/>
    <n v="8.0357142857142863E-2"/>
    <n v="112"/>
    <n v="103"/>
    <n v="9"/>
    <n v="8.0357142857142863E-2"/>
  </r>
  <r>
    <x v="20"/>
    <x v="33"/>
    <s v="RABAT"/>
    <m/>
    <m/>
    <m/>
    <m/>
    <s v=""/>
    <n v="2376"/>
    <n v="1902"/>
    <n v="1296"/>
    <n v="0.68138801261829651"/>
    <n v="2"/>
    <n v="474"/>
    <n v="0.19932716568544995"/>
    <n v="2376"/>
    <n v="1904"/>
    <n v="474"/>
    <n v="0.19932716568544995"/>
  </r>
  <r>
    <x v="20"/>
    <x v="98"/>
    <s v="BEIRA"/>
    <m/>
    <m/>
    <m/>
    <m/>
    <s v=""/>
    <n v="1745"/>
    <n v="1589"/>
    <n v="453"/>
    <n v="0.28508495909376969"/>
    <n v="1"/>
    <n v="156"/>
    <n v="8.9347079037800689E-2"/>
    <n v="1745"/>
    <n v="1590"/>
    <n v="156"/>
    <n v="8.9347079037800689E-2"/>
  </r>
  <r>
    <x v="20"/>
    <x v="98"/>
    <s v="MAPUTO"/>
    <m/>
    <m/>
    <m/>
    <m/>
    <s v=""/>
    <n v="11638"/>
    <n v="10826"/>
    <n v="1637"/>
    <n v="0.15121004987991871"/>
    <n v="0"/>
    <n v="812"/>
    <n v="6.9771438391476204E-2"/>
    <n v="11638"/>
    <n v="10826"/>
    <n v="812"/>
    <n v="6.9771438391476204E-2"/>
  </r>
  <r>
    <x v="20"/>
    <x v="34"/>
    <s v="ABUJA"/>
    <m/>
    <m/>
    <m/>
    <m/>
    <s v=""/>
    <n v="1925"/>
    <n v="860"/>
    <n v="195"/>
    <n v="0.22674418604651161"/>
    <n v="14"/>
    <n v="1065"/>
    <n v="0.54925219185146978"/>
    <n v="1925"/>
    <n v="874"/>
    <n v="1065"/>
    <n v="0.54925219185146978"/>
  </r>
  <r>
    <x v="20"/>
    <x v="37"/>
    <s v="ISLAMABAD"/>
    <m/>
    <m/>
    <m/>
    <m/>
    <s v=""/>
    <n v="2505"/>
    <n v="868"/>
    <n v="376"/>
    <n v="0.43317972350230416"/>
    <n v="177"/>
    <n v="1637"/>
    <n v="0.61036539895600295"/>
    <n v="2505"/>
    <n v="1045"/>
    <n v="1637"/>
    <n v="0.61036539895600295"/>
  </r>
  <r>
    <x v="20"/>
    <x v="146"/>
    <s v="RAMALLAH"/>
    <m/>
    <m/>
    <m/>
    <m/>
    <s v=""/>
    <n v="228"/>
    <n v="222"/>
    <n v="41"/>
    <n v="0.18468468468468469"/>
    <n v="7"/>
    <n v="6"/>
    <n v="2.553191489361702E-2"/>
    <n v="228"/>
    <n v="229"/>
    <n v="6"/>
    <n v="2.553191489361702E-2"/>
  </r>
  <r>
    <x v="20"/>
    <x v="72"/>
    <s v="PANAMA CITY"/>
    <m/>
    <m/>
    <m/>
    <m/>
    <s v=""/>
    <n v="16"/>
    <n v="12"/>
    <n v="7"/>
    <n v="0.58333333333333337"/>
    <n v="0"/>
    <n v="4"/>
    <n v="0.25"/>
    <n v="16"/>
    <n v="12"/>
    <n v="4"/>
    <n v="0.25"/>
  </r>
  <r>
    <x v="20"/>
    <x v="38"/>
    <s v="LIMA"/>
    <m/>
    <m/>
    <m/>
    <m/>
    <s v=""/>
    <n v="21"/>
    <n v="21"/>
    <n v="8"/>
    <n v="0.38095238095238093"/>
    <n v="0"/>
    <n v="0"/>
    <n v="0"/>
    <n v="21"/>
    <n v="21"/>
    <s v=""/>
    <s v=""/>
  </r>
  <r>
    <x v="20"/>
    <x v="74"/>
    <s v="DOHA"/>
    <m/>
    <m/>
    <m/>
    <m/>
    <s v=""/>
    <n v="2215"/>
    <n v="1730"/>
    <n v="1134"/>
    <n v="0.65549132947976874"/>
    <n v="7"/>
    <n v="485"/>
    <n v="0.21827182718271826"/>
    <n v="2215"/>
    <n v="1737"/>
    <n v="485"/>
    <n v="0.21827182718271826"/>
  </r>
  <r>
    <x v="20"/>
    <x v="40"/>
    <s v="BUCHAREST"/>
    <m/>
    <m/>
    <m/>
    <m/>
    <s v=""/>
    <n v="96"/>
    <n v="78"/>
    <n v="22"/>
    <n v="0.28205128205128205"/>
    <n v="1"/>
    <n v="18"/>
    <n v="0.18556701030927836"/>
    <n v="96"/>
    <n v="79"/>
    <n v="18"/>
    <n v="0.18556701030927836"/>
  </r>
  <r>
    <x v="20"/>
    <x v="41"/>
    <s v="MOSCOW"/>
    <m/>
    <m/>
    <m/>
    <m/>
    <s v=""/>
    <n v="3275"/>
    <n v="2918"/>
    <n v="437"/>
    <n v="0.14976010966415354"/>
    <n v="1"/>
    <n v="356"/>
    <n v="0.10870229007633588"/>
    <n v="3275"/>
    <n v="2919"/>
    <n v="356"/>
    <n v="0.10870229007633588"/>
  </r>
  <r>
    <x v="20"/>
    <x v="158"/>
    <s v="SAO TOME "/>
    <n v="1"/>
    <n v="1"/>
    <n v="0"/>
    <n v="0"/>
    <n v="0"/>
    <n v="9582"/>
    <n v="9242"/>
    <n v="653"/>
    <n v="7.0655702228954773E-2"/>
    <n v="17"/>
    <n v="340"/>
    <n v="3.5420356287113243E-2"/>
    <n v="9583"/>
    <n v="9260"/>
    <n v="340"/>
    <n v="3.5416666666666666E-2"/>
  </r>
  <r>
    <x v="20"/>
    <x v="42"/>
    <s v="RIYADH"/>
    <m/>
    <m/>
    <m/>
    <m/>
    <s v=""/>
    <n v="16835"/>
    <n v="15088"/>
    <n v="14327"/>
    <n v="0.94956256627783664"/>
    <n v="4"/>
    <n v="1747"/>
    <n v="0.1037472533998456"/>
    <n v="16835"/>
    <n v="15092"/>
    <n v="1747"/>
    <n v="0.1037472533998456"/>
  </r>
  <r>
    <x v="20"/>
    <x v="43"/>
    <s v="DAKAR"/>
    <n v="9"/>
    <n v="9"/>
    <n v="1"/>
    <n v="0"/>
    <n v="0"/>
    <n v="1984"/>
    <n v="876"/>
    <n v="249"/>
    <n v="0.28424657534246578"/>
    <n v="0"/>
    <n v="1108"/>
    <n v="0.55846774193548387"/>
    <n v="1993"/>
    <n v="885"/>
    <n v="1108"/>
    <n v="0.55594581033617663"/>
  </r>
  <r>
    <x v="20"/>
    <x v="44"/>
    <s v="BELGRADE"/>
    <m/>
    <m/>
    <m/>
    <m/>
    <s v=""/>
    <n v="105"/>
    <n v="100"/>
    <n v="40"/>
    <n v="0.4"/>
    <n v="0"/>
    <n v="5"/>
    <n v="4.7619047619047616E-2"/>
    <n v="105"/>
    <n v="100"/>
    <n v="5"/>
    <n v="4.7619047619047616E-2"/>
  </r>
  <r>
    <x v="20"/>
    <x v="76"/>
    <s v="SINGAPORE"/>
    <m/>
    <m/>
    <m/>
    <m/>
    <s v=""/>
    <n v="782"/>
    <n v="688"/>
    <n v="415"/>
    <n v="0.60319767441860461"/>
    <n v="0"/>
    <n v="94"/>
    <n v="0.12020460358056266"/>
    <n v="782"/>
    <n v="688"/>
    <n v="94"/>
    <n v="0.12020460358056266"/>
  </r>
  <r>
    <x v="20"/>
    <x v="47"/>
    <s v="CAPE TOWN"/>
    <m/>
    <m/>
    <m/>
    <m/>
    <s v=""/>
    <n v="3476"/>
    <n v="3401"/>
    <n v="3011"/>
    <n v="0.88532784475154369"/>
    <n v="0"/>
    <n v="75"/>
    <n v="2.1576524741081703E-2"/>
    <n v="3476"/>
    <n v="3401"/>
    <n v="75"/>
    <n v="2.1576524741081703E-2"/>
  </r>
  <r>
    <x v="20"/>
    <x v="47"/>
    <s v="JOHANNESBURG"/>
    <m/>
    <m/>
    <m/>
    <m/>
    <s v=""/>
    <n v="7655"/>
    <n v="7089"/>
    <n v="6310"/>
    <n v="0.89011144025955702"/>
    <n v="3"/>
    <n v="453"/>
    <n v="6.0039761431411529E-2"/>
    <n v="7655"/>
    <n v="7092"/>
    <n v="453"/>
    <n v="6.0039761431411529E-2"/>
  </r>
  <r>
    <x v="20"/>
    <x v="85"/>
    <s v="MADRID"/>
    <m/>
    <m/>
    <m/>
    <m/>
    <s v=""/>
    <n v="1"/>
    <n v="0"/>
    <n v="0"/>
    <s v=""/>
    <n v="0"/>
    <n v="1"/>
    <n v="1"/>
    <n v="1"/>
    <s v=""/>
    <n v="1"/>
    <s v=""/>
  </r>
  <r>
    <x v="20"/>
    <x v="85"/>
    <s v="SEVILLA"/>
    <m/>
    <m/>
    <m/>
    <m/>
    <s v=""/>
    <n v="2"/>
    <n v="1"/>
    <n v="0"/>
    <n v="0"/>
    <n v="0"/>
    <n v="1"/>
    <n v="0.5"/>
    <n v="2"/>
    <n v="1"/>
    <n v="1"/>
    <n v="0.5"/>
  </r>
  <r>
    <x v="20"/>
    <x v="101"/>
    <s v="STOCKHOLM"/>
    <m/>
    <m/>
    <m/>
    <m/>
    <s v=""/>
    <n v="7"/>
    <n v="3"/>
    <n v="0"/>
    <n v="0"/>
    <n v="0"/>
    <n v="4"/>
    <n v="0.5714285714285714"/>
    <n v="7"/>
    <n v="3"/>
    <n v="4"/>
    <n v="0.5714285714285714"/>
  </r>
  <r>
    <x v="20"/>
    <x v="77"/>
    <s v="GENEVA"/>
    <m/>
    <m/>
    <m/>
    <m/>
    <s v=""/>
    <n v="3"/>
    <n v="1"/>
    <n v="1"/>
    <n v="1"/>
    <n v="0"/>
    <n v="2"/>
    <n v="0.66666666666666663"/>
    <n v="3"/>
    <n v="1"/>
    <n v="2"/>
    <n v="0.66666666666666663"/>
  </r>
  <r>
    <x v="20"/>
    <x v="51"/>
    <s v="BANGKOK"/>
    <m/>
    <m/>
    <m/>
    <m/>
    <s v=""/>
    <n v="2584"/>
    <n v="2481"/>
    <n v="2176"/>
    <n v="0.87706569931479239"/>
    <n v="1"/>
    <n v="103"/>
    <n v="3.9845261121856865E-2"/>
    <n v="2584"/>
    <n v="2482"/>
    <n v="103"/>
    <n v="3.9845261121856865E-2"/>
  </r>
  <r>
    <x v="20"/>
    <x v="159"/>
    <s v="DILI"/>
    <n v="1"/>
    <n v="1"/>
    <n v="0"/>
    <n v="0"/>
    <n v="0"/>
    <n v="80"/>
    <n v="80"/>
    <n v="24"/>
    <n v="0.3"/>
    <n v="0"/>
    <n v="0"/>
    <n v="0"/>
    <n v="81"/>
    <n v="81"/>
    <s v=""/>
    <s v=""/>
  </r>
  <r>
    <x v="20"/>
    <x v="52"/>
    <s v="TUNIS"/>
    <m/>
    <m/>
    <m/>
    <m/>
    <s v=""/>
    <n v="1029"/>
    <n v="791"/>
    <n v="192"/>
    <n v="0.24273072060682679"/>
    <n v="0"/>
    <n v="238"/>
    <n v="0.23129251700680273"/>
    <n v="1029"/>
    <n v="791"/>
    <n v="238"/>
    <n v="0.23129251700680273"/>
  </r>
  <r>
    <x v="20"/>
    <x v="53"/>
    <s v="ANKARA"/>
    <m/>
    <m/>
    <m/>
    <m/>
    <s v=""/>
    <n v="1086"/>
    <n v="1010"/>
    <n v="690"/>
    <n v="0.68316831683168322"/>
    <n v="10"/>
    <n v="76"/>
    <n v="6.9343065693430656E-2"/>
    <n v="1086"/>
    <n v="1020"/>
    <n v="76"/>
    <n v="6.9343065693430656E-2"/>
  </r>
  <r>
    <x v="20"/>
    <x v="91"/>
    <s v="KYIV"/>
    <n v="1"/>
    <n v="0"/>
    <n v="0"/>
    <n v="1"/>
    <n v="1"/>
    <n v="294"/>
    <n v="267"/>
    <n v="251"/>
    <n v="0.94007490636704116"/>
    <n v="0"/>
    <n v="27"/>
    <n v="9.1836734693877556E-2"/>
    <n v="295"/>
    <n v="267"/>
    <n v="28"/>
    <n v="9.4915254237288138E-2"/>
  </r>
  <r>
    <x v="20"/>
    <x v="54"/>
    <s v="ABU DHABI"/>
    <n v="1"/>
    <n v="0"/>
    <n v="0"/>
    <n v="1"/>
    <n v="1"/>
    <n v="1476"/>
    <n v="1251"/>
    <n v="673"/>
    <n v="0.5379696243005595"/>
    <n v="14"/>
    <n v="225"/>
    <n v="0.15100671140939598"/>
    <n v="1477"/>
    <n v="1265"/>
    <n v="226"/>
    <n v="0.15157612340710933"/>
  </r>
  <r>
    <x v="20"/>
    <x v="55"/>
    <s v="LONDON"/>
    <n v="21"/>
    <n v="21"/>
    <n v="18"/>
    <n v="0"/>
    <n v="0"/>
    <n v="11688"/>
    <n v="11290"/>
    <n v="9071"/>
    <n v="0.80345438441098316"/>
    <n v="6"/>
    <m/>
    <n v="0"/>
    <n v="11709"/>
    <n v="11317"/>
    <s v=""/>
    <s v=""/>
  </r>
  <r>
    <x v="20"/>
    <x v="55"/>
    <s v="MANCHESTER"/>
    <n v="9"/>
    <n v="9"/>
    <n v="8"/>
    <n v="0"/>
    <n v="0"/>
    <n v="4336"/>
    <n v="4126"/>
    <n v="2924"/>
    <n v="0.70867668444013576"/>
    <n v="0"/>
    <n v="210"/>
    <n v="4.8431734317343177E-2"/>
    <n v="4345"/>
    <n v="4135"/>
    <n v="210"/>
    <n v="4.8331415420023012E-2"/>
  </r>
  <r>
    <x v="20"/>
    <x v="56"/>
    <s v="BOSTON, MA"/>
    <n v="1"/>
    <n v="1"/>
    <n v="1"/>
    <n v="0"/>
    <n v="0"/>
    <n v="824"/>
    <n v="787"/>
    <n v="755"/>
    <n v="0.9593392630241423"/>
    <n v="0"/>
    <n v="37"/>
    <n v="4.4902912621359224E-2"/>
    <n v="825"/>
    <n v="788"/>
    <n v="37"/>
    <n v="4.4848484848484846E-2"/>
  </r>
  <r>
    <x v="20"/>
    <x v="56"/>
    <s v="NEW BEDFORD, MA"/>
    <n v="2"/>
    <n v="0"/>
    <n v="0"/>
    <n v="2"/>
    <n v="1"/>
    <n v="368"/>
    <n v="347"/>
    <n v="92"/>
    <n v="0.26512968299711814"/>
    <n v="0"/>
    <n v="21"/>
    <n v="5.7065217391304345E-2"/>
    <n v="370"/>
    <n v="347"/>
    <n v="23"/>
    <n v="6.2162162162162166E-2"/>
  </r>
  <r>
    <x v="20"/>
    <x v="56"/>
    <s v="NEW YORK, NY"/>
    <m/>
    <m/>
    <m/>
    <m/>
    <s v=""/>
    <n v="610"/>
    <n v="592"/>
    <n v="312"/>
    <n v="0.52702702702702697"/>
    <n v="0"/>
    <n v="28"/>
    <n v="4.5161290322580643E-2"/>
    <n v="610"/>
    <n v="592"/>
    <n v="28"/>
    <n v="4.5161290322580643E-2"/>
  </r>
  <r>
    <x v="20"/>
    <x v="56"/>
    <s v="NEWARK, NJ"/>
    <m/>
    <m/>
    <m/>
    <m/>
    <s v=""/>
    <n v="787"/>
    <n v="758"/>
    <n v="449"/>
    <n v="0.59234828496042213"/>
    <n v="0"/>
    <n v="29"/>
    <n v="3.6848792884371026E-2"/>
    <n v="787"/>
    <n v="758"/>
    <n v="29"/>
    <n v="3.6848792884371026E-2"/>
  </r>
  <r>
    <x v="20"/>
    <x v="56"/>
    <s v="SAN FRANCISCO, CA"/>
    <m/>
    <m/>
    <m/>
    <m/>
    <s v=""/>
    <n v="938"/>
    <n v="927"/>
    <n v="885"/>
    <n v="0.95469255663430419"/>
    <n v="1"/>
    <n v="11"/>
    <n v="1.1714589989350373E-2"/>
    <n v="938"/>
    <n v="928"/>
    <n v="11"/>
    <n v="1.1714589989350373E-2"/>
  </r>
  <r>
    <x v="20"/>
    <x v="56"/>
    <s v="WASHINGTON, DC"/>
    <m/>
    <m/>
    <m/>
    <m/>
    <s v=""/>
    <n v="970"/>
    <n v="932"/>
    <n v="147"/>
    <n v="0.15772532188841201"/>
    <n v="0"/>
    <n v="38"/>
    <n v="3.9175257731958762E-2"/>
    <n v="970"/>
    <n v="932"/>
    <n v="38"/>
    <n v="3.9175257731958762E-2"/>
  </r>
  <r>
    <x v="20"/>
    <x v="135"/>
    <s v="CARACAS"/>
    <m/>
    <m/>
    <m/>
    <m/>
    <s v=""/>
    <n v="6"/>
    <n v="5"/>
    <n v="1"/>
    <n v="0.2"/>
    <n v="0"/>
    <n v="1"/>
    <n v="0.16666666666666666"/>
    <n v="6"/>
    <n v="5"/>
    <n v="1"/>
    <n v="0.16666666666666666"/>
  </r>
  <r>
    <x v="20"/>
    <x v="135"/>
    <s v="VALENCIA"/>
    <m/>
    <m/>
    <m/>
    <m/>
    <s v=""/>
    <n v="6"/>
    <n v="3"/>
    <n v="1"/>
    <n v="0.33333333333333331"/>
    <n v="0"/>
    <n v="3"/>
    <n v="0.5"/>
    <n v="6"/>
    <n v="3"/>
    <n v="3"/>
    <n v="0.5"/>
  </r>
  <r>
    <x v="21"/>
    <x v="2"/>
    <s v="BUENOS AIRES"/>
    <n v="0"/>
    <n v="0"/>
    <n v="0"/>
    <n v="0"/>
    <s v=""/>
    <n v="3"/>
    <n v="3"/>
    <n v="0"/>
    <n v="0"/>
    <n v="0"/>
    <n v="0"/>
    <n v="0"/>
    <n v="3"/>
    <n v="3"/>
    <s v=""/>
    <s v=""/>
  </r>
  <r>
    <x v="21"/>
    <x v="86"/>
    <s v="YEREVAN"/>
    <n v="0"/>
    <n v="0"/>
    <n v="0"/>
    <n v="0"/>
    <s v=""/>
    <n v="385"/>
    <n v="368"/>
    <n v="82"/>
    <n v="0.22282608695652173"/>
    <n v="0"/>
    <n v="11"/>
    <n v="2.9023746701846966E-2"/>
    <n v="385"/>
    <n v="368"/>
    <n v="11"/>
    <n v="2.9023746701846966E-2"/>
  </r>
  <r>
    <x v="21"/>
    <x v="3"/>
    <s v="SYDNEY"/>
    <n v="0"/>
    <n v="0"/>
    <n v="0"/>
    <n v="0"/>
    <s v=""/>
    <n v="23"/>
    <n v="22"/>
    <n v="10"/>
    <n v="0.45454545454545453"/>
    <n v="0"/>
    <n v="0"/>
    <n v="0"/>
    <n v="23"/>
    <n v="22"/>
    <s v=""/>
    <s v=""/>
  </r>
  <r>
    <x v="21"/>
    <x v="59"/>
    <s v="VIENNA"/>
    <n v="0"/>
    <n v="0"/>
    <n v="0"/>
    <n v="0"/>
    <s v=""/>
    <n v="6"/>
    <n v="5"/>
    <n v="0"/>
    <n v="0"/>
    <n v="0"/>
    <n v="0"/>
    <n v="0"/>
    <n v="6"/>
    <n v="5"/>
    <s v=""/>
    <s v=""/>
  </r>
  <r>
    <x v="21"/>
    <x v="4"/>
    <s v="BAKU"/>
    <n v="0"/>
    <n v="0"/>
    <n v="0"/>
    <n v="0"/>
    <s v=""/>
    <n v="590"/>
    <n v="574"/>
    <n v="456"/>
    <n v="0.79442508710801396"/>
    <n v="0"/>
    <n v="6"/>
    <n v="1.0344827586206896E-2"/>
    <n v="590"/>
    <n v="574"/>
    <n v="6"/>
    <n v="1.0344827586206896E-2"/>
  </r>
  <r>
    <x v="21"/>
    <x v="87"/>
    <s v="MINSK"/>
    <n v="0"/>
    <n v="0"/>
    <n v="0"/>
    <n v="0"/>
    <s v=""/>
    <n v="944"/>
    <n v="931"/>
    <n v="499"/>
    <n v="0.53598281417830285"/>
    <n v="0"/>
    <n v="11"/>
    <n v="1.167728237791932E-2"/>
    <n v="944"/>
    <n v="931"/>
    <n v="11"/>
    <n v="1.167728237791932E-2"/>
  </r>
  <r>
    <x v="21"/>
    <x v="5"/>
    <s v="SARAJEVO"/>
    <n v="0"/>
    <n v="0"/>
    <n v="0"/>
    <n v="0"/>
    <s v=""/>
    <n v="2"/>
    <n v="2"/>
    <n v="2"/>
    <n v="1"/>
    <n v="0"/>
    <n v="0"/>
    <n v="0"/>
    <n v="2"/>
    <n v="2"/>
    <s v=""/>
    <s v=""/>
  </r>
  <r>
    <x v="21"/>
    <x v="6"/>
    <s v="BRASILIA"/>
    <n v="0"/>
    <n v="0"/>
    <n v="0"/>
    <n v="0"/>
    <s v=""/>
    <n v="3"/>
    <n v="3"/>
    <n v="0"/>
    <n v="0"/>
    <n v="0"/>
    <n v="0"/>
    <n v="0"/>
    <n v="3"/>
    <n v="3"/>
    <s v=""/>
    <s v=""/>
  </r>
  <r>
    <x v="21"/>
    <x v="7"/>
    <s v="SOFIA"/>
    <n v="0"/>
    <n v="0"/>
    <n v="0"/>
    <n v="0"/>
    <s v=""/>
    <n v="22"/>
    <n v="22"/>
    <n v="10"/>
    <n v="0.45454545454545453"/>
    <n v="0"/>
    <n v="0"/>
    <n v="0"/>
    <n v="22"/>
    <n v="22"/>
    <s v=""/>
    <s v=""/>
  </r>
  <r>
    <x v="21"/>
    <x v="8"/>
    <s v="OTTAWA"/>
    <n v="0"/>
    <n v="0"/>
    <n v="0"/>
    <n v="0"/>
    <s v=""/>
    <n v="40"/>
    <n v="38"/>
    <n v="14"/>
    <n v="0.36842105263157893"/>
    <n v="2"/>
    <n v="1"/>
    <n v="2.4390243902439025E-2"/>
    <n v="40"/>
    <n v="40"/>
    <n v="1"/>
    <n v="2.4390243902439025E-2"/>
  </r>
  <r>
    <x v="21"/>
    <x v="10"/>
    <s v="BEIJING"/>
    <n v="0"/>
    <n v="0"/>
    <n v="0"/>
    <n v="0"/>
    <s v=""/>
    <n v="374"/>
    <n v="336"/>
    <n v="17"/>
    <n v="5.0595238095238096E-2"/>
    <n v="1"/>
    <n v="9"/>
    <n v="2.6011560693641619E-2"/>
    <n v="374"/>
    <n v="337"/>
    <n v="9"/>
    <n v="2.6011560693641619E-2"/>
  </r>
  <r>
    <x v="21"/>
    <x v="10"/>
    <s v="SHANGHAI"/>
    <n v="0"/>
    <n v="0"/>
    <n v="0"/>
    <n v="0"/>
    <s v=""/>
    <n v="521"/>
    <n v="483"/>
    <n v="17"/>
    <n v="3.5196687370600416E-2"/>
    <n v="0"/>
    <n v="37"/>
    <n v="7.1153846153846151E-2"/>
    <n v="521"/>
    <n v="483"/>
    <n v="37"/>
    <n v="7.1153846153846151E-2"/>
  </r>
  <r>
    <x v="21"/>
    <x v="13"/>
    <s v="HAVANA"/>
    <n v="0"/>
    <n v="0"/>
    <n v="0"/>
    <n v="0"/>
    <s v=""/>
    <n v="128"/>
    <n v="128"/>
    <n v="25"/>
    <n v="0.1953125"/>
    <n v="0"/>
    <n v="0"/>
    <n v="0"/>
    <n v="128"/>
    <n v="128"/>
    <s v=""/>
    <s v=""/>
  </r>
  <r>
    <x v="21"/>
    <x v="14"/>
    <s v="NICOSIA"/>
    <n v="0"/>
    <n v="0"/>
    <n v="0"/>
    <n v="0"/>
    <s v=""/>
    <n v="551"/>
    <n v="504"/>
    <n v="185"/>
    <n v="0.36706349206349204"/>
    <n v="5"/>
    <n v="38"/>
    <n v="6.9469835466179158E-2"/>
    <n v="551"/>
    <n v="509"/>
    <n v="38"/>
    <n v="6.9469835466179158E-2"/>
  </r>
  <r>
    <x v="21"/>
    <x v="15"/>
    <s v="CAIRO"/>
    <n v="0"/>
    <n v="0"/>
    <n v="0"/>
    <n v="0"/>
    <s v=""/>
    <n v="1012"/>
    <n v="524"/>
    <n v="112"/>
    <n v="0.21374045801526717"/>
    <n v="0"/>
    <n v="509"/>
    <n v="0.49273959341723139"/>
    <n v="1012"/>
    <n v="524"/>
    <n v="509"/>
    <n v="0.49273959341723139"/>
  </r>
  <r>
    <x v="21"/>
    <x v="80"/>
    <s v="PARIS"/>
    <n v="0"/>
    <n v="0"/>
    <n v="0"/>
    <n v="0"/>
    <s v=""/>
    <n v="1"/>
    <n v="1"/>
    <n v="1"/>
    <n v="1"/>
    <n v="0"/>
    <n v="0"/>
    <n v="0"/>
    <n v="1"/>
    <n v="1"/>
    <s v=""/>
    <s v=""/>
  </r>
  <r>
    <x v="21"/>
    <x v="20"/>
    <s v="NEW DELHI"/>
    <n v="0"/>
    <n v="0"/>
    <n v="0"/>
    <n v="0"/>
    <s v=""/>
    <n v="1332"/>
    <n v="1135"/>
    <n v="347"/>
    <n v="0.30572687224669604"/>
    <n v="3"/>
    <n v="196"/>
    <n v="0.14692653673163419"/>
    <n v="1332"/>
    <n v="1138"/>
    <n v="196"/>
    <n v="0.14692653673163419"/>
  </r>
  <r>
    <x v="21"/>
    <x v="21"/>
    <s v="JAKARTA"/>
    <n v="0"/>
    <n v="0"/>
    <n v="0"/>
    <n v="0"/>
    <s v=""/>
    <n v="229"/>
    <n v="224"/>
    <n v="86"/>
    <n v="0.38392857142857145"/>
    <n v="0"/>
    <n v="5"/>
    <n v="2.1834061135371178E-2"/>
    <n v="229"/>
    <n v="224"/>
    <n v="5"/>
    <n v="2.1834061135371178E-2"/>
  </r>
  <r>
    <x v="21"/>
    <x v="22"/>
    <s v="TEHERAN"/>
    <n v="0"/>
    <n v="0"/>
    <n v="0"/>
    <n v="0"/>
    <s v=""/>
    <n v="77"/>
    <n v="71"/>
    <n v="13"/>
    <n v="0.18309859154929578"/>
    <n v="0"/>
    <n v="6"/>
    <n v="7.792207792207792E-2"/>
    <n v="77"/>
    <n v="71"/>
    <n v="6"/>
    <n v="7.792207792207792E-2"/>
  </r>
  <r>
    <x v="21"/>
    <x v="23"/>
    <s v="DUBLIN"/>
    <n v="0"/>
    <n v="0"/>
    <n v="0"/>
    <n v="0"/>
    <s v=""/>
    <n v="122"/>
    <n v="118"/>
    <n v="55"/>
    <n v="0.46610169491525422"/>
    <n v="1"/>
    <n v="3"/>
    <n v="2.4590163934426229E-2"/>
    <n v="122"/>
    <n v="119"/>
    <n v="3"/>
    <n v="2.4590163934426229E-2"/>
  </r>
  <r>
    <x v="21"/>
    <x v="24"/>
    <s v="TEL AVIV"/>
    <n v="0"/>
    <n v="0"/>
    <n v="0"/>
    <n v="0"/>
    <s v=""/>
    <n v="71"/>
    <n v="68"/>
    <n v="29"/>
    <n v="0.4264705882352941"/>
    <n v="0"/>
    <n v="2"/>
    <n v="2.8571428571428571E-2"/>
    <n v="71"/>
    <n v="68"/>
    <n v="2"/>
    <n v="2.8571428571428571E-2"/>
  </r>
  <r>
    <x v="21"/>
    <x v="25"/>
    <s v="TOKYO"/>
    <n v="0"/>
    <n v="0"/>
    <n v="0"/>
    <n v="0"/>
    <s v=""/>
    <n v="13"/>
    <n v="12"/>
    <n v="1"/>
    <n v="8.3333333333333329E-2"/>
    <n v="0"/>
    <n v="1"/>
    <n v="7.6923076923076927E-2"/>
    <n v="13"/>
    <n v="12"/>
    <n v="1"/>
    <n v="7.6923076923076927E-2"/>
  </r>
  <r>
    <x v="21"/>
    <x v="27"/>
    <s v="ASTANA"/>
    <n v="0"/>
    <n v="0"/>
    <n v="0"/>
    <n v="0"/>
    <s v=""/>
    <n v="514"/>
    <n v="493"/>
    <n v="203"/>
    <n v="0.41176470588235292"/>
    <n v="1"/>
    <n v="13"/>
    <n v="2.564102564102564E-2"/>
    <n v="514"/>
    <n v="494"/>
    <n v="13"/>
    <n v="2.564102564102564E-2"/>
  </r>
  <r>
    <x v="21"/>
    <x v="28"/>
    <s v="NAIROBI"/>
    <n v="0"/>
    <n v="0"/>
    <n v="0"/>
    <n v="0"/>
    <s v=""/>
    <n v="142"/>
    <n v="103"/>
    <n v="35"/>
    <n v="0.33980582524271846"/>
    <n v="0"/>
    <n v="40"/>
    <n v="0.27972027972027974"/>
    <n v="142"/>
    <n v="103"/>
    <n v="40"/>
    <n v="0.27972027972027974"/>
  </r>
  <r>
    <x v="21"/>
    <x v="82"/>
    <s v="PRISTINA"/>
    <n v="0"/>
    <n v="0"/>
    <n v="0"/>
    <n v="0"/>
    <s v=""/>
    <n v="129"/>
    <n v="128"/>
    <n v="82"/>
    <n v="0.640625"/>
    <n v="123"/>
    <n v="3"/>
    <n v="1.1811023622047244E-2"/>
    <n v="129"/>
    <n v="251"/>
    <n v="3"/>
    <n v="1.1811023622047244E-2"/>
  </r>
  <r>
    <x v="21"/>
    <x v="30"/>
    <s v="BEIRUT"/>
    <n v="0"/>
    <n v="0"/>
    <n v="0"/>
    <n v="0"/>
    <s v=""/>
    <n v="135"/>
    <n v="99"/>
    <n v="49"/>
    <n v="0.49494949494949497"/>
    <n v="1"/>
    <n v="33"/>
    <n v="0.24812030075187969"/>
    <n v="135"/>
    <n v="100"/>
    <n v="33"/>
    <n v="0.24812030075187969"/>
  </r>
  <r>
    <x v="21"/>
    <x v="32"/>
    <s v="MEXICO CITY"/>
    <n v="0"/>
    <n v="0"/>
    <n v="0"/>
    <n v="0"/>
    <s v=""/>
    <n v="1"/>
    <n v="1"/>
    <n v="0"/>
    <n v="0"/>
    <n v="0"/>
    <n v="0"/>
    <n v="0"/>
    <n v="1"/>
    <n v="1"/>
    <s v=""/>
    <s v=""/>
  </r>
  <r>
    <x v="21"/>
    <x v="35"/>
    <s v="SKOPJE"/>
    <n v="0"/>
    <n v="0"/>
    <n v="0"/>
    <n v="0"/>
    <s v=""/>
    <n v="1"/>
    <n v="1"/>
    <n v="1"/>
    <n v="1"/>
    <n v="0"/>
    <n v="0"/>
    <n v="0"/>
    <n v="1"/>
    <n v="1"/>
    <s v=""/>
    <s v=""/>
  </r>
  <r>
    <x v="21"/>
    <x v="73"/>
    <s v="WARSAW"/>
    <n v="0"/>
    <n v="0"/>
    <n v="0"/>
    <n v="0"/>
    <s v=""/>
    <n v="2"/>
    <n v="2"/>
    <n v="0"/>
    <n v="0"/>
    <n v="0"/>
    <n v="0"/>
    <n v="0"/>
    <n v="2"/>
    <n v="2"/>
    <s v=""/>
    <s v=""/>
  </r>
  <r>
    <x v="21"/>
    <x v="40"/>
    <s v="BUCHAREST"/>
    <n v="0"/>
    <n v="0"/>
    <n v="0"/>
    <n v="0"/>
    <s v=""/>
    <n v="42"/>
    <n v="41"/>
    <n v="25"/>
    <n v="0.6097560975609756"/>
    <n v="2"/>
    <n v="2"/>
    <n v="4.4444444444444446E-2"/>
    <n v="42"/>
    <n v="43"/>
    <n v="2"/>
    <n v="4.4444444444444446E-2"/>
  </r>
  <r>
    <x v="21"/>
    <x v="41"/>
    <s v="MOSCOW"/>
    <n v="0"/>
    <n v="0"/>
    <n v="0"/>
    <n v="0"/>
    <s v=""/>
    <n v="245"/>
    <n v="231"/>
    <n v="155"/>
    <n v="0.67099567099567103"/>
    <n v="27"/>
    <n v="11"/>
    <n v="4.0892193308550186E-2"/>
    <n v="245"/>
    <n v="258"/>
    <n v="11"/>
    <n v="4.0892193308550186E-2"/>
  </r>
  <r>
    <x v="21"/>
    <x v="41"/>
    <s v="ST. PETERSBURG"/>
    <n v="0"/>
    <n v="0"/>
    <n v="0"/>
    <n v="0"/>
    <s v=""/>
    <n v="54"/>
    <n v="49"/>
    <n v="44"/>
    <n v="0.89795918367346939"/>
    <n v="0"/>
    <n v="2"/>
    <n v="3.9215686274509803E-2"/>
    <n v="54"/>
    <n v="49"/>
    <n v="2"/>
    <n v="3.9215686274509803E-2"/>
  </r>
  <r>
    <x v="21"/>
    <x v="42"/>
    <s v="RIYADH"/>
    <n v="0"/>
    <n v="0"/>
    <n v="0"/>
    <n v="0"/>
    <s v=""/>
    <n v="3"/>
    <n v="3"/>
    <n v="2"/>
    <n v="0.66666666666666663"/>
    <n v="0"/>
    <n v="0"/>
    <n v="0"/>
    <n v="3"/>
    <n v="3"/>
    <s v=""/>
    <s v=""/>
  </r>
  <r>
    <x v="21"/>
    <x v="44"/>
    <s v="BELGRADE"/>
    <n v="0"/>
    <n v="0"/>
    <n v="0"/>
    <n v="0"/>
    <s v=""/>
    <n v="11"/>
    <n v="9"/>
    <n v="7"/>
    <n v="0.77777777777777779"/>
    <n v="0"/>
    <n v="2"/>
    <n v="0.18181818181818182"/>
    <n v="11"/>
    <n v="9"/>
    <n v="2"/>
    <n v="0.18181818181818182"/>
  </r>
  <r>
    <x v="21"/>
    <x v="47"/>
    <s v="PRETORIA"/>
    <n v="0"/>
    <n v="0"/>
    <n v="0"/>
    <n v="0"/>
    <s v=""/>
    <n v="144"/>
    <n v="143"/>
    <n v="48"/>
    <n v="0.33566433566433568"/>
    <n v="0"/>
    <n v="0"/>
    <n v="0"/>
    <n v="144"/>
    <n v="143"/>
    <s v=""/>
    <s v=""/>
  </r>
  <r>
    <x v="21"/>
    <x v="48"/>
    <s v="SEOUL"/>
    <n v="0"/>
    <n v="0"/>
    <n v="0"/>
    <n v="0"/>
    <s v=""/>
    <n v="20"/>
    <n v="17"/>
    <n v="1"/>
    <n v="5.8823529411764705E-2"/>
    <n v="0"/>
    <n v="0"/>
    <n v="0"/>
    <n v="20"/>
    <n v="17"/>
    <s v=""/>
    <s v=""/>
  </r>
  <r>
    <x v="21"/>
    <x v="51"/>
    <s v="BANGKOK"/>
    <n v="0"/>
    <n v="0"/>
    <n v="0"/>
    <n v="0"/>
    <s v=""/>
    <n v="121"/>
    <n v="113"/>
    <n v="45"/>
    <n v="0.39823008849557523"/>
    <n v="0"/>
    <n v="7"/>
    <n v="5.8333333333333334E-2"/>
    <n v="121"/>
    <n v="113"/>
    <n v="7"/>
    <n v="5.8333333333333334E-2"/>
  </r>
  <r>
    <x v="21"/>
    <x v="53"/>
    <s v="ANKARA"/>
    <n v="0"/>
    <n v="0"/>
    <n v="0"/>
    <n v="0"/>
    <s v=""/>
    <n v="809"/>
    <n v="637"/>
    <n v="477"/>
    <n v="0.74882260596546313"/>
    <n v="16"/>
    <n v="157"/>
    <n v="0.19382716049382717"/>
    <n v="809"/>
    <n v="653"/>
    <n v="157"/>
    <n v="0.19382716049382717"/>
  </r>
  <r>
    <x v="21"/>
    <x v="53"/>
    <s v="ISTANBUL"/>
    <n v="0"/>
    <n v="0"/>
    <n v="0"/>
    <n v="0"/>
    <s v=""/>
    <n v="1710"/>
    <n v="1599"/>
    <n v="1377"/>
    <n v="0.86116322701688552"/>
    <n v="1"/>
    <n v="97"/>
    <n v="5.7159693576900414E-2"/>
    <n v="1710"/>
    <n v="1600"/>
    <n v="97"/>
    <n v="5.7159693576900414E-2"/>
  </r>
  <r>
    <x v="21"/>
    <x v="91"/>
    <s v="KYIV"/>
    <n v="0"/>
    <n v="0"/>
    <n v="0"/>
    <n v="0"/>
    <s v=""/>
    <n v="142"/>
    <n v="133"/>
    <n v="126"/>
    <n v="0.94736842105263153"/>
    <n v="0"/>
    <n v="8"/>
    <n v="5.6737588652482268E-2"/>
    <n v="142"/>
    <n v="133"/>
    <n v="8"/>
    <n v="5.6737588652482268E-2"/>
  </r>
  <r>
    <x v="21"/>
    <x v="91"/>
    <s v="UZHHOROD"/>
    <n v="0"/>
    <n v="0"/>
    <n v="0"/>
    <n v="0"/>
    <s v=""/>
    <n v="1"/>
    <n v="1"/>
    <n v="1"/>
    <n v="1"/>
    <n v="0"/>
    <n v="0"/>
    <n v="0"/>
    <n v="1"/>
    <n v="1"/>
    <s v=""/>
    <s v=""/>
  </r>
  <r>
    <x v="21"/>
    <x v="54"/>
    <s v="ABU DHABI"/>
    <n v="0"/>
    <n v="0"/>
    <n v="0"/>
    <n v="0"/>
    <s v=""/>
    <n v="1678"/>
    <n v="1209"/>
    <n v="935"/>
    <n v="0.77336641852770882"/>
    <n v="3"/>
    <n v="466"/>
    <n v="0.27771156138259834"/>
    <n v="1678"/>
    <n v="1212"/>
    <n v="466"/>
    <n v="0.27771156138259834"/>
  </r>
  <r>
    <x v="21"/>
    <x v="55"/>
    <s v="LONDON"/>
    <n v="0"/>
    <n v="0"/>
    <n v="0"/>
    <n v="0"/>
    <s v=""/>
    <n v="371"/>
    <n v="356"/>
    <n v="207"/>
    <n v="0.5814606741573034"/>
    <n v="0"/>
    <n v="3"/>
    <n v="8.356545961002786E-3"/>
    <n v="371"/>
    <n v="356"/>
    <n v="3"/>
    <n v="8.356545961002786E-3"/>
  </r>
  <r>
    <x v="21"/>
    <x v="56"/>
    <s v="NEW YORK, NY"/>
    <n v="0"/>
    <n v="0"/>
    <n v="0"/>
    <n v="0"/>
    <s v=""/>
    <n v="41"/>
    <n v="41"/>
    <n v="21"/>
    <n v="0.51219512195121952"/>
    <n v="0"/>
    <n v="0"/>
    <n v="0"/>
    <n v="41"/>
    <n v="41"/>
    <s v=""/>
    <s v=""/>
  </r>
  <r>
    <x v="21"/>
    <x v="56"/>
    <s v="WASHINGTON, DC"/>
    <n v="0"/>
    <n v="0"/>
    <n v="0"/>
    <n v="0"/>
    <s v=""/>
    <n v="45"/>
    <n v="43"/>
    <n v="16"/>
    <n v="0.37209302325581395"/>
    <n v="0"/>
    <n v="1"/>
    <n v="2.2727272727272728E-2"/>
    <n v="45"/>
    <n v="43"/>
    <n v="1"/>
    <n v="2.2727272727272728E-2"/>
  </r>
  <r>
    <x v="21"/>
    <x v="92"/>
    <s v="TASHKENT"/>
    <n v="0"/>
    <n v="0"/>
    <n v="0"/>
    <n v="0"/>
    <s v=""/>
    <n v="516"/>
    <n v="454"/>
    <n v="119"/>
    <n v="0.2621145374449339"/>
    <n v="16"/>
    <n v="60"/>
    <n v="0.11320754716981132"/>
    <n v="516"/>
    <n v="470"/>
    <n v="60"/>
    <n v="0.11320754716981132"/>
  </r>
  <r>
    <x v="21"/>
    <x v="57"/>
    <s v="HANOI"/>
    <n v="0"/>
    <n v="0"/>
    <n v="0"/>
    <n v="0"/>
    <s v=""/>
    <n v="142"/>
    <n v="127"/>
    <n v="6"/>
    <n v="4.7244094488188976E-2"/>
    <n v="1"/>
    <n v="12"/>
    <n v="8.5714285714285715E-2"/>
    <n v="142"/>
    <n v="128"/>
    <n v="12"/>
    <n v="8.5714285714285715E-2"/>
  </r>
  <r>
    <x v="22"/>
    <x v="0"/>
    <s v="TIRANA"/>
    <m/>
    <m/>
    <m/>
    <m/>
    <s v=""/>
    <n v="1"/>
    <n v="1"/>
    <n v="1"/>
    <n v="1"/>
    <m/>
    <m/>
    <n v="0"/>
    <n v="1"/>
    <n v="1"/>
    <s v=""/>
    <s v=""/>
  </r>
  <r>
    <x v="22"/>
    <x v="2"/>
    <s v="BUENOS AIRES"/>
    <m/>
    <m/>
    <m/>
    <m/>
    <s v=""/>
    <n v="1"/>
    <n v="1"/>
    <m/>
    <n v="0"/>
    <m/>
    <m/>
    <n v="0"/>
    <n v="1"/>
    <n v="1"/>
    <s v=""/>
    <s v=""/>
  </r>
  <r>
    <x v="22"/>
    <x v="3"/>
    <s v="CANBERRA"/>
    <m/>
    <m/>
    <m/>
    <m/>
    <s v=""/>
    <n v="40"/>
    <n v="38"/>
    <n v="10"/>
    <n v="0.26315789473684209"/>
    <n v="2"/>
    <m/>
    <n v="0"/>
    <n v="40"/>
    <n v="40"/>
    <s v=""/>
    <s v=""/>
  </r>
  <r>
    <x v="22"/>
    <x v="5"/>
    <s v="BANJA LUKA"/>
    <m/>
    <m/>
    <m/>
    <m/>
    <s v=""/>
    <n v="11"/>
    <n v="8"/>
    <n v="7"/>
    <n v="0.875"/>
    <n v="2"/>
    <n v="1"/>
    <n v="9.0909090909090912E-2"/>
    <n v="11"/>
    <n v="10"/>
    <n v="1"/>
    <n v="9.0909090909090912E-2"/>
  </r>
  <r>
    <x v="22"/>
    <x v="5"/>
    <s v="SARAJEVO"/>
    <m/>
    <m/>
    <m/>
    <m/>
    <s v=""/>
    <n v="60"/>
    <n v="49"/>
    <n v="49"/>
    <n v="1"/>
    <n v="9"/>
    <m/>
    <n v="0"/>
    <n v="60"/>
    <n v="58"/>
    <s v=""/>
    <s v=""/>
  </r>
  <r>
    <x v="22"/>
    <x v="7"/>
    <s v="SOFIA"/>
    <m/>
    <m/>
    <m/>
    <m/>
    <s v=""/>
    <n v="45"/>
    <n v="41"/>
    <n v="27"/>
    <n v="0.65853658536585369"/>
    <n v="2"/>
    <n v="1"/>
    <n v="2.2727272727272728E-2"/>
    <n v="45"/>
    <n v="43"/>
    <n v="1"/>
    <n v="2.2727272727272728E-2"/>
  </r>
  <r>
    <x v="22"/>
    <x v="8"/>
    <s v="OTTAWA"/>
    <m/>
    <m/>
    <m/>
    <m/>
    <s v=""/>
    <n v="108"/>
    <n v="82"/>
    <n v="63"/>
    <n v="0.76829268292682928"/>
    <m/>
    <n v="21"/>
    <n v="0.20388349514563106"/>
    <n v="108"/>
    <n v="82"/>
    <n v="21"/>
    <n v="0.20388349514563106"/>
  </r>
  <r>
    <x v="22"/>
    <x v="10"/>
    <s v="BEIJING"/>
    <m/>
    <m/>
    <m/>
    <m/>
    <s v=""/>
    <n v="2289"/>
    <n v="1804"/>
    <n v="1130"/>
    <n v="0.62638580931263854"/>
    <n v="166"/>
    <n v="301"/>
    <n v="0.13254073095552621"/>
    <n v="2289"/>
    <n v="1970"/>
    <n v="301"/>
    <n v="0.13254073095552621"/>
  </r>
  <r>
    <x v="22"/>
    <x v="95"/>
    <s v="COPENHAGEN"/>
    <m/>
    <m/>
    <m/>
    <m/>
    <s v=""/>
    <n v="1"/>
    <m/>
    <m/>
    <s v=""/>
    <m/>
    <m/>
    <s v=""/>
    <n v="1"/>
    <s v=""/>
    <s v=""/>
    <s v=""/>
  </r>
  <r>
    <x v="22"/>
    <x v="15"/>
    <s v="CAIRO"/>
    <m/>
    <m/>
    <m/>
    <m/>
    <s v=""/>
    <n v="567"/>
    <n v="521"/>
    <n v="147"/>
    <n v="0.28214971209213052"/>
    <m/>
    <n v="36"/>
    <n v="6.4631956912028721E-2"/>
    <n v="567"/>
    <n v="521"/>
    <n v="36"/>
    <n v="6.4631956912028721E-2"/>
  </r>
  <r>
    <x v="22"/>
    <x v="20"/>
    <s v="NEW DELHI"/>
    <m/>
    <m/>
    <m/>
    <m/>
    <s v=""/>
    <n v="2827"/>
    <n v="1804"/>
    <n v="1593"/>
    <n v="0.88303769401330379"/>
    <m/>
    <n v="991"/>
    <n v="0.35456171735241504"/>
    <n v="2827"/>
    <n v="1804"/>
    <n v="991"/>
    <n v="0.35456171735241504"/>
  </r>
  <r>
    <x v="22"/>
    <x v="22"/>
    <s v="TEHERAN"/>
    <m/>
    <m/>
    <m/>
    <m/>
    <s v=""/>
    <n v="616"/>
    <n v="506"/>
    <n v="279"/>
    <n v="0.5513833992094862"/>
    <m/>
    <n v="125"/>
    <n v="0.19809825673534073"/>
    <n v="616"/>
    <n v="506"/>
    <n v="125"/>
    <n v="0.19809825673534073"/>
  </r>
  <r>
    <x v="22"/>
    <x v="24"/>
    <s v="TEL AVIV"/>
    <m/>
    <m/>
    <m/>
    <m/>
    <s v=""/>
    <n v="70"/>
    <n v="63"/>
    <n v="46"/>
    <n v="0.73015873015873012"/>
    <n v="4"/>
    <n v="2"/>
    <n v="2.8985507246376812E-2"/>
    <n v="70"/>
    <n v="67"/>
    <n v="2"/>
    <n v="2.8985507246376812E-2"/>
  </r>
  <r>
    <x v="22"/>
    <x v="25"/>
    <s v="TOKYO"/>
    <m/>
    <m/>
    <m/>
    <m/>
    <s v=""/>
    <n v="39"/>
    <n v="38"/>
    <n v="26"/>
    <n v="0.68421052631578949"/>
    <m/>
    <n v="1"/>
    <n v="2.564102564102564E-2"/>
    <n v="39"/>
    <n v="38"/>
    <n v="1"/>
    <n v="2.564102564102564E-2"/>
  </r>
  <r>
    <x v="22"/>
    <x v="82"/>
    <s v="PRISTINA"/>
    <m/>
    <m/>
    <m/>
    <m/>
    <s v=""/>
    <n v="4095"/>
    <n v="20"/>
    <n v="20"/>
    <n v="1"/>
    <n v="3811"/>
    <n v="362"/>
    <n v="8.6334366801812543E-2"/>
    <n v="4095"/>
    <n v="3831"/>
    <n v="362"/>
    <n v="8.6334366801812543E-2"/>
  </r>
  <r>
    <x v="22"/>
    <x v="142"/>
    <s v="RIGA"/>
    <m/>
    <m/>
    <m/>
    <m/>
    <s v=""/>
    <n v="2"/>
    <m/>
    <m/>
    <s v=""/>
    <m/>
    <m/>
    <s v=""/>
    <n v="2"/>
    <s v=""/>
    <s v=""/>
    <s v=""/>
  </r>
  <r>
    <x v="22"/>
    <x v="83"/>
    <s v="PODGORICA"/>
    <m/>
    <m/>
    <m/>
    <m/>
    <s v=""/>
    <n v="2038"/>
    <n v="1882"/>
    <n v="640"/>
    <n v="0.34006376195536664"/>
    <n v="8"/>
    <n v="76"/>
    <n v="3.8657171922685654E-2"/>
    <n v="2038"/>
    <n v="1890"/>
    <n v="76"/>
    <n v="3.8657171922685654E-2"/>
  </r>
  <r>
    <x v="22"/>
    <x v="35"/>
    <s v="SKOPJE"/>
    <m/>
    <m/>
    <m/>
    <m/>
    <s v=""/>
    <n v="20"/>
    <n v="13"/>
    <n v="8"/>
    <n v="0.61538461538461542"/>
    <n v="3"/>
    <n v="3"/>
    <n v="0.15789473684210525"/>
    <n v="20"/>
    <n v="16"/>
    <n v="3"/>
    <n v="0.15789473684210525"/>
  </r>
  <r>
    <x v="22"/>
    <x v="41"/>
    <s v="MOSCOW"/>
    <m/>
    <m/>
    <m/>
    <m/>
    <s v=""/>
    <n v="1278"/>
    <n v="1155"/>
    <n v="212"/>
    <n v="0.18354978354978355"/>
    <n v="2"/>
    <n v="114"/>
    <n v="8.9693154996066088E-2"/>
    <n v="1278"/>
    <n v="1157"/>
    <n v="114"/>
    <n v="8.9693154996066088E-2"/>
  </r>
  <r>
    <x v="22"/>
    <x v="44"/>
    <s v="BELGRADE"/>
    <m/>
    <m/>
    <m/>
    <m/>
    <s v=""/>
    <n v="631"/>
    <n v="490"/>
    <n v="227"/>
    <n v="0.46326530612244898"/>
    <n v="8"/>
    <n v="98"/>
    <n v="0.16442953020134229"/>
    <n v="631"/>
    <n v="498"/>
    <n v="98"/>
    <n v="0.16442953020134229"/>
  </r>
  <r>
    <x v="22"/>
    <x v="48"/>
    <s v="SEOUL"/>
    <m/>
    <m/>
    <m/>
    <m/>
    <s v=""/>
    <n v="1"/>
    <n v="1"/>
    <m/>
    <n v="0"/>
    <m/>
    <m/>
    <n v="0"/>
    <n v="1"/>
    <n v="1"/>
    <s v=""/>
    <s v=""/>
  </r>
  <r>
    <x v="22"/>
    <x v="53"/>
    <s v="ANKARA"/>
    <m/>
    <m/>
    <m/>
    <m/>
    <s v=""/>
    <n v="2671"/>
    <n v="2123"/>
    <n v="2089"/>
    <n v="0.98398492699010831"/>
    <n v="11"/>
    <n v="520"/>
    <n v="0.19593067068575734"/>
    <n v="2671"/>
    <n v="2134"/>
    <n v="520"/>
    <n v="0.19593067068575734"/>
  </r>
  <r>
    <x v="22"/>
    <x v="54"/>
    <s v="ABU DHABI"/>
    <m/>
    <m/>
    <m/>
    <m/>
    <s v=""/>
    <n v="1615"/>
    <n v="1210"/>
    <n v="503"/>
    <n v="0.41570247933884297"/>
    <n v="62"/>
    <n v="305"/>
    <n v="0.19340519974635384"/>
    <n v="1615"/>
    <n v="1272"/>
    <n v="305"/>
    <n v="0.19340519974635384"/>
  </r>
  <r>
    <x v="22"/>
    <x v="55"/>
    <s v="LONDON"/>
    <m/>
    <m/>
    <m/>
    <m/>
    <s v=""/>
    <n v="511"/>
    <n v="393"/>
    <n v="346"/>
    <n v="0.88040712468193383"/>
    <n v="13"/>
    <n v="81"/>
    <n v="0.16632443531827515"/>
    <n v="511"/>
    <n v="406"/>
    <n v="81"/>
    <n v="0.16632443531827515"/>
  </r>
  <r>
    <x v="22"/>
    <x v="56"/>
    <s v="CLEVELAND, OH"/>
    <m/>
    <m/>
    <m/>
    <m/>
    <s v=""/>
    <n v="54"/>
    <n v="39"/>
    <n v="13"/>
    <n v="0.33333333333333331"/>
    <n v="6"/>
    <m/>
    <n v="0"/>
    <n v="54"/>
    <n v="45"/>
    <s v=""/>
    <s v=""/>
  </r>
  <r>
    <x v="22"/>
    <x v="56"/>
    <s v="WASHINGTON, DC"/>
    <m/>
    <m/>
    <m/>
    <m/>
    <s v=""/>
    <n v="399"/>
    <n v="330"/>
    <n v="93"/>
    <n v="0.2818181818181818"/>
    <n v="3"/>
    <n v="59"/>
    <n v="0.15051020408163265"/>
    <n v="399"/>
    <n v="333"/>
    <n v="59"/>
    <n v="0.15051020408163265"/>
  </r>
  <r>
    <x v="23"/>
    <x v="0"/>
    <s v="TIRANA"/>
    <m/>
    <m/>
    <m/>
    <m/>
    <s v=""/>
    <n v="134"/>
    <n v="113"/>
    <n v="29"/>
    <n v="0.25663716814159293"/>
    <n v="11"/>
    <n v="10"/>
    <n v="7.4626865671641784E-2"/>
    <n v="134"/>
    <n v="124"/>
    <n v="10"/>
    <n v="7.4626865671641784E-2"/>
  </r>
  <r>
    <x v="23"/>
    <x v="1"/>
    <s v="ALGIERS"/>
    <m/>
    <m/>
    <m/>
    <m/>
    <s v=""/>
    <n v="74461"/>
    <n v="47274"/>
    <n v="12677"/>
    <n v="0.26816008799763086"/>
    <n v="23"/>
    <n v="23617"/>
    <n v="0.33303719998871872"/>
    <n v="74461"/>
    <n v="47297"/>
    <n v="23617"/>
    <n v="0.33303719998871872"/>
  </r>
  <r>
    <x v="23"/>
    <x v="1"/>
    <s v="ORAN"/>
    <m/>
    <m/>
    <m/>
    <m/>
    <s v=""/>
    <n v="53073"/>
    <n v="29936"/>
    <n v="10843"/>
    <n v="0.36220603955104225"/>
    <n v="1725"/>
    <n v="18376"/>
    <n v="0.3672482363051342"/>
    <n v="53073"/>
    <n v="31661"/>
    <n v="18376"/>
    <n v="0.3672482363051342"/>
  </r>
  <r>
    <x v="23"/>
    <x v="160"/>
    <s v="ANDORRA LA VELLA"/>
    <m/>
    <m/>
    <m/>
    <m/>
    <s v=""/>
    <n v="255"/>
    <n v="233"/>
    <n v="32"/>
    <n v="0.13733905579399142"/>
    <m/>
    <n v="16"/>
    <n v="6.4257028112449793E-2"/>
    <n v="255"/>
    <n v="233"/>
    <n v="16"/>
    <n v="6.4257028112449793E-2"/>
  </r>
  <r>
    <x v="23"/>
    <x v="58"/>
    <s v="LUANDA"/>
    <n v="34"/>
    <n v="36"/>
    <m/>
    <m/>
    <n v="0"/>
    <n v="5498"/>
    <n v="3397"/>
    <n v="241"/>
    <n v="7.0944951427730357E-2"/>
    <m/>
    <n v="1907"/>
    <n v="0.35953996983408748"/>
    <n v="5532"/>
    <n v="3433"/>
    <n v="1907"/>
    <n v="0.35711610486891388"/>
  </r>
  <r>
    <x v="23"/>
    <x v="2"/>
    <s v="BAHIA BLANCA"/>
    <m/>
    <m/>
    <m/>
    <m/>
    <s v=""/>
    <n v="16"/>
    <n v="15"/>
    <n v="1"/>
    <n v="6.6666666666666666E-2"/>
    <n v="1"/>
    <m/>
    <n v="0"/>
    <n v="16"/>
    <n v="16"/>
    <s v=""/>
    <s v=""/>
  </r>
  <r>
    <x v="23"/>
    <x v="2"/>
    <s v="BUENOS AIRES"/>
    <m/>
    <m/>
    <m/>
    <m/>
    <s v=""/>
    <n v="461"/>
    <n v="335"/>
    <n v="27"/>
    <n v="8.0597014925373134E-2"/>
    <m/>
    <n v="107"/>
    <n v="0.24208144796380091"/>
    <n v="461"/>
    <n v="335"/>
    <n v="107"/>
    <n v="0.24208144796380091"/>
  </r>
  <r>
    <x v="23"/>
    <x v="2"/>
    <s v="CORDOBA"/>
    <m/>
    <m/>
    <m/>
    <m/>
    <s v=""/>
    <n v="24"/>
    <n v="24"/>
    <m/>
    <n v="0"/>
    <m/>
    <m/>
    <n v="0"/>
    <n v="24"/>
    <n v="24"/>
    <s v=""/>
    <s v=""/>
  </r>
  <r>
    <x v="23"/>
    <x v="2"/>
    <s v="MENDOZA"/>
    <m/>
    <m/>
    <m/>
    <m/>
    <s v=""/>
    <n v="15"/>
    <n v="11"/>
    <m/>
    <n v="0"/>
    <m/>
    <n v="3"/>
    <n v="0.21428571428571427"/>
    <n v="15"/>
    <n v="11"/>
    <n v="3"/>
    <n v="0.21428571428571427"/>
  </r>
  <r>
    <x v="23"/>
    <x v="2"/>
    <s v="ROSARIO (Santa Fé)"/>
    <m/>
    <m/>
    <m/>
    <m/>
    <s v=""/>
    <n v="12"/>
    <n v="11"/>
    <m/>
    <n v="0"/>
    <m/>
    <m/>
    <n v="0"/>
    <n v="12"/>
    <n v="11"/>
    <s v=""/>
    <s v=""/>
  </r>
  <r>
    <x v="23"/>
    <x v="3"/>
    <s v="CANBERRA"/>
    <m/>
    <m/>
    <m/>
    <m/>
    <s v=""/>
    <n v="41"/>
    <n v="39"/>
    <m/>
    <n v="0"/>
    <m/>
    <m/>
    <n v="0"/>
    <n v="41"/>
    <n v="39"/>
    <s v=""/>
    <s v=""/>
  </r>
  <r>
    <x v="23"/>
    <x v="3"/>
    <s v="MELBOURNE"/>
    <m/>
    <m/>
    <m/>
    <m/>
    <s v=""/>
    <n v="735"/>
    <n v="784"/>
    <m/>
    <n v="0"/>
    <m/>
    <n v="16"/>
    <n v="0.02"/>
    <n v="735"/>
    <n v="784"/>
    <n v="16"/>
    <n v="0.02"/>
  </r>
  <r>
    <x v="23"/>
    <x v="3"/>
    <s v="SYDNEY"/>
    <n v="3"/>
    <n v="3"/>
    <m/>
    <m/>
    <n v="0"/>
    <n v="560"/>
    <n v="797"/>
    <n v="20"/>
    <n v="2.5094102885821833E-2"/>
    <m/>
    <m/>
    <n v="0"/>
    <n v="563"/>
    <n v="800"/>
    <s v=""/>
    <s v=""/>
  </r>
  <r>
    <x v="23"/>
    <x v="59"/>
    <s v="VIENNA"/>
    <m/>
    <m/>
    <m/>
    <m/>
    <s v=""/>
    <n v="1"/>
    <m/>
    <m/>
    <s v=""/>
    <n v="1"/>
    <m/>
    <n v="0"/>
    <n v="1"/>
    <n v="1"/>
    <s v=""/>
    <s v=""/>
  </r>
  <r>
    <x v="23"/>
    <x v="94"/>
    <s v="DHAKA"/>
    <n v="4"/>
    <m/>
    <m/>
    <n v="4"/>
    <n v="1"/>
    <n v="2167"/>
    <n v="1338"/>
    <n v="130"/>
    <n v="9.7159940209267562E-2"/>
    <n v="1"/>
    <n v="629"/>
    <n v="0.31961382113821141"/>
    <n v="2171"/>
    <n v="1339"/>
    <n v="633"/>
    <n v="0.32099391480730222"/>
  </r>
  <r>
    <x v="23"/>
    <x v="60"/>
    <s v="BRUSSELS"/>
    <m/>
    <m/>
    <m/>
    <m/>
    <s v=""/>
    <n v="3"/>
    <n v="1"/>
    <m/>
    <n v="0"/>
    <n v="2"/>
    <m/>
    <n v="0"/>
    <n v="3"/>
    <n v="3"/>
    <s v=""/>
    <s v=""/>
  </r>
  <r>
    <x v="23"/>
    <x v="104"/>
    <s v="LA PAZ"/>
    <n v="4"/>
    <n v="4"/>
    <m/>
    <m/>
    <n v="0"/>
    <n v="10492"/>
    <n v="5914"/>
    <n v="614"/>
    <n v="0.10382144064930673"/>
    <n v="1"/>
    <n v="4502"/>
    <n v="0.43217817029855043"/>
    <n v="10496"/>
    <n v="5919"/>
    <n v="4502"/>
    <n v="0.43201228289031762"/>
  </r>
  <r>
    <x v="23"/>
    <x v="104"/>
    <s v="SANTA CRUZ DE LA SIERRA"/>
    <m/>
    <m/>
    <m/>
    <m/>
    <s v=""/>
    <n v="7894"/>
    <n v="5074"/>
    <n v="202"/>
    <n v="3.9810800157666533E-2"/>
    <m/>
    <n v="2497"/>
    <n v="0.3298111213842293"/>
    <n v="7894"/>
    <n v="5074"/>
    <n v="2497"/>
    <n v="0.3298111213842293"/>
  </r>
  <r>
    <x v="23"/>
    <x v="5"/>
    <s v="SARAJEVO"/>
    <m/>
    <m/>
    <m/>
    <m/>
    <s v=""/>
    <n v="38"/>
    <n v="26"/>
    <n v="2"/>
    <n v="7.6923076923076927E-2"/>
    <m/>
    <n v="10"/>
    <n v="0.27777777777777779"/>
    <n v="38"/>
    <n v="26"/>
    <n v="10"/>
    <n v="0.27777777777777779"/>
  </r>
  <r>
    <x v="23"/>
    <x v="6"/>
    <s v="BRASILIA"/>
    <m/>
    <m/>
    <m/>
    <m/>
    <s v=""/>
    <n v="63"/>
    <n v="57"/>
    <n v="4"/>
    <n v="7.0175438596491224E-2"/>
    <m/>
    <n v="6"/>
    <n v="9.5238095238095233E-2"/>
    <n v="63"/>
    <n v="57"/>
    <n v="6"/>
    <n v="9.5238095238095233E-2"/>
  </r>
  <r>
    <x v="23"/>
    <x v="6"/>
    <s v="PORTO ALEGRE"/>
    <m/>
    <m/>
    <m/>
    <m/>
    <s v=""/>
    <n v="13"/>
    <n v="9"/>
    <m/>
    <n v="0"/>
    <m/>
    <n v="2"/>
    <n v="0.18181818181818182"/>
    <n v="13"/>
    <n v="9"/>
    <n v="2"/>
    <n v="0.18181818181818182"/>
  </r>
  <r>
    <x v="23"/>
    <x v="6"/>
    <s v="RIO DE JANEIRO"/>
    <m/>
    <m/>
    <m/>
    <m/>
    <s v=""/>
    <n v="92"/>
    <n v="76"/>
    <n v="26"/>
    <n v="0.34210526315789475"/>
    <m/>
    <n v="4"/>
    <n v="0.05"/>
    <n v="92"/>
    <n v="76"/>
    <n v="4"/>
    <n v="0.05"/>
  </r>
  <r>
    <x v="23"/>
    <x v="6"/>
    <s v="SALVADOR DE BAHIA"/>
    <n v="1"/>
    <n v="1"/>
    <m/>
    <m/>
    <n v="0"/>
    <n v="9"/>
    <n v="7"/>
    <n v="2"/>
    <n v="0.2857142857142857"/>
    <m/>
    <m/>
    <n v="0"/>
    <n v="10"/>
    <n v="8"/>
    <s v=""/>
    <s v=""/>
  </r>
  <r>
    <x v="23"/>
    <x v="6"/>
    <s v="SAO PAULO"/>
    <n v="1"/>
    <m/>
    <m/>
    <n v="1"/>
    <n v="1"/>
    <n v="165"/>
    <n v="137"/>
    <n v="18"/>
    <n v="0.13138686131386862"/>
    <m/>
    <n v="22"/>
    <n v="0.13836477987421383"/>
    <n v="166"/>
    <n v="137"/>
    <n v="23"/>
    <n v="0.14374999999999999"/>
  </r>
  <r>
    <x v="23"/>
    <x v="7"/>
    <s v="SOFIA"/>
    <m/>
    <m/>
    <m/>
    <m/>
    <s v=""/>
    <n v="351"/>
    <n v="314"/>
    <n v="33"/>
    <n v="0.10509554140127389"/>
    <m/>
    <n v="13"/>
    <n v="3.9755351681957186E-2"/>
    <n v="351"/>
    <n v="314"/>
    <n v="13"/>
    <n v="3.9755351681957186E-2"/>
  </r>
  <r>
    <x v="23"/>
    <x v="63"/>
    <s v="YAONDE"/>
    <n v="7"/>
    <n v="3"/>
    <m/>
    <n v="3"/>
    <n v="0.5"/>
    <n v="1508"/>
    <n v="925"/>
    <n v="114"/>
    <n v="0.12324324324324325"/>
    <n v="2"/>
    <n v="516"/>
    <n v="0.35758835758835761"/>
    <n v="1515"/>
    <n v="930"/>
    <n v="519"/>
    <n v="0.35817805383022772"/>
  </r>
  <r>
    <x v="23"/>
    <x v="8"/>
    <s v="MONTREAL"/>
    <n v="1"/>
    <n v="1"/>
    <m/>
    <m/>
    <n v="0"/>
    <n v="451"/>
    <n v="418"/>
    <n v="58"/>
    <n v="0.13875598086124402"/>
    <m/>
    <n v="18"/>
    <n v="4.1284403669724773E-2"/>
    <n v="452"/>
    <n v="419"/>
    <n v="18"/>
    <n v="4.1189931350114416E-2"/>
  </r>
  <r>
    <x v="23"/>
    <x v="8"/>
    <s v="OTTAWA"/>
    <m/>
    <m/>
    <m/>
    <m/>
    <s v=""/>
    <n v="259"/>
    <n v="249"/>
    <n v="18"/>
    <n v="7.2289156626506021E-2"/>
    <n v="2"/>
    <n v="4"/>
    <n v="1.5686274509803921E-2"/>
    <n v="259"/>
    <n v="251"/>
    <n v="4"/>
    <n v="1.5686274509803921E-2"/>
  </r>
  <r>
    <x v="23"/>
    <x v="8"/>
    <s v="TORONTO"/>
    <n v="1"/>
    <n v="1"/>
    <m/>
    <m/>
    <n v="0"/>
    <n v="688"/>
    <n v="660"/>
    <n v="19"/>
    <n v="2.8787878787878789E-2"/>
    <m/>
    <n v="2"/>
    <n v="3.0211480362537764E-3"/>
    <n v="689"/>
    <n v="661"/>
    <n v="2"/>
    <n v="3.0165912518853697E-3"/>
  </r>
  <r>
    <x v="23"/>
    <x v="155"/>
    <s v="CIDADE DA PRAIA"/>
    <n v="14"/>
    <n v="14"/>
    <m/>
    <m/>
    <n v="0"/>
    <n v="1616"/>
    <n v="926"/>
    <n v="217"/>
    <n v="0.23434125269978401"/>
    <n v="2"/>
    <n v="632"/>
    <n v="0.40512820512820513"/>
    <n v="1630"/>
    <n v="942"/>
    <n v="632"/>
    <n v="0.40152477763659467"/>
  </r>
  <r>
    <x v="23"/>
    <x v="9"/>
    <s v="SANTIAGO DE CHILE"/>
    <n v="9"/>
    <n v="8"/>
    <m/>
    <m/>
    <n v="0"/>
    <n v="474"/>
    <n v="357"/>
    <n v="35"/>
    <n v="9.8039215686274508E-2"/>
    <n v="1"/>
    <n v="94"/>
    <n v="0.20796460176991149"/>
    <n v="483"/>
    <n v="366"/>
    <n v="94"/>
    <n v="0.20434782608695654"/>
  </r>
  <r>
    <x v="23"/>
    <x v="10"/>
    <s v="BEIJING"/>
    <m/>
    <m/>
    <m/>
    <m/>
    <s v=""/>
    <n v="70008"/>
    <n v="67187"/>
    <n v="4083"/>
    <n v="6.0770684805096224E-2"/>
    <m/>
    <n v="2081"/>
    <n v="3.0042732574926373E-2"/>
    <n v="70008"/>
    <n v="67187"/>
    <n v="2081"/>
    <n v="3.0042732574926373E-2"/>
  </r>
  <r>
    <x v="23"/>
    <x v="10"/>
    <s v="GUANGZHOU (CANTON)"/>
    <m/>
    <m/>
    <m/>
    <m/>
    <s v=""/>
    <n v="35564"/>
    <n v="33025"/>
    <n v="1123"/>
    <n v="3.4004542013626043E-2"/>
    <n v="13"/>
    <n v="2311"/>
    <n v="6.5376672607428785E-2"/>
    <n v="35564"/>
    <n v="33038"/>
    <n v="2311"/>
    <n v="6.5376672607428785E-2"/>
  </r>
  <r>
    <x v="23"/>
    <x v="10"/>
    <s v="SHANGHAI"/>
    <n v="2"/>
    <m/>
    <m/>
    <m/>
    <s v=""/>
    <n v="42961"/>
    <n v="38938"/>
    <n v="1475"/>
    <n v="3.7880733473727467E-2"/>
    <n v="5"/>
    <n v="2131"/>
    <n v="5.1881969128889323E-2"/>
    <n v="42963"/>
    <n v="38943"/>
    <n v="2131"/>
    <n v="5.1881969128889323E-2"/>
  </r>
  <r>
    <x v="23"/>
    <x v="11"/>
    <s v="BOGOTA"/>
    <n v="3"/>
    <n v="3"/>
    <m/>
    <m/>
    <n v="0"/>
    <n v="363"/>
    <n v="318"/>
    <n v="166"/>
    <n v="0.5220125786163522"/>
    <n v="3"/>
    <n v="37"/>
    <n v="0.10335195530726257"/>
    <n v="366"/>
    <n v="324"/>
    <n v="37"/>
    <n v="0.10249307479224377"/>
  </r>
  <r>
    <x v="23"/>
    <x v="64"/>
    <s v="KINSHASA"/>
    <m/>
    <m/>
    <m/>
    <m/>
    <s v=""/>
    <n v="3686"/>
    <n v="696"/>
    <n v="210"/>
    <n v="0.30172413793103448"/>
    <n v="1355"/>
    <n v="1592"/>
    <n v="0.43700247049135327"/>
    <n v="3686"/>
    <n v="2051"/>
    <n v="1592"/>
    <n v="0.43700247049135327"/>
  </r>
  <r>
    <x v="23"/>
    <x v="110"/>
    <s v="SAN JOSE"/>
    <n v="4"/>
    <n v="4"/>
    <m/>
    <m/>
    <n v="0"/>
    <n v="204"/>
    <n v="190"/>
    <n v="61"/>
    <n v="0.32105263157894737"/>
    <m/>
    <n v="1"/>
    <n v="5.235602094240838E-3"/>
    <n v="208"/>
    <n v="194"/>
    <n v="1"/>
    <n v="5.1282051282051282E-3"/>
  </r>
  <r>
    <x v="23"/>
    <x v="65"/>
    <s v="ABIDJAN"/>
    <m/>
    <m/>
    <m/>
    <m/>
    <s v=""/>
    <n v="4591"/>
    <n v="3033"/>
    <n v="1287"/>
    <n v="0.42433234421364985"/>
    <n v="21"/>
    <n v="1399"/>
    <n v="0.31417022232203007"/>
    <n v="4591"/>
    <n v="3054"/>
    <n v="1399"/>
    <n v="0.31417022232203007"/>
  </r>
  <r>
    <x v="23"/>
    <x v="12"/>
    <s v="ZAGREB"/>
    <m/>
    <m/>
    <m/>
    <m/>
    <s v=""/>
    <n v="10"/>
    <n v="10"/>
    <m/>
    <n v="0"/>
    <m/>
    <m/>
    <n v="0"/>
    <n v="10"/>
    <n v="10"/>
    <s v=""/>
    <s v=""/>
  </r>
  <r>
    <x v="23"/>
    <x v="13"/>
    <s v="HAVANA"/>
    <n v="231"/>
    <n v="206"/>
    <m/>
    <n v="20"/>
    <n v="8.8495575221238937E-2"/>
    <n v="23633"/>
    <n v="17725"/>
    <n v="1122"/>
    <n v="6.3300423131170666E-2"/>
    <n v="7"/>
    <n v="4316"/>
    <n v="0.19575471698113209"/>
    <n v="23864"/>
    <n v="17938"/>
    <n v="4336"/>
    <n v="0.19466642722456676"/>
  </r>
  <r>
    <x v="23"/>
    <x v="14"/>
    <s v="NICOSIA"/>
    <m/>
    <m/>
    <m/>
    <m/>
    <s v=""/>
    <n v="1304"/>
    <n v="1185"/>
    <n v="58"/>
    <n v="4.8945147679324896E-2"/>
    <m/>
    <n v="36"/>
    <n v="2.9484029484029485E-2"/>
    <n v="1304"/>
    <n v="1185"/>
    <n v="36"/>
    <n v="2.9484029484029485E-2"/>
  </r>
  <r>
    <x v="23"/>
    <x v="95"/>
    <s v="COPENHAGEN"/>
    <m/>
    <m/>
    <m/>
    <m/>
    <s v=""/>
    <n v="3"/>
    <n v="3"/>
    <n v="1"/>
    <n v="0.33333333333333331"/>
    <m/>
    <m/>
    <n v="0"/>
    <n v="3"/>
    <n v="3"/>
    <s v=""/>
    <s v=""/>
  </r>
  <r>
    <x v="23"/>
    <x v="112"/>
    <s v="SANTO DOMINGO"/>
    <n v="7"/>
    <n v="7"/>
    <m/>
    <m/>
    <n v="0"/>
    <n v="32068"/>
    <n v="23998"/>
    <n v="7150"/>
    <n v="0.29794149512459372"/>
    <n v="1"/>
    <n v="7030"/>
    <n v="0.22656224821940765"/>
    <n v="32075"/>
    <n v="24006"/>
    <n v="7030"/>
    <n v="0.22651114834385874"/>
  </r>
  <r>
    <x v="23"/>
    <x v="113"/>
    <s v="GUAYAQUIL"/>
    <n v="4"/>
    <n v="4"/>
    <m/>
    <m/>
    <n v="0"/>
    <n v="25188"/>
    <n v="18196"/>
    <n v="3059"/>
    <n v="0.16811387118047921"/>
    <n v="57"/>
    <n v="5541"/>
    <n v="0.23287383373959822"/>
    <n v="25192"/>
    <n v="18257"/>
    <n v="5541"/>
    <n v="0.2328346919909236"/>
  </r>
  <r>
    <x v="23"/>
    <x v="113"/>
    <s v="QUITO"/>
    <n v="4"/>
    <n v="4"/>
    <m/>
    <m/>
    <n v="0"/>
    <n v="42791"/>
    <n v="31644"/>
    <n v="4344"/>
    <n v="0.13727720894956391"/>
    <n v="1"/>
    <n v="10510"/>
    <n v="0.24931799312062625"/>
    <n v="42795"/>
    <n v="31649"/>
    <n v="10510"/>
    <n v="0.2492943381009986"/>
  </r>
  <r>
    <x v="23"/>
    <x v="15"/>
    <s v="CAIRO"/>
    <n v="5"/>
    <n v="5"/>
    <m/>
    <m/>
    <n v="0"/>
    <n v="19102"/>
    <n v="10158"/>
    <n v="1171"/>
    <n v="0.11527859814924198"/>
    <n v="32"/>
    <n v="7442"/>
    <n v="0.42207350272232302"/>
    <n v="19107"/>
    <n v="10195"/>
    <n v="7442"/>
    <n v="0.42195384702613825"/>
  </r>
  <r>
    <x v="23"/>
    <x v="138"/>
    <s v="SAN SALVADOR"/>
    <m/>
    <m/>
    <m/>
    <m/>
    <s v=""/>
    <n v="35"/>
    <n v="33"/>
    <n v="14"/>
    <n v="0.42424242424242425"/>
    <m/>
    <m/>
    <n v="0"/>
    <n v="35"/>
    <n v="33"/>
    <s v=""/>
    <s v=""/>
  </r>
  <r>
    <x v="23"/>
    <x v="114"/>
    <s v="BATA"/>
    <n v="6"/>
    <n v="5"/>
    <m/>
    <n v="1"/>
    <n v="0.16666666666666666"/>
    <n v="2563"/>
    <n v="1619"/>
    <n v="375"/>
    <n v="0.23162445954292774"/>
    <n v="73"/>
    <n v="653"/>
    <n v="0.27846481876332624"/>
    <n v="2569"/>
    <n v="1697"/>
    <n v="654"/>
    <n v="0.27817949808592091"/>
  </r>
  <r>
    <x v="23"/>
    <x v="114"/>
    <s v="MALABO"/>
    <n v="1"/>
    <n v="1"/>
    <m/>
    <m/>
    <n v="0"/>
    <n v="7662"/>
    <n v="4522"/>
    <n v="1091"/>
    <n v="0.24126492702344096"/>
    <n v="489"/>
    <n v="2206"/>
    <n v="0.30566717472634058"/>
    <n v="7663"/>
    <n v="5012"/>
    <n v="2206"/>
    <n v="0.30562482682183428"/>
  </r>
  <r>
    <x v="23"/>
    <x v="16"/>
    <s v="ADDIS ABEBA"/>
    <n v="21"/>
    <n v="7"/>
    <m/>
    <n v="14"/>
    <n v="0.66666666666666663"/>
    <n v="1418"/>
    <n v="836"/>
    <n v="80"/>
    <n v="9.569377990430622E-2"/>
    <n v="112"/>
    <n v="457"/>
    <n v="0.32526690391459073"/>
    <n v="1439"/>
    <n v="955"/>
    <n v="471"/>
    <n v="0.33029453015427768"/>
  </r>
  <r>
    <x v="23"/>
    <x v="67"/>
    <s v="HELSINKI"/>
    <m/>
    <m/>
    <m/>
    <m/>
    <s v=""/>
    <n v="14"/>
    <n v="14"/>
    <m/>
    <n v="0"/>
    <m/>
    <m/>
    <n v="0"/>
    <n v="14"/>
    <n v="14"/>
    <s v=""/>
    <s v=""/>
  </r>
  <r>
    <x v="23"/>
    <x v="80"/>
    <s v="MARSEILLE"/>
    <m/>
    <m/>
    <m/>
    <m/>
    <s v=""/>
    <n v="3"/>
    <n v="3"/>
    <m/>
    <n v="0"/>
    <m/>
    <m/>
    <n v="0"/>
    <n v="3"/>
    <n v="3"/>
    <s v=""/>
    <s v=""/>
  </r>
  <r>
    <x v="23"/>
    <x v="80"/>
    <s v="PARIS"/>
    <m/>
    <m/>
    <m/>
    <m/>
    <s v=""/>
    <n v="92"/>
    <n v="87"/>
    <n v="24"/>
    <n v="0.27586206896551724"/>
    <m/>
    <m/>
    <n v="0"/>
    <n v="92"/>
    <n v="87"/>
    <s v=""/>
    <s v=""/>
  </r>
  <r>
    <x v="23"/>
    <x v="115"/>
    <s v="LIBREVILLE"/>
    <m/>
    <m/>
    <m/>
    <m/>
    <s v=""/>
    <n v="856"/>
    <n v="434"/>
    <n v="30"/>
    <n v="6.9124423963133647E-2"/>
    <m/>
    <n v="425"/>
    <n v="0.49476135040745051"/>
    <n v="856"/>
    <n v="434"/>
    <n v="425"/>
    <n v="0.49476135040745051"/>
  </r>
  <r>
    <x v="23"/>
    <x v="18"/>
    <s v="BERLIN"/>
    <m/>
    <m/>
    <m/>
    <m/>
    <s v=""/>
    <n v="1"/>
    <n v="1"/>
    <n v="1"/>
    <n v="1"/>
    <m/>
    <m/>
    <n v="0"/>
    <n v="1"/>
    <n v="1"/>
    <s v=""/>
    <s v=""/>
  </r>
  <r>
    <x v="23"/>
    <x v="18"/>
    <s v="DUSSELDORF"/>
    <m/>
    <m/>
    <m/>
    <m/>
    <s v=""/>
    <n v="1"/>
    <m/>
    <m/>
    <s v=""/>
    <m/>
    <m/>
    <s v=""/>
    <n v="1"/>
    <s v=""/>
    <s v=""/>
    <s v=""/>
  </r>
  <r>
    <x v="23"/>
    <x v="18"/>
    <s v="FRANKFURT/MAIN"/>
    <m/>
    <m/>
    <m/>
    <m/>
    <s v=""/>
    <n v="1"/>
    <n v="1"/>
    <m/>
    <n v="0"/>
    <m/>
    <m/>
    <n v="0"/>
    <n v="1"/>
    <n v="1"/>
    <s v=""/>
    <s v=""/>
  </r>
  <r>
    <x v="23"/>
    <x v="18"/>
    <s v="STUTTGART"/>
    <m/>
    <m/>
    <m/>
    <m/>
    <s v=""/>
    <n v="3"/>
    <n v="3"/>
    <m/>
    <n v="0"/>
    <m/>
    <m/>
    <n v="0"/>
    <n v="3"/>
    <n v="3"/>
    <s v=""/>
    <s v=""/>
  </r>
  <r>
    <x v="23"/>
    <x v="88"/>
    <s v="ACCRA"/>
    <n v="7"/>
    <n v="7"/>
    <m/>
    <m/>
    <n v="0"/>
    <n v="5330"/>
    <n v="2876"/>
    <n v="665"/>
    <n v="0.2312239221140473"/>
    <n v="4"/>
    <n v="2313"/>
    <n v="0.44540727902946275"/>
    <n v="5337"/>
    <n v="2887"/>
    <n v="2313"/>
    <n v="0.44480769230769229"/>
  </r>
  <r>
    <x v="23"/>
    <x v="68"/>
    <s v="ATHENS"/>
    <m/>
    <m/>
    <m/>
    <m/>
    <s v=""/>
    <n v="9"/>
    <n v="7"/>
    <n v="1"/>
    <n v="0.14285714285714285"/>
    <m/>
    <m/>
    <n v="0"/>
    <n v="9"/>
    <n v="7"/>
    <s v=""/>
    <s v=""/>
  </r>
  <r>
    <x v="23"/>
    <x v="116"/>
    <s v="GUATEMALA CITY"/>
    <n v="2"/>
    <n v="2"/>
    <m/>
    <m/>
    <n v="0"/>
    <n v="184"/>
    <n v="177"/>
    <n v="11"/>
    <n v="6.2146892655367235E-2"/>
    <m/>
    <n v="2"/>
    <n v="1.11731843575419E-2"/>
    <n v="186"/>
    <n v="179"/>
    <n v="2"/>
    <n v="1.1049723756906077E-2"/>
  </r>
  <r>
    <x v="23"/>
    <x v="117"/>
    <s v="CONAKRY"/>
    <n v="1"/>
    <n v="1"/>
    <m/>
    <m/>
    <n v="0"/>
    <n v="1272"/>
    <n v="930"/>
    <n v="167"/>
    <n v="0.17956989247311828"/>
    <n v="1"/>
    <n v="169"/>
    <n v="0.15363636363636363"/>
    <n v="1273"/>
    <n v="932"/>
    <n v="169"/>
    <n v="0.15349682107175294"/>
  </r>
  <r>
    <x v="23"/>
    <x v="156"/>
    <s v="BISSAU"/>
    <n v="36"/>
    <n v="21"/>
    <m/>
    <n v="13"/>
    <n v="0.38235294117647056"/>
    <n v="2985"/>
    <n v="1214"/>
    <n v="244"/>
    <n v="0.20098846787479407"/>
    <m/>
    <n v="1439"/>
    <n v="0.54240482472672447"/>
    <n v="3021"/>
    <n v="1235"/>
    <n v="1452"/>
    <n v="0.54037960550800146"/>
  </r>
  <r>
    <x v="23"/>
    <x v="118"/>
    <s v="PORT AU PRINCE"/>
    <n v="161"/>
    <n v="124"/>
    <m/>
    <n v="36"/>
    <n v="0.22500000000000001"/>
    <n v="1260"/>
    <n v="835"/>
    <n v="140"/>
    <n v="0.16766467065868262"/>
    <m/>
    <n v="401"/>
    <n v="0.32443365695792881"/>
    <n v="1421"/>
    <n v="959"/>
    <n v="437"/>
    <n v="0.31303724928366761"/>
  </r>
  <r>
    <x v="23"/>
    <x v="140"/>
    <s v="TEGUCIGALPA"/>
    <n v="1"/>
    <n v="1"/>
    <m/>
    <m/>
    <n v="0"/>
    <n v="35"/>
    <n v="33"/>
    <n v="1"/>
    <n v="3.0303030303030304E-2"/>
    <m/>
    <n v="1"/>
    <n v="2.9411764705882353E-2"/>
    <n v="36"/>
    <n v="34"/>
    <n v="1"/>
    <n v="2.8571428571428571E-2"/>
  </r>
  <r>
    <x v="23"/>
    <x v="19"/>
    <s v="HONG KONG"/>
    <n v="1"/>
    <n v="1"/>
    <m/>
    <m/>
    <n v="0"/>
    <n v="1304"/>
    <n v="1256"/>
    <n v="213"/>
    <n v="0.16958598726114649"/>
    <n v="1"/>
    <n v="23"/>
    <n v="1.7968749999999999E-2"/>
    <n v="1305"/>
    <n v="1258"/>
    <n v="23"/>
    <n v="1.7954722872755659E-2"/>
  </r>
  <r>
    <x v="23"/>
    <x v="20"/>
    <s v="MUMBAI"/>
    <n v="27"/>
    <n v="27"/>
    <m/>
    <m/>
    <n v="0"/>
    <n v="51854"/>
    <n v="47144"/>
    <n v="8237"/>
    <n v="0.17472000678771424"/>
    <n v="6"/>
    <n v="4056"/>
    <n v="7.9209467640510872E-2"/>
    <n v="51881"/>
    <n v="47177"/>
    <n v="4056"/>
    <n v="7.916772392793707E-2"/>
  </r>
  <r>
    <x v="23"/>
    <x v="20"/>
    <s v="NEW DELHI"/>
    <n v="23"/>
    <n v="20"/>
    <m/>
    <m/>
    <n v="0"/>
    <n v="40009"/>
    <n v="30050"/>
    <n v="3051"/>
    <n v="0.10153078202995008"/>
    <n v="40"/>
    <n v="9391"/>
    <n v="0.23786124971505282"/>
    <n v="40032"/>
    <n v="30110"/>
    <n v="9391"/>
    <n v="0.23774081668818511"/>
  </r>
  <r>
    <x v="23"/>
    <x v="21"/>
    <s v="JAKARTA"/>
    <m/>
    <m/>
    <m/>
    <m/>
    <s v=""/>
    <n v="20090"/>
    <n v="19317"/>
    <n v="221"/>
    <n v="1.1440699901641042E-2"/>
    <m/>
    <n v="615"/>
    <n v="3.0854906682721252E-2"/>
    <n v="20090"/>
    <n v="19317"/>
    <n v="615"/>
    <n v="3.0854906682721252E-2"/>
  </r>
  <r>
    <x v="23"/>
    <x v="22"/>
    <s v="TEHERAN"/>
    <n v="8"/>
    <n v="7"/>
    <m/>
    <m/>
    <n v="0"/>
    <n v="13189"/>
    <n v="7017"/>
    <n v="694"/>
    <n v="9.8902664956534131E-2"/>
    <n v="238"/>
    <n v="5126"/>
    <n v="0.41402148453275178"/>
    <n v="13197"/>
    <n v="7262"/>
    <n v="5126"/>
    <n v="0.41378753632547627"/>
  </r>
  <r>
    <x v="23"/>
    <x v="81"/>
    <s v="BAGHDAD"/>
    <m/>
    <m/>
    <m/>
    <m/>
    <s v=""/>
    <n v="1759"/>
    <n v="1528"/>
    <n v="660"/>
    <n v="0.43193717277486909"/>
    <n v="130"/>
    <n v="45"/>
    <n v="2.6423957721667644E-2"/>
    <n v="1759"/>
    <n v="1658"/>
    <n v="45"/>
    <n v="2.6423957721667644E-2"/>
  </r>
  <r>
    <x v="23"/>
    <x v="23"/>
    <s v="DUBLIN"/>
    <n v="3"/>
    <n v="3"/>
    <m/>
    <m/>
    <n v="0"/>
    <n v="9162"/>
    <n v="8940"/>
    <n v="1254"/>
    <n v="0.14026845637583893"/>
    <n v="1"/>
    <n v="5"/>
    <n v="5.5890900961323492E-4"/>
    <n v="9165"/>
    <n v="8944"/>
    <n v="5"/>
    <n v="5.587216448765225E-4"/>
  </r>
  <r>
    <x v="23"/>
    <x v="24"/>
    <s v="JERUSALEM"/>
    <m/>
    <m/>
    <m/>
    <m/>
    <s v=""/>
    <n v="9920"/>
    <n v="7234"/>
    <n v="2511"/>
    <n v="0.34711086535803154"/>
    <n v="716"/>
    <n v="1538"/>
    <n v="0.16209949409780774"/>
    <n v="9920"/>
    <n v="7950"/>
    <n v="1538"/>
    <n v="0.16209949409780774"/>
  </r>
  <r>
    <x v="23"/>
    <x v="24"/>
    <s v="TEL AVIV"/>
    <n v="7"/>
    <n v="7"/>
    <m/>
    <m/>
    <n v="0"/>
    <n v="394"/>
    <n v="367"/>
    <n v="33"/>
    <n v="8.9918256130790186E-2"/>
    <n v="1"/>
    <n v="8"/>
    <n v="2.1276595744680851E-2"/>
    <n v="401"/>
    <n v="375"/>
    <n v="8"/>
    <n v="2.0887728459530026E-2"/>
  </r>
  <r>
    <x v="23"/>
    <x v="70"/>
    <s v="MILAN"/>
    <m/>
    <m/>
    <m/>
    <m/>
    <s v=""/>
    <n v="2"/>
    <n v="2"/>
    <m/>
    <n v="0"/>
    <m/>
    <m/>
    <n v="0"/>
    <n v="2"/>
    <n v="2"/>
    <s v=""/>
    <s v=""/>
  </r>
  <r>
    <x v="23"/>
    <x v="70"/>
    <s v="NAPLES"/>
    <m/>
    <m/>
    <m/>
    <m/>
    <s v=""/>
    <n v="4"/>
    <n v="3"/>
    <m/>
    <n v="0"/>
    <n v="1"/>
    <m/>
    <n v="0"/>
    <n v="4"/>
    <n v="4"/>
    <s v=""/>
    <s v=""/>
  </r>
  <r>
    <x v="23"/>
    <x v="70"/>
    <s v="ROME"/>
    <m/>
    <m/>
    <m/>
    <m/>
    <s v=""/>
    <n v="4"/>
    <n v="3"/>
    <m/>
    <n v="0"/>
    <n v="1"/>
    <m/>
    <n v="0"/>
    <n v="4"/>
    <n v="4"/>
    <s v=""/>
    <s v=""/>
  </r>
  <r>
    <x v="23"/>
    <x v="71"/>
    <s v="KINGSTON"/>
    <n v="3"/>
    <n v="2"/>
    <m/>
    <m/>
    <n v="0"/>
    <n v="3062"/>
    <n v="3013"/>
    <n v="639"/>
    <n v="0.21208098240955858"/>
    <m/>
    <n v="41"/>
    <n v="1.3425016371971186E-2"/>
    <n v="3065"/>
    <n v="3015"/>
    <n v="41"/>
    <n v="1.3416230366492147E-2"/>
  </r>
  <r>
    <x v="23"/>
    <x v="25"/>
    <s v="TOKYO"/>
    <n v="1"/>
    <n v="1"/>
    <m/>
    <m/>
    <n v="0"/>
    <n v="1608"/>
    <n v="1382"/>
    <n v="16"/>
    <n v="1.1577424023154847E-2"/>
    <n v="1"/>
    <n v="114"/>
    <n v="7.6152304609218444E-2"/>
    <n v="1609"/>
    <n v="1384"/>
    <n v="114"/>
    <n v="7.6101468624833107E-2"/>
  </r>
  <r>
    <x v="23"/>
    <x v="26"/>
    <s v="AMMAN"/>
    <m/>
    <m/>
    <m/>
    <m/>
    <s v=""/>
    <n v="8096"/>
    <n v="6259"/>
    <n v="722"/>
    <n v="0.11535389039782713"/>
    <n v="154"/>
    <n v="1409"/>
    <n v="0.18013295832267961"/>
    <n v="8096"/>
    <n v="6413"/>
    <n v="1409"/>
    <n v="0.18013295832267961"/>
  </r>
  <r>
    <x v="23"/>
    <x v="27"/>
    <s v="ASTANA"/>
    <m/>
    <m/>
    <m/>
    <m/>
    <s v=""/>
    <n v="19674"/>
    <n v="17976"/>
    <n v="2703"/>
    <n v="0.1503671562082777"/>
    <n v="2"/>
    <n v="1503"/>
    <n v="7.7152096914942764E-2"/>
    <n v="19674"/>
    <n v="17978"/>
    <n v="1503"/>
    <n v="7.7152096914942764E-2"/>
  </r>
  <r>
    <x v="23"/>
    <x v="28"/>
    <s v="NAIROBI"/>
    <n v="1"/>
    <n v="1"/>
    <m/>
    <m/>
    <n v="0"/>
    <n v="4138"/>
    <n v="3145"/>
    <n v="327"/>
    <n v="0.10397456279809221"/>
    <n v="17"/>
    <n v="763"/>
    <n v="0.19439490445859872"/>
    <n v="4139"/>
    <n v="3163"/>
    <n v="763"/>
    <n v="0.19434538970962811"/>
  </r>
  <r>
    <x v="23"/>
    <x v="29"/>
    <s v="KUWAIT"/>
    <m/>
    <m/>
    <m/>
    <m/>
    <s v=""/>
    <n v="29800"/>
    <n v="26731"/>
    <n v="21026"/>
    <n v="0.78657738206576633"/>
    <n v="24"/>
    <n v="2669"/>
    <n v="9.0708265361609572E-2"/>
    <n v="29800"/>
    <n v="26755"/>
    <n v="2669"/>
    <n v="9.0708265361609572E-2"/>
  </r>
  <r>
    <x v="23"/>
    <x v="30"/>
    <s v="BEIRUT"/>
    <n v="6"/>
    <n v="2"/>
    <m/>
    <n v="2"/>
    <n v="0.5"/>
    <n v="9914"/>
    <n v="6760"/>
    <n v="1510"/>
    <n v="0.22337278106508876"/>
    <n v="1032"/>
    <n v="1735"/>
    <n v="0.18211399181274274"/>
    <n v="9920"/>
    <n v="7794"/>
    <n v="1737"/>
    <n v="0.182247403210576"/>
  </r>
  <r>
    <x v="23"/>
    <x v="151"/>
    <s v="TRIPOLI"/>
    <m/>
    <m/>
    <m/>
    <m/>
    <s v=""/>
    <n v="205"/>
    <n v="16"/>
    <n v="5"/>
    <n v="0.3125"/>
    <m/>
    <n v="46"/>
    <n v="0.74193548387096775"/>
    <n v="205"/>
    <n v="16"/>
    <n v="46"/>
    <n v="0.74193548387096775"/>
  </r>
  <r>
    <x v="23"/>
    <x v="31"/>
    <s v="KUALA LUMPUR"/>
    <m/>
    <m/>
    <m/>
    <m/>
    <s v=""/>
    <n v="423"/>
    <n v="421"/>
    <n v="183"/>
    <n v="0.43467933491686461"/>
    <m/>
    <n v="2"/>
    <n v="4.7281323877068557E-3"/>
    <n v="423"/>
    <n v="421"/>
    <n v="2"/>
    <n v="4.7281323877068557E-3"/>
  </r>
  <r>
    <x v="23"/>
    <x v="97"/>
    <s v="BAMAKO"/>
    <n v="2"/>
    <n v="2"/>
    <m/>
    <m/>
    <n v="0"/>
    <n v="2222"/>
    <n v="1152"/>
    <n v="422"/>
    <n v="0.36631944444444442"/>
    <n v="13"/>
    <n v="950"/>
    <n v="0.44917257683215128"/>
    <n v="2224"/>
    <n v="1167"/>
    <n v="950"/>
    <n v="0.4487482286254133"/>
  </r>
  <r>
    <x v="23"/>
    <x v="121"/>
    <s v="VALETTA"/>
    <m/>
    <m/>
    <m/>
    <m/>
    <s v=""/>
    <n v="7"/>
    <n v="6"/>
    <m/>
    <n v="0"/>
    <m/>
    <m/>
    <n v="0"/>
    <n v="7"/>
    <n v="6"/>
    <s v=""/>
    <s v=""/>
  </r>
  <r>
    <x v="23"/>
    <x v="122"/>
    <s v="NOUAKCHOTT"/>
    <m/>
    <m/>
    <m/>
    <m/>
    <s v=""/>
    <n v="18598"/>
    <n v="11585"/>
    <n v="5522"/>
    <n v="0.4766508416055244"/>
    <n v="59"/>
    <n v="6447"/>
    <n v="0.35636504339174174"/>
    <n v="18598"/>
    <n v="11644"/>
    <n v="6447"/>
    <n v="0.35636504339174174"/>
  </r>
  <r>
    <x v="23"/>
    <x v="32"/>
    <s v="GUADALAJARA"/>
    <n v="100"/>
    <n v="98"/>
    <m/>
    <m/>
    <n v="0"/>
    <n v="132"/>
    <n v="127"/>
    <n v="45"/>
    <n v="0.3543307086614173"/>
    <m/>
    <m/>
    <n v="0"/>
    <n v="232"/>
    <n v="225"/>
    <s v=""/>
    <s v=""/>
  </r>
  <r>
    <x v="23"/>
    <x v="32"/>
    <s v="MEXICO CITY"/>
    <n v="43"/>
    <n v="42"/>
    <m/>
    <m/>
    <n v="0"/>
    <n v="699"/>
    <n v="576"/>
    <n v="63"/>
    <n v="0.109375"/>
    <m/>
    <n v="3"/>
    <n v="5.1813471502590676E-3"/>
    <n v="742"/>
    <n v="618"/>
    <n v="3"/>
    <n v="4.830917874396135E-3"/>
  </r>
  <r>
    <x v="23"/>
    <x v="32"/>
    <s v="MONTERREY"/>
    <n v="5"/>
    <n v="5"/>
    <m/>
    <m/>
    <n v="0"/>
    <n v="54"/>
    <n v="42"/>
    <m/>
    <n v="0"/>
    <m/>
    <n v="7"/>
    <n v="0.14285714285714285"/>
    <n v="59"/>
    <n v="47"/>
    <n v="7"/>
    <n v="0.12962962962962962"/>
  </r>
  <r>
    <x v="23"/>
    <x v="33"/>
    <s v="AGADIR"/>
    <m/>
    <m/>
    <m/>
    <m/>
    <s v=""/>
    <n v="11461"/>
    <n v="7998"/>
    <n v="3863"/>
    <n v="0.48299574893723429"/>
    <n v="27"/>
    <n v="2805"/>
    <n v="0.25900277008310252"/>
    <n v="11461"/>
    <n v="8025"/>
    <n v="2805"/>
    <n v="0.25900277008310252"/>
  </r>
  <r>
    <x v="23"/>
    <x v="33"/>
    <s v="CASABLANCA"/>
    <m/>
    <m/>
    <m/>
    <m/>
    <s v=""/>
    <n v="45605"/>
    <n v="37126"/>
    <n v="22468"/>
    <n v="0.60518235199051873"/>
    <n v="57"/>
    <n v="4681"/>
    <n v="0.11181444678004969"/>
    <n v="45605"/>
    <n v="37183"/>
    <n v="4681"/>
    <n v="0.11181444678004969"/>
  </r>
  <r>
    <x v="23"/>
    <x v="33"/>
    <s v="NADOR"/>
    <n v="1"/>
    <n v="1"/>
    <m/>
    <m/>
    <n v="0"/>
    <n v="35108"/>
    <n v="18425"/>
    <n v="6261"/>
    <n v="0.33981004070556309"/>
    <n v="25"/>
    <n v="13454"/>
    <n v="0.42170260782347041"/>
    <n v="35109"/>
    <n v="18451"/>
    <n v="13454"/>
    <n v="0.42168939037768377"/>
  </r>
  <r>
    <x v="23"/>
    <x v="33"/>
    <s v="RABAT"/>
    <n v="1"/>
    <n v="1"/>
    <m/>
    <m/>
    <n v="0"/>
    <n v="28073"/>
    <n v="18603"/>
    <n v="7950"/>
    <n v="0.42735042735042733"/>
    <n v="26"/>
    <n v="8728"/>
    <n v="0.31904083050042037"/>
    <n v="28074"/>
    <n v="18630"/>
    <n v="8728"/>
    <n v="0.31902916879888882"/>
  </r>
  <r>
    <x v="23"/>
    <x v="33"/>
    <s v="TANGER"/>
    <n v="1"/>
    <n v="1"/>
    <m/>
    <m/>
    <n v="0"/>
    <n v="55033"/>
    <n v="32609"/>
    <n v="19932"/>
    <n v="0.61124229507191263"/>
    <n v="31"/>
    <n v="17732"/>
    <n v="0.35202096402763439"/>
    <n v="55034"/>
    <n v="32641"/>
    <n v="17732"/>
    <n v="0.35201397574097237"/>
  </r>
  <r>
    <x v="23"/>
    <x v="33"/>
    <s v="TETOUAN"/>
    <m/>
    <m/>
    <m/>
    <m/>
    <s v=""/>
    <n v="13846"/>
    <n v="8509"/>
    <n v="3865"/>
    <n v="0.45422493830062288"/>
    <n v="46"/>
    <n v="3881"/>
    <n v="0.31207783853329046"/>
    <n v="13846"/>
    <n v="8555"/>
    <n v="3881"/>
    <n v="0.31207783853329046"/>
  </r>
  <r>
    <x v="23"/>
    <x v="98"/>
    <s v="MAPUTO"/>
    <n v="60"/>
    <n v="59"/>
    <m/>
    <m/>
    <n v="0"/>
    <n v="1713"/>
    <n v="1494"/>
    <n v="207"/>
    <n v="0.13855421686746988"/>
    <m/>
    <n v="180"/>
    <n v="0.10752688172043011"/>
    <n v="1773"/>
    <n v="1553"/>
    <n v="180"/>
    <n v="0.10386612810155799"/>
  </r>
  <r>
    <x v="23"/>
    <x v="99"/>
    <s v="WINDHOEK"/>
    <m/>
    <m/>
    <m/>
    <m/>
    <s v=""/>
    <n v="1461"/>
    <n v="1323"/>
    <n v="73"/>
    <n v="5.5177626606198037E-2"/>
    <m/>
    <n v="71"/>
    <n v="5.0932568149210905E-2"/>
    <n v="1461"/>
    <n v="1323"/>
    <n v="71"/>
    <n v="5.0932568149210905E-2"/>
  </r>
  <r>
    <x v="23"/>
    <x v="125"/>
    <s v="WELLINGTON"/>
    <m/>
    <m/>
    <m/>
    <m/>
    <s v=""/>
    <n v="147"/>
    <n v="194"/>
    <n v="14"/>
    <n v="7.2164948453608241E-2"/>
    <m/>
    <n v="19"/>
    <n v="8.9201877934272297E-2"/>
    <n v="147"/>
    <n v="194"/>
    <n v="19"/>
    <n v="8.9201877934272297E-2"/>
  </r>
  <r>
    <x v="23"/>
    <x v="145"/>
    <s v="MANAGUA"/>
    <m/>
    <m/>
    <m/>
    <m/>
    <s v=""/>
    <n v="39"/>
    <n v="22"/>
    <n v="1"/>
    <n v="4.5454545454545456E-2"/>
    <m/>
    <n v="4"/>
    <n v="0.15384615384615385"/>
    <n v="39"/>
    <n v="22"/>
    <n v="4"/>
    <n v="0.15384615384615385"/>
  </r>
  <r>
    <x v="23"/>
    <x v="126"/>
    <s v="NIAMEY"/>
    <n v="1"/>
    <m/>
    <m/>
    <m/>
    <s v=""/>
    <n v="1456"/>
    <n v="922"/>
    <n v="219"/>
    <n v="0.23752711496746204"/>
    <n v="4"/>
    <n v="374"/>
    <n v="0.28769230769230769"/>
    <n v="1457"/>
    <n v="926"/>
    <n v="374"/>
    <n v="0.28769230769230769"/>
  </r>
  <r>
    <x v="23"/>
    <x v="34"/>
    <s v="ABUJA"/>
    <n v="1"/>
    <n v="1"/>
    <m/>
    <m/>
    <n v="0"/>
    <n v="359"/>
    <n v="342"/>
    <n v="99"/>
    <n v="0.28947368421052633"/>
    <n v="2"/>
    <n v="1"/>
    <n v="2.8985507246376812E-3"/>
    <n v="360"/>
    <n v="345"/>
    <n v="1"/>
    <n v="2.8901734104046241E-3"/>
  </r>
  <r>
    <x v="23"/>
    <x v="34"/>
    <s v="LAGOS"/>
    <n v="12"/>
    <n v="10"/>
    <m/>
    <n v="2"/>
    <n v="0.16666666666666666"/>
    <n v="12595"/>
    <n v="5915"/>
    <n v="824"/>
    <n v="0.13930684699915469"/>
    <n v="2"/>
    <n v="6456"/>
    <n v="0.52178129798755357"/>
    <n v="12607"/>
    <n v="5927"/>
    <n v="6458"/>
    <n v="0.52143722244650792"/>
  </r>
  <r>
    <x v="23"/>
    <x v="35"/>
    <s v="SKOPJE"/>
    <m/>
    <m/>
    <m/>
    <m/>
    <s v=""/>
    <n v="142"/>
    <n v="25"/>
    <n v="1"/>
    <n v="0.04"/>
    <n v="105"/>
    <m/>
    <n v="0"/>
    <n v="142"/>
    <n v="130"/>
    <s v=""/>
    <s v=""/>
  </r>
  <r>
    <x v="23"/>
    <x v="36"/>
    <s v="MUSCAT"/>
    <n v="2"/>
    <n v="2"/>
    <m/>
    <m/>
    <n v="0"/>
    <n v="6439"/>
    <n v="5437"/>
    <n v="3948"/>
    <n v="0.72613573661945929"/>
    <n v="1"/>
    <n v="865"/>
    <n v="0.13723623671267651"/>
    <n v="6441"/>
    <n v="5440"/>
    <n v="865"/>
    <n v="0.13719270420301349"/>
  </r>
  <r>
    <x v="23"/>
    <x v="37"/>
    <s v="ISLAMABAD"/>
    <n v="25"/>
    <n v="24"/>
    <m/>
    <n v="2"/>
    <n v="7.6923076923076927E-2"/>
    <n v="18482"/>
    <n v="6067"/>
    <n v="595"/>
    <n v="9.8071534531069718E-2"/>
    <n v="336"/>
    <n v="9766"/>
    <n v="0.60399529964747356"/>
    <n v="18507"/>
    <n v="6427"/>
    <n v="9768"/>
    <n v="0.60314912009879595"/>
  </r>
  <r>
    <x v="23"/>
    <x v="72"/>
    <s v="PANAMA CITY"/>
    <n v="4"/>
    <n v="4"/>
    <m/>
    <m/>
    <n v="0"/>
    <n v="885"/>
    <n v="787"/>
    <n v="168"/>
    <n v="0.21346886912325286"/>
    <m/>
    <n v="74"/>
    <n v="8.5946573751451802E-2"/>
    <n v="889"/>
    <n v="791"/>
    <n v="74"/>
    <n v="8.5549132947976878E-2"/>
  </r>
  <r>
    <x v="23"/>
    <x v="147"/>
    <s v="ASUNCION"/>
    <n v="2"/>
    <n v="2"/>
    <m/>
    <m/>
    <n v="0"/>
    <n v="67"/>
    <n v="48"/>
    <n v="9"/>
    <n v="0.1875"/>
    <m/>
    <n v="8"/>
    <n v="0.14285714285714285"/>
    <n v="69"/>
    <n v="50"/>
    <n v="8"/>
    <n v="0.13793103448275862"/>
  </r>
  <r>
    <x v="23"/>
    <x v="38"/>
    <s v="LIMA"/>
    <n v="1"/>
    <n v="1"/>
    <m/>
    <m/>
    <n v="0"/>
    <n v="227"/>
    <n v="205"/>
    <n v="37"/>
    <n v="0.18048780487804877"/>
    <m/>
    <n v="13"/>
    <n v="5.9633027522935783E-2"/>
    <n v="228"/>
    <n v="206"/>
    <n v="13"/>
    <n v="5.9360730593607303E-2"/>
  </r>
  <r>
    <x v="23"/>
    <x v="39"/>
    <s v="MANILA"/>
    <n v="1"/>
    <n v="1"/>
    <m/>
    <m/>
    <n v="0"/>
    <n v="22922"/>
    <n v="21527"/>
    <n v="3893"/>
    <n v="0.18084266270265248"/>
    <n v="26"/>
    <n v="1356"/>
    <n v="5.9190711074250293E-2"/>
    <n v="22923"/>
    <n v="21554"/>
    <n v="1356"/>
    <n v="5.9188127455259712E-2"/>
  </r>
  <r>
    <x v="23"/>
    <x v="73"/>
    <s v="WARSAW"/>
    <m/>
    <m/>
    <m/>
    <m/>
    <s v=""/>
    <n v="29"/>
    <n v="30"/>
    <n v="14"/>
    <n v="0.46666666666666667"/>
    <m/>
    <m/>
    <n v="0"/>
    <n v="29"/>
    <n v="30"/>
    <s v=""/>
    <s v=""/>
  </r>
  <r>
    <x v="23"/>
    <x v="84"/>
    <s v="LISBON"/>
    <m/>
    <m/>
    <m/>
    <m/>
    <s v=""/>
    <n v="1"/>
    <m/>
    <m/>
    <s v=""/>
    <n v="1"/>
    <m/>
    <n v="0"/>
    <n v="1"/>
    <n v="1"/>
    <s v=""/>
    <s v=""/>
  </r>
  <r>
    <x v="23"/>
    <x v="84"/>
    <s v="PORTO"/>
    <m/>
    <m/>
    <m/>
    <m/>
    <s v=""/>
    <n v="1"/>
    <n v="1"/>
    <m/>
    <n v="0"/>
    <m/>
    <m/>
    <n v="0"/>
    <n v="1"/>
    <n v="1"/>
    <s v=""/>
    <s v=""/>
  </r>
  <r>
    <x v="23"/>
    <x v="74"/>
    <s v="DOHA"/>
    <n v="10"/>
    <n v="9"/>
    <m/>
    <m/>
    <n v="0"/>
    <n v="16807"/>
    <n v="13835"/>
    <n v="9293"/>
    <n v="0.67170220455366825"/>
    <n v="214"/>
    <n v="2271"/>
    <n v="0.13915441176470589"/>
    <n v="16817"/>
    <n v="14058"/>
    <n v="2271"/>
    <n v="0.13907771449568254"/>
  </r>
  <r>
    <x v="23"/>
    <x v="40"/>
    <s v="BUCHAREST"/>
    <m/>
    <m/>
    <m/>
    <m/>
    <s v=""/>
    <n v="449"/>
    <n v="398"/>
    <n v="85"/>
    <n v="0.21356783919597991"/>
    <n v="1"/>
    <n v="36"/>
    <n v="8.2758620689655171E-2"/>
    <n v="449"/>
    <n v="399"/>
    <n v="36"/>
    <n v="8.2758620689655171E-2"/>
  </r>
  <r>
    <x v="23"/>
    <x v="41"/>
    <s v="MOSCOW"/>
    <m/>
    <m/>
    <m/>
    <m/>
    <s v=""/>
    <n v="107193"/>
    <n v="84260"/>
    <n v="4438"/>
    <n v="5.2670306195110372E-2"/>
    <n v="4429"/>
    <n v="15070"/>
    <n v="0.14524041287984657"/>
    <n v="107193"/>
    <n v="88689"/>
    <n v="15070"/>
    <n v="0.14524041287984657"/>
  </r>
  <r>
    <x v="23"/>
    <x v="41"/>
    <s v="ST. PETERSBURG"/>
    <m/>
    <m/>
    <m/>
    <m/>
    <s v=""/>
    <n v="9191"/>
    <n v="8154"/>
    <n v="1697"/>
    <n v="0.20811871474123131"/>
    <n v="2"/>
    <n v="672"/>
    <n v="7.6121431807883999E-2"/>
    <n v="9191"/>
    <n v="8156"/>
    <n v="672"/>
    <n v="7.6121431807883999E-2"/>
  </r>
  <r>
    <x v="23"/>
    <x v="42"/>
    <s v="RIYADH"/>
    <n v="3"/>
    <n v="2"/>
    <m/>
    <m/>
    <n v="0"/>
    <n v="52624"/>
    <n v="49636"/>
    <n v="43448"/>
    <n v="0.87533242001772904"/>
    <n v="244"/>
    <n v="1242"/>
    <n v="2.4294824146160167E-2"/>
    <n v="52627"/>
    <n v="49882"/>
    <n v="1242"/>
    <n v="2.4293873718801345E-2"/>
  </r>
  <r>
    <x v="23"/>
    <x v="43"/>
    <s v="DAKAR"/>
    <n v="13"/>
    <n v="13"/>
    <m/>
    <m/>
    <n v="0"/>
    <n v="8355"/>
    <n v="3699"/>
    <n v="310"/>
    <n v="8.3806434171397673E-2"/>
    <n v="12"/>
    <n v="3312"/>
    <n v="0.4715933361811192"/>
    <n v="8368"/>
    <n v="3724"/>
    <n v="3312"/>
    <n v="0.47072200113700968"/>
  </r>
  <r>
    <x v="23"/>
    <x v="44"/>
    <s v="BELGRADE"/>
    <n v="2"/>
    <n v="1"/>
    <m/>
    <n v="1"/>
    <n v="0.5"/>
    <n v="1194"/>
    <n v="1050"/>
    <n v="14"/>
    <n v="1.3333333333333334E-2"/>
    <n v="2"/>
    <n v="93"/>
    <n v="8.1222707423580787E-2"/>
    <n v="1196"/>
    <n v="1053"/>
    <n v="94"/>
    <n v="8.1952920662598086E-2"/>
  </r>
  <r>
    <x v="23"/>
    <x v="76"/>
    <s v="SINGAPORE"/>
    <n v="1"/>
    <m/>
    <m/>
    <m/>
    <s v=""/>
    <n v="3454"/>
    <n v="3291"/>
    <n v="163"/>
    <n v="4.9529018535399573E-2"/>
    <m/>
    <n v="112"/>
    <n v="3.2912136350279168E-2"/>
    <n v="3455"/>
    <n v="3291"/>
    <n v="112"/>
    <n v="3.2912136350279168E-2"/>
  </r>
  <r>
    <x v="23"/>
    <x v="45"/>
    <s v="BRATISLAVA"/>
    <m/>
    <m/>
    <m/>
    <m/>
    <s v=""/>
    <n v="10"/>
    <n v="10"/>
    <m/>
    <n v="0"/>
    <m/>
    <m/>
    <n v="0"/>
    <n v="10"/>
    <n v="10"/>
    <s v=""/>
    <s v=""/>
  </r>
  <r>
    <x v="23"/>
    <x v="46"/>
    <s v="LJUBLJANA"/>
    <m/>
    <m/>
    <m/>
    <m/>
    <s v=""/>
    <n v="2"/>
    <m/>
    <m/>
    <s v=""/>
    <n v="2"/>
    <m/>
    <n v="0"/>
    <n v="2"/>
    <n v="2"/>
    <s v=""/>
    <s v=""/>
  </r>
  <r>
    <x v="23"/>
    <x v="47"/>
    <s v="CAPE TOWN"/>
    <m/>
    <m/>
    <m/>
    <m/>
    <s v=""/>
    <n v="10609"/>
    <n v="10283"/>
    <n v="750"/>
    <n v="7.2935913643878247E-2"/>
    <m/>
    <n v="223"/>
    <n v="2.1225966114601182E-2"/>
    <n v="10609"/>
    <n v="10283"/>
    <n v="223"/>
    <n v="2.1225966114601182E-2"/>
  </r>
  <r>
    <x v="23"/>
    <x v="47"/>
    <s v="PRETORIA"/>
    <n v="2"/>
    <n v="2"/>
    <m/>
    <m/>
    <n v="0"/>
    <n v="10053"/>
    <n v="9044"/>
    <n v="1050"/>
    <n v="0.11609907120743033"/>
    <n v="5"/>
    <n v="831"/>
    <n v="8.4109311740890688E-2"/>
    <n v="10055"/>
    <n v="9051"/>
    <n v="831"/>
    <n v="8.40922890103218E-2"/>
  </r>
  <r>
    <x v="23"/>
    <x v="48"/>
    <s v="SEOUL"/>
    <n v="1"/>
    <n v="1"/>
    <m/>
    <m/>
    <n v="0"/>
    <n v="444"/>
    <n v="379"/>
    <n v="20"/>
    <n v="5.2770448548812667E-2"/>
    <n v="2"/>
    <n v="39"/>
    <n v="9.285714285714286E-2"/>
    <n v="445"/>
    <n v="382"/>
    <n v="39"/>
    <n v="9.2636579572446559E-2"/>
  </r>
  <r>
    <x v="23"/>
    <x v="130"/>
    <s v="KHARTOUM"/>
    <m/>
    <m/>
    <m/>
    <m/>
    <s v=""/>
    <n v="807"/>
    <n v="422"/>
    <n v="45"/>
    <n v="0.1066350710900474"/>
    <n v="26"/>
    <n v="249"/>
    <n v="0.35724533715925394"/>
    <n v="807"/>
    <n v="448"/>
    <n v="249"/>
    <n v="0.35724533715925394"/>
  </r>
  <r>
    <x v="23"/>
    <x v="101"/>
    <s v="STOCKHOLM"/>
    <m/>
    <m/>
    <m/>
    <m/>
    <s v=""/>
    <n v="164"/>
    <n v="131"/>
    <n v="80"/>
    <n v="0.61068702290076338"/>
    <n v="1"/>
    <n v="9"/>
    <n v="6.3829787234042548E-2"/>
    <n v="164"/>
    <n v="132"/>
    <n v="9"/>
    <n v="6.3829787234042548E-2"/>
  </r>
  <r>
    <x v="23"/>
    <x v="77"/>
    <s v="BERN"/>
    <m/>
    <m/>
    <m/>
    <m/>
    <s v=""/>
    <n v="2"/>
    <n v="1"/>
    <m/>
    <n v="0"/>
    <m/>
    <m/>
    <n v="0"/>
    <n v="2"/>
    <n v="1"/>
    <s v=""/>
    <s v=""/>
  </r>
  <r>
    <x v="23"/>
    <x v="77"/>
    <s v="GENEVA"/>
    <n v="1"/>
    <n v="1"/>
    <m/>
    <m/>
    <n v="0"/>
    <n v="7"/>
    <n v="2"/>
    <m/>
    <n v="0"/>
    <n v="4"/>
    <m/>
    <n v="0"/>
    <n v="8"/>
    <n v="7"/>
    <s v=""/>
    <s v=""/>
  </r>
  <r>
    <x v="23"/>
    <x v="77"/>
    <s v="ZURICH"/>
    <m/>
    <m/>
    <m/>
    <m/>
    <s v=""/>
    <n v="1"/>
    <n v="1"/>
    <m/>
    <n v="0"/>
    <m/>
    <m/>
    <n v="0"/>
    <n v="1"/>
    <n v="1"/>
    <s v=""/>
    <s v=""/>
  </r>
  <r>
    <x v="23"/>
    <x v="78"/>
    <s v="DAR ES SALAAM"/>
    <n v="1"/>
    <n v="1"/>
    <m/>
    <m/>
    <n v="0"/>
    <n v="1423"/>
    <n v="1309"/>
    <n v="149"/>
    <n v="0.11382734912146678"/>
    <n v="2"/>
    <n v="187"/>
    <n v="0.12483311081441922"/>
    <n v="1424"/>
    <n v="1312"/>
    <n v="187"/>
    <n v="0.1247498332221481"/>
  </r>
  <r>
    <x v="23"/>
    <x v="51"/>
    <s v="BANGKOK"/>
    <m/>
    <m/>
    <m/>
    <m/>
    <s v=""/>
    <n v="11203"/>
    <n v="10647"/>
    <n v="1852"/>
    <n v="0.17394571240725087"/>
    <n v="10"/>
    <n v="438"/>
    <n v="3.9477242000901309E-2"/>
    <n v="11203"/>
    <n v="10657"/>
    <n v="438"/>
    <n v="3.9477242000901309E-2"/>
  </r>
  <r>
    <x v="23"/>
    <x v="149"/>
    <s v="PORT OF SPAIN"/>
    <n v="5"/>
    <n v="5"/>
    <m/>
    <m/>
    <n v="0"/>
    <n v="272"/>
    <n v="270"/>
    <n v="45"/>
    <n v="0.16666666666666666"/>
    <m/>
    <m/>
    <n v="0"/>
    <n v="277"/>
    <n v="275"/>
    <s v=""/>
    <s v=""/>
  </r>
  <r>
    <x v="23"/>
    <x v="52"/>
    <s v="TUNIS"/>
    <m/>
    <m/>
    <m/>
    <m/>
    <s v=""/>
    <n v="12850"/>
    <n v="7748"/>
    <n v="1373"/>
    <n v="0.17720702116675272"/>
    <n v="39"/>
    <n v="4507"/>
    <n v="0.36660159427362943"/>
    <n v="12850"/>
    <n v="7787"/>
    <n v="4507"/>
    <n v="0.36660159427362943"/>
  </r>
  <r>
    <x v="23"/>
    <x v="53"/>
    <s v="ANKARA"/>
    <n v="2"/>
    <n v="3"/>
    <m/>
    <m/>
    <n v="0"/>
    <n v="9195"/>
    <n v="6833"/>
    <n v="1659"/>
    <n v="0.24279233133323577"/>
    <n v="1119"/>
    <n v="1108"/>
    <n v="0.12229580573951435"/>
    <n v="9197"/>
    <n v="7955"/>
    <n v="1108"/>
    <n v="0.12225532384420169"/>
  </r>
  <r>
    <x v="23"/>
    <x v="53"/>
    <s v="ISTANBUL"/>
    <n v="15"/>
    <n v="17"/>
    <m/>
    <m/>
    <n v="0"/>
    <n v="25083"/>
    <n v="22819"/>
    <n v="6734"/>
    <n v="0.29510495639598577"/>
    <n v="357"/>
    <n v="948"/>
    <n v="3.9296965677333776E-2"/>
    <n v="25098"/>
    <n v="23193"/>
    <n v="948"/>
    <n v="3.9269292904187895E-2"/>
  </r>
  <r>
    <x v="23"/>
    <x v="91"/>
    <s v="KYIV"/>
    <m/>
    <m/>
    <m/>
    <m/>
    <s v=""/>
    <n v="2"/>
    <n v="1"/>
    <n v="1"/>
    <n v="1"/>
    <m/>
    <m/>
    <n v="0"/>
    <n v="2"/>
    <n v="1"/>
    <s v=""/>
    <s v=""/>
  </r>
  <r>
    <x v="23"/>
    <x v="54"/>
    <s v="ABU DHABI"/>
    <n v="5"/>
    <n v="1"/>
    <m/>
    <n v="3"/>
    <n v="0.75"/>
    <n v="26023"/>
    <n v="20337"/>
    <n v="5854"/>
    <n v="0.28784973201553821"/>
    <n v="506"/>
    <n v="4760"/>
    <n v="0.18591571300238252"/>
    <n v="26028"/>
    <n v="20844"/>
    <n v="4763"/>
    <n v="0.18600382707853322"/>
  </r>
  <r>
    <x v="23"/>
    <x v="55"/>
    <s v="EDINBURGH"/>
    <n v="2"/>
    <n v="2"/>
    <m/>
    <m/>
    <n v="0"/>
    <n v="10765"/>
    <n v="10008"/>
    <n v="3466"/>
    <n v="0.34632294164668265"/>
    <n v="2"/>
    <n v="462"/>
    <n v="4.4117647058823532E-2"/>
    <n v="10767"/>
    <n v="10012"/>
    <n v="462"/>
    <n v="4.4109222837502383E-2"/>
  </r>
  <r>
    <x v="23"/>
    <x v="55"/>
    <s v="LONDON"/>
    <n v="31"/>
    <n v="31"/>
    <m/>
    <m/>
    <n v="0"/>
    <n v="49966"/>
    <n v="47452"/>
    <n v="34389"/>
    <n v="0.72471128719548172"/>
    <n v="24"/>
    <n v="929"/>
    <n v="1.9192232207416591E-2"/>
    <n v="49997"/>
    <n v="47507"/>
    <n v="929"/>
    <n v="1.9179948798414403E-2"/>
  </r>
  <r>
    <x v="23"/>
    <x v="55"/>
    <s v="MANCHESTER"/>
    <n v="4"/>
    <n v="3"/>
    <m/>
    <m/>
    <n v="0"/>
    <n v="27564"/>
    <n v="26318"/>
    <n v="515"/>
    <n v="1.9568356258074321E-2"/>
    <n v="15"/>
    <n v="436"/>
    <n v="1.628749673129366E-2"/>
    <n v="27568"/>
    <n v="26336"/>
    <n v="436"/>
    <n v="1.6285671597191097E-2"/>
  </r>
  <r>
    <x v="23"/>
    <x v="133"/>
    <s v="MONTEVIDEO"/>
    <n v="2"/>
    <n v="2"/>
    <m/>
    <m/>
    <n v="0"/>
    <n v="130"/>
    <n v="107"/>
    <n v="3"/>
    <n v="2.8037383177570093E-2"/>
    <n v="5"/>
    <n v="23"/>
    <n v="0.17037037037037037"/>
    <n v="132"/>
    <n v="114"/>
    <n v="23"/>
    <n v="0.16788321167883211"/>
  </r>
  <r>
    <x v="23"/>
    <x v="56"/>
    <s v="BOSTON, MA"/>
    <m/>
    <m/>
    <m/>
    <m/>
    <s v=""/>
    <n v="638"/>
    <n v="602"/>
    <n v="5"/>
    <n v="8.3056478405315621E-3"/>
    <n v="3"/>
    <n v="1"/>
    <n v="1.6501650165016502E-3"/>
    <n v="638"/>
    <n v="605"/>
    <n v="1"/>
    <n v="1.6501650165016502E-3"/>
  </r>
  <r>
    <x v="23"/>
    <x v="56"/>
    <s v="CHICAGO, IL"/>
    <n v="1"/>
    <n v="1"/>
    <m/>
    <m/>
    <n v="0"/>
    <n v="1492"/>
    <n v="1443"/>
    <n v="75"/>
    <n v="5.1975051975051978E-2"/>
    <n v="1"/>
    <n v="2"/>
    <n v="1.3831258644536654E-3"/>
    <n v="1493"/>
    <n v="1445"/>
    <n v="2"/>
    <n v="1.38217000691085E-3"/>
  </r>
  <r>
    <x v="23"/>
    <x v="56"/>
    <s v="HOUSTON, TX"/>
    <n v="1"/>
    <n v="1"/>
    <m/>
    <m/>
    <n v="0"/>
    <n v="1829"/>
    <n v="1769"/>
    <n v="94"/>
    <n v="5.3137365743357833E-2"/>
    <m/>
    <n v="2"/>
    <n v="1.129305477131564E-3"/>
    <n v="1830"/>
    <n v="1770"/>
    <n v="2"/>
    <n v="1.128668171557562E-3"/>
  </r>
  <r>
    <x v="23"/>
    <x v="56"/>
    <s v="LOS ANGELES, CA"/>
    <m/>
    <m/>
    <m/>
    <m/>
    <s v=""/>
    <n v="1591"/>
    <n v="1579"/>
    <n v="73"/>
    <n v="4.623179227359088E-2"/>
    <m/>
    <m/>
    <n v="0"/>
    <n v="1591"/>
    <n v="1579"/>
    <s v=""/>
    <s v=""/>
  </r>
  <r>
    <x v="23"/>
    <x v="56"/>
    <s v="MIAMI, FL"/>
    <m/>
    <m/>
    <m/>
    <m/>
    <s v=""/>
    <n v="5052"/>
    <n v="4858"/>
    <n v="299"/>
    <n v="6.1547962124331002E-2"/>
    <n v="2"/>
    <n v="53"/>
    <n v="1.0787706085894565E-2"/>
    <n v="5052"/>
    <n v="4860"/>
    <n v="53"/>
    <n v="1.0787706085894565E-2"/>
  </r>
  <r>
    <x v="23"/>
    <x v="56"/>
    <s v="NEW YORK, NY"/>
    <n v="1"/>
    <n v="1"/>
    <m/>
    <m/>
    <n v="0"/>
    <n v="8013"/>
    <n v="7302"/>
    <n v="303"/>
    <n v="4.149548069022186E-2"/>
    <n v="2"/>
    <n v="596"/>
    <n v="7.5443037974683547E-2"/>
    <n v="8014"/>
    <n v="7305"/>
    <n v="596"/>
    <n v="7.5433489431717501E-2"/>
  </r>
  <r>
    <x v="23"/>
    <x v="56"/>
    <s v="SAN FRANCISCO, CA"/>
    <m/>
    <m/>
    <m/>
    <m/>
    <s v=""/>
    <n v="1739"/>
    <n v="1724"/>
    <n v="343"/>
    <n v="0.19895591647331787"/>
    <m/>
    <m/>
    <n v="0"/>
    <n v="1739"/>
    <n v="1724"/>
    <s v=""/>
    <s v=""/>
  </r>
  <r>
    <x v="23"/>
    <x v="56"/>
    <s v="SAN JUAN. PR"/>
    <m/>
    <m/>
    <m/>
    <m/>
    <s v=""/>
    <n v="212"/>
    <n v="210"/>
    <n v="22"/>
    <n v="0.10476190476190476"/>
    <m/>
    <m/>
    <n v="0"/>
    <n v="212"/>
    <n v="210"/>
    <s v=""/>
    <s v=""/>
  </r>
  <r>
    <x v="23"/>
    <x v="56"/>
    <s v="WASHINGTON, DC"/>
    <n v="1"/>
    <n v="1"/>
    <m/>
    <m/>
    <n v="0"/>
    <n v="1990"/>
    <n v="1903"/>
    <n v="402"/>
    <n v="0.21124540199684708"/>
    <m/>
    <n v="6"/>
    <n v="3.1430068098480882E-3"/>
    <n v="1991"/>
    <n v="1904"/>
    <n v="6"/>
    <n v="3.1413612565445027E-3"/>
  </r>
  <r>
    <x v="23"/>
    <x v="135"/>
    <s v="CARACAS"/>
    <m/>
    <m/>
    <m/>
    <m/>
    <s v=""/>
    <n v="277"/>
    <n v="198"/>
    <n v="19"/>
    <n v="9.5959595959595953E-2"/>
    <m/>
    <n v="70"/>
    <n v="0.26119402985074625"/>
    <n v="277"/>
    <n v="198"/>
    <n v="70"/>
    <n v="0.26119402985074625"/>
  </r>
  <r>
    <x v="23"/>
    <x v="57"/>
    <s v="HANOI"/>
    <n v="1"/>
    <n v="1"/>
    <m/>
    <m/>
    <n v="0"/>
    <n v="4162"/>
    <n v="3741"/>
    <n v="92"/>
    <n v="2.4592354985298048E-2"/>
    <n v="35"/>
    <n v="192"/>
    <n v="4.8387096774193547E-2"/>
    <n v="4163"/>
    <n v="3777"/>
    <n v="192"/>
    <n v="4.8374905517762662E-2"/>
  </r>
  <r>
    <x v="23"/>
    <x v="136"/>
    <s v="HARARE"/>
    <n v="1"/>
    <n v="1"/>
    <m/>
    <m/>
    <n v="0"/>
    <n v="1202"/>
    <n v="980"/>
    <n v="41"/>
    <n v="4.1836734693877553E-2"/>
    <n v="1"/>
    <n v="131"/>
    <n v="0.11780575539568346"/>
    <n v="1203"/>
    <n v="982"/>
    <n v="131"/>
    <n v="0.11769991015274034"/>
  </r>
  <r>
    <x v="24"/>
    <x v="3"/>
    <s v="CANBERRA"/>
    <m/>
    <m/>
    <m/>
    <m/>
    <s v=""/>
    <n v="11"/>
    <n v="11"/>
    <m/>
    <n v="0"/>
    <m/>
    <m/>
    <n v="0"/>
    <n v="11"/>
    <n v="11"/>
    <s v=""/>
    <s v=""/>
  </r>
  <r>
    <x v="24"/>
    <x v="94"/>
    <s v="DHAKA"/>
    <n v="3"/>
    <n v="2"/>
    <m/>
    <n v="1"/>
    <n v="0.33333333333333331"/>
    <n v="11416"/>
    <n v="6363"/>
    <n v="945"/>
    <n v="0.14851485148514851"/>
    <n v="21"/>
    <n v="4793"/>
    <n v="0.42882705556052608"/>
    <n v="11419"/>
    <n v="6386"/>
    <n v="4794"/>
    <n v="0.42880143112701252"/>
  </r>
  <r>
    <x v="24"/>
    <x v="5"/>
    <s v="SARAJEVO"/>
    <m/>
    <m/>
    <m/>
    <m/>
    <s v=""/>
    <n v="10"/>
    <n v="7"/>
    <n v="2"/>
    <n v="0.2857142857142857"/>
    <n v="2"/>
    <m/>
    <n v="0"/>
    <n v="10"/>
    <n v="9"/>
    <s v=""/>
    <s v=""/>
  </r>
  <r>
    <x v="24"/>
    <x v="9"/>
    <s v="SANTIAGO DE CHILE"/>
    <m/>
    <m/>
    <m/>
    <m/>
    <s v=""/>
    <n v="15"/>
    <n v="11"/>
    <n v="5"/>
    <n v="0.45454545454545453"/>
    <m/>
    <n v="4"/>
    <n v="0.26666666666666666"/>
    <n v="15"/>
    <n v="11"/>
    <n v="4"/>
    <n v="0.26666666666666666"/>
  </r>
  <r>
    <x v="24"/>
    <x v="10"/>
    <s v="BEIJING"/>
    <m/>
    <m/>
    <m/>
    <m/>
    <s v=""/>
    <n v="11778"/>
    <n v="10250"/>
    <n v="2275"/>
    <n v="0.22195121951219512"/>
    <m/>
    <n v="1347"/>
    <n v="0.1161507286367164"/>
    <n v="11778"/>
    <n v="10250"/>
    <n v="1347"/>
    <n v="0.1161507286367164"/>
  </r>
  <r>
    <x v="24"/>
    <x v="10"/>
    <s v="SHANGHAI"/>
    <m/>
    <m/>
    <m/>
    <m/>
    <s v=""/>
    <n v="18005"/>
    <n v="16076"/>
    <n v="5087"/>
    <n v="0.31643443642697189"/>
    <m/>
    <n v="1599"/>
    <n v="9.0466760961810472E-2"/>
    <n v="18005"/>
    <n v="16076"/>
    <n v="1599"/>
    <n v="9.0466760961810472E-2"/>
  </r>
  <r>
    <x v="24"/>
    <x v="11"/>
    <s v="BOGOTA"/>
    <m/>
    <m/>
    <m/>
    <m/>
    <s v=""/>
    <n v="1771"/>
    <n v="1201"/>
    <n v="193"/>
    <n v="0.16069941715237301"/>
    <n v="1"/>
    <n v="555"/>
    <n v="0.31587933978372223"/>
    <n v="1771"/>
    <n v="1202"/>
    <n v="555"/>
    <n v="0.31587933978372223"/>
  </r>
  <r>
    <x v="24"/>
    <x v="13"/>
    <s v="HAVANA"/>
    <m/>
    <m/>
    <m/>
    <m/>
    <s v=""/>
    <n v="1284"/>
    <n v="852"/>
    <n v="53"/>
    <n v="6.2206572769953054E-2"/>
    <m/>
    <n v="432"/>
    <n v="0.3364485981308411"/>
    <n v="1284"/>
    <n v="852"/>
    <n v="432"/>
    <n v="0.3364485981308411"/>
  </r>
  <r>
    <x v="24"/>
    <x v="15"/>
    <s v="CAIRO"/>
    <m/>
    <m/>
    <m/>
    <m/>
    <s v=""/>
    <n v="3510"/>
    <n v="2205"/>
    <n v="735"/>
    <n v="0.33333333333333331"/>
    <n v="1"/>
    <n v="1327"/>
    <n v="0.37560147183696574"/>
    <n v="3510"/>
    <n v="2206"/>
    <n v="1327"/>
    <n v="0.37560147183696574"/>
  </r>
  <r>
    <x v="24"/>
    <x v="16"/>
    <s v="ADDIS ABEBA"/>
    <m/>
    <m/>
    <m/>
    <m/>
    <s v=""/>
    <n v="1"/>
    <n v="1"/>
    <m/>
    <n v="0"/>
    <m/>
    <m/>
    <n v="0"/>
    <n v="1"/>
    <n v="1"/>
    <s v=""/>
    <s v=""/>
  </r>
  <r>
    <x v="24"/>
    <x v="80"/>
    <s v="PARIS"/>
    <m/>
    <m/>
    <m/>
    <m/>
    <s v=""/>
    <n v="3"/>
    <n v="1"/>
    <m/>
    <n v="0"/>
    <n v="1"/>
    <n v="1"/>
    <n v="0.33333333333333331"/>
    <n v="3"/>
    <n v="2"/>
    <n v="1"/>
    <n v="0.33333333333333331"/>
  </r>
  <r>
    <x v="24"/>
    <x v="18"/>
    <s v="BERLIN"/>
    <m/>
    <m/>
    <m/>
    <m/>
    <s v=""/>
    <n v="12"/>
    <n v="5"/>
    <n v="4"/>
    <n v="0.8"/>
    <m/>
    <n v="6"/>
    <n v="0.54545454545454541"/>
    <n v="12"/>
    <n v="5"/>
    <n v="6"/>
    <n v="0.54545454545454541"/>
  </r>
  <r>
    <x v="24"/>
    <x v="68"/>
    <s v="ATHENS"/>
    <m/>
    <m/>
    <m/>
    <m/>
    <s v=""/>
    <n v="10"/>
    <n v="3"/>
    <m/>
    <n v="0"/>
    <m/>
    <n v="6"/>
    <n v="0.66666666666666663"/>
    <n v="10"/>
    <n v="3"/>
    <n v="6"/>
    <n v="0.66666666666666663"/>
  </r>
  <r>
    <x v="24"/>
    <x v="116"/>
    <s v="GUATEMALA CITY"/>
    <m/>
    <m/>
    <m/>
    <m/>
    <s v=""/>
    <n v="18"/>
    <n v="18"/>
    <n v="1"/>
    <n v="5.5555555555555552E-2"/>
    <m/>
    <n v="0"/>
    <n v="0"/>
    <n v="18"/>
    <n v="18"/>
    <s v=""/>
    <s v=""/>
  </r>
  <r>
    <x v="24"/>
    <x v="20"/>
    <s v="NEW DELHI"/>
    <m/>
    <m/>
    <m/>
    <m/>
    <s v=""/>
    <n v="34621"/>
    <n v="28354"/>
    <n v="5844"/>
    <n v="0.20610848557522748"/>
    <n v="2"/>
    <n v="6159"/>
    <n v="0.17844415471534117"/>
    <n v="34621"/>
    <n v="28356"/>
    <n v="6159"/>
    <n v="0.17844415471534117"/>
  </r>
  <r>
    <x v="24"/>
    <x v="22"/>
    <s v="TEHERAN"/>
    <m/>
    <m/>
    <m/>
    <m/>
    <s v=""/>
    <n v="5418"/>
    <n v="722"/>
    <n v="91"/>
    <n v="0.12603878116343489"/>
    <n v="17"/>
    <n v="4153"/>
    <n v="0.84893704006541293"/>
    <n v="5418"/>
    <n v="739"/>
    <n v="4153"/>
    <n v="0.84893704006541293"/>
  </r>
  <r>
    <x v="24"/>
    <x v="81"/>
    <s v="BAGHDAD"/>
    <m/>
    <m/>
    <m/>
    <m/>
    <s v=""/>
    <n v="55"/>
    <n v="53"/>
    <n v="9"/>
    <n v="0.16981132075471697"/>
    <n v="1"/>
    <m/>
    <n v="0"/>
    <n v="55"/>
    <n v="54"/>
    <s v=""/>
    <s v=""/>
  </r>
  <r>
    <x v="24"/>
    <x v="24"/>
    <s v="JERUSALEM"/>
    <m/>
    <m/>
    <m/>
    <m/>
    <s v=""/>
    <n v="405"/>
    <n v="208"/>
    <n v="30"/>
    <n v="0.14423076923076922"/>
    <n v="3"/>
    <n v="197"/>
    <n v="0.48284313725490197"/>
    <n v="405"/>
    <n v="211"/>
    <n v="197"/>
    <n v="0.48284313725490197"/>
  </r>
  <r>
    <x v="24"/>
    <x v="24"/>
    <s v="TEL AVIV"/>
    <m/>
    <m/>
    <m/>
    <m/>
    <s v=""/>
    <n v="41"/>
    <n v="35"/>
    <n v="3"/>
    <n v="8.5714285714285715E-2"/>
    <n v="1"/>
    <n v="4"/>
    <n v="0.1"/>
    <n v="41"/>
    <n v="36"/>
    <n v="4"/>
    <n v="0.1"/>
  </r>
  <r>
    <x v="24"/>
    <x v="70"/>
    <s v="ROME"/>
    <m/>
    <m/>
    <m/>
    <m/>
    <s v=""/>
    <n v="21"/>
    <n v="14"/>
    <n v="2"/>
    <n v="0.14285714285714285"/>
    <m/>
    <n v="6"/>
    <n v="0.3"/>
    <n v="21"/>
    <n v="14"/>
    <n v="6"/>
    <n v="0.3"/>
  </r>
  <r>
    <x v="24"/>
    <x v="25"/>
    <s v="TOKYO"/>
    <m/>
    <m/>
    <m/>
    <m/>
    <s v=""/>
    <n v="304"/>
    <n v="254"/>
    <n v="28"/>
    <n v="0.11023622047244094"/>
    <m/>
    <n v="17"/>
    <n v="6.273062730627306E-2"/>
    <n v="304"/>
    <n v="254"/>
    <n v="17"/>
    <n v="6.273062730627306E-2"/>
  </r>
  <r>
    <x v="24"/>
    <x v="26"/>
    <s v="AMMAN"/>
    <m/>
    <m/>
    <m/>
    <m/>
    <s v=""/>
    <n v="1139"/>
    <n v="810"/>
    <n v="146"/>
    <n v="0.18024691358024691"/>
    <n v="7"/>
    <n v="313"/>
    <n v="0.27699115044247785"/>
    <n v="1139"/>
    <n v="817"/>
    <n v="313"/>
    <n v="0.27699115044247785"/>
  </r>
  <r>
    <x v="24"/>
    <x v="28"/>
    <s v="NAIROBI"/>
    <m/>
    <m/>
    <m/>
    <m/>
    <s v=""/>
    <n v="13374"/>
    <n v="8957"/>
    <n v="2737"/>
    <n v="0.30557106173942167"/>
    <n v="22"/>
    <n v="4270"/>
    <n v="0.32228847460185672"/>
    <n v="13374"/>
    <n v="8979"/>
    <n v="4270"/>
    <n v="0.32228847460185672"/>
  </r>
  <r>
    <x v="24"/>
    <x v="30"/>
    <s v="BEIRUT"/>
    <m/>
    <m/>
    <m/>
    <m/>
    <s v=""/>
    <n v="1539"/>
    <n v="473"/>
    <n v="81"/>
    <n v="0.17124735729386892"/>
    <n v="40"/>
    <n v="1019"/>
    <n v="0.66514360313315923"/>
    <n v="1539"/>
    <n v="513"/>
    <n v="1019"/>
    <n v="0.66514360313315923"/>
  </r>
  <r>
    <x v="24"/>
    <x v="161"/>
    <s v="MONROVIA"/>
    <m/>
    <m/>
    <m/>
    <m/>
    <s v=""/>
    <n v="121"/>
    <n v="120"/>
    <n v="17"/>
    <n v="0.14166666666666666"/>
    <m/>
    <m/>
    <n v="0"/>
    <n v="121"/>
    <n v="120"/>
    <s v=""/>
    <s v=""/>
  </r>
  <r>
    <x v="24"/>
    <x v="33"/>
    <s v="RABAT"/>
    <m/>
    <m/>
    <m/>
    <m/>
    <s v=""/>
    <n v="2823"/>
    <n v="1958"/>
    <n v="321"/>
    <n v="0.16394279877425944"/>
    <m/>
    <n v="887"/>
    <n v="0.31177504393673111"/>
    <n v="2823"/>
    <n v="1958"/>
    <n v="887"/>
    <n v="0.31177504393673111"/>
  </r>
  <r>
    <x v="24"/>
    <x v="34"/>
    <s v="ABUJA"/>
    <m/>
    <m/>
    <m/>
    <m/>
    <s v=""/>
    <n v="2"/>
    <n v="1"/>
    <m/>
    <n v="0"/>
    <m/>
    <m/>
    <n v="0"/>
    <n v="2"/>
    <n v="1"/>
    <s v=""/>
    <s v=""/>
  </r>
  <r>
    <x v="24"/>
    <x v="35"/>
    <s v="SKOPJE"/>
    <m/>
    <m/>
    <m/>
    <m/>
    <s v=""/>
    <n v="5403"/>
    <n v="21"/>
    <n v="15"/>
    <n v="0.7142857142857143"/>
    <n v="4627"/>
    <n v="802"/>
    <n v="0.1471559633027523"/>
    <n v="5403"/>
    <n v="4648"/>
    <n v="802"/>
    <n v="0.1471559633027523"/>
  </r>
  <r>
    <x v="24"/>
    <x v="37"/>
    <s v="ISLAMABAD"/>
    <m/>
    <m/>
    <m/>
    <m/>
    <s v=""/>
    <n v="472"/>
    <n v="223"/>
    <n v="67"/>
    <n v="0.30044843049327352"/>
    <n v="3"/>
    <n v="328"/>
    <n v="0.59205776173285196"/>
    <n v="472"/>
    <n v="226"/>
    <n v="328"/>
    <n v="0.59205776173285196"/>
  </r>
  <r>
    <x v="24"/>
    <x v="40"/>
    <s v="BUCHAREST"/>
    <m/>
    <m/>
    <m/>
    <m/>
    <s v=""/>
    <n v="96"/>
    <n v="74"/>
    <n v="10"/>
    <n v="0.13513513513513514"/>
    <m/>
    <n v="16"/>
    <n v="0.17777777777777778"/>
    <n v="96"/>
    <n v="74"/>
    <n v="16"/>
    <n v="0.17777777777777778"/>
  </r>
  <r>
    <x v="24"/>
    <x v="41"/>
    <s v="MOSCOW"/>
    <m/>
    <m/>
    <m/>
    <m/>
    <s v=""/>
    <n v="3074"/>
    <n v="2029"/>
    <n v="737"/>
    <n v="0.36323311976343026"/>
    <n v="264"/>
    <n v="910"/>
    <n v="0.28410864814236653"/>
    <n v="3074"/>
    <n v="2293"/>
    <n v="910"/>
    <n v="0.28410864814236653"/>
  </r>
  <r>
    <x v="24"/>
    <x v="42"/>
    <s v="RIYADH"/>
    <m/>
    <m/>
    <m/>
    <m/>
    <s v=""/>
    <n v="2359"/>
    <n v="1879"/>
    <n v="462"/>
    <n v="0.24587546567323043"/>
    <n v="16"/>
    <n v="435"/>
    <n v="0.18669527896995708"/>
    <n v="2359"/>
    <n v="1895"/>
    <n v="435"/>
    <n v="0.18669527896995708"/>
  </r>
  <r>
    <x v="24"/>
    <x v="44"/>
    <s v="BELGRADE"/>
    <m/>
    <m/>
    <m/>
    <m/>
    <s v=""/>
    <n v="110"/>
    <n v="97"/>
    <n v="39"/>
    <n v="0.40206185567010311"/>
    <m/>
    <n v="8"/>
    <n v="7.6190476190476197E-2"/>
    <n v="110"/>
    <n v="97"/>
    <n v="8"/>
    <n v="7.6190476190476197E-2"/>
  </r>
  <r>
    <x v="24"/>
    <x v="47"/>
    <s v="PRETORIA"/>
    <m/>
    <m/>
    <m/>
    <m/>
    <s v=""/>
    <n v="2"/>
    <n v="2"/>
    <m/>
    <n v="0"/>
    <m/>
    <m/>
    <n v="0"/>
    <n v="2"/>
    <n v="2"/>
    <s v=""/>
    <s v=""/>
  </r>
  <r>
    <x v="24"/>
    <x v="48"/>
    <s v="SEOUL"/>
    <m/>
    <m/>
    <m/>
    <m/>
    <s v=""/>
    <n v="227"/>
    <n v="208"/>
    <n v="22"/>
    <n v="0.10576923076923077"/>
    <m/>
    <n v="7"/>
    <n v="3.255813953488372E-2"/>
    <n v="227"/>
    <n v="208"/>
    <n v="7"/>
    <n v="3.255813953488372E-2"/>
  </r>
  <r>
    <x v="24"/>
    <x v="85"/>
    <s v="MADRID"/>
    <m/>
    <m/>
    <m/>
    <m/>
    <s v=""/>
    <n v="33"/>
    <n v="31"/>
    <n v="1"/>
    <n v="3.2258064516129031E-2"/>
    <m/>
    <n v="1"/>
    <n v="3.125E-2"/>
    <n v="33"/>
    <n v="31"/>
    <n v="1"/>
    <n v="3.125E-2"/>
  </r>
  <r>
    <x v="24"/>
    <x v="130"/>
    <s v="KHARTOUM"/>
    <m/>
    <m/>
    <m/>
    <m/>
    <s v=""/>
    <n v="64"/>
    <n v="24"/>
    <n v="2"/>
    <n v="8.3333333333333329E-2"/>
    <m/>
    <n v="34"/>
    <n v="0.58620689655172409"/>
    <n v="64"/>
    <n v="24"/>
    <n v="34"/>
    <n v="0.58620689655172409"/>
  </r>
  <r>
    <x v="24"/>
    <x v="78"/>
    <s v="DAR ES SALAAM"/>
    <m/>
    <m/>
    <m/>
    <m/>
    <s v=""/>
    <n v="3"/>
    <n v="3"/>
    <m/>
    <n v="0"/>
    <m/>
    <m/>
    <n v="0"/>
    <n v="3"/>
    <n v="3"/>
    <s v=""/>
    <s v=""/>
  </r>
  <r>
    <x v="24"/>
    <x v="51"/>
    <s v="BANGKOK"/>
    <m/>
    <m/>
    <m/>
    <m/>
    <s v=""/>
    <n v="18293"/>
    <n v="15171"/>
    <n v="1298"/>
    <n v="8.5557972447432601E-2"/>
    <n v="2"/>
    <n v="3032"/>
    <n v="0.16654765174402636"/>
    <n v="18293"/>
    <n v="15173"/>
    <n v="3032"/>
    <n v="0.16654765174402636"/>
  </r>
  <r>
    <x v="24"/>
    <x v="53"/>
    <s v="ISTANBUL"/>
    <m/>
    <m/>
    <m/>
    <m/>
    <s v=""/>
    <n v="15268"/>
    <n v="11838"/>
    <n v="7248"/>
    <n v="0.61226558540293974"/>
    <n v="4"/>
    <n v="3427"/>
    <n v="0.22444167921933328"/>
    <n v="15268"/>
    <n v="11842"/>
    <n v="3427"/>
    <n v="0.22444167921933328"/>
  </r>
  <r>
    <x v="24"/>
    <x v="54"/>
    <s v="ABU DHABI"/>
    <m/>
    <m/>
    <m/>
    <m/>
    <s v=""/>
    <n v="4299"/>
    <n v="2866"/>
    <n v="750"/>
    <n v="0.26168876482903003"/>
    <n v="18"/>
    <n v="1420"/>
    <n v="0.3299256505576208"/>
    <n v="4299"/>
    <n v="2884"/>
    <n v="1420"/>
    <n v="0.3299256505576208"/>
  </r>
  <r>
    <x v="24"/>
    <x v="55"/>
    <s v="LONDON"/>
    <m/>
    <m/>
    <m/>
    <m/>
    <s v=""/>
    <n v="7648"/>
    <n v="6440"/>
    <n v="1608"/>
    <n v="0.24968944099378881"/>
    <n v="11"/>
    <n v="866"/>
    <n v="0.11835451687850213"/>
    <n v="7648"/>
    <n v="6451"/>
    <n v="866"/>
    <n v="0.11835451687850213"/>
  </r>
  <r>
    <x v="24"/>
    <x v="56"/>
    <s v="WASHINGTON, DC"/>
    <m/>
    <m/>
    <m/>
    <m/>
    <s v=""/>
    <n v="4087"/>
    <n v="3736"/>
    <n v="864"/>
    <n v="0.23126338329764454"/>
    <n v="5"/>
    <n v="299"/>
    <n v="7.4009900990099006E-2"/>
    <n v="4087"/>
    <n v="3741"/>
    <n v="299"/>
    <n v="7.4009900990099006E-2"/>
  </r>
  <r>
    <x v="24"/>
    <x v="57"/>
    <s v="HANOI"/>
    <m/>
    <m/>
    <m/>
    <m/>
    <s v=""/>
    <n v="6"/>
    <n v="6"/>
    <m/>
    <n v="0"/>
    <m/>
    <m/>
    <n v="0"/>
    <n v="6"/>
    <n v="6"/>
    <s v=""/>
    <s v=""/>
  </r>
  <r>
    <x v="25"/>
    <x v="1"/>
    <s v="ALGIERS"/>
    <n v="0"/>
    <n v="0"/>
    <n v="0"/>
    <n v="0"/>
    <s v=""/>
    <n v="3864"/>
    <n v="2342"/>
    <n v="1993"/>
    <n v="0.8509820666097353"/>
    <n v="28"/>
    <n v="1494"/>
    <n v="0.38664596273291924"/>
    <n v="3864"/>
    <n v="2370"/>
    <n v="1494"/>
    <n v="0.38664596273291924"/>
  </r>
  <r>
    <x v="25"/>
    <x v="2"/>
    <s v="BUENOS AIRES"/>
    <n v="0"/>
    <n v="0"/>
    <n v="0"/>
    <n v="0"/>
    <s v=""/>
    <n v="34"/>
    <n v="27"/>
    <n v="12"/>
    <n v="0.44444444444444442"/>
    <n v="0"/>
    <n v="7"/>
    <n v="0.20588235294117646"/>
    <n v="34"/>
    <n v="27"/>
    <n v="7"/>
    <n v="0.20588235294117646"/>
  </r>
  <r>
    <x v="25"/>
    <x v="3"/>
    <s v="SYDNEY"/>
    <n v="0"/>
    <n v="0"/>
    <n v="0"/>
    <n v="0"/>
    <s v=""/>
    <n v="1026"/>
    <n v="1021"/>
    <n v="1002"/>
    <n v="0.9813907933398629"/>
    <n v="1"/>
    <n v="4"/>
    <n v="3.8986354775828458E-3"/>
    <n v="1026"/>
    <n v="1022"/>
    <n v="4"/>
    <n v="3.8986354775828458E-3"/>
  </r>
  <r>
    <x v="25"/>
    <x v="59"/>
    <s v="VIENNA"/>
    <n v="0"/>
    <n v="0"/>
    <n v="0"/>
    <n v="0"/>
    <s v=""/>
    <n v="438"/>
    <n v="438"/>
    <n v="425"/>
    <n v="0.97031963470319638"/>
    <n v="0"/>
    <n v="0"/>
    <n v="0"/>
    <n v="438"/>
    <n v="438"/>
    <s v=""/>
    <s v=""/>
  </r>
  <r>
    <x v="25"/>
    <x v="4"/>
    <s v="BAKU"/>
    <n v="0"/>
    <n v="0"/>
    <n v="0"/>
    <n v="0"/>
    <s v=""/>
    <n v="2849"/>
    <n v="2690"/>
    <n v="1795"/>
    <n v="0.66728624535315983"/>
    <n v="0"/>
    <n v="159"/>
    <n v="5.5809055809055812E-2"/>
    <n v="2849"/>
    <n v="2690"/>
    <n v="159"/>
    <n v="5.5809055809055812E-2"/>
  </r>
  <r>
    <x v="25"/>
    <x v="94"/>
    <s v="DHAKA"/>
    <n v="0"/>
    <n v="0"/>
    <n v="0"/>
    <n v="0"/>
    <s v=""/>
    <n v="1600"/>
    <n v="1245"/>
    <n v="541"/>
    <n v="0.43453815261044176"/>
    <n v="5"/>
    <n v="350"/>
    <n v="0.21875"/>
    <n v="1600"/>
    <n v="1250"/>
    <n v="350"/>
    <n v="0.21875"/>
  </r>
  <r>
    <x v="25"/>
    <x v="6"/>
    <s v="RIO DE JANEIRO"/>
    <n v="0"/>
    <n v="0"/>
    <n v="0"/>
    <n v="0"/>
    <s v=""/>
    <n v="17"/>
    <n v="11"/>
    <n v="11"/>
    <n v="1"/>
    <n v="0"/>
    <n v="6"/>
    <n v="0.35294117647058826"/>
    <n v="17"/>
    <n v="11"/>
    <n v="6"/>
    <n v="0.35294117647058826"/>
  </r>
  <r>
    <x v="25"/>
    <x v="6"/>
    <s v="SAO PAULO"/>
    <n v="0"/>
    <n v="0"/>
    <n v="0"/>
    <n v="0"/>
    <s v=""/>
    <n v="86"/>
    <n v="82"/>
    <n v="76"/>
    <n v="0.92682926829268297"/>
    <n v="0"/>
    <n v="4"/>
    <n v="4.6511627906976744E-2"/>
    <n v="86"/>
    <n v="82"/>
    <n v="4"/>
    <n v="4.6511627906976744E-2"/>
  </r>
  <r>
    <x v="25"/>
    <x v="63"/>
    <s v="YAONDE"/>
    <n v="0"/>
    <n v="0"/>
    <n v="0"/>
    <n v="0"/>
    <s v=""/>
    <n v="1804"/>
    <n v="1483"/>
    <n v="199"/>
    <n v="0.13418745785569791"/>
    <n v="4"/>
    <n v="317"/>
    <n v="0.17572062084257206"/>
    <n v="1804"/>
    <n v="1487"/>
    <n v="317"/>
    <n v="0.17572062084257206"/>
  </r>
  <r>
    <x v="25"/>
    <x v="8"/>
    <s v="MONTREAL"/>
    <n v="1"/>
    <n v="1"/>
    <n v="1"/>
    <n v="0"/>
    <n v="0"/>
    <n v="1992"/>
    <n v="1879"/>
    <n v="1756"/>
    <n v="0.93453964874933471"/>
    <n v="34"/>
    <n v="79"/>
    <n v="3.9658634538152611E-2"/>
    <n v="1993"/>
    <n v="1914"/>
    <n v="79"/>
    <n v="3.9638735574510787E-2"/>
  </r>
  <r>
    <x v="25"/>
    <x v="8"/>
    <s v="OTTAWA"/>
    <n v="0"/>
    <n v="0"/>
    <n v="0"/>
    <n v="0"/>
    <s v=""/>
    <n v="9"/>
    <n v="9"/>
    <n v="9"/>
    <n v="1"/>
    <n v="0"/>
    <n v="0"/>
    <n v="0"/>
    <n v="9"/>
    <n v="9"/>
    <s v=""/>
    <s v=""/>
  </r>
  <r>
    <x v="25"/>
    <x v="8"/>
    <s v="VANCOUVER"/>
    <n v="13"/>
    <n v="13"/>
    <n v="1"/>
    <n v="0"/>
    <n v="0"/>
    <n v="2618"/>
    <n v="2537"/>
    <n v="1257"/>
    <n v="0.49546708711076076"/>
    <n v="0"/>
    <n v="81"/>
    <n v="3.0939648586707412E-2"/>
    <n v="2631"/>
    <n v="2550"/>
    <n v="81"/>
    <n v="3.0786773090079819E-2"/>
  </r>
  <r>
    <x v="25"/>
    <x v="9"/>
    <s v="SANTIAGO DE CHILE"/>
    <n v="0"/>
    <n v="0"/>
    <n v="0"/>
    <n v="0"/>
    <s v=""/>
    <n v="144"/>
    <n v="142"/>
    <n v="127"/>
    <n v="0.89436619718309862"/>
    <n v="0"/>
    <n v="2"/>
    <n v="1.3888888888888888E-2"/>
    <n v="144"/>
    <n v="142"/>
    <n v="2"/>
    <n v="1.3888888888888888E-2"/>
  </r>
  <r>
    <x v="25"/>
    <x v="10"/>
    <s v="BEIJING"/>
    <n v="0"/>
    <n v="0"/>
    <n v="0"/>
    <n v="0"/>
    <s v=""/>
    <n v="20052"/>
    <n v="19315"/>
    <n v="8781"/>
    <n v="0.4546207610665286"/>
    <n v="0"/>
    <n v="737"/>
    <n v="3.6754438460003987E-2"/>
    <n v="20052"/>
    <n v="19315"/>
    <n v="737"/>
    <n v="3.6754438460003987E-2"/>
  </r>
  <r>
    <x v="25"/>
    <x v="10"/>
    <s v="GUANGZHOU (CANTON)"/>
    <n v="0"/>
    <n v="0"/>
    <n v="0"/>
    <n v="0"/>
    <s v=""/>
    <n v="12875"/>
    <n v="12018"/>
    <n v="2429"/>
    <n v="0.20211349642203361"/>
    <n v="0"/>
    <n v="857"/>
    <n v="6.6563106796116503E-2"/>
    <n v="12875"/>
    <n v="12018"/>
    <n v="857"/>
    <n v="6.6563106796116503E-2"/>
  </r>
  <r>
    <x v="25"/>
    <x v="10"/>
    <s v="SHANGHAI"/>
    <n v="1"/>
    <n v="1"/>
    <n v="1"/>
    <n v="0"/>
    <n v="0"/>
    <n v="36973"/>
    <n v="35991"/>
    <n v="24242"/>
    <n v="0.67355727820844102"/>
    <n v="1"/>
    <n v="981"/>
    <n v="2.6532875341465395E-2"/>
    <n v="36974"/>
    <n v="35993"/>
    <n v="981"/>
    <n v="2.6532157732460648E-2"/>
  </r>
  <r>
    <x v="25"/>
    <x v="11"/>
    <s v="BOGOTA"/>
    <n v="0"/>
    <n v="0"/>
    <n v="0"/>
    <n v="0"/>
    <s v=""/>
    <n v="26"/>
    <n v="25"/>
    <n v="14"/>
    <n v="0.56000000000000005"/>
    <n v="0"/>
    <n v="1"/>
    <n v="3.8461538461538464E-2"/>
    <n v="26"/>
    <n v="25"/>
    <n v="1"/>
    <n v="3.8461538461538464E-2"/>
  </r>
  <r>
    <x v="25"/>
    <x v="64"/>
    <s v="KINSHASA"/>
    <n v="0"/>
    <n v="0"/>
    <n v="0"/>
    <n v="0"/>
    <s v=""/>
    <n v="1375"/>
    <n v="616"/>
    <n v="155"/>
    <n v="0.25162337662337664"/>
    <n v="37"/>
    <n v="722"/>
    <n v="0.52509090909090905"/>
    <n v="1375"/>
    <n v="653"/>
    <n v="722"/>
    <n v="0.52509090909090905"/>
  </r>
  <r>
    <x v="25"/>
    <x v="110"/>
    <s v="SAN JOSE"/>
    <n v="0"/>
    <n v="0"/>
    <n v="0"/>
    <n v="0"/>
    <s v=""/>
    <n v="40"/>
    <n v="37"/>
    <n v="19"/>
    <n v="0.51351351351351349"/>
    <n v="3"/>
    <n v="0"/>
    <n v="0"/>
    <n v="40"/>
    <n v="40"/>
    <s v=""/>
    <s v=""/>
  </r>
  <r>
    <x v="25"/>
    <x v="65"/>
    <s v="ABIDJAN"/>
    <n v="1"/>
    <n v="0"/>
    <n v="0"/>
    <n v="1"/>
    <n v="1"/>
    <n v="1824"/>
    <n v="1284"/>
    <n v="563"/>
    <n v="0.4384735202492212"/>
    <n v="32"/>
    <n v="508"/>
    <n v="0.27850877192982454"/>
    <n v="1825"/>
    <n v="1316"/>
    <n v="509"/>
    <n v="0.2789041095890411"/>
  </r>
  <r>
    <x v="25"/>
    <x v="13"/>
    <s v="HAVANA"/>
    <n v="23"/>
    <n v="20"/>
    <n v="18"/>
    <n v="3"/>
    <n v="0.13043478260869565"/>
    <n v="1041"/>
    <n v="859"/>
    <n v="156"/>
    <n v="0.18160651920838183"/>
    <n v="0"/>
    <n v="182"/>
    <n v="0.17483189241114314"/>
    <n v="1064"/>
    <n v="879"/>
    <n v="185"/>
    <n v="0.17387218045112782"/>
  </r>
  <r>
    <x v="25"/>
    <x v="112"/>
    <s v="SANTO DOMINGO"/>
    <n v="0"/>
    <n v="0"/>
    <n v="0"/>
    <n v="0"/>
    <s v=""/>
    <n v="1822"/>
    <n v="1449"/>
    <n v="492"/>
    <n v="0.33954451345755693"/>
    <n v="3"/>
    <n v="370"/>
    <n v="0.2030735455543359"/>
    <n v="1822"/>
    <n v="1452"/>
    <n v="370"/>
    <n v="0.2030735455543359"/>
  </r>
  <r>
    <x v="25"/>
    <x v="113"/>
    <s v="QUITO"/>
    <n v="0"/>
    <n v="0"/>
    <n v="0"/>
    <n v="0"/>
    <s v=""/>
    <n v="1980"/>
    <n v="1637"/>
    <n v="1625"/>
    <n v="0.99266951740989617"/>
    <n v="2"/>
    <n v="341"/>
    <n v="0.17222222222222222"/>
    <n v="1980"/>
    <n v="1639"/>
    <n v="341"/>
    <n v="0.17222222222222222"/>
  </r>
  <r>
    <x v="25"/>
    <x v="15"/>
    <s v="CAIRO"/>
    <n v="0"/>
    <n v="0"/>
    <n v="0"/>
    <n v="0"/>
    <s v=""/>
    <n v="4402"/>
    <n v="3233"/>
    <n v="951"/>
    <n v="0.29415403649860811"/>
    <n v="55"/>
    <n v="1114"/>
    <n v="0.2530667878237165"/>
    <n v="4402"/>
    <n v="3288"/>
    <n v="1114"/>
    <n v="0.2530667878237165"/>
  </r>
  <r>
    <x v="25"/>
    <x v="16"/>
    <s v="ADDIS ABEBA"/>
    <n v="0"/>
    <n v="0"/>
    <n v="0"/>
    <n v="0"/>
    <s v=""/>
    <n v="1140"/>
    <n v="977"/>
    <n v="140"/>
    <n v="0.14329580348004095"/>
    <n v="35"/>
    <n v="128"/>
    <n v="0.11228070175438597"/>
    <n v="1140"/>
    <n v="1012"/>
    <n v="128"/>
    <n v="0.11228070175438597"/>
  </r>
  <r>
    <x v="25"/>
    <x v="80"/>
    <s v="PARIS"/>
    <n v="0"/>
    <n v="0"/>
    <n v="0"/>
    <n v="0"/>
    <s v=""/>
    <n v="23"/>
    <n v="23"/>
    <n v="23"/>
    <n v="1"/>
    <n v="0"/>
    <n v="0"/>
    <n v="0"/>
    <n v="23"/>
    <n v="23"/>
    <s v=""/>
    <s v=""/>
  </r>
  <r>
    <x v="25"/>
    <x v="17"/>
    <s v="TBILISSI"/>
    <n v="0"/>
    <n v="0"/>
    <n v="0"/>
    <n v="0"/>
    <s v=""/>
    <n v="407"/>
    <n v="373"/>
    <n v="266"/>
    <n v="0.71313672922252014"/>
    <n v="2"/>
    <n v="32"/>
    <n v="7.8624078624078622E-2"/>
    <n v="407"/>
    <n v="375"/>
    <n v="32"/>
    <n v="7.8624078624078622E-2"/>
  </r>
  <r>
    <x v="25"/>
    <x v="18"/>
    <s v="BERLIN"/>
    <n v="0"/>
    <n v="0"/>
    <n v="0"/>
    <n v="0"/>
    <s v=""/>
    <n v="1"/>
    <n v="0"/>
    <n v="0"/>
    <s v=""/>
    <n v="1"/>
    <n v="0"/>
    <n v="0"/>
    <n v="1"/>
    <n v="1"/>
    <s v=""/>
    <s v=""/>
  </r>
  <r>
    <x v="25"/>
    <x v="18"/>
    <s v="FRANKFURT/MAIN"/>
    <n v="0"/>
    <n v="0"/>
    <n v="0"/>
    <n v="0"/>
    <s v=""/>
    <n v="5"/>
    <n v="4"/>
    <n v="4"/>
    <n v="1"/>
    <n v="1"/>
    <n v="0"/>
    <n v="0"/>
    <n v="5"/>
    <n v="5"/>
    <s v=""/>
    <s v=""/>
  </r>
  <r>
    <x v="25"/>
    <x v="18"/>
    <s v="STUTTGART"/>
    <n v="0"/>
    <n v="0"/>
    <n v="0"/>
    <n v="0"/>
    <s v=""/>
    <n v="6"/>
    <n v="6"/>
    <n v="6"/>
    <n v="1"/>
    <n v="0"/>
    <n v="0"/>
    <n v="0"/>
    <n v="6"/>
    <n v="6"/>
    <s v=""/>
    <s v=""/>
  </r>
  <r>
    <x v="25"/>
    <x v="88"/>
    <s v="ACCRA"/>
    <n v="130"/>
    <n v="126"/>
    <n v="88"/>
    <n v="4"/>
    <n v="3.0769230769230771E-2"/>
    <n v="4348"/>
    <n v="2456"/>
    <n v="423"/>
    <n v="0.17223127035830618"/>
    <n v="2"/>
    <n v="1890"/>
    <n v="0.43468261269549219"/>
    <n v="4478"/>
    <n v="2584"/>
    <n v="1894"/>
    <n v="0.42295667708798573"/>
  </r>
  <r>
    <x v="25"/>
    <x v="19"/>
    <s v="HONG KONG"/>
    <n v="0"/>
    <n v="0"/>
    <n v="0"/>
    <n v="0"/>
    <s v=""/>
    <n v="963"/>
    <n v="934"/>
    <n v="197"/>
    <n v="0.21092077087794434"/>
    <n v="0"/>
    <n v="29"/>
    <n v="3.0114226375908618E-2"/>
    <n v="963"/>
    <n v="934"/>
    <n v="29"/>
    <n v="3.0114226375908618E-2"/>
  </r>
  <r>
    <x v="25"/>
    <x v="20"/>
    <s v="NEW DELHI"/>
    <n v="0"/>
    <n v="0"/>
    <n v="0"/>
    <n v="0"/>
    <s v=""/>
    <n v="189646"/>
    <n v="166919"/>
    <n v="164440"/>
    <n v="0.98514848519341713"/>
    <n v="97"/>
    <n v="22630"/>
    <n v="0.11932758929795513"/>
    <n v="189646"/>
    <n v="167016"/>
    <n v="22630"/>
    <n v="0.11932758929795513"/>
  </r>
  <r>
    <x v="25"/>
    <x v="21"/>
    <s v="JAKARTA"/>
    <n v="0"/>
    <n v="0"/>
    <n v="0"/>
    <n v="0"/>
    <s v=""/>
    <n v="21318"/>
    <n v="20717"/>
    <n v="4525"/>
    <n v="0.21841965535550514"/>
    <n v="147"/>
    <n v="454"/>
    <n v="2.129655690027207E-2"/>
    <n v="21318"/>
    <n v="20864"/>
    <n v="454"/>
    <n v="2.129655690027207E-2"/>
  </r>
  <r>
    <x v="25"/>
    <x v="22"/>
    <s v="TEHERAN"/>
    <n v="0"/>
    <n v="0"/>
    <n v="0"/>
    <n v="0"/>
    <s v=""/>
    <n v="10346"/>
    <n v="9350"/>
    <n v="1522"/>
    <n v="0.1627807486631016"/>
    <n v="231"/>
    <n v="765"/>
    <n v="7.3941619949739024E-2"/>
    <n v="10346"/>
    <n v="9581"/>
    <n v="765"/>
    <n v="7.3941619949739024E-2"/>
  </r>
  <r>
    <x v="25"/>
    <x v="24"/>
    <s v="TEL AVIV"/>
    <n v="1"/>
    <n v="1"/>
    <n v="0"/>
    <n v="0"/>
    <n v="0"/>
    <n v="347"/>
    <n v="323"/>
    <n v="304"/>
    <n v="0.94117647058823528"/>
    <n v="0"/>
    <n v="24"/>
    <n v="6.9164265129683003E-2"/>
    <n v="348"/>
    <n v="324"/>
    <n v="24"/>
    <n v="6.8965517241379309E-2"/>
  </r>
  <r>
    <x v="25"/>
    <x v="70"/>
    <s v="MILAN"/>
    <n v="0"/>
    <n v="0"/>
    <n v="0"/>
    <n v="0"/>
    <s v=""/>
    <n v="6"/>
    <n v="1"/>
    <n v="1"/>
    <n v="1"/>
    <n v="5"/>
    <n v="0"/>
    <n v="0"/>
    <n v="6"/>
    <n v="6"/>
    <s v=""/>
    <s v=""/>
  </r>
  <r>
    <x v="25"/>
    <x v="70"/>
    <s v="ROME"/>
    <n v="0"/>
    <n v="0"/>
    <n v="0"/>
    <n v="0"/>
    <s v=""/>
    <n v="24"/>
    <n v="23"/>
    <n v="1"/>
    <n v="4.3478260869565216E-2"/>
    <n v="1"/>
    <n v="0"/>
    <n v="0"/>
    <n v="24"/>
    <n v="24"/>
    <s v=""/>
    <s v=""/>
  </r>
  <r>
    <x v="25"/>
    <x v="25"/>
    <s v="TOKYO"/>
    <n v="0"/>
    <n v="0"/>
    <n v="0"/>
    <n v="0"/>
    <s v=""/>
    <n v="759"/>
    <n v="710"/>
    <n v="375"/>
    <n v="0.528169014084507"/>
    <n v="2"/>
    <n v="47"/>
    <n v="6.1923583662714096E-2"/>
    <n v="759"/>
    <n v="712"/>
    <n v="47"/>
    <n v="6.1923583662714096E-2"/>
  </r>
  <r>
    <x v="25"/>
    <x v="26"/>
    <s v="AMMAN"/>
    <n v="0"/>
    <n v="0"/>
    <n v="0"/>
    <n v="0"/>
    <s v=""/>
    <n v="2866"/>
    <n v="2590"/>
    <n v="1356"/>
    <n v="0.52355212355212355"/>
    <n v="110"/>
    <n v="166"/>
    <n v="5.7920446615491977E-2"/>
    <n v="2866"/>
    <n v="2700"/>
    <n v="166"/>
    <n v="5.7920446615491977E-2"/>
  </r>
  <r>
    <x v="25"/>
    <x v="27"/>
    <s v="ASTANA"/>
    <n v="0"/>
    <n v="0"/>
    <n v="0"/>
    <n v="0"/>
    <s v=""/>
    <n v="4493"/>
    <n v="3955"/>
    <n v="940"/>
    <n v="0.23767383059418457"/>
    <n v="49"/>
    <n v="489"/>
    <n v="0.10883596705987091"/>
    <n v="4493"/>
    <n v="4004"/>
    <n v="489"/>
    <n v="0.10883596705987091"/>
  </r>
  <r>
    <x v="25"/>
    <x v="28"/>
    <s v="NAIROBI"/>
    <n v="0"/>
    <n v="0"/>
    <n v="0"/>
    <n v="0"/>
    <s v=""/>
    <n v="4103"/>
    <n v="3463"/>
    <n v="1966"/>
    <n v="0.56771585330638175"/>
    <n v="127"/>
    <n v="513"/>
    <n v="0.12503046551303923"/>
    <n v="4103"/>
    <n v="3590"/>
    <n v="513"/>
    <n v="0.12503046551303923"/>
  </r>
  <r>
    <x v="25"/>
    <x v="82"/>
    <s v="PRISTINA"/>
    <n v="1"/>
    <n v="0"/>
    <n v="0"/>
    <n v="1"/>
    <n v="1"/>
    <n v="33255"/>
    <n v="596"/>
    <n v="594"/>
    <n v="0.99664429530201337"/>
    <n v="28642"/>
    <n v="4017"/>
    <n v="0.12079386558412269"/>
    <n v="33256"/>
    <n v="29238"/>
    <n v="4018"/>
    <n v="0.12082030310319943"/>
  </r>
  <r>
    <x v="25"/>
    <x v="141"/>
    <s v="BISHKEK"/>
    <n v="0"/>
    <n v="0"/>
    <n v="0"/>
    <n v="0"/>
    <s v=""/>
    <n v="4278"/>
    <n v="2560"/>
    <n v="278"/>
    <n v="0.10859375"/>
    <n v="24"/>
    <n v="1694"/>
    <n v="0.3959794296400187"/>
    <n v="4278"/>
    <n v="2584"/>
    <n v="1694"/>
    <n v="0.3959794296400187"/>
  </r>
  <r>
    <x v="25"/>
    <x v="30"/>
    <s v="BEIRUT"/>
    <n v="0"/>
    <n v="0"/>
    <n v="0"/>
    <n v="0"/>
    <s v=""/>
    <n v="3310"/>
    <n v="2390"/>
    <n v="1331"/>
    <n v="0.55690376569037658"/>
    <n v="163"/>
    <n v="757"/>
    <n v="0.22870090634441087"/>
    <n v="3310"/>
    <n v="2553"/>
    <n v="757"/>
    <n v="0.22870090634441087"/>
  </r>
  <r>
    <x v="25"/>
    <x v="120"/>
    <s v="ANTANANARIVO"/>
    <n v="0"/>
    <n v="0"/>
    <n v="0"/>
    <n v="0"/>
    <s v=""/>
    <n v="1047"/>
    <n v="829"/>
    <n v="248"/>
    <n v="0.29915560916767192"/>
    <n v="1"/>
    <n v="217"/>
    <n v="0.2072588347659981"/>
    <n v="1047"/>
    <n v="830"/>
    <n v="217"/>
    <n v="0.2072588347659981"/>
  </r>
  <r>
    <x v="25"/>
    <x v="32"/>
    <s v="MEXICO CITY"/>
    <n v="0"/>
    <n v="0"/>
    <n v="0"/>
    <n v="0"/>
    <s v=""/>
    <n v="135"/>
    <n v="120"/>
    <n v="41"/>
    <n v="0.34166666666666667"/>
    <n v="0"/>
    <n v="15"/>
    <n v="0.1111111111111111"/>
    <n v="135"/>
    <n v="120"/>
    <n v="15"/>
    <n v="0.1111111111111111"/>
  </r>
  <r>
    <x v="25"/>
    <x v="33"/>
    <s v="RABAT"/>
    <n v="0"/>
    <n v="0"/>
    <n v="0"/>
    <n v="0"/>
    <s v=""/>
    <n v="4961"/>
    <n v="4162"/>
    <n v="3415"/>
    <n v="0.82051898125901013"/>
    <n v="6"/>
    <n v="793"/>
    <n v="0.15984680507962104"/>
    <n v="4961"/>
    <n v="4168"/>
    <n v="793"/>
    <n v="0.15984680507962104"/>
  </r>
  <r>
    <x v="25"/>
    <x v="100"/>
    <s v="KATHMANDU"/>
    <n v="4"/>
    <n v="0"/>
    <n v="0"/>
    <n v="4"/>
    <n v="1"/>
    <n v="2820"/>
    <n v="1770"/>
    <n v="292"/>
    <n v="0.16497175141242937"/>
    <n v="0"/>
    <n v="1050"/>
    <n v="0.37234042553191488"/>
    <n v="2824"/>
    <n v="1770"/>
    <n v="1054"/>
    <n v="0.37322946175637395"/>
  </r>
  <r>
    <x v="25"/>
    <x v="144"/>
    <s v="THE HAGUE"/>
    <n v="0"/>
    <n v="0"/>
    <n v="0"/>
    <n v="0"/>
    <s v=""/>
    <n v="11"/>
    <n v="10"/>
    <n v="7"/>
    <n v="0.7"/>
    <n v="1"/>
    <n v="0"/>
    <n v="0"/>
    <n v="11"/>
    <n v="11"/>
    <s v=""/>
    <s v=""/>
  </r>
  <r>
    <x v="25"/>
    <x v="125"/>
    <s v="WELLINGTON"/>
    <n v="0"/>
    <n v="0"/>
    <n v="0"/>
    <n v="0"/>
    <s v=""/>
    <n v="205"/>
    <n v="204"/>
    <n v="188"/>
    <n v="0.92156862745098034"/>
    <n v="0"/>
    <n v="1"/>
    <n v="4.8780487804878049E-3"/>
    <n v="205"/>
    <n v="204"/>
    <n v="1"/>
    <n v="4.8780487804878049E-3"/>
  </r>
  <r>
    <x v="25"/>
    <x v="34"/>
    <s v="ABUJA"/>
    <n v="1"/>
    <n v="1"/>
    <n v="0"/>
    <n v="0"/>
    <n v="0"/>
    <n v="2550"/>
    <n v="2138"/>
    <n v="480"/>
    <n v="0.22450888681010289"/>
    <n v="15"/>
    <n v="397"/>
    <n v="0.15568627450980393"/>
    <n v="2551"/>
    <n v="2154"/>
    <n v="397"/>
    <n v="0.15562524500196001"/>
  </r>
  <r>
    <x v="25"/>
    <x v="37"/>
    <s v="ISLAMABAD"/>
    <n v="0"/>
    <n v="0"/>
    <n v="0"/>
    <n v="0"/>
    <s v=""/>
    <n v="3347"/>
    <n v="1648"/>
    <n v="219"/>
    <n v="0.1328883495145631"/>
    <n v="137"/>
    <n v="1562"/>
    <n v="0.46668658500149385"/>
    <n v="3347"/>
    <n v="1785"/>
    <n v="1562"/>
    <n v="0.46668658500149385"/>
  </r>
  <r>
    <x v="25"/>
    <x v="146"/>
    <s v="RAMALLAH"/>
    <n v="0"/>
    <n v="0"/>
    <n v="0"/>
    <n v="0"/>
    <s v=""/>
    <n v="643"/>
    <n v="609"/>
    <n v="181"/>
    <n v="0.29720853858784896"/>
    <n v="8"/>
    <n v="26"/>
    <n v="4.0435458786936239E-2"/>
    <n v="643"/>
    <n v="617"/>
    <n v="26"/>
    <n v="4.0435458786936239E-2"/>
  </r>
  <r>
    <x v="25"/>
    <x v="38"/>
    <s v="LIMA"/>
    <n v="0"/>
    <n v="0"/>
    <n v="0"/>
    <n v="0"/>
    <s v=""/>
    <n v="121"/>
    <n v="99"/>
    <n v="85"/>
    <n v="0.85858585858585856"/>
    <n v="0"/>
    <n v="22"/>
    <n v="0.18181818181818182"/>
    <n v="121"/>
    <n v="99"/>
    <n v="22"/>
    <n v="0.18181818181818182"/>
  </r>
  <r>
    <x v="25"/>
    <x v="39"/>
    <s v="MANILA"/>
    <n v="0"/>
    <n v="0"/>
    <n v="0"/>
    <n v="0"/>
    <s v=""/>
    <n v="11718"/>
    <n v="11230"/>
    <n v="8270"/>
    <n v="0.736420302760463"/>
    <n v="0"/>
    <n v="488"/>
    <n v="4.1645331967912612E-2"/>
    <n v="11718"/>
    <n v="11230"/>
    <n v="488"/>
    <n v="4.1645331967912612E-2"/>
  </r>
  <r>
    <x v="25"/>
    <x v="84"/>
    <s v="LISBON"/>
    <n v="0"/>
    <n v="0"/>
    <n v="0"/>
    <n v="0"/>
    <s v=""/>
    <n v="1"/>
    <n v="1"/>
    <n v="0"/>
    <n v="0"/>
    <n v="0"/>
    <n v="0"/>
    <n v="0"/>
    <n v="1"/>
    <n v="1"/>
    <s v=""/>
    <s v=""/>
  </r>
  <r>
    <x v="25"/>
    <x v="74"/>
    <s v="DOHA"/>
    <n v="0"/>
    <n v="0"/>
    <n v="0"/>
    <n v="0"/>
    <s v=""/>
    <n v="11547"/>
    <n v="10664"/>
    <n v="9749"/>
    <n v="0.91419729932483118"/>
    <n v="111"/>
    <n v="772"/>
    <n v="6.6857192344331864E-2"/>
    <n v="11547"/>
    <n v="10775"/>
    <n v="772"/>
    <n v="6.6857192344331864E-2"/>
  </r>
  <r>
    <x v="25"/>
    <x v="40"/>
    <s v="BUCHAREST"/>
    <n v="0"/>
    <n v="0"/>
    <n v="0"/>
    <n v="0"/>
    <s v=""/>
    <n v="416"/>
    <n v="410"/>
    <n v="297"/>
    <n v="0.724390243902439"/>
    <n v="0"/>
    <n v="6"/>
    <n v="1.4423076923076924E-2"/>
    <n v="416"/>
    <n v="410"/>
    <n v="6"/>
    <n v="1.4423076923076924E-2"/>
  </r>
  <r>
    <x v="25"/>
    <x v="41"/>
    <s v="MOSCOW"/>
    <n v="0"/>
    <n v="0"/>
    <n v="0"/>
    <n v="0"/>
    <s v=""/>
    <n v="9980"/>
    <n v="8260"/>
    <n v="6676"/>
    <n v="0.80823244552058116"/>
    <n v="1138"/>
    <n v="582"/>
    <n v="5.8316633266533066E-2"/>
    <n v="9980"/>
    <n v="9398"/>
    <n v="582"/>
    <n v="5.8316633266533066E-2"/>
  </r>
  <r>
    <x v="25"/>
    <x v="42"/>
    <s v="RIYADH"/>
    <n v="0"/>
    <n v="0"/>
    <n v="0"/>
    <n v="0"/>
    <s v=""/>
    <n v="34288"/>
    <n v="33280"/>
    <n v="31290"/>
    <n v="0.94020432692307687"/>
    <n v="36"/>
    <n v="972"/>
    <n v="2.8348110125991602E-2"/>
    <n v="34288"/>
    <n v="33316"/>
    <n v="972"/>
    <n v="2.8348110125991602E-2"/>
  </r>
  <r>
    <x v="25"/>
    <x v="43"/>
    <s v="DAKAR"/>
    <n v="0"/>
    <n v="0"/>
    <n v="0"/>
    <n v="0"/>
    <s v=""/>
    <n v="2541"/>
    <n v="1694"/>
    <n v="531"/>
    <n v="0.31345926800472257"/>
    <n v="13"/>
    <n v="834"/>
    <n v="0.32821723730814639"/>
    <n v="2541"/>
    <n v="1707"/>
    <n v="834"/>
    <n v="0.32821723730814639"/>
  </r>
  <r>
    <x v="25"/>
    <x v="44"/>
    <s v="BELGRADE"/>
    <n v="1"/>
    <n v="0"/>
    <n v="0"/>
    <n v="1"/>
    <n v="1"/>
    <n v="1540"/>
    <n v="1430"/>
    <n v="1006"/>
    <n v="0.7034965034965035"/>
    <n v="0"/>
    <n v="110"/>
    <n v="7.1428571428571425E-2"/>
    <n v="1541"/>
    <n v="1430"/>
    <n v="111"/>
    <n v="7.2031148604802073E-2"/>
  </r>
  <r>
    <x v="25"/>
    <x v="76"/>
    <s v="SINGAPORE"/>
    <n v="2"/>
    <n v="2"/>
    <n v="2"/>
    <n v="0"/>
    <n v="0"/>
    <n v="4416"/>
    <n v="4151"/>
    <n v="2412"/>
    <n v="0.58106480366176827"/>
    <n v="157"/>
    <n v="108"/>
    <n v="2.4456521739130436E-2"/>
    <n v="4418"/>
    <n v="4310"/>
    <n v="108"/>
    <n v="2.444545043005885E-2"/>
  </r>
  <r>
    <x v="25"/>
    <x v="47"/>
    <s v="PRETORIA"/>
    <n v="2"/>
    <n v="2"/>
    <n v="1"/>
    <n v="0"/>
    <n v="0"/>
    <n v="7116"/>
    <n v="6780"/>
    <n v="4956"/>
    <n v="0.73097345132743363"/>
    <n v="23"/>
    <n v="313"/>
    <n v="4.398538504777965E-2"/>
    <n v="7118"/>
    <n v="6805"/>
    <n v="313"/>
    <n v="4.3973026130935657E-2"/>
  </r>
  <r>
    <x v="25"/>
    <x v="48"/>
    <s v="SEOUL"/>
    <n v="0"/>
    <n v="0"/>
    <n v="0"/>
    <n v="0"/>
    <s v=""/>
    <n v="393"/>
    <n v="362"/>
    <n v="46"/>
    <n v="0.1270718232044199"/>
    <n v="1"/>
    <n v="30"/>
    <n v="7.6335877862595422E-2"/>
    <n v="393"/>
    <n v="363"/>
    <n v="30"/>
    <n v="7.6335877862595422E-2"/>
  </r>
  <r>
    <x v="25"/>
    <x v="85"/>
    <s v="BARCELONA"/>
    <n v="0"/>
    <n v="0"/>
    <n v="0"/>
    <n v="0"/>
    <s v=""/>
    <n v="1"/>
    <n v="1"/>
    <n v="1"/>
    <n v="1"/>
    <n v="0"/>
    <n v="0"/>
    <n v="0"/>
    <n v="1"/>
    <n v="1"/>
    <s v=""/>
    <s v=""/>
  </r>
  <r>
    <x v="25"/>
    <x v="85"/>
    <s v="MADRID"/>
    <n v="0"/>
    <n v="0"/>
    <n v="0"/>
    <n v="0"/>
    <s v=""/>
    <n v="22"/>
    <n v="21"/>
    <n v="21"/>
    <n v="1"/>
    <n v="1"/>
    <n v="0"/>
    <n v="0"/>
    <n v="22"/>
    <n v="22"/>
    <s v=""/>
    <s v=""/>
  </r>
  <r>
    <x v="25"/>
    <x v="129"/>
    <s v="COLOMBO"/>
    <n v="42"/>
    <n v="29"/>
    <n v="19"/>
    <n v="13"/>
    <n v="0.30952380952380953"/>
    <n v="6285"/>
    <n v="3980"/>
    <n v="1514"/>
    <n v="0.38040201005025126"/>
    <n v="111"/>
    <n v="2194"/>
    <n v="0.349085123309467"/>
    <n v="6327"/>
    <n v="4120"/>
    <n v="2207"/>
    <n v="0.34882250671724357"/>
  </r>
  <r>
    <x v="25"/>
    <x v="130"/>
    <s v="KHARTOUM"/>
    <n v="0"/>
    <n v="0"/>
    <n v="0"/>
    <n v="0"/>
    <s v=""/>
    <n v="140"/>
    <n v="100"/>
    <n v="15"/>
    <n v="0.15"/>
    <n v="1"/>
    <n v="39"/>
    <n v="0.27857142857142858"/>
    <n v="140"/>
    <n v="101"/>
    <n v="39"/>
    <n v="0.27857142857142858"/>
  </r>
  <r>
    <x v="25"/>
    <x v="50"/>
    <s v="TAIPEI"/>
    <n v="0"/>
    <n v="0"/>
    <n v="0"/>
    <n v="0"/>
    <s v=""/>
    <n v="115"/>
    <n v="112"/>
    <n v="21"/>
    <n v="0.1875"/>
    <n v="0"/>
    <n v="3"/>
    <n v="2.6086956521739129E-2"/>
    <n v="115"/>
    <n v="112"/>
    <n v="3"/>
    <n v="2.6086956521739129E-2"/>
  </r>
  <r>
    <x v="25"/>
    <x v="78"/>
    <s v="DAR ES SALAAM"/>
    <n v="0"/>
    <n v="0"/>
    <n v="0"/>
    <n v="0"/>
    <s v=""/>
    <n v="1275"/>
    <n v="1156"/>
    <n v="407"/>
    <n v="0.35207612456747406"/>
    <n v="0"/>
    <n v="119"/>
    <n v="9.3333333333333338E-2"/>
    <n v="1275"/>
    <n v="1156"/>
    <n v="119"/>
    <n v="9.3333333333333338E-2"/>
  </r>
  <r>
    <x v="25"/>
    <x v="51"/>
    <s v="BANGKOK"/>
    <n v="0"/>
    <n v="0"/>
    <n v="0"/>
    <n v="0"/>
    <s v=""/>
    <n v="43441"/>
    <n v="42252"/>
    <n v="8587"/>
    <n v="0.20323298305405663"/>
    <n v="3"/>
    <n v="1186"/>
    <n v="2.7301397297483945E-2"/>
    <n v="43441"/>
    <n v="42255"/>
    <n v="1186"/>
    <n v="2.7301397297483945E-2"/>
  </r>
  <r>
    <x v="25"/>
    <x v="52"/>
    <s v="TUNIS"/>
    <n v="0"/>
    <n v="0"/>
    <n v="0"/>
    <n v="0"/>
    <s v=""/>
    <n v="5186"/>
    <n v="3941"/>
    <n v="3528"/>
    <n v="0.89520426287744226"/>
    <n v="69"/>
    <n v="1176"/>
    <n v="0.22676436559969149"/>
    <n v="5186"/>
    <n v="4010"/>
    <n v="1176"/>
    <n v="0.22676436559969149"/>
  </r>
  <r>
    <x v="25"/>
    <x v="53"/>
    <s v="ISTANBUL"/>
    <n v="0"/>
    <n v="0"/>
    <n v="0"/>
    <n v="0"/>
    <s v=""/>
    <n v="19127"/>
    <n v="15047"/>
    <n v="10868"/>
    <n v="0.72227021997740415"/>
    <n v="417"/>
    <n v="3663"/>
    <n v="0.19150938463951483"/>
    <n v="19127"/>
    <n v="15464"/>
    <n v="3663"/>
    <n v="0.19150938463951483"/>
  </r>
  <r>
    <x v="25"/>
    <x v="54"/>
    <s v="ABU DHABI"/>
    <n v="1"/>
    <n v="1"/>
    <n v="0"/>
    <n v="0"/>
    <n v="0"/>
    <n v="21465"/>
    <n v="17604"/>
    <n v="8555"/>
    <n v="0.4859690979322881"/>
    <n v="124"/>
    <n v="3737"/>
    <n v="0.17409736780805962"/>
    <n v="21466"/>
    <n v="17729"/>
    <n v="3737"/>
    <n v="0.17408925743035497"/>
  </r>
  <r>
    <x v="25"/>
    <x v="55"/>
    <s v="LONDON"/>
    <n v="32"/>
    <n v="32"/>
    <n v="31"/>
    <n v="0"/>
    <n v="0"/>
    <n v="10268"/>
    <n v="9306"/>
    <n v="9236"/>
    <n v="0.99247797120137549"/>
    <n v="72"/>
    <n v="890"/>
    <n v="8.6677054927931443E-2"/>
    <n v="10300"/>
    <n v="9410"/>
    <n v="890"/>
    <n v="8.6407766990291263E-2"/>
  </r>
  <r>
    <x v="25"/>
    <x v="56"/>
    <s v="ATLANTA, GA"/>
    <n v="0"/>
    <n v="0"/>
    <n v="0"/>
    <n v="0"/>
    <s v=""/>
    <n v="1598"/>
    <n v="1593"/>
    <n v="1591"/>
    <n v="0.99874450721908348"/>
    <n v="0"/>
    <n v="5"/>
    <n v="3.1289111389236545E-3"/>
    <n v="1598"/>
    <n v="1593"/>
    <n v="5"/>
    <n v="3.1289111389236545E-3"/>
  </r>
  <r>
    <x v="25"/>
    <x v="56"/>
    <s v="NEW YORK, NY"/>
    <n v="0"/>
    <n v="0"/>
    <n v="0"/>
    <n v="0"/>
    <s v=""/>
    <n v="3024"/>
    <n v="2939"/>
    <n v="2881"/>
    <n v="0.9802653963933311"/>
    <n v="39"/>
    <n v="46"/>
    <n v="1.5211640211640211E-2"/>
    <n v="3024"/>
    <n v="2978"/>
    <n v="46"/>
    <n v="1.5211640211640211E-2"/>
  </r>
  <r>
    <x v="25"/>
    <x v="56"/>
    <s v="SAN FRANCISCO, CA"/>
    <n v="0"/>
    <n v="0"/>
    <n v="0"/>
    <n v="0"/>
    <s v=""/>
    <n v="3394"/>
    <n v="2930"/>
    <n v="2924"/>
    <n v="0.99795221843003412"/>
    <n v="19"/>
    <n v="445"/>
    <n v="0.13111373011196228"/>
    <n v="3394"/>
    <n v="2949"/>
    <n v="445"/>
    <n v="0.13111373011196228"/>
  </r>
  <r>
    <x v="25"/>
    <x v="56"/>
    <s v="WASHINGTON, DC"/>
    <n v="0"/>
    <n v="0"/>
    <n v="0"/>
    <n v="0"/>
    <s v=""/>
    <n v="983"/>
    <n v="976"/>
    <n v="969"/>
    <n v="0.99282786885245899"/>
    <n v="3"/>
    <n v="4"/>
    <n v="4.0691759918616479E-3"/>
    <n v="983"/>
    <n v="979"/>
    <n v="4"/>
    <n v="4.0691759918616479E-3"/>
  </r>
  <r>
    <x v="25"/>
    <x v="135"/>
    <s v="CARACAS"/>
    <n v="0"/>
    <n v="0"/>
    <n v="0"/>
    <n v="0"/>
    <s v=""/>
    <n v="6"/>
    <n v="5"/>
    <n v="5"/>
    <n v="1"/>
    <n v="0"/>
    <n v="1"/>
    <n v="0.16666666666666666"/>
    <n v="6"/>
    <n v="5"/>
    <n v="1"/>
    <n v="0.16666666666666666"/>
  </r>
  <r>
    <x v="25"/>
    <x v="57"/>
    <s v="HO CHI MINH"/>
    <n v="0"/>
    <n v="0"/>
    <n v="0"/>
    <n v="0"/>
    <s v=""/>
    <n v="6600"/>
    <n v="5945"/>
    <n v="1028"/>
    <n v="0.17291841883936082"/>
    <n v="15"/>
    <n v="640"/>
    <n v="9.696969696969697E-2"/>
    <n v="6600"/>
    <n v="5960"/>
    <n v="640"/>
    <n v="9.69696969696969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5" applyNumberFormats="0" applyBorderFormats="0" applyFontFormats="0" applyPatternFormats="0" applyAlignmentFormats="0" applyWidthHeightFormats="1" dataCaption="Data" updatedVersion="8" minRefreshableVersion="3" showMemberPropertyTips="0" useAutoFormatting="1" itemPrintTitles="1" createdVersion="4" indent="0" showHeaders="0" compact="0" compactData="0" gridDropZones="1">
  <location ref="A4:F32" firstHeaderRow="1" firstDataRow="2" firstDataCol="1" rowPageCount="1" colPageCount="1"/>
  <pivotFields count="19">
    <pivotField axis="axisRow" compact="0" outline="0" subtotalTop="0" showAll="0" includeNewItemsInFilter="1" sortType="ascending">
      <items count="37">
        <item x="0"/>
        <item m="1" x="34"/>
        <item x="1"/>
        <item x="2"/>
        <item x="3"/>
        <item m="1" x="32"/>
        <item x="4"/>
        <item m="1" x="28"/>
        <item x="5"/>
        <item m="1" x="31"/>
        <item x="6"/>
        <item m="1" x="27"/>
        <item x="7"/>
        <item x="8"/>
        <item x="9"/>
        <item m="1" x="33"/>
        <item x="10"/>
        <item x="11"/>
        <item x="12"/>
        <item x="13"/>
        <item x="14"/>
        <item m="1" x="35"/>
        <item x="15"/>
        <item x="16"/>
        <item x="17"/>
        <item m="1" x="29"/>
        <item x="18"/>
        <item x="19"/>
        <item x="20"/>
        <item m="1" x="30"/>
        <item x="21"/>
        <item x="22"/>
        <item x="23"/>
        <item x="24"/>
        <item x="25"/>
        <item m="1" x="26"/>
        <item t="default"/>
      </items>
    </pivotField>
    <pivotField axis="axisPage" compact="0" outline="0" subtotalTop="0" showAll="0" includeNewItemsInFilter="1" sortType="ascending">
      <items count="206">
        <item m="1" x="183"/>
        <item x="0"/>
        <item x="1"/>
        <item x="160"/>
        <item x="58"/>
        <item x="2"/>
        <item x="86"/>
        <item x="3"/>
        <item x="59"/>
        <item x="4"/>
        <item x="102"/>
        <item x="94"/>
        <item x="87"/>
        <item x="60"/>
        <item x="103"/>
        <item m="1" x="192"/>
        <item x="104"/>
        <item x="5"/>
        <item x="137"/>
        <item x="6"/>
        <item m="1" x="190"/>
        <item x="7"/>
        <item x="61"/>
        <item x="62"/>
        <item x="105"/>
        <item x="63"/>
        <item x="8"/>
        <item x="155"/>
        <item x="106"/>
        <item x="107"/>
        <item x="9"/>
        <item x="10"/>
        <item x="11"/>
        <item x="108"/>
        <item m="1" x="181"/>
        <item x="109"/>
        <item x="64"/>
        <item m="1" x="201"/>
        <item m="1" x="193"/>
        <item x="110"/>
        <item x="65"/>
        <item m="1" x="168"/>
        <item x="12"/>
        <item x="13"/>
        <item x="14"/>
        <item x="66"/>
        <item x="95"/>
        <item x="111"/>
        <item x="112"/>
        <item x="113"/>
        <item x="15"/>
        <item x="138"/>
        <item x="114"/>
        <item x="152"/>
        <item x="139"/>
        <item x="16"/>
        <item m="1" x="173"/>
        <item x="67"/>
        <item m="1" x="182"/>
        <item m="1" x="170"/>
        <item x="80"/>
        <item x="115"/>
        <item x="17"/>
        <item x="18"/>
        <item x="88"/>
        <item x="68"/>
        <item x="116"/>
        <item x="117"/>
        <item m="1" x="176"/>
        <item x="156"/>
        <item x="118"/>
        <item m="1" x="191"/>
        <item m="1" x="165"/>
        <item x="140"/>
        <item x="19"/>
        <item x="69"/>
        <item x="96"/>
        <item x="20"/>
        <item x="21"/>
        <item x="22"/>
        <item m="1" x="167"/>
        <item x="81"/>
        <item x="23"/>
        <item x="24"/>
        <item x="70"/>
        <item x="71"/>
        <item x="25"/>
        <item x="26"/>
        <item x="27"/>
        <item x="28"/>
        <item m="1" x="194"/>
        <item m="1" x="199"/>
        <item m="1" x="189"/>
        <item m="1" x="202"/>
        <item x="82"/>
        <item x="29"/>
        <item x="141"/>
        <item m="1" x="172"/>
        <item x="119"/>
        <item x="142"/>
        <item x="30"/>
        <item x="161"/>
        <item x="151"/>
        <item m="1" x="166"/>
        <item x="143"/>
        <item x="154"/>
        <item m="1" x="200"/>
        <item x="157"/>
        <item m="1" x="174"/>
        <item x="120"/>
        <item m="1" x="203"/>
        <item x="31"/>
        <item x="97"/>
        <item x="121"/>
        <item x="122"/>
        <item x="123"/>
        <item x="32"/>
        <item x="89"/>
        <item m="1" x="188"/>
        <item m="1" x="175"/>
        <item x="90"/>
        <item x="83"/>
        <item x="33"/>
        <item x="98"/>
        <item x="124"/>
        <item x="99"/>
        <item x="100"/>
        <item x="144"/>
        <item x="125"/>
        <item x="145"/>
        <item x="126"/>
        <item x="34"/>
        <item m="1" x="162"/>
        <item x="35"/>
        <item x="127"/>
        <item x="36"/>
        <item x="37"/>
        <item m="1" x="198"/>
        <item x="146"/>
        <item x="72"/>
        <item m="1" x="179"/>
        <item x="147"/>
        <item x="38"/>
        <item x="39"/>
        <item x="73"/>
        <item x="84"/>
        <item m="1" x="180"/>
        <item x="74"/>
        <item x="40"/>
        <item m="1" x="204"/>
        <item x="41"/>
        <item x="75"/>
        <item x="128"/>
        <item x="153"/>
        <item m="1" x="171"/>
        <item x="158"/>
        <item x="42"/>
        <item x="43"/>
        <item x="44"/>
        <item m="1" x="196"/>
        <item m="1" x="195"/>
        <item x="76"/>
        <item x="45"/>
        <item x="46"/>
        <item x="47"/>
        <item x="48"/>
        <item m="1" x="163"/>
        <item x="85"/>
        <item x="129"/>
        <item x="130"/>
        <item x="131"/>
        <item x="101"/>
        <item x="77"/>
        <item x="49"/>
        <item m="1" x="169"/>
        <item x="50"/>
        <item m="1" x="184"/>
        <item m="1" x="186"/>
        <item x="148"/>
        <item x="78"/>
        <item m="1" x="197"/>
        <item m="1" x="187"/>
        <item x="51"/>
        <item x="159"/>
        <item x="132"/>
        <item x="149"/>
        <item x="52"/>
        <item m="1" x="177"/>
        <item x="53"/>
        <item x="150"/>
        <item x="79"/>
        <item x="91"/>
        <item x="54"/>
        <item x="55"/>
        <item x="133"/>
        <item x="56"/>
        <item x="92"/>
        <item x="134"/>
        <item x="135"/>
        <item m="1" x="178"/>
        <item x="57"/>
        <item m="1" x="185"/>
        <item x="93"/>
        <item x="136"/>
        <item m="1" x="164"/>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7">
    <i>
      <x/>
    </i>
    <i>
      <x v="2"/>
    </i>
    <i>
      <x v="3"/>
    </i>
    <i>
      <x v="4"/>
    </i>
    <i>
      <x v="6"/>
    </i>
    <i>
      <x v="8"/>
    </i>
    <i>
      <x v="10"/>
    </i>
    <i>
      <x v="12"/>
    </i>
    <i>
      <x v="13"/>
    </i>
    <i>
      <x v="14"/>
    </i>
    <i>
      <x v="16"/>
    </i>
    <i>
      <x v="17"/>
    </i>
    <i>
      <x v="18"/>
    </i>
    <i>
      <x v="19"/>
    </i>
    <i>
      <x v="20"/>
    </i>
    <i>
      <x v="22"/>
    </i>
    <i>
      <x v="23"/>
    </i>
    <i>
      <x v="24"/>
    </i>
    <i>
      <x v="26"/>
    </i>
    <i>
      <x v="27"/>
    </i>
    <i>
      <x v="28"/>
    </i>
    <i>
      <x v="30"/>
    </i>
    <i>
      <x v="31"/>
    </i>
    <i>
      <x v="32"/>
    </i>
    <i>
      <x v="33"/>
    </i>
    <i>
      <x v="34"/>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65">
      <pivotArea type="all" dataOnly="0" outline="0" fieldPosition="0"/>
    </format>
    <format dxfId="164">
      <pivotArea field="1" type="button" dataOnly="0" labelOnly="1" outline="0" axis="axisPage" fieldPosition="0"/>
    </format>
    <format dxfId="163">
      <pivotArea field="1" type="button" dataOnly="0" labelOnly="1" outline="0" axis="axisPage" fieldPosition="0"/>
    </format>
    <format dxfId="162">
      <pivotArea field="1" type="button" dataOnly="0" labelOnly="1" outline="0" axis="axisPage" fieldPosition="0"/>
    </format>
    <format dxfId="161">
      <pivotArea field="1" type="button" dataOnly="0" labelOnly="1" outline="0" axis="axisPage" fieldPosition="0"/>
    </format>
    <format dxfId="160">
      <pivotArea field="1" type="button" dataOnly="0" labelOnly="1" outline="0" axis="axisPage" fieldPosition="0"/>
    </format>
    <format dxfId="159">
      <pivotArea outline="0" fieldPosition="0"/>
    </format>
    <format dxfId="158">
      <pivotArea field="0" type="button" dataOnly="0" labelOnly="1" outline="0" axis="axisRow" fieldPosition="0"/>
    </format>
    <format dxfId="157">
      <pivotArea dataOnly="0" labelOnly="1" outline="0" fieldPosition="0">
        <references count="1">
          <reference field="0" count="0"/>
        </references>
      </pivotArea>
    </format>
    <format dxfId="156">
      <pivotArea dataOnly="0" labelOnly="1" grandRow="1" outline="0" fieldPosition="0"/>
    </format>
    <format dxfId="155">
      <pivotArea type="origin" dataOnly="0" labelOnly="1" outline="0" fieldPosition="0"/>
    </format>
    <format dxfId="154">
      <pivotArea field="-2" type="button" dataOnly="0" labelOnly="1" outline="0" axis="axisCol" fieldPosition="0"/>
    </format>
    <format dxfId="153">
      <pivotArea type="topRight" dataOnly="0" labelOnly="1" outline="0" fieldPosition="0"/>
    </format>
    <format dxfId="152">
      <pivotArea field="1" type="button" dataOnly="0" labelOnly="1" outline="0" axis="axisPage" fieldPosition="0"/>
    </format>
    <format dxfId="151">
      <pivotArea outline="0" fieldPosition="0">
        <references count="1">
          <reference field="0" count="1" selected="0">
            <x v="34"/>
          </reference>
        </references>
      </pivotArea>
    </format>
    <format dxfId="150">
      <pivotArea dataOnly="0" labelOnly="1" outline="0" fieldPosition="0">
        <references count="1">
          <reference field="0" count="1">
            <x v="34"/>
          </reference>
        </references>
      </pivotArea>
    </format>
    <format dxfId="149">
      <pivotArea field="1" type="button" dataOnly="0" labelOnly="1" outline="0" axis="axisPage" fieldPosition="0"/>
    </format>
    <format dxfId="148">
      <pivotArea field="0" type="button" dataOnly="0" labelOnly="1" outline="0" axis="axisRow" fieldPosition="0"/>
    </format>
    <format dxfId="147">
      <pivotArea dataOnly="0" labelOnly="1" outline="0" fieldPosition="0">
        <references count="1">
          <reference field="4294967294" count="3">
            <x v="0"/>
            <x v="1"/>
            <x v="4"/>
          </reference>
        </references>
      </pivotArea>
    </format>
    <format dxfId="146">
      <pivotArea dataOnly="0" labelOnly="1" outline="0" fieldPosition="0">
        <references count="1">
          <reference field="4294967294" count="1">
            <x v="0"/>
          </reference>
        </references>
      </pivotArea>
    </format>
    <format dxfId="145">
      <pivotArea field="0" type="button" dataOnly="0" labelOnly="1" outline="0" axis="axisRow" fieldPosition="0"/>
    </format>
    <format dxfId="144">
      <pivotArea dataOnly="0" labelOnly="1" outline="0" fieldPosition="0">
        <references count="1">
          <reference field="4294967294" count="3">
            <x v="0"/>
            <x v="1"/>
            <x v="4"/>
          </reference>
        </references>
      </pivotArea>
    </format>
    <format dxfId="143">
      <pivotArea field="0" type="button" dataOnly="0" labelOnly="1" outline="0" axis="axisRow" fieldPosition="0"/>
    </format>
    <format dxfId="142">
      <pivotArea dataOnly="0" labelOnly="1" outline="0" fieldPosition="0">
        <references count="1">
          <reference field="0" count="0"/>
        </references>
      </pivotArea>
    </format>
    <format dxfId="141">
      <pivotArea dataOnly="0" labelOnly="1" grandRow="1" outline="0" fieldPosition="0"/>
    </format>
    <format dxfId="140">
      <pivotArea outline="0" fieldPosition="0">
        <references count="1">
          <reference field="4294967294" count="1">
            <x v="0"/>
          </reference>
        </references>
      </pivotArea>
    </format>
    <format dxfId="139">
      <pivotArea outline="0" fieldPosition="0">
        <references count="1">
          <reference field="4294967294" count="1">
            <x v="1"/>
          </reference>
        </references>
      </pivotArea>
    </format>
    <format dxfId="138">
      <pivotArea outline="0" fieldPosition="0">
        <references count="1">
          <reference field="4294967294" count="1">
            <x v="4"/>
          </reference>
        </references>
      </pivotArea>
    </format>
    <format dxfId="137">
      <pivotArea field="0" grandRow="1" outline="0" collapsedLevelsAreSubtotals="1" axis="axisRow" fieldPosition="0">
        <references count="1">
          <reference field="4294967294" count="1" selected="0">
            <x v="3"/>
          </reference>
        </references>
      </pivotArea>
    </format>
    <format dxfId="136">
      <pivotArea outline="0" collapsedLevelsAreSubtotals="1" fieldPosition="0">
        <references count="2">
          <reference field="4294967294" count="1" selected="0">
            <x v="3"/>
          </reference>
          <reference field="0" count="0" selected="0"/>
        </references>
      </pivotArea>
    </format>
    <format dxfId="135">
      <pivotArea outline="0" collapsedLevelsAreSubtotals="1" fieldPosition="0">
        <references count="1">
          <reference field="4294967294" count="1" selected="0">
            <x v="2"/>
          </reference>
        </references>
      </pivotArea>
    </format>
    <format dxfId="134">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5" applyNumberFormats="0" applyBorderFormats="0" applyFontFormats="0" applyPatternFormats="0" applyAlignmentFormats="0" applyWidthHeightFormats="1" dataCaption="Data" updatedVersion="8" minRefreshableVersion="3" showMemberPropertyTips="0" useAutoFormatting="1" itemPrintTitles="1" createdVersion="4" indent="0" compact="0" compactData="0" gridDropZones="1">
  <location ref="B1:G29" firstHeaderRow="1" firstDataRow="2" firstDataCol="1"/>
  <pivotFields count="19">
    <pivotField axis="axisRow" compact="0" outline="0" subtotalTop="0" showAll="0" includeNewItemsInFilter="1" sortType="descending">
      <items count="37">
        <item m="1" x="34"/>
        <item m="1" x="32"/>
        <item m="1" x="27"/>
        <item m="1" x="35"/>
        <item m="1" x="29"/>
        <item m="1" x="30"/>
        <item x="0"/>
        <item x="1"/>
        <item x="3"/>
        <item x="4"/>
        <item m="1" x="28"/>
        <item m="1" x="31"/>
        <item x="6"/>
        <item x="7"/>
        <item x="8"/>
        <item x="9"/>
        <item m="1" x="33"/>
        <item x="10"/>
        <item x="11"/>
        <item x="12"/>
        <item x="13"/>
        <item x="14"/>
        <item x="15"/>
        <item x="16"/>
        <item x="17"/>
        <item x="18"/>
        <item x="19"/>
        <item x="20"/>
        <item x="21"/>
        <item x="22"/>
        <item x="23"/>
        <item x="24"/>
        <item x="25"/>
        <item m="1" x="26"/>
        <item x="5"/>
        <item x="2"/>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206">
        <item m="1" x="183"/>
        <item x="0"/>
        <item x="1"/>
        <item x="160"/>
        <item x="58"/>
        <item x="2"/>
        <item x="86"/>
        <item x="3"/>
        <item x="59"/>
        <item x="4"/>
        <item x="102"/>
        <item x="94"/>
        <item x="87"/>
        <item x="60"/>
        <item x="103"/>
        <item m="1" x="192"/>
        <item x="104"/>
        <item x="5"/>
        <item x="137"/>
        <item x="6"/>
        <item m="1" x="190"/>
        <item x="7"/>
        <item x="61"/>
        <item x="62"/>
        <item x="105"/>
        <item x="63"/>
        <item x="8"/>
        <item x="155"/>
        <item x="106"/>
        <item x="107"/>
        <item x="9"/>
        <item x="10"/>
        <item x="11"/>
        <item x="108"/>
        <item m="1" x="181"/>
        <item m="1" x="193"/>
        <item x="110"/>
        <item x="65"/>
        <item x="12"/>
        <item x="13"/>
        <item x="14"/>
        <item x="66"/>
        <item x="95"/>
        <item x="111"/>
        <item x="112"/>
        <item x="113"/>
        <item x="15"/>
        <item x="138"/>
        <item x="114"/>
        <item x="152"/>
        <item x="139"/>
        <item x="16"/>
        <item m="1" x="173"/>
        <item x="67"/>
        <item m="1" x="170"/>
        <item x="80"/>
        <item x="115"/>
        <item x="17"/>
        <item x="18"/>
        <item x="88"/>
        <item x="68"/>
        <item x="116"/>
        <item x="117"/>
        <item x="156"/>
        <item x="118"/>
        <item m="1" x="165"/>
        <item x="140"/>
        <item x="19"/>
        <item x="69"/>
        <item x="96"/>
        <item x="20"/>
        <item x="21"/>
        <item m="1" x="167"/>
        <item x="81"/>
        <item x="23"/>
        <item x="24"/>
        <item x="70"/>
        <item x="71"/>
        <item x="25"/>
        <item x="26"/>
        <item x="27"/>
        <item x="28"/>
        <item m="1" x="189"/>
        <item m="1" x="202"/>
        <item x="82"/>
        <item x="29"/>
        <item x="141"/>
        <item m="1" x="172"/>
        <item x="142"/>
        <item x="30"/>
        <item x="161"/>
        <item m="1" x="166"/>
        <item x="143"/>
        <item x="154"/>
        <item m="1" x="200"/>
        <item x="120"/>
        <item m="1" x="203"/>
        <item x="31"/>
        <item x="97"/>
        <item x="121"/>
        <item x="122"/>
        <item x="123"/>
        <item x="32"/>
        <item m="1" x="188"/>
        <item m="1" x="175"/>
        <item x="90"/>
        <item x="83"/>
        <item x="33"/>
        <item x="98"/>
        <item x="124"/>
        <item x="99"/>
        <item x="100"/>
        <item x="144"/>
        <item x="125"/>
        <item x="145"/>
        <item x="126"/>
        <item x="34"/>
        <item x="127"/>
        <item x="36"/>
        <item x="37"/>
        <item m="1" x="198"/>
        <item x="72"/>
        <item m="1" x="179"/>
        <item x="147"/>
        <item x="38"/>
        <item x="39"/>
        <item x="73"/>
        <item x="84"/>
        <item m="1" x="180"/>
        <item x="74"/>
        <item x="40"/>
        <item x="41"/>
        <item x="75"/>
        <item x="128"/>
        <item x="153"/>
        <item x="158"/>
        <item x="42"/>
        <item x="43"/>
        <item x="44"/>
        <item m="1" x="196"/>
        <item x="76"/>
        <item x="45"/>
        <item x="46"/>
        <item x="47"/>
        <item m="1" x="163"/>
        <item x="85"/>
        <item x="129"/>
        <item x="130"/>
        <item x="131"/>
        <item x="101"/>
        <item x="77"/>
        <item m="1" x="169"/>
        <item m="1" x="184"/>
        <item x="148"/>
        <item m="1" x="197"/>
        <item x="51"/>
        <item x="159"/>
        <item x="132"/>
        <item x="149"/>
        <item x="52"/>
        <item m="1" x="177"/>
        <item x="150"/>
        <item x="79"/>
        <item x="91"/>
        <item x="54"/>
        <item x="55"/>
        <item x="133"/>
        <item x="56"/>
        <item x="92"/>
        <item x="134"/>
        <item x="135"/>
        <item m="1" x="178"/>
        <item m="1" x="185"/>
        <item x="93"/>
        <item x="136"/>
        <item m="1" x="164"/>
        <item x="22"/>
        <item m="1" x="199"/>
        <item x="57"/>
        <item x="64"/>
        <item x="151"/>
        <item x="78"/>
        <item m="1" x="194"/>
        <item x="89"/>
        <item x="49"/>
        <item x="109"/>
        <item x="119"/>
        <item m="1" x="174"/>
        <item x="48"/>
        <item x="50"/>
        <item m="1" x="162"/>
        <item x="146"/>
        <item x="157"/>
        <item m="1" x="191"/>
        <item x="35"/>
        <item m="1" x="201"/>
        <item m="1" x="168"/>
        <item m="1" x="182"/>
        <item m="1" x="176"/>
        <item m="1" x="204"/>
        <item m="1" x="171"/>
        <item m="1" x="186"/>
        <item m="1" x="187"/>
        <item m="1" x="195"/>
        <item x="53"/>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7">
    <i>
      <x v="13"/>
    </i>
    <i>
      <x v="14"/>
    </i>
    <i>
      <x v="30"/>
    </i>
    <i>
      <x v="19"/>
    </i>
    <i>
      <x v="24"/>
    </i>
    <i>
      <x v="15"/>
    </i>
    <i>
      <x v="32"/>
    </i>
    <i>
      <x v="6"/>
    </i>
    <i>
      <x v="7"/>
    </i>
    <i>
      <x v="17"/>
    </i>
    <i>
      <x v="27"/>
    </i>
    <i>
      <x v="31"/>
    </i>
    <i>
      <x v="8"/>
    </i>
    <i>
      <x v="26"/>
    </i>
    <i>
      <x v="25"/>
    </i>
    <i>
      <x v="9"/>
    </i>
    <i>
      <x v="12"/>
    </i>
    <i>
      <x v="35"/>
    </i>
    <i>
      <x v="23"/>
    </i>
    <i>
      <x v="21"/>
    </i>
    <i>
      <x v="18"/>
    </i>
    <i>
      <x v="29"/>
    </i>
    <i>
      <x v="20"/>
    </i>
    <i>
      <x v="28"/>
    </i>
    <i>
      <x v="34"/>
    </i>
    <i>
      <x v="22"/>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7">
    <format dxfId="133">
      <pivotArea type="all" dataOnly="0" outline="0" fieldPosition="0"/>
    </format>
    <format dxfId="132">
      <pivotArea type="all" dataOnly="0" outline="0" fieldPosition="0"/>
    </format>
    <format dxfId="131">
      <pivotArea type="origin" dataOnly="0" labelOnly="1" outline="0" fieldPosition="0"/>
    </format>
    <format dxfId="130">
      <pivotArea field="-2" type="button" dataOnly="0" labelOnly="1" outline="0" axis="axisCol" fieldPosition="0"/>
    </format>
    <format dxfId="129">
      <pivotArea type="topRight" dataOnly="0" labelOnly="1" outline="0" fieldPosition="0"/>
    </format>
    <format dxfId="128">
      <pivotArea field="0" type="button" dataOnly="0" labelOnly="1" outline="0" axis="axisRow" fieldPosition="0"/>
    </format>
    <format dxfId="127">
      <pivotArea field="1" type="button" dataOnly="0" labelOnly="1" outline="0"/>
    </format>
    <format dxfId="126">
      <pivotArea outline="0" fieldPosition="0"/>
    </format>
    <format dxfId="125">
      <pivotArea dataOnly="0" labelOnly="1" outline="0" fieldPosition="0">
        <references count="1">
          <reference field="0" count="0"/>
        </references>
      </pivotArea>
    </format>
    <format dxfId="124">
      <pivotArea dataOnly="0" labelOnly="1" grandRow="1" outline="0" fieldPosition="0"/>
    </format>
    <format dxfId="123">
      <pivotArea field="0" type="button" dataOnly="0" labelOnly="1" outline="0" axis="axisRow" fieldPosition="0"/>
    </format>
    <format dxfId="122">
      <pivotArea outline="0" fieldPosition="0"/>
    </format>
    <format dxfId="121">
      <pivotArea dataOnly="0" labelOnly="1" outline="0" fieldPosition="0">
        <references count="1">
          <reference field="0" count="0"/>
        </references>
      </pivotArea>
    </format>
    <format dxfId="120">
      <pivotArea dataOnly="0" labelOnly="1" grandRow="1" outline="0" fieldPosition="0"/>
    </format>
    <format dxfId="119">
      <pivotArea grandRow="1" outline="0" fieldPosition="0"/>
    </format>
    <format dxfId="118">
      <pivotArea dataOnly="0" labelOnly="1" grandRow="1" outline="0" fieldPosition="0"/>
    </format>
    <format dxfId="117">
      <pivotArea field="-2" type="button" dataOnly="0" labelOnly="1" outline="0" axis="axisCol" fieldPosition="0"/>
    </format>
    <format dxfId="116">
      <pivotArea type="origin" dataOnly="0" labelOnly="1" outline="0" fieldPosition="0"/>
    </format>
    <format dxfId="115">
      <pivotArea field="-2" type="button" dataOnly="0" labelOnly="1" outline="0" axis="axisCol" fieldPosition="0"/>
    </format>
    <format dxfId="114">
      <pivotArea type="topRight" dataOnly="0" labelOnly="1" outline="0" fieldPosition="0"/>
    </format>
    <format dxfId="113">
      <pivotArea outline="0" fieldPosition="0"/>
    </format>
    <format dxfId="112">
      <pivotArea field="0" type="button" dataOnly="0" labelOnly="1" outline="0" axis="axisRow" fieldPosition="0"/>
    </format>
    <format dxfId="111">
      <pivotArea dataOnly="0" labelOnly="1" outline="0" fieldPosition="0">
        <references count="1">
          <reference field="0" count="0"/>
        </references>
      </pivotArea>
    </format>
    <format dxfId="110">
      <pivotArea dataOnly="0" labelOnly="1" grandRow="1" outline="0" fieldPosition="0"/>
    </format>
    <format dxfId="109">
      <pivotArea outline="0" fieldPosition="0">
        <references count="1">
          <reference field="0" count="1" selected="0">
            <x v="18"/>
          </reference>
        </references>
      </pivotArea>
    </format>
    <format dxfId="108">
      <pivotArea dataOnly="0" labelOnly="1" outline="0" fieldPosition="0">
        <references count="1">
          <reference field="0" count="1">
            <x v="18"/>
          </reference>
        </references>
      </pivotArea>
    </format>
    <format dxfId="107">
      <pivotArea field="0" type="button" dataOnly="0" labelOnly="1" outline="0" axis="axisRow" fieldPosition="0"/>
    </format>
    <format dxfId="106">
      <pivotArea dataOnly="0" labelOnly="1" outline="0" fieldPosition="0">
        <references count="1">
          <reference field="4294967294" count="3">
            <x v="0"/>
            <x v="1"/>
            <x v="4"/>
          </reference>
        </references>
      </pivotArea>
    </format>
    <format dxfId="105">
      <pivotArea dataOnly="0" labelOnly="1" outline="0" fieldPosition="0">
        <references count="1">
          <reference field="4294967294" count="1">
            <x v="0"/>
          </reference>
        </references>
      </pivotArea>
    </format>
    <format dxfId="104">
      <pivotArea dataOnly="0" labelOnly="1" outline="0" fieldPosition="0">
        <references count="1">
          <reference field="4294967294" count="1">
            <x v="4"/>
          </reference>
        </references>
      </pivotArea>
    </format>
    <format dxfId="103">
      <pivotArea outline="0" collapsedLevelsAreSubtotals="1" fieldPosition="0">
        <references count="1">
          <reference field="4294967294" count="1" selected="0">
            <x v="0"/>
          </reference>
        </references>
      </pivotArea>
    </format>
    <format dxfId="102">
      <pivotArea outline="0" collapsedLevelsAreSubtotals="1" fieldPosition="0">
        <references count="1">
          <reference field="0" count="1" selected="0">
            <x v="34"/>
          </reference>
        </references>
      </pivotArea>
    </format>
    <format dxfId="101">
      <pivotArea dataOnly="0" labelOnly="1" outline="0" fieldPosition="0">
        <references count="1">
          <reference field="0" count="1">
            <x v="34"/>
          </reference>
        </references>
      </pivotArea>
    </format>
    <format dxfId="100">
      <pivotArea field="0" type="button" dataOnly="0" labelOnly="1" outline="0" axis="axisRow" fieldPosition="0"/>
    </format>
    <format dxfId="99">
      <pivotArea dataOnly="0" labelOnly="1" outline="0" fieldPosition="0">
        <references count="1">
          <reference field="4294967294" count="5">
            <x v="0"/>
            <x v="1"/>
            <x v="2"/>
            <x v="3"/>
            <x v="4"/>
          </reference>
        </references>
      </pivotArea>
    </format>
    <format dxfId="98">
      <pivotArea dataOnly="0" labelOnly="1" outline="0" fieldPosition="0">
        <references count="1">
          <reference field="0" count="1">
            <x v="22"/>
          </reference>
        </references>
      </pivotArea>
    </format>
    <format dxfId="97">
      <pivotArea dataOnly="0" labelOnly="1" grandRow="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5" applyNumberFormats="0" applyBorderFormats="0" applyFontFormats="0" applyPatternFormats="0" applyAlignmentFormats="0" applyWidthHeightFormats="1" dataCaption="Data" updatedVersion="8" minRefreshableVersion="3" showMemberPropertyTips="0" useAutoFormatting="1" itemPrintTitles="1" createdVersion="4" indent="0" compact="0" compactData="0" gridDropZones="1">
  <location ref="B1:G29" firstHeaderRow="1" firstDataRow="2" firstDataCol="1"/>
  <pivotFields count="19">
    <pivotField axis="axisRow" compact="0" outline="0" subtotalTop="0" showAll="0" includeNewItemsInFilter="1" sortType="descending">
      <items count="37">
        <item m="1" x="34"/>
        <item m="1" x="32"/>
        <item m="1" x="27"/>
        <item m="1" x="35"/>
        <item m="1" x="29"/>
        <item m="1" x="30"/>
        <item x="0"/>
        <item x="1"/>
        <item x="3"/>
        <item x="4"/>
        <item m="1" x="28"/>
        <item m="1" x="31"/>
        <item x="6"/>
        <item x="7"/>
        <item x="8"/>
        <item x="9"/>
        <item m="1" x="33"/>
        <item x="10"/>
        <item x="11"/>
        <item x="12"/>
        <item x="13"/>
        <item x="14"/>
        <item x="15"/>
        <item x="16"/>
        <item x="17"/>
        <item x="18"/>
        <item x="19"/>
        <item x="20"/>
        <item x="21"/>
        <item x="22"/>
        <item x="23"/>
        <item x="24"/>
        <item x="25"/>
        <item m="1" x="26"/>
        <item x="5"/>
        <item x="2"/>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7">
    <i>
      <x v="13"/>
    </i>
    <i>
      <x v="14"/>
    </i>
    <i>
      <x v="30"/>
    </i>
    <i>
      <x v="19"/>
    </i>
    <i>
      <x v="24"/>
    </i>
    <i>
      <x v="15"/>
    </i>
    <i>
      <x v="32"/>
    </i>
    <i>
      <x v="6"/>
    </i>
    <i>
      <x v="17"/>
    </i>
    <i>
      <x v="27"/>
    </i>
    <i>
      <x v="7"/>
    </i>
    <i>
      <x v="31"/>
    </i>
    <i>
      <x v="8"/>
    </i>
    <i>
      <x v="26"/>
    </i>
    <i>
      <x v="25"/>
    </i>
    <i>
      <x v="9"/>
    </i>
    <i>
      <x v="12"/>
    </i>
    <i>
      <x v="35"/>
    </i>
    <i>
      <x v="21"/>
    </i>
    <i>
      <x v="18"/>
    </i>
    <i>
      <x v="23"/>
    </i>
    <i>
      <x v="20"/>
    </i>
    <i>
      <x v="29"/>
    </i>
    <i>
      <x v="28"/>
    </i>
    <i>
      <x v="22"/>
    </i>
    <i>
      <x v="34"/>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7">
    <format dxfId="96">
      <pivotArea type="all" dataOnly="0" outline="0" fieldPosition="0"/>
    </format>
    <format dxfId="95">
      <pivotArea type="all" dataOnly="0" outline="0" fieldPosition="0"/>
    </format>
    <format dxfId="94">
      <pivotArea type="origin" dataOnly="0" labelOnly="1" outline="0" fieldPosition="0"/>
    </format>
    <format dxfId="93">
      <pivotArea field="-2" type="button" dataOnly="0" labelOnly="1" outline="0" axis="axisCol" fieldPosition="0"/>
    </format>
    <format dxfId="92">
      <pivotArea type="topRight" dataOnly="0" labelOnly="1" outline="0" fieldPosition="0"/>
    </format>
    <format dxfId="91">
      <pivotArea outline="0" fieldPosition="0">
        <references count="1">
          <reference field="0" count="1" selected="0">
            <x v="18"/>
          </reference>
        </references>
      </pivotArea>
    </format>
    <format dxfId="90">
      <pivotArea outline="0" collapsedLevelsAreSubtotals="1" fieldPosition="0">
        <references count="1">
          <reference field="0" count="1" selected="0">
            <x v="34"/>
          </reference>
        </references>
      </pivotArea>
    </format>
    <format dxfId="89">
      <pivotArea outline="0" collapsedLevelsAreSubtotals="1" fieldPosition="0"/>
    </format>
    <format dxfId="88">
      <pivotArea field="0" type="button" dataOnly="0" labelOnly="1" outline="0" axis="axisRow" fieldPosition="0"/>
    </format>
    <format dxfId="87">
      <pivotArea dataOnly="0" labelOnly="1" outline="0" fieldPosition="0">
        <references count="1">
          <reference field="0" count="0"/>
        </references>
      </pivotArea>
    </format>
    <format dxfId="86">
      <pivotArea dataOnly="0" labelOnly="1" grandRow="1" outline="0" fieldPosition="0"/>
    </format>
    <format dxfId="85">
      <pivotArea dataOnly="0" labelOnly="1" outline="0" fieldPosition="0">
        <references count="1">
          <reference field="4294967294" count="3">
            <x v="0"/>
            <x v="1"/>
            <x v="4"/>
          </reference>
        </references>
      </pivotArea>
    </format>
    <format dxfId="84">
      <pivotArea outline="0" collapsedLevelsAreSubtotals="1" fieldPosition="0">
        <references count="1">
          <reference field="4294967294" count="1" selected="0">
            <x v="1"/>
          </reference>
        </references>
      </pivotArea>
    </format>
    <format dxfId="83">
      <pivotArea dataOnly="0" labelOnly="1" outline="0" fieldPosition="0">
        <references count="1">
          <reference field="4294967294" count="1">
            <x v="0"/>
          </reference>
        </references>
      </pivotArea>
    </format>
    <format dxfId="82">
      <pivotArea dataOnly="0" labelOnly="1" outline="0" fieldPosition="0">
        <references count="1">
          <reference field="4294967294" count="1">
            <x v="1"/>
          </reference>
        </references>
      </pivotArea>
    </format>
    <format dxfId="81">
      <pivotArea type="topRight" dataOnly="0" labelOnly="1" outline="0" offset="B1:C1" fieldPosition="0"/>
    </format>
    <format dxfId="80">
      <pivotArea dataOnly="0" labelOnly="1" outline="0" fieldPosition="0">
        <references count="1">
          <reference field="0" count="1">
            <x v="22"/>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15" applyNumberFormats="0" applyBorderFormats="0" applyFontFormats="0" applyPatternFormats="0" applyAlignmentFormats="0" applyWidthHeightFormats="1" dataCaption="Data" updatedVersion="8" minRefreshableVersion="3" showMemberPropertyTips="0" useAutoFormatting="1" itemPrintTitles="1" createdVersion="4" indent="0" compact="0" compactData="0" gridDropZones="1">
  <location ref="B1:G165" firstHeaderRow="1" firstDataRow="2" firstDataCol="1"/>
  <pivotFields count="19">
    <pivotField compact="0" outline="0" subtotalTop="0" showAll="0" includeNewItemsInFilter="1"/>
    <pivotField axis="axisRow" compact="0" outline="0" subtotalTop="0" showAll="0" includeNewItemsInFilter="1" sortType="descending">
      <items count="206">
        <item m="1" x="183"/>
        <item x="0"/>
        <item x="1"/>
        <item x="160"/>
        <item x="58"/>
        <item x="2"/>
        <item x="86"/>
        <item x="3"/>
        <item x="59"/>
        <item x="4"/>
        <item x="102"/>
        <item x="94"/>
        <item x="87"/>
        <item x="60"/>
        <item x="103"/>
        <item m="1" x="192"/>
        <item x="104"/>
        <item x="5"/>
        <item x="137"/>
        <item x="6"/>
        <item m="1" x="190"/>
        <item x="7"/>
        <item x="61"/>
        <item x="62"/>
        <item x="105"/>
        <item x="63"/>
        <item x="8"/>
        <item x="155"/>
        <item x="106"/>
        <item x="107"/>
        <item x="9"/>
        <item x="10"/>
        <item x="11"/>
        <item x="108"/>
        <item m="1" x="181"/>
        <item m="1" x="193"/>
        <item x="110"/>
        <item x="65"/>
        <item x="12"/>
        <item x="13"/>
        <item x="14"/>
        <item x="66"/>
        <item x="95"/>
        <item x="111"/>
        <item x="112"/>
        <item x="113"/>
        <item x="15"/>
        <item x="138"/>
        <item x="114"/>
        <item x="152"/>
        <item x="139"/>
        <item x="16"/>
        <item m="1" x="173"/>
        <item x="67"/>
        <item m="1" x="170"/>
        <item x="80"/>
        <item x="115"/>
        <item x="17"/>
        <item x="18"/>
        <item x="88"/>
        <item x="68"/>
        <item x="116"/>
        <item x="117"/>
        <item x="156"/>
        <item x="118"/>
        <item m="1" x="165"/>
        <item x="140"/>
        <item x="19"/>
        <item x="69"/>
        <item x="96"/>
        <item x="20"/>
        <item x="21"/>
        <item m="1" x="167"/>
        <item x="81"/>
        <item x="23"/>
        <item x="24"/>
        <item x="70"/>
        <item x="71"/>
        <item x="25"/>
        <item x="26"/>
        <item x="27"/>
        <item x="28"/>
        <item m="1" x="189"/>
        <item m="1" x="202"/>
        <item x="82"/>
        <item x="29"/>
        <item x="141"/>
        <item m="1" x="172"/>
        <item x="142"/>
        <item x="30"/>
        <item x="161"/>
        <item m="1" x="166"/>
        <item x="143"/>
        <item x="154"/>
        <item m="1" x="200"/>
        <item x="120"/>
        <item m="1" x="203"/>
        <item x="31"/>
        <item x="97"/>
        <item x="121"/>
        <item x="122"/>
        <item x="123"/>
        <item x="32"/>
        <item m="1" x="188"/>
        <item m="1" x="175"/>
        <item x="90"/>
        <item x="83"/>
        <item x="33"/>
        <item x="98"/>
        <item x="124"/>
        <item x="99"/>
        <item x="100"/>
        <item x="144"/>
        <item x="125"/>
        <item x="145"/>
        <item x="126"/>
        <item x="34"/>
        <item x="127"/>
        <item x="36"/>
        <item x="37"/>
        <item m="1" x="198"/>
        <item x="72"/>
        <item m="1" x="179"/>
        <item x="147"/>
        <item x="38"/>
        <item x="39"/>
        <item x="73"/>
        <item x="84"/>
        <item m="1" x="180"/>
        <item x="74"/>
        <item x="40"/>
        <item x="41"/>
        <item x="75"/>
        <item x="128"/>
        <item x="153"/>
        <item x="158"/>
        <item x="42"/>
        <item x="43"/>
        <item x="44"/>
        <item m="1" x="196"/>
        <item x="76"/>
        <item x="45"/>
        <item x="46"/>
        <item x="47"/>
        <item m="1" x="163"/>
        <item x="85"/>
        <item x="129"/>
        <item x="130"/>
        <item x="131"/>
        <item x="101"/>
        <item x="77"/>
        <item m="1" x="169"/>
        <item m="1" x="184"/>
        <item x="148"/>
        <item m="1" x="197"/>
        <item x="51"/>
        <item x="159"/>
        <item x="132"/>
        <item x="149"/>
        <item x="52"/>
        <item m="1" x="177"/>
        <item x="150"/>
        <item x="79"/>
        <item x="91"/>
        <item x="54"/>
        <item x="55"/>
        <item x="133"/>
        <item x="56"/>
        <item x="92"/>
        <item x="134"/>
        <item x="135"/>
        <item m="1" x="178"/>
        <item m="1" x="185"/>
        <item x="93"/>
        <item x="136"/>
        <item m="1" x="164"/>
        <item x="22"/>
        <item m="1" x="199"/>
        <item x="57"/>
        <item x="64"/>
        <item x="151"/>
        <item x="78"/>
        <item m="1" x="194"/>
        <item x="89"/>
        <item x="49"/>
        <item x="109"/>
        <item x="119"/>
        <item m="1" x="174"/>
        <item x="48"/>
        <item x="50"/>
        <item m="1" x="162"/>
        <item x="146"/>
        <item x="157"/>
        <item m="1" x="191"/>
        <item x="35"/>
        <item m="1" x="201"/>
        <item m="1" x="168"/>
        <item m="1" x="182"/>
        <item m="1" x="176"/>
        <item m="1" x="204"/>
        <item m="1" x="171"/>
        <item m="1" x="186"/>
        <item m="1" x="187"/>
        <item m="1" x="195"/>
        <item x="53"/>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63">
    <i>
      <x v="31"/>
    </i>
    <i>
      <x v="204"/>
    </i>
    <i>
      <x v="70"/>
    </i>
    <i>
      <x v="107"/>
    </i>
    <i>
      <x v="131"/>
    </i>
    <i>
      <x v="2"/>
    </i>
    <i>
      <x v="136"/>
    </i>
    <i>
      <x v="165"/>
    </i>
    <i>
      <x v="155"/>
    </i>
    <i>
      <x v="164"/>
    </i>
    <i>
      <x v="71"/>
    </i>
    <i>
      <x v="143"/>
    </i>
    <i>
      <x v="125"/>
    </i>
    <i>
      <x v="46"/>
    </i>
    <i>
      <x v="85"/>
    </i>
    <i>
      <x v="167"/>
    </i>
    <i>
      <x v="12"/>
    </i>
    <i>
      <x v="176"/>
    </i>
    <i>
      <x v="159"/>
    </i>
    <i>
      <x v="80"/>
    </i>
    <i>
      <x v="84"/>
    </i>
    <i>
      <x v="89"/>
    </i>
    <i>
      <x v="116"/>
    </i>
    <i>
      <x v="129"/>
    </i>
    <i>
      <x v="178"/>
    </i>
    <i>
      <x v="45"/>
    </i>
    <i>
      <x v="119"/>
    </i>
    <i>
      <x v="6"/>
    </i>
    <i>
      <x v="9"/>
    </i>
    <i>
      <x v="4"/>
    </i>
    <i>
      <x v="37"/>
    </i>
    <i>
      <x v="137"/>
    </i>
    <i>
      <x v="79"/>
    </i>
    <i>
      <x v="73"/>
    </i>
    <i>
      <x v="81"/>
    </i>
    <i>
      <x v="44"/>
    </i>
    <i>
      <x v="39"/>
    </i>
    <i>
      <x v="168"/>
    </i>
    <i>
      <x v="59"/>
    </i>
    <i>
      <x v="179"/>
    </i>
    <i>
      <x v="11"/>
    </i>
    <i>
      <x v="25"/>
    </i>
    <i>
      <x v="118"/>
    </i>
    <i>
      <x v="140"/>
    </i>
    <i>
      <x v="26"/>
    </i>
    <i>
      <x v="74"/>
    </i>
    <i>
      <x v="75"/>
    </i>
    <i>
      <x v="86"/>
    </i>
    <i>
      <x v="51"/>
    </i>
    <i>
      <x v="146"/>
    </i>
    <i>
      <x v="180"/>
    </i>
    <i>
      <x v="100"/>
    </i>
    <i>
      <x v="10"/>
    </i>
    <i>
      <x v="185"/>
    </i>
    <i>
      <x v="105"/>
    </i>
    <i>
      <x v="16"/>
    </i>
    <i>
      <x v="98"/>
    </i>
    <i>
      <x v="108"/>
    </i>
    <i>
      <x v="148"/>
    </i>
    <i>
      <x v="56"/>
    </i>
    <i>
      <x v="27"/>
    </i>
    <i>
      <x v="95"/>
    </i>
    <i>
      <x v="162"/>
    </i>
    <i>
      <x v="14"/>
    </i>
    <i>
      <x v="7"/>
    </i>
    <i>
      <x v="62"/>
    </i>
    <i>
      <x v="181"/>
    </i>
    <i>
      <x v="67"/>
    </i>
    <i>
      <x v="138"/>
    </i>
    <i>
      <x v="24"/>
    </i>
    <i>
      <x v="132"/>
    </i>
    <i>
      <x v="22"/>
    </i>
    <i>
      <x v="78"/>
    </i>
    <i>
      <x v="48"/>
    </i>
    <i>
      <x v="40"/>
    </i>
    <i>
      <x v="135"/>
    </i>
    <i>
      <x v="157"/>
    </i>
    <i>
      <x v="194"/>
    </i>
    <i>
      <x v="29"/>
    </i>
    <i>
      <x v="111"/>
    </i>
    <i>
      <x v="174"/>
    </i>
    <i>
      <x v="109"/>
    </i>
    <i>
      <x v="64"/>
    </i>
    <i>
      <x v="57"/>
    </i>
    <i>
      <x v="163"/>
    </i>
    <i>
      <x v="130"/>
    </i>
    <i>
      <x v="161"/>
    </i>
    <i>
      <x v="115"/>
    </i>
    <i>
      <x v="110"/>
    </i>
    <i>
      <x v="63"/>
    </i>
    <i>
      <x v="21"/>
    </i>
    <i>
      <x v="97"/>
    </i>
    <i>
      <x v="77"/>
    </i>
    <i>
      <x v="60"/>
    </i>
    <i>
      <x v="191"/>
    </i>
    <i>
      <x v="43"/>
    </i>
    <i>
      <x v="153"/>
    </i>
    <i>
      <x v="186"/>
    </i>
    <i>
      <x v="184"/>
    </i>
    <i>
      <x v="106"/>
    </i>
    <i>
      <x v="188"/>
    </i>
    <i>
      <x v="23"/>
    </i>
    <i>
      <x v="33"/>
    </i>
    <i>
      <x v="49"/>
    </i>
    <i>
      <x v="17"/>
    </i>
    <i>
      <x v="173"/>
    </i>
    <i>
      <x v="32"/>
    </i>
    <i>
      <x v="147"/>
    </i>
    <i>
      <x v="113"/>
    </i>
    <i>
      <x v="102"/>
    </i>
    <i>
      <x v="28"/>
    </i>
    <i>
      <x v="19"/>
    </i>
    <i>
      <x v="30"/>
    </i>
    <i>
      <x v="18"/>
    </i>
    <i>
      <x v="42"/>
    </i>
    <i>
      <x v="183"/>
    </i>
    <i>
      <x v="1"/>
    </i>
    <i>
      <x v="189"/>
    </i>
    <i>
      <x v="121"/>
    </i>
    <i>
      <x v="124"/>
    </i>
    <i>
      <x v="5"/>
    </i>
    <i>
      <x v="112"/>
    </i>
    <i>
      <x v="101"/>
    </i>
    <i>
      <x v="8"/>
    </i>
    <i>
      <x v="158"/>
    </i>
    <i>
      <x v="170"/>
    </i>
    <i>
      <x v="61"/>
    </i>
    <i>
      <x v="36"/>
    </i>
    <i>
      <x v="192"/>
    </i>
    <i>
      <x v="145"/>
    </i>
    <i>
      <x v="58"/>
    </i>
    <i>
      <x v="3"/>
    </i>
    <i>
      <x v="166"/>
    </i>
    <i>
      <x v="169"/>
    </i>
    <i>
      <x v="149"/>
    </i>
    <i>
      <x v="133"/>
    </i>
    <i>
      <x v="55"/>
    </i>
    <i>
      <x v="93"/>
    </i>
    <i>
      <x v="76"/>
    </i>
    <i>
      <x v="134"/>
    </i>
    <i>
      <x v="142"/>
    </i>
    <i>
      <x v="90"/>
    </i>
    <i>
      <x v="123"/>
    </i>
    <i>
      <x v="126"/>
    </i>
    <i>
      <x v="141"/>
    </i>
    <i>
      <x v="150"/>
    </i>
    <i>
      <x v="156"/>
    </i>
    <i>
      <x v="13"/>
    </i>
    <i>
      <x v="38"/>
    </i>
    <i>
      <x v="92"/>
    </i>
    <i>
      <x v="66"/>
    </i>
    <i>
      <x v="114"/>
    </i>
    <i>
      <x v="47"/>
    </i>
    <i>
      <x v="127"/>
    </i>
    <i>
      <x v="69"/>
    </i>
    <i>
      <x v="53"/>
    </i>
    <i>
      <x v="68"/>
    </i>
    <i>
      <x v="99"/>
    </i>
    <i>
      <x v="117"/>
    </i>
    <i>
      <x v="41"/>
    </i>
    <i>
      <x v="88"/>
    </i>
    <i>
      <x v="5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42">
    <format dxfId="79">
      <pivotArea type="all" dataOnly="0" outline="0" fieldPosition="0"/>
    </format>
    <format dxfId="78">
      <pivotArea type="origin" dataOnly="0" labelOnly="1" outline="0" fieldPosition="0"/>
    </format>
    <format dxfId="77">
      <pivotArea field="-2" type="button" dataOnly="0" labelOnly="1" outline="0" axis="axisCol" fieldPosition="0"/>
    </format>
    <format dxfId="76">
      <pivotArea type="topRight" dataOnly="0" labelOnly="1" outline="0" fieldPosition="0"/>
    </format>
    <format dxfId="75">
      <pivotArea dataOnly="0" labelOnly="1" outline="0" fieldPosition="0">
        <references count="1">
          <reference field="1" count="0"/>
        </references>
      </pivotArea>
    </format>
    <format dxfId="74">
      <pivotArea outline="0" fieldPosition="0">
        <references count="1">
          <reference field="1" count="1" selected="0">
            <x v="31"/>
          </reference>
        </references>
      </pivotArea>
    </format>
    <format dxfId="73">
      <pivotArea outline="0" fieldPosition="0">
        <references count="1">
          <reference field="1" count="1" selected="0">
            <x v="131"/>
          </reference>
        </references>
      </pivotArea>
    </format>
    <format dxfId="72">
      <pivotArea outline="0" fieldPosition="0">
        <references count="1">
          <reference field="1" count="1" selected="0">
            <x v="163"/>
          </reference>
        </references>
      </pivotArea>
    </format>
    <format dxfId="71">
      <pivotArea outline="0" fieldPosition="0"/>
    </format>
    <format dxfId="70">
      <pivotArea field="1" type="button" dataOnly="0" labelOnly="1" outline="0" axis="axisRow" fieldPosition="0"/>
    </format>
    <format dxfId="69">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8">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7">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6">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65">
      <pivotArea dataOnly="0" labelOnly="1" grandRow="1" outline="0" fieldPosition="0"/>
    </format>
    <format dxfId="64">
      <pivotArea outline="0" fieldPosition="0">
        <references count="1">
          <reference field="1" count="1" selected="0">
            <x v="65"/>
          </reference>
        </references>
      </pivotArea>
    </format>
    <format dxfId="63">
      <pivotArea dataOnly="0" labelOnly="1" outline="0" fieldPosition="0">
        <references count="1">
          <reference field="1" count="1">
            <x v="65"/>
          </reference>
        </references>
      </pivotArea>
    </format>
    <format dxfId="62">
      <pivotArea type="origin" dataOnly="0" labelOnly="1" outline="0" fieldPosition="0"/>
    </format>
    <format dxfId="61">
      <pivotArea field="1" type="button" dataOnly="0" labelOnly="1" outline="0" axis="axisRow" fieldPosition="0"/>
    </format>
    <format dxfId="60">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9">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8">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7">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6">
      <pivotArea dataOnly="0" labelOnly="1" grandRow="1" outline="0" fieldPosition="0"/>
    </format>
    <format dxfId="55">
      <pivotArea outline="0" fieldPosition="0"/>
    </format>
    <format dxfId="54">
      <pivotArea field="1" type="button" dataOnly="0" labelOnly="1" outline="0" axis="axisRow" fieldPosition="0"/>
    </format>
    <format dxfId="5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9">
      <pivotArea dataOnly="0" labelOnly="1" grandRow="1" outline="0" fieldPosition="0"/>
    </format>
    <format dxfId="48">
      <pivotArea dataOnly="0" labelOnly="1" outline="0" fieldPosition="0">
        <references count="1">
          <reference field="4294967294" count="1">
            <x v="0"/>
          </reference>
        </references>
      </pivotArea>
    </format>
    <format dxfId="47">
      <pivotArea dataOnly="0" labelOnly="1" outline="0" fieldPosition="0">
        <references count="1">
          <reference field="4294967294" count="1">
            <x v="1"/>
          </reference>
        </references>
      </pivotArea>
    </format>
    <format dxfId="46">
      <pivotArea field="1" type="button" dataOnly="0" labelOnly="1" outline="0" axis="axisRow" fieldPosition="0"/>
    </format>
    <format dxfId="45">
      <pivotArea dataOnly="0" labelOnly="1" outline="0" fieldPosition="0">
        <references count="1">
          <reference field="4294967294" count="3">
            <x v="0"/>
            <x v="1"/>
            <x v="4"/>
          </reference>
        </references>
      </pivotArea>
    </format>
    <format dxfId="44">
      <pivotArea dataOnly="0" labelOnly="1" grandRow="1" outline="0" fieldPosition="0"/>
    </format>
    <format dxfId="43">
      <pivotArea dataOnly="0" labelOnly="1" outline="0" fieldPosition="0">
        <references count="1">
          <reference field="1" count="1">
            <x v="82"/>
          </reference>
        </references>
      </pivotArea>
    </format>
    <format dxfId="42">
      <pivotArea dataOnly="0" labelOnly="1" outline="0" fieldPosition="0">
        <references count="1">
          <reference field="1" count="50">
            <x v="4"/>
            <x v="6"/>
            <x v="9"/>
            <x v="10"/>
            <x v="11"/>
            <x v="14"/>
            <x v="16"/>
            <x v="21"/>
            <x v="22"/>
            <x v="25"/>
            <x v="26"/>
            <x v="27"/>
            <x v="29"/>
            <x v="39"/>
            <x v="40"/>
            <x v="44"/>
            <x v="48"/>
            <x v="51"/>
            <x v="54"/>
            <x v="56"/>
            <x v="59"/>
            <x v="62"/>
            <x v="72"/>
            <x v="73"/>
            <x v="74"/>
            <x v="75"/>
            <x v="79"/>
            <x v="80"/>
            <x v="81"/>
            <x v="86"/>
            <x v="95"/>
            <x v="98"/>
            <x v="100"/>
            <x v="108"/>
            <x v="115"/>
            <x v="118"/>
            <x v="132"/>
            <x v="138"/>
            <x v="140"/>
            <x v="146"/>
            <x v="147"/>
            <x v="148"/>
            <x v="157"/>
            <x v="162"/>
            <x v="168"/>
            <x v="176"/>
            <x v="179"/>
            <x v="180"/>
            <x v="185"/>
            <x v="198"/>
          </reference>
        </references>
      </pivotArea>
    </format>
    <format dxfId="41">
      <pivotArea dataOnly="0" labelOnly="1" outline="0" fieldPosition="0">
        <references count="1">
          <reference field="1" count="50">
            <x v="0"/>
            <x v="1"/>
            <x v="5"/>
            <x v="7"/>
            <x v="8"/>
            <x v="17"/>
            <x v="19"/>
            <x v="23"/>
            <x v="24"/>
            <x v="28"/>
            <x v="30"/>
            <x v="32"/>
            <x v="33"/>
            <x v="38"/>
            <x v="42"/>
            <x v="43"/>
            <x v="49"/>
            <x v="57"/>
            <x v="58"/>
            <x v="63"/>
            <x v="64"/>
            <x v="67"/>
            <x v="77"/>
            <x v="78"/>
            <x v="97"/>
            <x v="102"/>
            <x v="105"/>
            <x v="106"/>
            <x v="109"/>
            <x v="110"/>
            <x v="111"/>
            <x v="112"/>
            <x v="121"/>
            <x v="124"/>
            <x v="130"/>
            <x v="135"/>
            <x v="153"/>
            <x v="171"/>
            <x v="173"/>
            <x v="174"/>
            <x v="178"/>
            <x v="181"/>
            <x v="183"/>
            <x v="184"/>
            <x v="186"/>
            <x v="188"/>
            <x v="191"/>
            <x v="195"/>
            <x v="196"/>
            <x v="199"/>
          </reference>
        </references>
      </pivotArea>
    </format>
    <format dxfId="40">
      <pivotArea dataOnly="0" labelOnly="1" outline="0" fieldPosition="0">
        <references count="1">
          <reference field="1" count="50">
            <x v="3"/>
            <x v="13"/>
            <x v="18"/>
            <x v="36"/>
            <x v="41"/>
            <x v="47"/>
            <x v="50"/>
            <x v="53"/>
            <x v="55"/>
            <x v="60"/>
            <x v="61"/>
            <x v="65"/>
            <x v="66"/>
            <x v="68"/>
            <x v="69"/>
            <x v="76"/>
            <x v="83"/>
            <x v="88"/>
            <x v="90"/>
            <x v="91"/>
            <x v="92"/>
            <x v="93"/>
            <x v="99"/>
            <x v="101"/>
            <x v="104"/>
            <x v="113"/>
            <x v="114"/>
            <x v="117"/>
            <x v="123"/>
            <x v="126"/>
            <x v="127"/>
            <x v="133"/>
            <x v="134"/>
            <x v="141"/>
            <x v="142"/>
            <x v="145"/>
            <x v="149"/>
            <x v="150"/>
            <x v="156"/>
            <x v="158"/>
            <x v="161"/>
            <x v="166"/>
            <x v="170"/>
            <x v="172"/>
            <x v="189"/>
            <x v="192"/>
            <x v="197"/>
            <x v="200"/>
            <x v="201"/>
            <x v="202"/>
          </reference>
        </references>
      </pivotArea>
    </format>
    <format dxfId="39">
      <pivotArea dataOnly="0" labelOnly="1" outline="0" fieldPosition="0">
        <references count="1">
          <reference field="1" count="2">
            <x v="169"/>
            <x v="203"/>
          </reference>
        </references>
      </pivotArea>
    </format>
    <format dxfId="38">
      <pivotArea dataOnly="0" labelOnly="1" outline="0" fieldPosition="0">
        <references count="1">
          <reference field="1" count="1">
            <x v="204"/>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5" applyNumberFormats="0" applyBorderFormats="0" applyFontFormats="0" applyPatternFormats="0" applyAlignmentFormats="0" applyWidthHeightFormats="1" dataCaption="Data" updatedVersion="8" minRefreshableVersion="3" showDrill="0" showMemberPropertyTips="0" useAutoFormatting="1" itemPrintTitles="1" createdVersion="4" indent="0" compact="0" compactData="0" gridDropZones="1">
  <location ref="A1:E29" firstHeaderRow="1" firstDataRow="2" firstDataCol="1"/>
  <pivotFields count="19">
    <pivotField axis="axisRow" compact="0" outline="0" subtotalTop="0" showAll="0" includeNewItemsInFilter="1" sortType="ascending">
      <items count="37">
        <item x="0"/>
        <item m="1" x="34"/>
        <item x="1"/>
        <item x="2"/>
        <item x="3"/>
        <item m="1" x="32"/>
        <item x="4"/>
        <item m="1" x="28"/>
        <item x="5"/>
        <item m="1" x="31"/>
        <item x="6"/>
        <item m="1" x="27"/>
        <item x="7"/>
        <item x="8"/>
        <item x="9"/>
        <item m="1" x="33"/>
        <item x="10"/>
        <item x="11"/>
        <item x="12"/>
        <item x="13"/>
        <item x="14"/>
        <item m="1" x="35"/>
        <item x="15"/>
        <item x="16"/>
        <item x="17"/>
        <item m="1" x="29"/>
        <item x="18"/>
        <item x="19"/>
        <item x="20"/>
        <item m="1" x="30"/>
        <item x="21"/>
        <item x="22"/>
        <item x="23"/>
        <item x="24"/>
        <item x="25"/>
        <item m="1" x="26"/>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7">
    <i>
      <x/>
    </i>
    <i>
      <x v="2"/>
    </i>
    <i>
      <x v="3"/>
    </i>
    <i>
      <x v="4"/>
    </i>
    <i>
      <x v="6"/>
    </i>
    <i>
      <x v="8"/>
    </i>
    <i>
      <x v="10"/>
    </i>
    <i>
      <x v="12"/>
    </i>
    <i>
      <x v="13"/>
    </i>
    <i>
      <x v="14"/>
    </i>
    <i>
      <x v="16"/>
    </i>
    <i>
      <x v="17"/>
    </i>
    <i>
      <x v="18"/>
    </i>
    <i>
      <x v="19"/>
    </i>
    <i>
      <x v="20"/>
    </i>
    <i>
      <x v="22"/>
    </i>
    <i>
      <x v="23"/>
    </i>
    <i>
      <x v="24"/>
    </i>
    <i>
      <x v="26"/>
    </i>
    <i>
      <x v="27"/>
    </i>
    <i>
      <x v="28"/>
    </i>
    <i>
      <x v="30"/>
    </i>
    <i>
      <x v="31"/>
    </i>
    <i>
      <x v="32"/>
    </i>
    <i>
      <x v="33"/>
    </i>
    <i>
      <x v="34"/>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8">
    <format dxfId="37">
      <pivotArea field="0" type="button" dataOnly="0" labelOnly="1" outline="0" axis="axisRow" fieldPosition="0"/>
    </format>
    <format dxfId="36">
      <pivotArea field="0" type="button" dataOnly="0" labelOnly="1" outline="0" axis="axisRow" fieldPosition="0"/>
    </format>
    <format dxfId="35">
      <pivotArea field="-2" type="button" dataOnly="0" labelOnly="1" outline="0" axis="axisCol" fieldPosition="0"/>
    </format>
    <format dxfId="34">
      <pivotArea type="all" dataOnly="0" outline="0" fieldPosition="0"/>
    </format>
    <format dxfId="33">
      <pivotArea type="topRight" dataOnly="0" labelOnly="1" outline="0" offset="B1" fieldPosition="0"/>
    </format>
    <format dxfId="32">
      <pivotArea type="topRight" dataOnly="0" labelOnly="1" outline="0" offset="A1" fieldPosition="0"/>
    </format>
    <format dxfId="31">
      <pivotArea outline="0" fieldPosition="0">
        <references count="1">
          <reference field="0" count="1" selected="0">
            <x v="34"/>
          </reference>
        </references>
      </pivotArea>
    </format>
    <format dxfId="30">
      <pivotArea type="origin" dataOnly="0" labelOnly="1" outline="0" fieldPosition="0"/>
    </format>
    <format dxfId="29">
      <pivotArea field="-2" type="button" dataOnly="0" labelOnly="1" outline="0" axis="axisCol" fieldPosition="0"/>
    </format>
    <format dxfId="28">
      <pivotArea type="topRight" dataOnly="0" labelOnly="1" outline="0" fieldPosition="0"/>
    </format>
    <format dxfId="27">
      <pivotArea outline="0" fieldPosition="0"/>
    </format>
    <format dxfId="26">
      <pivotArea field="0" type="button" dataOnly="0" labelOnly="1" outline="0" axis="axisRow" fieldPosition="0"/>
    </format>
    <format dxfId="25">
      <pivotArea dataOnly="0" labelOnly="1" outline="0" fieldPosition="0">
        <references count="1">
          <reference field="0" count="0"/>
        </references>
      </pivotArea>
    </format>
    <format dxfId="24">
      <pivotArea grandRow="1" outline="0" fieldPosition="0"/>
    </format>
    <format dxfId="23">
      <pivotArea dataOnly="0" labelOnly="1" grandRow="1" outline="0" fieldPosition="0"/>
    </format>
    <format dxfId="22">
      <pivotArea type="origin" dataOnly="0" labelOnly="1" outline="0" fieldPosition="0"/>
    </format>
    <format dxfId="21">
      <pivotArea field="-2" type="button" dataOnly="0" labelOnly="1" outline="0" axis="axisCol" fieldPosition="0"/>
    </format>
    <format dxfId="20">
      <pivotArea type="topRight" dataOnly="0" labelOnly="1" outline="0" fieldPosition="0"/>
    </format>
    <format dxfId="19">
      <pivotArea type="topRight" dataOnly="0" labelOnly="1" outline="0" offset="C1" fieldPosition="0"/>
    </format>
    <format dxfId="18">
      <pivotArea outline="0" fieldPosition="0"/>
    </format>
    <format dxfId="17">
      <pivotArea field="0" type="button" dataOnly="0" labelOnly="1" outline="0" axis="axisRow" fieldPosition="0"/>
    </format>
    <format dxfId="16">
      <pivotArea dataOnly="0" labelOnly="1" outline="0" fieldPosition="0">
        <references count="1">
          <reference field="0" count="0"/>
        </references>
      </pivotArea>
    </format>
    <format dxfId="15">
      <pivotArea dataOnly="0" labelOnly="1" grandRow="1" outline="0" fieldPosition="0"/>
    </format>
    <format dxfId="14">
      <pivotArea field="0" type="button" dataOnly="0" labelOnly="1" outline="0" axis="axisRow" fieldPosition="0"/>
    </format>
    <format dxfId="13">
      <pivotArea dataOnly="0" labelOnly="1" outline="0" fieldPosition="0">
        <references count="1">
          <reference field="4294967294" count="4">
            <x v="0"/>
            <x v="1"/>
            <x v="2"/>
            <x v="3"/>
          </reference>
        </references>
      </pivotArea>
    </format>
    <format dxfId="12">
      <pivotArea outline="0" fieldPosition="0">
        <references count="1">
          <reference field="4294967294" count="1">
            <x v="0"/>
          </reference>
        </references>
      </pivotArea>
    </format>
    <format dxfId="11">
      <pivotArea outline="0" fieldPosition="0">
        <references count="1">
          <reference field="4294967294" count="1">
            <x v="1"/>
          </reference>
        </references>
      </pivotArea>
    </format>
    <format dxfId="10">
      <pivotArea outline="0" fieldPosition="0">
        <references count="1">
          <reference field="4294967294" count="1">
            <x v="2"/>
          </reference>
        </references>
      </pivotArea>
    </format>
    <format dxfId="9">
      <pivotArea outline="0" fieldPosition="0">
        <references count="1">
          <reference field="4294967294" count="1">
            <x v="3"/>
          </reference>
        </references>
      </pivotArea>
    </format>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1">
            <x v="1"/>
          </reference>
        </references>
      </pivotArea>
    </format>
    <format dxfId="6">
      <pivotArea dataOnly="0" labelOnly="1" outline="0" fieldPosition="0">
        <references count="1">
          <reference field="4294967294" count="1">
            <x v="2"/>
          </reference>
        </references>
      </pivotArea>
    </format>
    <format dxfId="5">
      <pivotArea field="0" type="button" dataOnly="0" labelOnly="1" outline="0" axis="axisRow" fieldPosition="0"/>
    </format>
    <format dxfId="4">
      <pivotArea dataOnly="0" labelOnly="1" outline="0" fieldPosition="0">
        <references count="1">
          <reference field="4294967294" count="4">
            <x v="0"/>
            <x v="1"/>
            <x v="2"/>
            <x v="3"/>
          </reference>
        </references>
      </pivotArea>
    </format>
    <format dxfId="3">
      <pivotArea type="origin" dataOnly="0" labelOnly="1" outline="0" fieldPosition="0"/>
    </format>
    <format dxfId="2">
      <pivotArea field="-2" type="button" dataOnly="0" labelOnly="1" outline="0" axis="axisCol" fieldPosition="0"/>
    </format>
    <format dxfId="1">
      <pivotArea type="topRight" dataOnly="0" labelOnly="1" outline="0" fieldPosition="0"/>
    </format>
    <format dxfId="0">
      <pivotArea field="0" grandRow="1" outline="0" axis="axisRow" fieldPosition="0">
        <references count="1">
          <reference field="4294967294" count="1" selected="0">
            <x v="3"/>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topLeftCell="B7" zoomScaleNormal="100" workbookViewId="0">
      <selection activeCell="H10" sqref="H10"/>
    </sheetView>
  </sheetViews>
  <sheetFormatPr baseColWidth="10" defaultColWidth="9.1640625" defaultRowHeight="15" x14ac:dyDescent="0.2"/>
  <cols>
    <col min="1" max="1" width="5" style="87" customWidth="1"/>
    <col min="2" max="2" width="133.83203125" style="87" customWidth="1"/>
    <col min="3" max="16384" width="9.1640625" style="87"/>
  </cols>
  <sheetData>
    <row r="1" spans="2:2" ht="21.75" customHeight="1" x14ac:dyDescent="0.2">
      <c r="B1" s="86" t="s">
        <v>431</v>
      </c>
    </row>
    <row r="2" spans="2:2" ht="62.25" customHeight="1" x14ac:dyDescent="0.2">
      <c r="B2" s="211" t="s">
        <v>560</v>
      </c>
    </row>
    <row r="3" spans="2:2" ht="64.5" customHeight="1" x14ac:dyDescent="0.2">
      <c r="B3" s="88" t="s">
        <v>497</v>
      </c>
    </row>
    <row r="4" spans="2:2" ht="34.5" customHeight="1" x14ac:dyDescent="0.2">
      <c r="B4" s="88" t="s">
        <v>563</v>
      </c>
    </row>
    <row r="5" spans="2:2" ht="48" customHeight="1" x14ac:dyDescent="0.2">
      <c r="B5" s="87" t="s">
        <v>432</v>
      </c>
    </row>
    <row r="6" spans="2:2" ht="19.5" customHeight="1" x14ac:dyDescent="0.2">
      <c r="B6" s="87" t="s">
        <v>430</v>
      </c>
    </row>
    <row r="7" spans="2:2" ht="33.75" customHeight="1" x14ac:dyDescent="0.2">
      <c r="B7" s="88" t="s">
        <v>433</v>
      </c>
    </row>
    <row r="8" spans="2:2" ht="33.75" customHeight="1" x14ac:dyDescent="0.2">
      <c r="B8" s="87" t="s">
        <v>548</v>
      </c>
    </row>
    <row r="9" spans="2:2" ht="36" customHeight="1" x14ac:dyDescent="0.2">
      <c r="B9" s="87" t="s">
        <v>564</v>
      </c>
    </row>
    <row r="10" spans="2:2" ht="34.5" customHeight="1" x14ac:dyDescent="0.2">
      <c r="B10" s="87" t="s">
        <v>565</v>
      </c>
    </row>
    <row r="11" spans="2:2" ht="9.75" customHeight="1" x14ac:dyDescent="0.2"/>
    <row r="12" spans="2:2" ht="18" customHeight="1" x14ac:dyDescent="0.2">
      <c r="B12" s="89" t="s">
        <v>446</v>
      </c>
    </row>
    <row r="13" spans="2:2" ht="16" x14ac:dyDescent="0.2">
      <c r="B13" s="89" t="s">
        <v>463</v>
      </c>
    </row>
    <row r="14" spans="2:2" ht="46.5" customHeight="1" x14ac:dyDescent="0.2">
      <c r="B14" s="87" t="s">
        <v>464</v>
      </c>
    </row>
    <row r="15" spans="2:2" ht="9" customHeight="1" x14ac:dyDescent="0.2"/>
    <row r="16" spans="2:2" ht="16" x14ac:dyDescent="0.2">
      <c r="B16" s="89" t="s">
        <v>465</v>
      </c>
    </row>
    <row r="17" spans="2:2" ht="33" customHeight="1" x14ac:dyDescent="0.2">
      <c r="B17" s="87" t="s">
        <v>511</v>
      </c>
    </row>
    <row r="18" spans="2:2" ht="33.75" customHeight="1" x14ac:dyDescent="0.2">
      <c r="B18" s="87" t="s">
        <v>466</v>
      </c>
    </row>
    <row r="20" spans="2:2" ht="32" x14ac:dyDescent="0.2">
      <c r="B20" s="87" t="s">
        <v>561</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T1768"/>
  <sheetViews>
    <sheetView showZeros="0" tabSelected="1" topLeftCell="C1" zoomScaleNormal="100" zoomScaleSheetLayoutView="100" workbookViewId="0">
      <pane ySplit="1" topLeftCell="A483" activePane="bottomLeft" state="frozen"/>
      <selection pane="bottomLeft" activeCell="I1" sqref="I1:O1"/>
    </sheetView>
  </sheetViews>
  <sheetFormatPr baseColWidth="10" defaultColWidth="8.83203125" defaultRowHeight="15" x14ac:dyDescent="0.2"/>
  <cols>
    <col min="1" max="1" width="16.33203125" style="147" customWidth="1"/>
    <col min="2" max="2" width="18.5" customWidth="1"/>
    <col min="3" max="3" width="16.5" customWidth="1"/>
    <col min="4" max="7" width="10.6640625" customWidth="1"/>
    <col min="8" max="8" width="9.33203125" customWidth="1"/>
    <col min="9" max="9" width="17.6640625" customWidth="1"/>
    <col min="10" max="10" width="16.1640625" customWidth="1"/>
    <col min="11" max="11" width="15" customWidth="1"/>
    <col min="12" max="13" width="11.6640625" customWidth="1"/>
    <col min="14" max="14" width="14.1640625" customWidth="1"/>
    <col min="15" max="15" width="11.6640625" customWidth="1"/>
    <col min="16" max="16" width="15" customWidth="1"/>
    <col min="17" max="17" width="17.6640625" customWidth="1"/>
    <col min="18" max="18" width="15.6640625" customWidth="1"/>
    <col min="19" max="19" width="12.6640625" customWidth="1"/>
  </cols>
  <sheetData>
    <row r="1" spans="1:20" ht="131.25" customHeight="1" x14ac:dyDescent="0.2">
      <c r="A1" s="170" t="s">
        <v>233</v>
      </c>
      <c r="B1" s="171" t="s">
        <v>234</v>
      </c>
      <c r="C1" s="178" t="s">
        <v>235</v>
      </c>
      <c r="D1" s="179" t="s">
        <v>447</v>
      </c>
      <c r="E1" s="172" t="s">
        <v>448</v>
      </c>
      <c r="F1" s="172" t="s">
        <v>449</v>
      </c>
      <c r="G1" s="172" t="s">
        <v>450</v>
      </c>
      <c r="H1" s="180" t="s">
        <v>451</v>
      </c>
      <c r="I1" s="262" t="s">
        <v>452</v>
      </c>
      <c r="J1" s="263" t="s">
        <v>566</v>
      </c>
      <c r="K1" s="263" t="s">
        <v>500</v>
      </c>
      <c r="L1" s="263" t="s">
        <v>453</v>
      </c>
      <c r="M1" s="263" t="s">
        <v>567</v>
      </c>
      <c r="N1" s="263" t="s">
        <v>454</v>
      </c>
      <c r="O1" s="264" t="s">
        <v>455</v>
      </c>
      <c r="P1" s="183" t="s">
        <v>456</v>
      </c>
      <c r="Q1" s="173" t="s">
        <v>457</v>
      </c>
      <c r="R1" s="173" t="s">
        <v>458</v>
      </c>
      <c r="S1" s="174" t="s">
        <v>459</v>
      </c>
    </row>
    <row r="2" spans="1:20" x14ac:dyDescent="0.2">
      <c r="A2" s="175" t="s">
        <v>412</v>
      </c>
      <c r="B2" s="164" t="s">
        <v>0</v>
      </c>
      <c r="C2" s="165" t="s">
        <v>1</v>
      </c>
      <c r="D2" s="157">
        <v>0</v>
      </c>
      <c r="E2" s="158">
        <v>0</v>
      </c>
      <c r="F2" s="158">
        <v>0</v>
      </c>
      <c r="G2" s="158">
        <v>0</v>
      </c>
      <c r="H2" s="181" t="str">
        <f t="shared" ref="H2:H65" si="0">IF((E2+G2)&lt;&gt;0,G2/(E2+G2),"")</f>
        <v/>
      </c>
      <c r="I2" s="221">
        <v>73</v>
      </c>
      <c r="J2" s="131">
        <v>64</v>
      </c>
      <c r="K2" s="131">
        <v>57</v>
      </c>
      <c r="L2" s="167">
        <f t="shared" ref="L2:L65" si="1">IF(J2&lt;&gt;0,K2/J2,"")</f>
        <v>0.890625</v>
      </c>
      <c r="M2" s="222">
        <v>2</v>
      </c>
      <c r="N2" s="131">
        <v>7</v>
      </c>
      <c r="O2" s="184">
        <f t="shared" ref="O2:O65" si="2">IF((J2+M2+N2)&lt;&gt;0,N2/(J2+M2+N2),"")</f>
        <v>9.5890410958904104E-2</v>
      </c>
      <c r="P2" s="159">
        <f t="shared" ref="P2:P65" si="3">IF(SUM(D2,I2)&gt;0,SUM(D2,I2),"")</f>
        <v>73</v>
      </c>
      <c r="Q2" s="160">
        <f t="shared" ref="Q2:Q65" si="4">IF(SUM(E2,J2, M2)&gt;0,SUM(E2,J2, M2),"")</f>
        <v>66</v>
      </c>
      <c r="R2" s="160">
        <f t="shared" ref="R2:R65" si="5">IF(SUM(G2,N2)&gt;0,SUM(G2,N2),"")</f>
        <v>7</v>
      </c>
      <c r="S2" s="176">
        <f t="shared" ref="S2:S65" si="6">IFERROR(IF((Q2+R2)&lt;&gt;0,R2/(Q2+R2),""),"")</f>
        <v>9.5890410958904104E-2</v>
      </c>
      <c r="T2" s="227"/>
    </row>
    <row r="3" spans="1:20" x14ac:dyDescent="0.2">
      <c r="A3" s="175" t="s">
        <v>412</v>
      </c>
      <c r="B3" s="164" t="s">
        <v>2</v>
      </c>
      <c r="C3" s="165" t="s">
        <v>3</v>
      </c>
      <c r="D3" s="157">
        <v>0</v>
      </c>
      <c r="E3" s="158">
        <v>0</v>
      </c>
      <c r="F3" s="158">
        <v>0</v>
      </c>
      <c r="G3" s="158">
        <v>0</v>
      </c>
      <c r="H3" s="181" t="str">
        <f t="shared" si="0"/>
        <v/>
      </c>
      <c r="I3" s="221">
        <v>1953</v>
      </c>
      <c r="J3" s="131">
        <v>1009</v>
      </c>
      <c r="K3" s="131">
        <v>684</v>
      </c>
      <c r="L3" s="167">
        <f t="shared" si="1"/>
        <v>0.67789890981169476</v>
      </c>
      <c r="M3" s="222">
        <v>7</v>
      </c>
      <c r="N3" s="131">
        <v>937</v>
      </c>
      <c r="O3" s="184">
        <f t="shared" si="2"/>
        <v>0.4797747055811572</v>
      </c>
      <c r="P3" s="159">
        <f t="shared" si="3"/>
        <v>1953</v>
      </c>
      <c r="Q3" s="160">
        <f t="shared" si="4"/>
        <v>1016</v>
      </c>
      <c r="R3" s="160">
        <f t="shared" si="5"/>
        <v>937</v>
      </c>
      <c r="S3" s="176">
        <f t="shared" si="6"/>
        <v>0.4797747055811572</v>
      </c>
      <c r="T3" s="227"/>
    </row>
    <row r="4" spans="1:20" x14ac:dyDescent="0.2">
      <c r="A4" s="175" t="s">
        <v>412</v>
      </c>
      <c r="B4" s="164" t="s">
        <v>6</v>
      </c>
      <c r="C4" s="165" t="s">
        <v>7</v>
      </c>
      <c r="D4" s="157">
        <v>0</v>
      </c>
      <c r="E4" s="158">
        <v>0</v>
      </c>
      <c r="F4" s="158">
        <v>0</v>
      </c>
      <c r="G4" s="158">
        <v>0</v>
      </c>
      <c r="H4" s="181" t="str">
        <f t="shared" si="0"/>
        <v/>
      </c>
      <c r="I4" s="221">
        <v>13</v>
      </c>
      <c r="J4" s="131">
        <v>13</v>
      </c>
      <c r="K4" s="131">
        <v>12</v>
      </c>
      <c r="L4" s="167">
        <f t="shared" si="1"/>
        <v>0.92307692307692313</v>
      </c>
      <c r="M4" s="222">
        <v>0</v>
      </c>
      <c r="N4" s="131">
        <v>0</v>
      </c>
      <c r="O4" s="184">
        <f t="shared" si="2"/>
        <v>0</v>
      </c>
      <c r="P4" s="159">
        <f t="shared" si="3"/>
        <v>13</v>
      </c>
      <c r="Q4" s="160">
        <f t="shared" si="4"/>
        <v>13</v>
      </c>
      <c r="R4" s="160" t="str">
        <f t="shared" si="5"/>
        <v/>
      </c>
      <c r="S4" s="176" t="str">
        <f t="shared" si="6"/>
        <v/>
      </c>
      <c r="T4" s="227"/>
    </row>
    <row r="5" spans="1:20" x14ac:dyDescent="0.2">
      <c r="A5" s="175" t="s">
        <v>412</v>
      </c>
      <c r="B5" s="164" t="s">
        <v>8</v>
      </c>
      <c r="C5" s="165" t="s">
        <v>9</v>
      </c>
      <c r="D5" s="157">
        <v>2</v>
      </c>
      <c r="E5" s="158">
        <v>2</v>
      </c>
      <c r="F5" s="158">
        <v>2</v>
      </c>
      <c r="G5" s="158">
        <v>0</v>
      </c>
      <c r="H5" s="181">
        <f t="shared" si="0"/>
        <v>0</v>
      </c>
      <c r="I5" s="221">
        <v>3638</v>
      </c>
      <c r="J5" s="131">
        <v>3583</v>
      </c>
      <c r="K5" s="131">
        <v>3579</v>
      </c>
      <c r="L5" s="167">
        <f t="shared" si="1"/>
        <v>0.99888361708065865</v>
      </c>
      <c r="M5" s="222">
        <v>0</v>
      </c>
      <c r="N5" s="131">
        <v>55</v>
      </c>
      <c r="O5" s="184">
        <f t="shared" si="2"/>
        <v>1.5118196811434854E-2</v>
      </c>
      <c r="P5" s="159">
        <f t="shared" si="3"/>
        <v>3640</v>
      </c>
      <c r="Q5" s="160">
        <f t="shared" si="4"/>
        <v>3585</v>
      </c>
      <c r="R5" s="160">
        <f t="shared" si="5"/>
        <v>55</v>
      </c>
      <c r="S5" s="176">
        <f t="shared" si="6"/>
        <v>1.510989010989011E-2</v>
      </c>
      <c r="T5" s="227"/>
    </row>
    <row r="6" spans="1:20" x14ac:dyDescent="0.2">
      <c r="A6" s="175" t="s">
        <v>412</v>
      </c>
      <c r="B6" s="164" t="s">
        <v>13</v>
      </c>
      <c r="C6" s="165" t="s">
        <v>14</v>
      </c>
      <c r="D6" s="157">
        <v>0</v>
      </c>
      <c r="E6" s="158">
        <v>0</v>
      </c>
      <c r="F6" s="158">
        <v>0</v>
      </c>
      <c r="G6" s="158">
        <v>0</v>
      </c>
      <c r="H6" s="181" t="str">
        <f t="shared" si="0"/>
        <v/>
      </c>
      <c r="I6" s="221">
        <v>2676</v>
      </c>
      <c r="J6" s="131">
        <v>2610</v>
      </c>
      <c r="K6" s="131">
        <v>2467</v>
      </c>
      <c r="L6" s="167">
        <f t="shared" si="1"/>
        <v>0.94521072796934869</v>
      </c>
      <c r="M6" s="222">
        <v>4</v>
      </c>
      <c r="N6" s="131">
        <v>62</v>
      </c>
      <c r="O6" s="184">
        <f t="shared" si="2"/>
        <v>2.3168908819133034E-2</v>
      </c>
      <c r="P6" s="159">
        <f t="shared" si="3"/>
        <v>2676</v>
      </c>
      <c r="Q6" s="160">
        <f t="shared" si="4"/>
        <v>2614</v>
      </c>
      <c r="R6" s="160">
        <f t="shared" si="5"/>
        <v>62</v>
      </c>
      <c r="S6" s="176">
        <f t="shared" si="6"/>
        <v>2.3168908819133034E-2</v>
      </c>
      <c r="T6" s="227"/>
    </row>
    <row r="7" spans="1:20" ht="29" x14ac:dyDescent="0.2">
      <c r="A7" s="175" t="s">
        <v>412</v>
      </c>
      <c r="B7" s="164" t="s">
        <v>24</v>
      </c>
      <c r="C7" s="165" t="s">
        <v>25</v>
      </c>
      <c r="D7" s="157">
        <v>0</v>
      </c>
      <c r="E7" s="158">
        <v>0</v>
      </c>
      <c r="F7" s="158">
        <v>0</v>
      </c>
      <c r="G7" s="158">
        <v>0</v>
      </c>
      <c r="H7" s="181" t="str">
        <f t="shared" si="0"/>
        <v/>
      </c>
      <c r="I7" s="221">
        <v>1735</v>
      </c>
      <c r="J7" s="131">
        <v>1368</v>
      </c>
      <c r="K7" s="131">
        <v>1357</v>
      </c>
      <c r="L7" s="167">
        <f t="shared" si="1"/>
        <v>0.99195906432748537</v>
      </c>
      <c r="M7" s="222">
        <v>345</v>
      </c>
      <c r="N7" s="131">
        <v>22</v>
      </c>
      <c r="O7" s="184">
        <f t="shared" si="2"/>
        <v>1.2680115273775217E-2</v>
      </c>
      <c r="P7" s="159">
        <f t="shared" si="3"/>
        <v>1735</v>
      </c>
      <c r="Q7" s="160">
        <f t="shared" si="4"/>
        <v>1713</v>
      </c>
      <c r="R7" s="160">
        <f t="shared" si="5"/>
        <v>22</v>
      </c>
      <c r="S7" s="176">
        <f t="shared" si="6"/>
        <v>1.2680115273775217E-2</v>
      </c>
      <c r="T7" s="227"/>
    </row>
    <row r="8" spans="1:20" x14ac:dyDescent="0.2">
      <c r="A8" s="175" t="s">
        <v>412</v>
      </c>
      <c r="B8" s="164" t="s">
        <v>26</v>
      </c>
      <c r="C8" s="165" t="s">
        <v>27</v>
      </c>
      <c r="D8" s="157"/>
      <c r="E8" s="158"/>
      <c r="F8" s="158"/>
      <c r="G8" s="158"/>
      <c r="H8" s="181" t="str">
        <f t="shared" si="0"/>
        <v/>
      </c>
      <c r="I8" s="221">
        <v>36</v>
      </c>
      <c r="J8" s="131">
        <v>13</v>
      </c>
      <c r="K8" s="131">
        <v>7</v>
      </c>
      <c r="L8" s="167">
        <f t="shared" si="1"/>
        <v>0.53846153846153844</v>
      </c>
      <c r="M8" s="222">
        <v>23</v>
      </c>
      <c r="N8" s="131">
        <v>0</v>
      </c>
      <c r="O8" s="184">
        <f t="shared" si="2"/>
        <v>0</v>
      </c>
      <c r="P8" s="159">
        <f t="shared" si="3"/>
        <v>36</v>
      </c>
      <c r="Q8" s="160">
        <f t="shared" si="4"/>
        <v>36</v>
      </c>
      <c r="R8" s="160" t="str">
        <f t="shared" si="5"/>
        <v/>
      </c>
      <c r="S8" s="176" t="str">
        <f t="shared" si="6"/>
        <v/>
      </c>
      <c r="T8" s="227"/>
    </row>
    <row r="9" spans="1:20" x14ac:dyDescent="0.2">
      <c r="A9" s="175" t="s">
        <v>412</v>
      </c>
      <c r="B9" s="164" t="s">
        <v>30</v>
      </c>
      <c r="C9" s="165" t="s">
        <v>31</v>
      </c>
      <c r="D9" s="157"/>
      <c r="E9" s="158"/>
      <c r="F9" s="158"/>
      <c r="G9" s="158"/>
      <c r="H9" s="181" t="str">
        <f t="shared" si="0"/>
        <v/>
      </c>
      <c r="I9" s="221">
        <v>533</v>
      </c>
      <c r="J9" s="131">
        <v>509</v>
      </c>
      <c r="K9" s="131">
        <v>495</v>
      </c>
      <c r="L9" s="167">
        <f t="shared" si="1"/>
        <v>0.9724950884086444</v>
      </c>
      <c r="M9" s="222">
        <v>10</v>
      </c>
      <c r="N9" s="131">
        <v>14</v>
      </c>
      <c r="O9" s="184">
        <f t="shared" si="2"/>
        <v>2.6266416510318951E-2</v>
      </c>
      <c r="P9" s="159">
        <f t="shared" si="3"/>
        <v>533</v>
      </c>
      <c r="Q9" s="160">
        <f t="shared" si="4"/>
        <v>519</v>
      </c>
      <c r="R9" s="160">
        <f t="shared" si="5"/>
        <v>14</v>
      </c>
      <c r="S9" s="176">
        <f t="shared" si="6"/>
        <v>2.6266416510318951E-2</v>
      </c>
      <c r="T9" s="227"/>
    </row>
    <row r="10" spans="1:20" x14ac:dyDescent="0.2">
      <c r="A10" s="175" t="s">
        <v>412</v>
      </c>
      <c r="B10" s="164" t="s">
        <v>33</v>
      </c>
      <c r="C10" s="165" t="s">
        <v>34</v>
      </c>
      <c r="D10" s="157"/>
      <c r="E10" s="158"/>
      <c r="F10" s="158"/>
      <c r="G10" s="158"/>
      <c r="H10" s="181" t="str">
        <f t="shared" si="0"/>
        <v/>
      </c>
      <c r="I10" s="221">
        <v>1018</v>
      </c>
      <c r="J10" s="131">
        <v>989</v>
      </c>
      <c r="K10" s="131">
        <v>106</v>
      </c>
      <c r="L10" s="167">
        <f t="shared" si="1"/>
        <v>0.10717896865520728</v>
      </c>
      <c r="M10" s="222">
        <v>10</v>
      </c>
      <c r="N10" s="131">
        <v>19</v>
      </c>
      <c r="O10" s="184">
        <f t="shared" si="2"/>
        <v>1.8664047151277015E-2</v>
      </c>
      <c r="P10" s="159">
        <f t="shared" si="3"/>
        <v>1018</v>
      </c>
      <c r="Q10" s="160">
        <f t="shared" si="4"/>
        <v>999</v>
      </c>
      <c r="R10" s="160">
        <f t="shared" si="5"/>
        <v>19</v>
      </c>
      <c r="S10" s="176">
        <f t="shared" si="6"/>
        <v>1.8664047151277015E-2</v>
      </c>
      <c r="T10" s="227"/>
    </row>
    <row r="11" spans="1:20" ht="29" x14ac:dyDescent="0.2">
      <c r="A11" s="175" t="s">
        <v>412</v>
      </c>
      <c r="B11" s="164" t="s">
        <v>38</v>
      </c>
      <c r="C11" s="165" t="s">
        <v>39</v>
      </c>
      <c r="D11" s="157"/>
      <c r="E11" s="158"/>
      <c r="F11" s="158"/>
      <c r="G11" s="158"/>
      <c r="H11" s="181" t="str">
        <f t="shared" si="0"/>
        <v/>
      </c>
      <c r="I11" s="221">
        <v>23</v>
      </c>
      <c r="J11" s="131">
        <v>21</v>
      </c>
      <c r="K11" s="131">
        <v>15</v>
      </c>
      <c r="L11" s="167">
        <f t="shared" si="1"/>
        <v>0.7142857142857143</v>
      </c>
      <c r="M11" s="222">
        <v>1</v>
      </c>
      <c r="N11" s="131">
        <v>1</v>
      </c>
      <c r="O11" s="184">
        <f t="shared" si="2"/>
        <v>4.3478260869565216E-2</v>
      </c>
      <c r="P11" s="159">
        <f t="shared" si="3"/>
        <v>23</v>
      </c>
      <c r="Q11" s="160">
        <f t="shared" si="4"/>
        <v>22</v>
      </c>
      <c r="R11" s="160">
        <f t="shared" si="5"/>
        <v>1</v>
      </c>
      <c r="S11" s="176">
        <f t="shared" si="6"/>
        <v>4.3478260869565216E-2</v>
      </c>
      <c r="T11" s="227"/>
    </row>
    <row r="12" spans="1:20" x14ac:dyDescent="0.2">
      <c r="A12" s="175" t="s">
        <v>412</v>
      </c>
      <c r="B12" s="164" t="s">
        <v>40</v>
      </c>
      <c r="C12" s="165" t="s">
        <v>41</v>
      </c>
      <c r="D12" s="157"/>
      <c r="E12" s="158"/>
      <c r="F12" s="158"/>
      <c r="G12" s="158"/>
      <c r="H12" s="181" t="str">
        <f t="shared" si="0"/>
        <v/>
      </c>
      <c r="I12" s="221">
        <v>16253</v>
      </c>
      <c r="J12" s="131">
        <v>14609</v>
      </c>
      <c r="K12" s="131">
        <v>9469</v>
      </c>
      <c r="L12" s="167">
        <f t="shared" si="1"/>
        <v>0.64816209186118146</v>
      </c>
      <c r="M12" s="222">
        <v>2</v>
      </c>
      <c r="N12" s="131">
        <v>1642</v>
      </c>
      <c r="O12" s="184">
        <f t="shared" si="2"/>
        <v>0.10102750261490187</v>
      </c>
      <c r="P12" s="159">
        <f t="shared" si="3"/>
        <v>16253</v>
      </c>
      <c r="Q12" s="160">
        <f t="shared" si="4"/>
        <v>14611</v>
      </c>
      <c r="R12" s="160">
        <f t="shared" si="5"/>
        <v>1642</v>
      </c>
      <c r="S12" s="176">
        <f t="shared" si="6"/>
        <v>0.10102750261490187</v>
      </c>
      <c r="T12" s="227"/>
    </row>
    <row r="13" spans="1:20" x14ac:dyDescent="0.2">
      <c r="A13" s="175" t="s">
        <v>412</v>
      </c>
      <c r="B13" s="164" t="s">
        <v>40</v>
      </c>
      <c r="C13" s="165" t="s">
        <v>44</v>
      </c>
      <c r="D13" s="157"/>
      <c r="E13" s="158"/>
      <c r="F13" s="158"/>
      <c r="G13" s="158"/>
      <c r="H13" s="181" t="str">
        <f t="shared" si="0"/>
        <v/>
      </c>
      <c r="I13" s="221">
        <v>11040</v>
      </c>
      <c r="J13" s="131">
        <v>10418</v>
      </c>
      <c r="K13" s="131">
        <v>871</v>
      </c>
      <c r="L13" s="167">
        <f t="shared" si="1"/>
        <v>8.3605298521789218E-2</v>
      </c>
      <c r="M13" s="222">
        <v>5</v>
      </c>
      <c r="N13" s="131">
        <v>617</v>
      </c>
      <c r="O13" s="184">
        <f t="shared" si="2"/>
        <v>5.5887681159420291E-2</v>
      </c>
      <c r="P13" s="159">
        <f t="shared" si="3"/>
        <v>11040</v>
      </c>
      <c r="Q13" s="160">
        <f t="shared" si="4"/>
        <v>10423</v>
      </c>
      <c r="R13" s="160">
        <f t="shared" si="5"/>
        <v>617</v>
      </c>
      <c r="S13" s="176">
        <f t="shared" si="6"/>
        <v>5.5887681159420291E-2</v>
      </c>
      <c r="T13" s="227"/>
    </row>
    <row r="14" spans="1:20" x14ac:dyDescent="0.2">
      <c r="A14" s="175" t="s">
        <v>412</v>
      </c>
      <c r="B14" s="164" t="s">
        <v>45</v>
      </c>
      <c r="C14" s="165" t="s">
        <v>46</v>
      </c>
      <c r="D14" s="157"/>
      <c r="E14" s="158"/>
      <c r="F14" s="158"/>
      <c r="G14" s="158"/>
      <c r="H14" s="181" t="str">
        <f t="shared" si="0"/>
        <v/>
      </c>
      <c r="I14" s="221">
        <v>38</v>
      </c>
      <c r="J14" s="131">
        <v>35</v>
      </c>
      <c r="K14" s="131">
        <v>32</v>
      </c>
      <c r="L14" s="167">
        <f t="shared" si="1"/>
        <v>0.91428571428571426</v>
      </c>
      <c r="M14" s="222">
        <v>0</v>
      </c>
      <c r="N14" s="131">
        <v>3</v>
      </c>
      <c r="O14" s="184">
        <f t="shared" si="2"/>
        <v>7.8947368421052627E-2</v>
      </c>
      <c r="P14" s="159">
        <f t="shared" si="3"/>
        <v>38</v>
      </c>
      <c r="Q14" s="160">
        <f t="shared" si="4"/>
        <v>35</v>
      </c>
      <c r="R14" s="160">
        <f t="shared" si="5"/>
        <v>3</v>
      </c>
      <c r="S14" s="176">
        <f t="shared" si="6"/>
        <v>7.8947368421052627E-2</v>
      </c>
      <c r="T14" s="227"/>
    </row>
    <row r="15" spans="1:20" x14ac:dyDescent="0.2">
      <c r="A15" s="175" t="s">
        <v>412</v>
      </c>
      <c r="B15" s="164" t="s">
        <v>51</v>
      </c>
      <c r="C15" s="165" t="s">
        <v>52</v>
      </c>
      <c r="D15" s="157"/>
      <c r="E15" s="158"/>
      <c r="F15" s="158"/>
      <c r="G15" s="158"/>
      <c r="H15" s="181" t="str">
        <f t="shared" si="0"/>
        <v/>
      </c>
      <c r="I15" s="221">
        <v>3</v>
      </c>
      <c r="J15" s="131">
        <v>2</v>
      </c>
      <c r="K15" s="131">
        <v>1</v>
      </c>
      <c r="L15" s="167">
        <f t="shared" si="1"/>
        <v>0.5</v>
      </c>
      <c r="M15" s="222">
        <v>0</v>
      </c>
      <c r="N15" s="131">
        <v>1</v>
      </c>
      <c r="O15" s="184">
        <f t="shared" si="2"/>
        <v>0.33333333333333331</v>
      </c>
      <c r="P15" s="159">
        <f t="shared" si="3"/>
        <v>3</v>
      </c>
      <c r="Q15" s="160">
        <f t="shared" si="4"/>
        <v>2</v>
      </c>
      <c r="R15" s="160">
        <f t="shared" si="5"/>
        <v>1</v>
      </c>
      <c r="S15" s="176">
        <f t="shared" si="6"/>
        <v>0.33333333333333331</v>
      </c>
      <c r="T15" s="227"/>
    </row>
    <row r="16" spans="1:20" x14ac:dyDescent="0.2">
      <c r="A16" s="175" t="s">
        <v>412</v>
      </c>
      <c r="B16" s="164" t="s">
        <v>53</v>
      </c>
      <c r="C16" s="165" t="s">
        <v>54</v>
      </c>
      <c r="D16" s="157"/>
      <c r="E16" s="158"/>
      <c r="F16" s="158"/>
      <c r="G16" s="158"/>
      <c r="H16" s="181" t="str">
        <f t="shared" si="0"/>
        <v/>
      </c>
      <c r="I16" s="221">
        <v>511</v>
      </c>
      <c r="J16" s="131">
        <v>402</v>
      </c>
      <c r="K16" s="131">
        <v>101</v>
      </c>
      <c r="L16" s="167">
        <f t="shared" si="1"/>
        <v>0.25124378109452739</v>
      </c>
      <c r="M16" s="222">
        <v>0</v>
      </c>
      <c r="N16" s="131">
        <v>109</v>
      </c>
      <c r="O16" s="184">
        <f t="shared" si="2"/>
        <v>0.21330724070450097</v>
      </c>
      <c r="P16" s="159">
        <f t="shared" si="3"/>
        <v>511</v>
      </c>
      <c r="Q16" s="160">
        <f t="shared" si="4"/>
        <v>402</v>
      </c>
      <c r="R16" s="160">
        <f t="shared" si="5"/>
        <v>109</v>
      </c>
      <c r="S16" s="176">
        <f t="shared" si="6"/>
        <v>0.21330724070450097</v>
      </c>
      <c r="T16" s="227"/>
    </row>
    <row r="17" spans="1:20" x14ac:dyDescent="0.2">
      <c r="A17" s="175" t="s">
        <v>412</v>
      </c>
      <c r="B17" s="164" t="s">
        <v>55</v>
      </c>
      <c r="C17" s="165" t="s">
        <v>56</v>
      </c>
      <c r="D17" s="157"/>
      <c r="E17" s="158"/>
      <c r="F17" s="158"/>
      <c r="G17" s="158"/>
      <c r="H17" s="181" t="str">
        <f t="shared" si="0"/>
        <v/>
      </c>
      <c r="I17" s="221">
        <v>2172</v>
      </c>
      <c r="J17" s="131">
        <v>2019</v>
      </c>
      <c r="K17" s="131">
        <v>511</v>
      </c>
      <c r="L17" s="167">
        <f t="shared" si="1"/>
        <v>0.2530955918771669</v>
      </c>
      <c r="M17" s="222">
        <v>8</v>
      </c>
      <c r="N17" s="131">
        <v>145</v>
      </c>
      <c r="O17" s="184">
        <f t="shared" si="2"/>
        <v>6.6758747697974213E-2</v>
      </c>
      <c r="P17" s="159">
        <f t="shared" si="3"/>
        <v>2172</v>
      </c>
      <c r="Q17" s="160">
        <f t="shared" si="4"/>
        <v>2027</v>
      </c>
      <c r="R17" s="160">
        <f t="shared" si="5"/>
        <v>145</v>
      </c>
      <c r="S17" s="176">
        <f t="shared" si="6"/>
        <v>6.6758747697974213E-2</v>
      </c>
      <c r="T17" s="227"/>
    </row>
    <row r="18" spans="1:20" x14ac:dyDescent="0.2">
      <c r="A18" s="175" t="s">
        <v>412</v>
      </c>
      <c r="B18" s="164" t="s">
        <v>63</v>
      </c>
      <c r="C18" s="165" t="s">
        <v>64</v>
      </c>
      <c r="D18" s="157"/>
      <c r="E18" s="158"/>
      <c r="F18" s="158"/>
      <c r="G18" s="158"/>
      <c r="H18" s="181" t="str">
        <f t="shared" si="0"/>
        <v/>
      </c>
      <c r="I18" s="221">
        <v>4096</v>
      </c>
      <c r="J18" s="131">
        <v>2948</v>
      </c>
      <c r="K18" s="131">
        <v>2277</v>
      </c>
      <c r="L18" s="167">
        <f t="shared" si="1"/>
        <v>0.77238805970149249</v>
      </c>
      <c r="M18" s="222">
        <v>11</v>
      </c>
      <c r="N18" s="131">
        <v>1137</v>
      </c>
      <c r="O18" s="184">
        <f t="shared" si="2"/>
        <v>0.277587890625</v>
      </c>
      <c r="P18" s="159">
        <f t="shared" si="3"/>
        <v>4096</v>
      </c>
      <c r="Q18" s="160">
        <f t="shared" si="4"/>
        <v>2959</v>
      </c>
      <c r="R18" s="160">
        <f t="shared" si="5"/>
        <v>1137</v>
      </c>
      <c r="S18" s="176">
        <f t="shared" si="6"/>
        <v>0.277587890625</v>
      </c>
      <c r="T18" s="227"/>
    </row>
    <row r="19" spans="1:20" x14ac:dyDescent="0.2">
      <c r="A19" s="175" t="s">
        <v>412</v>
      </c>
      <c r="B19" s="164" t="s">
        <v>67</v>
      </c>
      <c r="C19" s="165" t="s">
        <v>68</v>
      </c>
      <c r="D19" s="157"/>
      <c r="E19" s="158"/>
      <c r="F19" s="158"/>
      <c r="G19" s="158"/>
      <c r="H19" s="181" t="str">
        <f t="shared" si="0"/>
        <v/>
      </c>
      <c r="I19" s="221">
        <v>1719</v>
      </c>
      <c r="J19" s="131">
        <v>1084</v>
      </c>
      <c r="K19" s="131">
        <v>267</v>
      </c>
      <c r="L19" s="167">
        <f t="shared" si="1"/>
        <v>0.24630996309963099</v>
      </c>
      <c r="M19" s="222">
        <v>20</v>
      </c>
      <c r="N19" s="131">
        <v>615</v>
      </c>
      <c r="O19" s="184">
        <f t="shared" si="2"/>
        <v>0.35776614310645727</v>
      </c>
      <c r="P19" s="159">
        <f t="shared" si="3"/>
        <v>1719</v>
      </c>
      <c r="Q19" s="160">
        <f t="shared" si="4"/>
        <v>1104</v>
      </c>
      <c r="R19" s="160">
        <f t="shared" si="5"/>
        <v>615</v>
      </c>
      <c r="S19" s="176">
        <f t="shared" si="6"/>
        <v>0.35776614310645727</v>
      </c>
      <c r="T19" s="227"/>
    </row>
    <row r="20" spans="1:20" x14ac:dyDescent="0.2">
      <c r="A20" s="175" t="s">
        <v>412</v>
      </c>
      <c r="B20" s="164" t="s">
        <v>74</v>
      </c>
      <c r="C20" s="165" t="s">
        <v>75</v>
      </c>
      <c r="D20" s="157"/>
      <c r="E20" s="158"/>
      <c r="F20" s="158"/>
      <c r="G20" s="158"/>
      <c r="H20" s="181" t="str">
        <f t="shared" si="0"/>
        <v/>
      </c>
      <c r="I20" s="221">
        <v>2246</v>
      </c>
      <c r="J20" s="131">
        <v>1866</v>
      </c>
      <c r="K20" s="131">
        <v>340</v>
      </c>
      <c r="L20" s="167">
        <f t="shared" si="1"/>
        <v>0.18220793140407288</v>
      </c>
      <c r="M20" s="222">
        <v>2</v>
      </c>
      <c r="N20" s="131">
        <v>378</v>
      </c>
      <c r="O20" s="184">
        <f t="shared" si="2"/>
        <v>0.16829919857524489</v>
      </c>
      <c r="P20" s="159">
        <f t="shared" si="3"/>
        <v>2246</v>
      </c>
      <c r="Q20" s="160">
        <f t="shared" si="4"/>
        <v>1868</v>
      </c>
      <c r="R20" s="160">
        <f t="shared" si="5"/>
        <v>378</v>
      </c>
      <c r="S20" s="176">
        <f t="shared" si="6"/>
        <v>0.16829919857524489</v>
      </c>
      <c r="T20" s="227"/>
    </row>
    <row r="21" spans="1:20" x14ac:dyDescent="0.2">
      <c r="A21" s="175" t="s">
        <v>412</v>
      </c>
      <c r="B21" s="164" t="s">
        <v>76</v>
      </c>
      <c r="C21" s="165" t="s">
        <v>277</v>
      </c>
      <c r="D21" s="157"/>
      <c r="E21" s="158"/>
      <c r="F21" s="158"/>
      <c r="G21" s="158"/>
      <c r="H21" s="181" t="str">
        <f t="shared" si="0"/>
        <v/>
      </c>
      <c r="I21" s="221">
        <v>128</v>
      </c>
      <c r="J21" s="131">
        <v>122</v>
      </c>
      <c r="K21" s="131">
        <v>121</v>
      </c>
      <c r="L21" s="167">
        <f t="shared" si="1"/>
        <v>0.99180327868852458</v>
      </c>
      <c r="M21" s="222">
        <v>3</v>
      </c>
      <c r="N21" s="131">
        <v>3</v>
      </c>
      <c r="O21" s="184">
        <f t="shared" si="2"/>
        <v>2.34375E-2</v>
      </c>
      <c r="P21" s="159">
        <f t="shared" si="3"/>
        <v>128</v>
      </c>
      <c r="Q21" s="160">
        <f t="shared" si="4"/>
        <v>125</v>
      </c>
      <c r="R21" s="160">
        <f t="shared" si="5"/>
        <v>3</v>
      </c>
      <c r="S21" s="176">
        <f t="shared" si="6"/>
        <v>2.34375E-2</v>
      </c>
      <c r="T21" s="227"/>
    </row>
    <row r="22" spans="1:20" x14ac:dyDescent="0.2">
      <c r="A22" s="175" t="s">
        <v>412</v>
      </c>
      <c r="B22" s="164" t="s">
        <v>519</v>
      </c>
      <c r="C22" s="165" t="s">
        <v>87</v>
      </c>
      <c r="D22" s="157"/>
      <c r="E22" s="158"/>
      <c r="F22" s="158"/>
      <c r="G22" s="158"/>
      <c r="H22" s="181" t="str">
        <f t="shared" si="0"/>
        <v/>
      </c>
      <c r="I22" s="221">
        <v>366</v>
      </c>
      <c r="J22" s="131">
        <v>363</v>
      </c>
      <c r="K22" s="131">
        <v>29</v>
      </c>
      <c r="L22" s="167">
        <f t="shared" si="1"/>
        <v>7.9889807162534437E-2</v>
      </c>
      <c r="M22" s="222">
        <v>0</v>
      </c>
      <c r="N22" s="131">
        <v>3</v>
      </c>
      <c r="O22" s="184">
        <f t="shared" si="2"/>
        <v>8.1967213114754103E-3</v>
      </c>
      <c r="P22" s="159">
        <f t="shared" si="3"/>
        <v>366</v>
      </c>
      <c r="Q22" s="160">
        <f t="shared" si="4"/>
        <v>363</v>
      </c>
      <c r="R22" s="160">
        <f t="shared" si="5"/>
        <v>3</v>
      </c>
      <c r="S22" s="176">
        <f t="shared" si="6"/>
        <v>8.1967213114754103E-3</v>
      </c>
      <c r="T22" s="227"/>
    </row>
    <row r="23" spans="1:20" x14ac:dyDescent="0.2">
      <c r="A23" s="175" t="s">
        <v>412</v>
      </c>
      <c r="B23" s="164" t="s">
        <v>90</v>
      </c>
      <c r="C23" s="165" t="s">
        <v>91</v>
      </c>
      <c r="D23" s="157"/>
      <c r="E23" s="158"/>
      <c r="F23" s="158"/>
      <c r="G23" s="158"/>
      <c r="H23" s="181" t="str">
        <f t="shared" si="0"/>
        <v/>
      </c>
      <c r="I23" s="221">
        <v>39558</v>
      </c>
      <c r="J23" s="131">
        <v>31926</v>
      </c>
      <c r="K23" s="131">
        <v>26088</v>
      </c>
      <c r="L23" s="167">
        <f t="shared" si="1"/>
        <v>0.8171396354068784</v>
      </c>
      <c r="M23" s="222">
        <v>29</v>
      </c>
      <c r="N23" s="131">
        <v>7603</v>
      </c>
      <c r="O23" s="184">
        <f t="shared" si="2"/>
        <v>0.19219879670357451</v>
      </c>
      <c r="P23" s="159">
        <f t="shared" si="3"/>
        <v>39558</v>
      </c>
      <c r="Q23" s="160">
        <f t="shared" si="4"/>
        <v>31955</v>
      </c>
      <c r="R23" s="160">
        <f t="shared" si="5"/>
        <v>7603</v>
      </c>
      <c r="S23" s="176">
        <f t="shared" si="6"/>
        <v>0.19219879670357451</v>
      </c>
      <c r="T23" s="227"/>
    </row>
    <row r="24" spans="1:20" x14ac:dyDescent="0.2">
      <c r="A24" s="175" t="s">
        <v>412</v>
      </c>
      <c r="B24" s="164" t="s">
        <v>96</v>
      </c>
      <c r="C24" s="165" t="s">
        <v>97</v>
      </c>
      <c r="D24" s="157"/>
      <c r="E24" s="158"/>
      <c r="F24" s="158"/>
      <c r="G24" s="158"/>
      <c r="H24" s="181" t="str">
        <f t="shared" si="0"/>
        <v/>
      </c>
      <c r="I24" s="221">
        <v>5928</v>
      </c>
      <c r="J24" s="131">
        <v>5895</v>
      </c>
      <c r="K24" s="131">
        <v>5893</v>
      </c>
      <c r="L24" s="167">
        <f t="shared" si="1"/>
        <v>0.9996607294317218</v>
      </c>
      <c r="M24" s="222">
        <v>0</v>
      </c>
      <c r="N24" s="131">
        <v>33</v>
      </c>
      <c r="O24" s="184">
        <f t="shared" si="2"/>
        <v>5.566801619433198E-3</v>
      </c>
      <c r="P24" s="159">
        <f t="shared" si="3"/>
        <v>5928</v>
      </c>
      <c r="Q24" s="160">
        <f t="shared" si="4"/>
        <v>5895</v>
      </c>
      <c r="R24" s="160">
        <f t="shared" si="5"/>
        <v>33</v>
      </c>
      <c r="S24" s="176">
        <f t="shared" si="6"/>
        <v>5.566801619433198E-3</v>
      </c>
      <c r="T24" s="227"/>
    </row>
    <row r="25" spans="1:20" x14ac:dyDescent="0.2">
      <c r="A25" s="175" t="s">
        <v>412</v>
      </c>
      <c r="B25" s="164" t="s">
        <v>521</v>
      </c>
      <c r="C25" s="165" t="s">
        <v>98</v>
      </c>
      <c r="D25" s="157"/>
      <c r="E25" s="158"/>
      <c r="F25" s="158"/>
      <c r="G25" s="158"/>
      <c r="H25" s="181" t="str">
        <f t="shared" si="0"/>
        <v/>
      </c>
      <c r="I25" s="221">
        <v>3713</v>
      </c>
      <c r="J25" s="131">
        <v>2133</v>
      </c>
      <c r="K25" s="131">
        <v>1527</v>
      </c>
      <c r="L25" s="167">
        <f t="shared" si="1"/>
        <v>0.71589310829817154</v>
      </c>
      <c r="M25" s="222">
        <v>22</v>
      </c>
      <c r="N25" s="131">
        <v>1558</v>
      </c>
      <c r="O25" s="184">
        <f t="shared" si="2"/>
        <v>0.41960678696471854</v>
      </c>
      <c r="P25" s="159">
        <f t="shared" si="3"/>
        <v>3713</v>
      </c>
      <c r="Q25" s="160">
        <f t="shared" si="4"/>
        <v>2155</v>
      </c>
      <c r="R25" s="160">
        <f t="shared" si="5"/>
        <v>1558</v>
      </c>
      <c r="S25" s="176">
        <f t="shared" si="6"/>
        <v>0.41960678696471854</v>
      </c>
      <c r="T25" s="227"/>
    </row>
    <row r="26" spans="1:20" x14ac:dyDescent="0.2">
      <c r="A26" s="175" t="s">
        <v>412</v>
      </c>
      <c r="B26" s="164" t="s">
        <v>101</v>
      </c>
      <c r="C26" s="165" t="s">
        <v>102</v>
      </c>
      <c r="D26" s="157"/>
      <c r="E26" s="158"/>
      <c r="F26" s="158"/>
      <c r="G26" s="158"/>
      <c r="H26" s="181" t="str">
        <f t="shared" si="0"/>
        <v/>
      </c>
      <c r="I26" s="221">
        <v>1215</v>
      </c>
      <c r="J26" s="131">
        <v>1186</v>
      </c>
      <c r="K26" s="131">
        <v>519</v>
      </c>
      <c r="L26" s="167">
        <f t="shared" si="1"/>
        <v>0.43760539629005057</v>
      </c>
      <c r="M26" s="222">
        <v>2</v>
      </c>
      <c r="N26" s="131">
        <v>27</v>
      </c>
      <c r="O26" s="184">
        <f t="shared" si="2"/>
        <v>2.2222222222222223E-2</v>
      </c>
      <c r="P26" s="159">
        <f t="shared" si="3"/>
        <v>1215</v>
      </c>
      <c r="Q26" s="160">
        <f t="shared" si="4"/>
        <v>1188</v>
      </c>
      <c r="R26" s="160">
        <f t="shared" si="5"/>
        <v>27</v>
      </c>
      <c r="S26" s="176">
        <f t="shared" si="6"/>
        <v>2.2222222222222223E-2</v>
      </c>
      <c r="T26" s="227"/>
    </row>
    <row r="27" spans="1:20" x14ac:dyDescent="0.2">
      <c r="A27" s="175" t="s">
        <v>412</v>
      </c>
      <c r="B27" s="164" t="s">
        <v>103</v>
      </c>
      <c r="C27" s="165" t="s">
        <v>104</v>
      </c>
      <c r="D27" s="157"/>
      <c r="E27" s="158"/>
      <c r="F27" s="158"/>
      <c r="G27" s="158"/>
      <c r="H27" s="181" t="str">
        <f t="shared" si="0"/>
        <v/>
      </c>
      <c r="I27" s="221">
        <v>789</v>
      </c>
      <c r="J27" s="131">
        <v>728</v>
      </c>
      <c r="K27" s="131">
        <v>414</v>
      </c>
      <c r="L27" s="167">
        <f t="shared" si="1"/>
        <v>0.56868131868131866</v>
      </c>
      <c r="M27" s="222">
        <v>5</v>
      </c>
      <c r="N27" s="131">
        <v>56</v>
      </c>
      <c r="O27" s="184">
        <f t="shared" si="2"/>
        <v>7.0975918884664133E-2</v>
      </c>
      <c r="P27" s="159">
        <f t="shared" si="3"/>
        <v>789</v>
      </c>
      <c r="Q27" s="160">
        <f t="shared" si="4"/>
        <v>733</v>
      </c>
      <c r="R27" s="160">
        <f t="shared" si="5"/>
        <v>56</v>
      </c>
      <c r="S27" s="176">
        <f t="shared" si="6"/>
        <v>7.0975918884664133E-2</v>
      </c>
      <c r="T27" s="227"/>
    </row>
    <row r="28" spans="1:20" x14ac:dyDescent="0.2">
      <c r="A28" s="175" t="s">
        <v>412</v>
      </c>
      <c r="B28" s="164" t="s">
        <v>108</v>
      </c>
      <c r="C28" s="165" t="s">
        <v>109</v>
      </c>
      <c r="D28" s="157"/>
      <c r="E28" s="158"/>
      <c r="F28" s="158"/>
      <c r="G28" s="158"/>
      <c r="H28" s="181" t="str">
        <f t="shared" si="0"/>
        <v/>
      </c>
      <c r="I28" s="221">
        <v>487</v>
      </c>
      <c r="J28" s="131">
        <v>484</v>
      </c>
      <c r="K28" s="131">
        <v>26</v>
      </c>
      <c r="L28" s="167">
        <f t="shared" si="1"/>
        <v>5.3719008264462811E-2</v>
      </c>
      <c r="M28" s="222">
        <v>1</v>
      </c>
      <c r="N28" s="131">
        <v>2</v>
      </c>
      <c r="O28" s="184">
        <f t="shared" si="2"/>
        <v>4.1067761806981521E-3</v>
      </c>
      <c r="P28" s="159">
        <f t="shared" si="3"/>
        <v>487</v>
      </c>
      <c r="Q28" s="160">
        <f t="shared" si="4"/>
        <v>485</v>
      </c>
      <c r="R28" s="160">
        <f t="shared" si="5"/>
        <v>2</v>
      </c>
      <c r="S28" s="176">
        <f t="shared" si="6"/>
        <v>4.1067761806981521E-3</v>
      </c>
      <c r="T28" s="227"/>
    </row>
    <row r="29" spans="1:20" x14ac:dyDescent="0.2">
      <c r="A29" s="175" t="s">
        <v>412</v>
      </c>
      <c r="B29" s="164" t="s">
        <v>110</v>
      </c>
      <c r="C29" s="165" t="s">
        <v>111</v>
      </c>
      <c r="D29" s="157"/>
      <c r="E29" s="158"/>
      <c r="F29" s="158"/>
      <c r="G29" s="158"/>
      <c r="H29" s="181" t="str">
        <f t="shared" si="0"/>
        <v/>
      </c>
      <c r="I29" s="221">
        <v>4510</v>
      </c>
      <c r="J29" s="131">
        <v>3726</v>
      </c>
      <c r="K29" s="131">
        <v>3650</v>
      </c>
      <c r="L29" s="167">
        <f t="shared" si="1"/>
        <v>0.97960279119699412</v>
      </c>
      <c r="M29" s="222">
        <v>32</v>
      </c>
      <c r="N29" s="131">
        <v>752</v>
      </c>
      <c r="O29" s="184">
        <f t="shared" si="2"/>
        <v>0.16674057649667406</v>
      </c>
      <c r="P29" s="159">
        <f t="shared" si="3"/>
        <v>4510</v>
      </c>
      <c r="Q29" s="160">
        <f t="shared" si="4"/>
        <v>3758</v>
      </c>
      <c r="R29" s="160">
        <f t="shared" si="5"/>
        <v>752</v>
      </c>
      <c r="S29" s="176">
        <f t="shared" si="6"/>
        <v>0.16674057649667406</v>
      </c>
      <c r="T29" s="227"/>
    </row>
    <row r="30" spans="1:20" x14ac:dyDescent="0.2">
      <c r="A30" s="175" t="s">
        <v>412</v>
      </c>
      <c r="B30" s="164" t="s">
        <v>112</v>
      </c>
      <c r="C30" s="165" t="s">
        <v>538</v>
      </c>
      <c r="D30" s="157"/>
      <c r="E30" s="158"/>
      <c r="F30" s="158"/>
      <c r="G30" s="158"/>
      <c r="H30" s="181" t="str">
        <f t="shared" si="0"/>
        <v/>
      </c>
      <c r="I30" s="221">
        <v>5558</v>
      </c>
      <c r="J30" s="131">
        <v>4393</v>
      </c>
      <c r="K30" s="131">
        <v>1632</v>
      </c>
      <c r="L30" s="167">
        <f t="shared" si="1"/>
        <v>0.37150011381743681</v>
      </c>
      <c r="M30" s="222">
        <v>3</v>
      </c>
      <c r="N30" s="131">
        <v>1162</v>
      </c>
      <c r="O30" s="184">
        <f t="shared" si="2"/>
        <v>0.20906801007556675</v>
      </c>
      <c r="P30" s="159">
        <f t="shared" si="3"/>
        <v>5558</v>
      </c>
      <c r="Q30" s="160">
        <f t="shared" si="4"/>
        <v>4396</v>
      </c>
      <c r="R30" s="160">
        <f t="shared" si="5"/>
        <v>1162</v>
      </c>
      <c r="S30" s="176">
        <f t="shared" si="6"/>
        <v>0.20906801007556675</v>
      </c>
      <c r="T30" s="227"/>
    </row>
    <row r="31" spans="1:20" x14ac:dyDescent="0.2">
      <c r="A31" s="175" t="s">
        <v>412</v>
      </c>
      <c r="B31" s="164" t="s">
        <v>114</v>
      </c>
      <c r="C31" s="165" t="s">
        <v>115</v>
      </c>
      <c r="D31" s="157"/>
      <c r="E31" s="158"/>
      <c r="F31" s="158"/>
      <c r="G31" s="158"/>
      <c r="H31" s="181" t="str">
        <f t="shared" si="0"/>
        <v/>
      </c>
      <c r="I31" s="221">
        <v>1698</v>
      </c>
      <c r="J31" s="131">
        <v>1221</v>
      </c>
      <c r="K31" s="131">
        <v>374</v>
      </c>
      <c r="L31" s="167">
        <f t="shared" si="1"/>
        <v>0.30630630630630629</v>
      </c>
      <c r="M31" s="222">
        <v>10</v>
      </c>
      <c r="N31" s="131">
        <v>467</v>
      </c>
      <c r="O31" s="184">
        <f t="shared" si="2"/>
        <v>0.27502944640753829</v>
      </c>
      <c r="P31" s="159">
        <f t="shared" si="3"/>
        <v>1698</v>
      </c>
      <c r="Q31" s="160">
        <f t="shared" si="4"/>
        <v>1231</v>
      </c>
      <c r="R31" s="160">
        <f t="shared" si="5"/>
        <v>467</v>
      </c>
      <c r="S31" s="176">
        <f t="shared" si="6"/>
        <v>0.27502944640753829</v>
      </c>
      <c r="T31" s="227"/>
    </row>
    <row r="32" spans="1:20" x14ac:dyDescent="0.2">
      <c r="A32" s="175" t="s">
        <v>412</v>
      </c>
      <c r="B32" s="164" t="s">
        <v>119</v>
      </c>
      <c r="C32" s="165" t="s">
        <v>119</v>
      </c>
      <c r="D32" s="157"/>
      <c r="E32" s="158"/>
      <c r="F32" s="158"/>
      <c r="G32" s="158"/>
      <c r="H32" s="181" t="str">
        <f t="shared" si="0"/>
        <v/>
      </c>
      <c r="I32" s="221">
        <v>7880</v>
      </c>
      <c r="J32" s="131">
        <v>6817</v>
      </c>
      <c r="K32" s="131">
        <v>5556</v>
      </c>
      <c r="L32" s="167">
        <f t="shared" si="1"/>
        <v>0.81502127035352789</v>
      </c>
      <c r="M32" s="222">
        <v>60</v>
      </c>
      <c r="N32" s="131">
        <v>1003</v>
      </c>
      <c r="O32" s="184">
        <f t="shared" si="2"/>
        <v>0.12728426395939085</v>
      </c>
      <c r="P32" s="159">
        <f t="shared" si="3"/>
        <v>7880</v>
      </c>
      <c r="Q32" s="160">
        <f t="shared" si="4"/>
        <v>6877</v>
      </c>
      <c r="R32" s="160">
        <f t="shared" si="5"/>
        <v>1003</v>
      </c>
      <c r="S32" s="176">
        <f t="shared" si="6"/>
        <v>0.12728426395939085</v>
      </c>
      <c r="T32" s="227"/>
    </row>
    <row r="33" spans="1:20" x14ac:dyDescent="0.2">
      <c r="A33" s="175" t="s">
        <v>412</v>
      </c>
      <c r="B33" s="164" t="s">
        <v>120</v>
      </c>
      <c r="C33" s="165" t="s">
        <v>121</v>
      </c>
      <c r="D33" s="157"/>
      <c r="E33" s="158"/>
      <c r="F33" s="158"/>
      <c r="G33" s="158"/>
      <c r="H33" s="181" t="str">
        <f t="shared" si="0"/>
        <v/>
      </c>
      <c r="I33" s="221">
        <v>833</v>
      </c>
      <c r="J33" s="131">
        <v>705</v>
      </c>
      <c r="K33" s="131">
        <v>169</v>
      </c>
      <c r="L33" s="167">
        <f t="shared" si="1"/>
        <v>0.2397163120567376</v>
      </c>
      <c r="M33" s="222">
        <v>14</v>
      </c>
      <c r="N33" s="131">
        <v>114</v>
      </c>
      <c r="O33" s="184">
        <f t="shared" si="2"/>
        <v>0.1368547418967587</v>
      </c>
      <c r="P33" s="159">
        <f t="shared" si="3"/>
        <v>833</v>
      </c>
      <c r="Q33" s="160">
        <f t="shared" si="4"/>
        <v>719</v>
      </c>
      <c r="R33" s="160">
        <f t="shared" si="5"/>
        <v>114</v>
      </c>
      <c r="S33" s="176">
        <f t="shared" si="6"/>
        <v>0.1368547418967587</v>
      </c>
      <c r="T33" s="227"/>
    </row>
    <row r="34" spans="1:20" x14ac:dyDescent="0.2">
      <c r="A34" s="175" t="s">
        <v>412</v>
      </c>
      <c r="B34" s="164" t="s">
        <v>123</v>
      </c>
      <c r="C34" s="165" t="s">
        <v>124</v>
      </c>
      <c r="D34" s="157"/>
      <c r="E34" s="158"/>
      <c r="F34" s="158"/>
      <c r="G34" s="158"/>
      <c r="H34" s="181" t="str">
        <f t="shared" si="0"/>
        <v/>
      </c>
      <c r="I34" s="221">
        <v>645</v>
      </c>
      <c r="J34" s="131">
        <v>628</v>
      </c>
      <c r="K34" s="131">
        <v>234</v>
      </c>
      <c r="L34" s="167">
        <f t="shared" si="1"/>
        <v>0.37261146496815284</v>
      </c>
      <c r="M34" s="222">
        <v>0</v>
      </c>
      <c r="N34" s="131">
        <v>17</v>
      </c>
      <c r="O34" s="184">
        <f t="shared" si="2"/>
        <v>2.6356589147286821E-2</v>
      </c>
      <c r="P34" s="159">
        <f t="shared" si="3"/>
        <v>645</v>
      </c>
      <c r="Q34" s="160">
        <f t="shared" si="4"/>
        <v>628</v>
      </c>
      <c r="R34" s="160">
        <f t="shared" si="5"/>
        <v>17</v>
      </c>
      <c r="S34" s="176">
        <f t="shared" si="6"/>
        <v>2.6356589147286821E-2</v>
      </c>
      <c r="T34" s="227"/>
    </row>
    <row r="35" spans="1:20" x14ac:dyDescent="0.2">
      <c r="A35" s="175" t="s">
        <v>412</v>
      </c>
      <c r="B35" s="164" t="s">
        <v>128</v>
      </c>
      <c r="C35" s="165" t="s">
        <v>129</v>
      </c>
      <c r="D35" s="157"/>
      <c r="E35" s="158"/>
      <c r="F35" s="158"/>
      <c r="G35" s="158"/>
      <c r="H35" s="181" t="str">
        <f t="shared" si="0"/>
        <v/>
      </c>
      <c r="I35" s="221">
        <v>39</v>
      </c>
      <c r="J35" s="131">
        <v>38</v>
      </c>
      <c r="K35" s="131">
        <v>22</v>
      </c>
      <c r="L35" s="167">
        <f t="shared" si="1"/>
        <v>0.57894736842105265</v>
      </c>
      <c r="M35" s="222">
        <v>1</v>
      </c>
      <c r="N35" s="131">
        <v>0</v>
      </c>
      <c r="O35" s="184">
        <f t="shared" si="2"/>
        <v>0</v>
      </c>
      <c r="P35" s="159">
        <f t="shared" si="3"/>
        <v>39</v>
      </c>
      <c r="Q35" s="160">
        <f t="shared" si="4"/>
        <v>39</v>
      </c>
      <c r="R35" s="160" t="str">
        <f t="shared" si="5"/>
        <v/>
      </c>
      <c r="S35" s="176" t="str">
        <f t="shared" si="6"/>
        <v/>
      </c>
      <c r="T35" s="227"/>
    </row>
    <row r="36" spans="1:20" x14ac:dyDescent="0.2">
      <c r="A36" s="175" t="s">
        <v>412</v>
      </c>
      <c r="B36" s="164" t="s">
        <v>131</v>
      </c>
      <c r="C36" s="165" t="s">
        <v>132</v>
      </c>
      <c r="D36" s="157"/>
      <c r="E36" s="158"/>
      <c r="F36" s="158"/>
      <c r="G36" s="158"/>
      <c r="H36" s="181" t="str">
        <f t="shared" si="0"/>
        <v/>
      </c>
      <c r="I36" s="221">
        <v>2274</v>
      </c>
      <c r="J36" s="131">
        <v>1111</v>
      </c>
      <c r="K36" s="131">
        <v>991</v>
      </c>
      <c r="L36" s="167">
        <f t="shared" si="1"/>
        <v>0.89198919891989203</v>
      </c>
      <c r="M36" s="222">
        <v>6</v>
      </c>
      <c r="N36" s="131">
        <v>1157</v>
      </c>
      <c r="O36" s="184">
        <f t="shared" si="2"/>
        <v>0.50879507475813546</v>
      </c>
      <c r="P36" s="159">
        <f t="shared" si="3"/>
        <v>2274</v>
      </c>
      <c r="Q36" s="160">
        <f t="shared" si="4"/>
        <v>1117</v>
      </c>
      <c r="R36" s="160">
        <f t="shared" si="5"/>
        <v>1157</v>
      </c>
      <c r="S36" s="176">
        <f t="shared" si="6"/>
        <v>0.50879507475813546</v>
      </c>
      <c r="T36" s="227"/>
    </row>
    <row r="37" spans="1:20" x14ac:dyDescent="0.2">
      <c r="A37" s="175" t="s">
        <v>412</v>
      </c>
      <c r="B37" s="164" t="s">
        <v>145</v>
      </c>
      <c r="C37" s="165" t="s">
        <v>146</v>
      </c>
      <c r="D37" s="157">
        <v>1</v>
      </c>
      <c r="E37" s="158">
        <v>1</v>
      </c>
      <c r="F37" s="158">
        <v>0</v>
      </c>
      <c r="G37" s="158">
        <v>0</v>
      </c>
      <c r="H37" s="181">
        <f t="shared" si="0"/>
        <v>0</v>
      </c>
      <c r="I37" s="221">
        <v>1824</v>
      </c>
      <c r="J37" s="131">
        <v>1173</v>
      </c>
      <c r="K37" s="131">
        <v>1048</v>
      </c>
      <c r="L37" s="167">
        <f t="shared" si="1"/>
        <v>0.89343563512361468</v>
      </c>
      <c r="M37" s="222">
        <v>15</v>
      </c>
      <c r="N37" s="131">
        <v>636</v>
      </c>
      <c r="O37" s="184">
        <f t="shared" si="2"/>
        <v>0.34868421052631576</v>
      </c>
      <c r="P37" s="159">
        <f t="shared" si="3"/>
        <v>1825</v>
      </c>
      <c r="Q37" s="160">
        <f t="shared" si="4"/>
        <v>1189</v>
      </c>
      <c r="R37" s="160">
        <f t="shared" si="5"/>
        <v>636</v>
      </c>
      <c r="S37" s="176">
        <f t="shared" si="6"/>
        <v>0.34849315068493153</v>
      </c>
      <c r="T37" s="227"/>
    </row>
    <row r="38" spans="1:20" x14ac:dyDescent="0.2">
      <c r="A38" s="175" t="s">
        <v>412</v>
      </c>
      <c r="B38" s="164" t="s">
        <v>537</v>
      </c>
      <c r="C38" s="165" t="s">
        <v>71</v>
      </c>
      <c r="D38" s="157"/>
      <c r="E38" s="158"/>
      <c r="F38" s="158"/>
      <c r="G38" s="158"/>
      <c r="H38" s="181" t="str">
        <f t="shared" si="0"/>
        <v/>
      </c>
      <c r="I38" s="221">
        <v>1042</v>
      </c>
      <c r="J38" s="131">
        <v>207</v>
      </c>
      <c r="K38" s="131">
        <v>198</v>
      </c>
      <c r="L38" s="167">
        <f t="shared" si="1"/>
        <v>0.95652173913043481</v>
      </c>
      <c r="M38" s="222">
        <v>719</v>
      </c>
      <c r="N38" s="131">
        <v>116</v>
      </c>
      <c r="O38" s="184">
        <f t="shared" si="2"/>
        <v>0.11132437619961612</v>
      </c>
      <c r="P38" s="159">
        <f t="shared" si="3"/>
        <v>1042</v>
      </c>
      <c r="Q38" s="160">
        <f t="shared" si="4"/>
        <v>926</v>
      </c>
      <c r="R38" s="160">
        <f t="shared" si="5"/>
        <v>116</v>
      </c>
      <c r="S38" s="176">
        <f t="shared" si="6"/>
        <v>0.11132437619961612</v>
      </c>
      <c r="T38" s="227"/>
    </row>
    <row r="39" spans="1:20" x14ac:dyDescent="0.2">
      <c r="A39" s="175" t="s">
        <v>412</v>
      </c>
      <c r="B39" s="164" t="s">
        <v>149</v>
      </c>
      <c r="C39" s="165" t="s">
        <v>150</v>
      </c>
      <c r="D39" s="157"/>
      <c r="E39" s="158"/>
      <c r="F39" s="158"/>
      <c r="G39" s="158"/>
      <c r="H39" s="181" t="str">
        <f t="shared" si="0"/>
        <v/>
      </c>
      <c r="I39" s="221">
        <v>3237</v>
      </c>
      <c r="J39" s="131">
        <v>3096</v>
      </c>
      <c r="K39" s="131">
        <v>3089</v>
      </c>
      <c r="L39" s="167">
        <f t="shared" si="1"/>
        <v>0.99773901808785526</v>
      </c>
      <c r="M39" s="222">
        <v>1</v>
      </c>
      <c r="N39" s="131">
        <v>140</v>
      </c>
      <c r="O39" s="184">
        <f t="shared" si="2"/>
        <v>4.324992276799506E-2</v>
      </c>
      <c r="P39" s="159">
        <f t="shared" si="3"/>
        <v>3237</v>
      </c>
      <c r="Q39" s="160">
        <f t="shared" si="4"/>
        <v>3097</v>
      </c>
      <c r="R39" s="160">
        <f t="shared" si="5"/>
        <v>140</v>
      </c>
      <c r="S39" s="176">
        <f t="shared" si="6"/>
        <v>4.324992276799506E-2</v>
      </c>
      <c r="T39" s="227"/>
    </row>
    <row r="40" spans="1:20" x14ac:dyDescent="0.2">
      <c r="A40" s="175" t="s">
        <v>412</v>
      </c>
      <c r="B40" s="164" t="s">
        <v>151</v>
      </c>
      <c r="C40" s="165" t="s">
        <v>152</v>
      </c>
      <c r="D40" s="157"/>
      <c r="E40" s="158"/>
      <c r="F40" s="158"/>
      <c r="G40" s="158"/>
      <c r="H40" s="181" t="str">
        <f t="shared" si="0"/>
        <v/>
      </c>
      <c r="I40" s="221">
        <v>3006</v>
      </c>
      <c r="J40" s="131">
        <v>769</v>
      </c>
      <c r="K40" s="131">
        <v>320</v>
      </c>
      <c r="L40" s="167">
        <f t="shared" si="1"/>
        <v>0.41612483745123535</v>
      </c>
      <c r="M40" s="222">
        <v>26</v>
      </c>
      <c r="N40" s="131">
        <v>2211</v>
      </c>
      <c r="O40" s="184">
        <f t="shared" si="2"/>
        <v>0.73552894211576847</v>
      </c>
      <c r="P40" s="159">
        <f t="shared" si="3"/>
        <v>3006</v>
      </c>
      <c r="Q40" s="160">
        <f t="shared" si="4"/>
        <v>795</v>
      </c>
      <c r="R40" s="160">
        <f t="shared" si="5"/>
        <v>2211</v>
      </c>
      <c r="S40" s="176">
        <f t="shared" si="6"/>
        <v>0.73552894211576847</v>
      </c>
      <c r="T40" s="227"/>
    </row>
    <row r="41" spans="1:20" x14ac:dyDescent="0.2">
      <c r="A41" s="175" t="s">
        <v>412</v>
      </c>
      <c r="B41" s="164" t="s">
        <v>156</v>
      </c>
      <c r="C41" s="165" t="s">
        <v>157</v>
      </c>
      <c r="D41" s="157"/>
      <c r="E41" s="158"/>
      <c r="F41" s="158"/>
      <c r="G41" s="158"/>
      <c r="H41" s="181" t="str">
        <f t="shared" si="0"/>
        <v/>
      </c>
      <c r="I41" s="221">
        <v>17</v>
      </c>
      <c r="J41" s="131">
        <v>12</v>
      </c>
      <c r="K41" s="131">
        <v>9</v>
      </c>
      <c r="L41" s="167">
        <f t="shared" si="1"/>
        <v>0.75</v>
      </c>
      <c r="M41" s="222">
        <v>2</v>
      </c>
      <c r="N41" s="131">
        <v>3</v>
      </c>
      <c r="O41" s="184">
        <f t="shared" si="2"/>
        <v>0.17647058823529413</v>
      </c>
      <c r="P41" s="159">
        <f t="shared" si="3"/>
        <v>17</v>
      </c>
      <c r="Q41" s="160">
        <f t="shared" si="4"/>
        <v>14</v>
      </c>
      <c r="R41" s="160">
        <f t="shared" si="5"/>
        <v>3</v>
      </c>
      <c r="S41" s="176">
        <f t="shared" si="6"/>
        <v>0.17647058823529413</v>
      </c>
      <c r="T41" s="227"/>
    </row>
    <row r="42" spans="1:20" x14ac:dyDescent="0.2">
      <c r="A42" s="175" t="s">
        <v>412</v>
      </c>
      <c r="B42" s="164" t="s">
        <v>158</v>
      </c>
      <c r="C42" s="165" t="s">
        <v>159</v>
      </c>
      <c r="D42" s="157"/>
      <c r="E42" s="158"/>
      <c r="F42" s="158"/>
      <c r="G42" s="158"/>
      <c r="H42" s="181" t="str">
        <f t="shared" si="0"/>
        <v/>
      </c>
      <c r="I42" s="221">
        <v>4228</v>
      </c>
      <c r="J42" s="131">
        <v>3908</v>
      </c>
      <c r="K42" s="131">
        <v>3907</v>
      </c>
      <c r="L42" s="167">
        <f t="shared" si="1"/>
        <v>0.99974411463664281</v>
      </c>
      <c r="M42" s="222">
        <v>0</v>
      </c>
      <c r="N42" s="131">
        <v>320</v>
      </c>
      <c r="O42" s="184">
        <f t="shared" si="2"/>
        <v>7.5685903500473037E-2</v>
      </c>
      <c r="P42" s="159">
        <f t="shared" si="3"/>
        <v>4228</v>
      </c>
      <c r="Q42" s="160">
        <f t="shared" si="4"/>
        <v>3908</v>
      </c>
      <c r="R42" s="160">
        <f t="shared" si="5"/>
        <v>320</v>
      </c>
      <c r="S42" s="176">
        <f t="shared" si="6"/>
        <v>7.5685903500473037E-2</v>
      </c>
      <c r="T42" s="227"/>
    </row>
    <row r="43" spans="1:20" x14ac:dyDescent="0.2">
      <c r="A43" s="175" t="s">
        <v>412</v>
      </c>
      <c r="B43" s="164" t="s">
        <v>164</v>
      </c>
      <c r="C43" s="165" t="s">
        <v>165</v>
      </c>
      <c r="D43" s="157"/>
      <c r="E43" s="158"/>
      <c r="F43" s="158"/>
      <c r="G43" s="158"/>
      <c r="H43" s="181" t="str">
        <f t="shared" si="0"/>
        <v/>
      </c>
      <c r="I43" s="221">
        <v>242</v>
      </c>
      <c r="J43" s="131">
        <v>208</v>
      </c>
      <c r="K43" s="131">
        <v>107</v>
      </c>
      <c r="L43" s="167">
        <f t="shared" si="1"/>
        <v>0.51442307692307687</v>
      </c>
      <c r="M43" s="222">
        <v>3</v>
      </c>
      <c r="N43" s="131">
        <v>31</v>
      </c>
      <c r="O43" s="184">
        <f t="shared" si="2"/>
        <v>0.128099173553719</v>
      </c>
      <c r="P43" s="159">
        <f t="shared" si="3"/>
        <v>242</v>
      </c>
      <c r="Q43" s="160">
        <f t="shared" si="4"/>
        <v>211</v>
      </c>
      <c r="R43" s="160">
        <f t="shared" si="5"/>
        <v>31</v>
      </c>
      <c r="S43" s="176">
        <f t="shared" si="6"/>
        <v>0.128099173553719</v>
      </c>
      <c r="T43" s="227"/>
    </row>
    <row r="44" spans="1:20" ht="29" x14ac:dyDescent="0.2">
      <c r="A44" s="175" t="s">
        <v>412</v>
      </c>
      <c r="B44" s="164" t="s">
        <v>166</v>
      </c>
      <c r="C44" s="165" t="s">
        <v>168</v>
      </c>
      <c r="D44" s="157"/>
      <c r="E44" s="158"/>
      <c r="F44" s="158"/>
      <c r="G44" s="158"/>
      <c r="H44" s="181" t="str">
        <f t="shared" si="0"/>
        <v/>
      </c>
      <c r="I44" s="221">
        <v>6092</v>
      </c>
      <c r="J44" s="131">
        <v>3738</v>
      </c>
      <c r="K44" s="131">
        <v>1244</v>
      </c>
      <c r="L44" s="167">
        <f t="shared" si="1"/>
        <v>0.33279828785446763</v>
      </c>
      <c r="M44" s="222">
        <v>746</v>
      </c>
      <c r="N44" s="131">
        <v>1608</v>
      </c>
      <c r="O44" s="184">
        <f t="shared" si="2"/>
        <v>0.26395272488509519</v>
      </c>
      <c r="P44" s="159">
        <f t="shared" si="3"/>
        <v>6092</v>
      </c>
      <c r="Q44" s="160">
        <f t="shared" si="4"/>
        <v>4484</v>
      </c>
      <c r="R44" s="160">
        <f t="shared" si="5"/>
        <v>1608</v>
      </c>
      <c r="S44" s="176">
        <f t="shared" si="6"/>
        <v>0.26395272488509519</v>
      </c>
      <c r="T44" s="227"/>
    </row>
    <row r="45" spans="1:20" x14ac:dyDescent="0.2">
      <c r="A45" s="175" t="s">
        <v>412</v>
      </c>
      <c r="B45" s="164" t="s">
        <v>172</v>
      </c>
      <c r="C45" s="165" t="s">
        <v>173</v>
      </c>
      <c r="D45" s="157"/>
      <c r="E45" s="158"/>
      <c r="F45" s="158"/>
      <c r="G45" s="158"/>
      <c r="H45" s="181" t="str">
        <f t="shared" si="0"/>
        <v/>
      </c>
      <c r="I45" s="221">
        <v>28861</v>
      </c>
      <c r="J45" s="131">
        <v>27987</v>
      </c>
      <c r="K45" s="131">
        <v>27953</v>
      </c>
      <c r="L45" s="167">
        <f t="shared" si="1"/>
        <v>0.99878515024832959</v>
      </c>
      <c r="M45" s="222">
        <v>31</v>
      </c>
      <c r="N45" s="131">
        <v>843</v>
      </c>
      <c r="O45" s="184">
        <f t="shared" si="2"/>
        <v>2.9208967118256469E-2</v>
      </c>
      <c r="P45" s="159">
        <f t="shared" si="3"/>
        <v>28861</v>
      </c>
      <c r="Q45" s="160">
        <f t="shared" si="4"/>
        <v>28018</v>
      </c>
      <c r="R45" s="160">
        <f t="shared" si="5"/>
        <v>843</v>
      </c>
      <c r="S45" s="176">
        <f t="shared" si="6"/>
        <v>2.9208967118256469E-2</v>
      </c>
      <c r="T45" s="227"/>
    </row>
    <row r="46" spans="1:20" x14ac:dyDescent="0.2">
      <c r="A46" s="175" t="s">
        <v>412</v>
      </c>
      <c r="B46" s="164" t="s">
        <v>174</v>
      </c>
      <c r="C46" s="165" t="s">
        <v>175</v>
      </c>
      <c r="D46" s="157"/>
      <c r="E46" s="158"/>
      <c r="F46" s="158"/>
      <c r="G46" s="158"/>
      <c r="H46" s="181" t="str">
        <f t="shared" si="0"/>
        <v/>
      </c>
      <c r="I46" s="221">
        <v>766</v>
      </c>
      <c r="J46" s="131">
        <v>386</v>
      </c>
      <c r="K46" s="131">
        <v>109</v>
      </c>
      <c r="L46" s="167">
        <f t="shared" si="1"/>
        <v>0.28238341968911918</v>
      </c>
      <c r="M46" s="222">
        <v>2</v>
      </c>
      <c r="N46" s="131">
        <v>378</v>
      </c>
      <c r="O46" s="184">
        <f t="shared" si="2"/>
        <v>0.49347258485639689</v>
      </c>
      <c r="P46" s="159">
        <f t="shared" si="3"/>
        <v>766</v>
      </c>
      <c r="Q46" s="160">
        <f t="shared" si="4"/>
        <v>388</v>
      </c>
      <c r="R46" s="160">
        <f t="shared" si="5"/>
        <v>378</v>
      </c>
      <c r="S46" s="176">
        <f t="shared" si="6"/>
        <v>0.49347258485639689</v>
      </c>
      <c r="T46" s="227"/>
    </row>
    <row r="47" spans="1:20" x14ac:dyDescent="0.2">
      <c r="A47" s="175" t="s">
        <v>412</v>
      </c>
      <c r="B47" s="164" t="s">
        <v>176</v>
      </c>
      <c r="C47" s="165" t="s">
        <v>481</v>
      </c>
      <c r="D47" s="157"/>
      <c r="E47" s="158"/>
      <c r="F47" s="158"/>
      <c r="G47" s="158"/>
      <c r="H47" s="181" t="str">
        <f t="shared" si="0"/>
        <v/>
      </c>
      <c r="I47" s="221">
        <v>1175</v>
      </c>
      <c r="J47" s="131">
        <v>1088</v>
      </c>
      <c r="K47" s="131">
        <v>779</v>
      </c>
      <c r="L47" s="167">
        <f t="shared" si="1"/>
        <v>0.71599264705882348</v>
      </c>
      <c r="M47" s="222">
        <v>27</v>
      </c>
      <c r="N47" s="131">
        <v>60</v>
      </c>
      <c r="O47" s="184">
        <f t="shared" si="2"/>
        <v>5.106382978723404E-2</v>
      </c>
      <c r="P47" s="159">
        <f t="shared" si="3"/>
        <v>1175</v>
      </c>
      <c r="Q47" s="160">
        <f t="shared" si="4"/>
        <v>1115</v>
      </c>
      <c r="R47" s="160">
        <f t="shared" si="5"/>
        <v>60</v>
      </c>
      <c r="S47" s="176">
        <f t="shared" si="6"/>
        <v>5.106382978723404E-2</v>
      </c>
      <c r="T47" s="227"/>
    </row>
    <row r="48" spans="1:20" x14ac:dyDescent="0.2">
      <c r="A48" s="175" t="s">
        <v>412</v>
      </c>
      <c r="B48" s="164" t="s">
        <v>378</v>
      </c>
      <c r="C48" s="165" t="s">
        <v>379</v>
      </c>
      <c r="D48" s="157"/>
      <c r="E48" s="158"/>
      <c r="F48" s="158"/>
      <c r="G48" s="158"/>
      <c r="H48" s="181" t="str">
        <f t="shared" si="0"/>
        <v/>
      </c>
      <c r="I48" s="221">
        <v>89</v>
      </c>
      <c r="J48" s="131">
        <v>81</v>
      </c>
      <c r="K48" s="131">
        <v>74</v>
      </c>
      <c r="L48" s="167">
        <f t="shared" si="1"/>
        <v>0.9135802469135802</v>
      </c>
      <c r="M48" s="222">
        <v>5</v>
      </c>
      <c r="N48" s="131">
        <v>3</v>
      </c>
      <c r="O48" s="184">
        <f t="shared" si="2"/>
        <v>3.3707865168539325E-2</v>
      </c>
      <c r="P48" s="159">
        <f t="shared" si="3"/>
        <v>89</v>
      </c>
      <c r="Q48" s="160">
        <f t="shared" si="4"/>
        <v>86</v>
      </c>
      <c r="R48" s="160">
        <f t="shared" si="5"/>
        <v>3</v>
      </c>
      <c r="S48" s="176">
        <f t="shared" si="6"/>
        <v>3.3707865168539325E-2</v>
      </c>
      <c r="T48" s="227"/>
    </row>
    <row r="49" spans="1:20" x14ac:dyDescent="0.2">
      <c r="A49" s="175" t="s">
        <v>412</v>
      </c>
      <c r="B49" s="164" t="s">
        <v>179</v>
      </c>
      <c r="C49" s="165" t="s">
        <v>301</v>
      </c>
      <c r="D49" s="157"/>
      <c r="E49" s="158"/>
      <c r="F49" s="158"/>
      <c r="G49" s="158"/>
      <c r="H49" s="181" t="str">
        <f t="shared" si="0"/>
        <v/>
      </c>
      <c r="I49" s="221">
        <v>74</v>
      </c>
      <c r="J49" s="131">
        <v>68</v>
      </c>
      <c r="K49" s="131">
        <v>67</v>
      </c>
      <c r="L49" s="167">
        <f t="shared" si="1"/>
        <v>0.98529411764705888</v>
      </c>
      <c r="M49" s="222">
        <v>3</v>
      </c>
      <c r="N49" s="131">
        <v>3</v>
      </c>
      <c r="O49" s="184">
        <f t="shared" si="2"/>
        <v>4.0540540540540543E-2</v>
      </c>
      <c r="P49" s="159">
        <f t="shared" si="3"/>
        <v>74</v>
      </c>
      <c r="Q49" s="160">
        <f t="shared" si="4"/>
        <v>71</v>
      </c>
      <c r="R49" s="160">
        <f t="shared" si="5"/>
        <v>3</v>
      </c>
      <c r="S49" s="176">
        <f t="shared" si="6"/>
        <v>4.0540540540540543E-2</v>
      </c>
      <c r="T49" s="227"/>
    </row>
    <row r="50" spans="1:20" x14ac:dyDescent="0.2">
      <c r="A50" s="175" t="s">
        <v>412</v>
      </c>
      <c r="B50" s="164" t="s">
        <v>180</v>
      </c>
      <c r="C50" s="165" t="s">
        <v>182</v>
      </c>
      <c r="D50" s="157"/>
      <c r="E50" s="158"/>
      <c r="F50" s="158"/>
      <c r="G50" s="158"/>
      <c r="H50" s="181" t="str">
        <f t="shared" si="0"/>
        <v/>
      </c>
      <c r="I50" s="221">
        <v>5114</v>
      </c>
      <c r="J50" s="131">
        <v>4932</v>
      </c>
      <c r="K50" s="131">
        <v>4416</v>
      </c>
      <c r="L50" s="167">
        <f t="shared" si="1"/>
        <v>0.89537712895377131</v>
      </c>
      <c r="M50" s="222">
        <v>6</v>
      </c>
      <c r="N50" s="131">
        <v>176</v>
      </c>
      <c r="O50" s="184">
        <f t="shared" si="2"/>
        <v>3.4415330465389131E-2</v>
      </c>
      <c r="P50" s="159">
        <f t="shared" si="3"/>
        <v>5114</v>
      </c>
      <c r="Q50" s="160">
        <f t="shared" si="4"/>
        <v>4938</v>
      </c>
      <c r="R50" s="160">
        <f t="shared" si="5"/>
        <v>176</v>
      </c>
      <c r="S50" s="176">
        <f t="shared" si="6"/>
        <v>3.4415330465389131E-2</v>
      </c>
      <c r="T50" s="227"/>
    </row>
    <row r="51" spans="1:20" x14ac:dyDescent="0.2">
      <c r="A51" s="175" t="s">
        <v>412</v>
      </c>
      <c r="B51" s="164" t="s">
        <v>525</v>
      </c>
      <c r="C51" s="165" t="s">
        <v>116</v>
      </c>
      <c r="D51" s="157"/>
      <c r="E51" s="158"/>
      <c r="F51" s="158"/>
      <c r="G51" s="158"/>
      <c r="H51" s="181" t="str">
        <f t="shared" si="0"/>
        <v/>
      </c>
      <c r="I51" s="221">
        <v>211</v>
      </c>
      <c r="J51" s="131">
        <v>175</v>
      </c>
      <c r="K51" s="131">
        <v>64</v>
      </c>
      <c r="L51" s="167">
        <f t="shared" si="1"/>
        <v>0.36571428571428571</v>
      </c>
      <c r="M51" s="222">
        <v>0</v>
      </c>
      <c r="N51" s="131">
        <v>36</v>
      </c>
      <c r="O51" s="184">
        <f t="shared" si="2"/>
        <v>0.17061611374407584</v>
      </c>
      <c r="P51" s="159">
        <f t="shared" si="3"/>
        <v>211</v>
      </c>
      <c r="Q51" s="160">
        <f t="shared" si="4"/>
        <v>175</v>
      </c>
      <c r="R51" s="160">
        <f t="shared" si="5"/>
        <v>36</v>
      </c>
      <c r="S51" s="176">
        <f t="shared" si="6"/>
        <v>0.17061611374407584</v>
      </c>
      <c r="T51" s="227"/>
    </row>
    <row r="52" spans="1:20" x14ac:dyDescent="0.2">
      <c r="A52" s="175" t="s">
        <v>412</v>
      </c>
      <c r="B52" s="164" t="s">
        <v>476</v>
      </c>
      <c r="C52" s="165" t="s">
        <v>397</v>
      </c>
      <c r="D52" s="157"/>
      <c r="E52" s="158"/>
      <c r="F52" s="158"/>
      <c r="G52" s="158"/>
      <c r="H52" s="181" t="str">
        <f t="shared" si="0"/>
        <v/>
      </c>
      <c r="I52" s="221">
        <v>351</v>
      </c>
      <c r="J52" s="131">
        <v>142</v>
      </c>
      <c r="K52" s="131">
        <v>33</v>
      </c>
      <c r="L52" s="167">
        <f t="shared" si="1"/>
        <v>0.23239436619718309</v>
      </c>
      <c r="M52" s="222">
        <v>6</v>
      </c>
      <c r="N52" s="131">
        <v>203</v>
      </c>
      <c r="O52" s="184">
        <f t="shared" si="2"/>
        <v>0.57834757834757833</v>
      </c>
      <c r="P52" s="159">
        <f t="shared" si="3"/>
        <v>351</v>
      </c>
      <c r="Q52" s="160">
        <f t="shared" si="4"/>
        <v>148</v>
      </c>
      <c r="R52" s="160">
        <f t="shared" si="5"/>
        <v>203</v>
      </c>
      <c r="S52" s="176">
        <f t="shared" si="6"/>
        <v>0.57834757834757833</v>
      </c>
      <c r="T52" s="227"/>
    </row>
    <row r="53" spans="1:20" x14ac:dyDescent="0.2">
      <c r="A53" s="175" t="s">
        <v>412</v>
      </c>
      <c r="B53" s="164" t="s">
        <v>527</v>
      </c>
      <c r="C53" s="165" t="s">
        <v>194</v>
      </c>
      <c r="D53" s="157"/>
      <c r="E53" s="158"/>
      <c r="F53" s="158"/>
      <c r="G53" s="158"/>
      <c r="H53" s="181" t="str">
        <f t="shared" si="0"/>
        <v/>
      </c>
      <c r="I53" s="221">
        <v>129</v>
      </c>
      <c r="J53" s="131">
        <v>129</v>
      </c>
      <c r="K53" s="131">
        <v>127</v>
      </c>
      <c r="L53" s="167">
        <f t="shared" si="1"/>
        <v>0.98449612403100772</v>
      </c>
      <c r="M53" s="222">
        <v>0</v>
      </c>
      <c r="N53" s="131">
        <v>0</v>
      </c>
      <c r="O53" s="184">
        <f t="shared" si="2"/>
        <v>0</v>
      </c>
      <c r="P53" s="159">
        <f t="shared" si="3"/>
        <v>129</v>
      </c>
      <c r="Q53" s="160">
        <f t="shared" si="4"/>
        <v>129</v>
      </c>
      <c r="R53" s="160" t="str">
        <f t="shared" si="5"/>
        <v/>
      </c>
      <c r="S53" s="176" t="str">
        <f t="shared" si="6"/>
        <v/>
      </c>
      <c r="T53" s="227"/>
    </row>
    <row r="54" spans="1:20" x14ac:dyDescent="0.2">
      <c r="A54" s="175" t="s">
        <v>412</v>
      </c>
      <c r="B54" s="164" t="s">
        <v>196</v>
      </c>
      <c r="C54" s="165" t="s">
        <v>197</v>
      </c>
      <c r="D54" s="157"/>
      <c r="E54" s="158"/>
      <c r="F54" s="158"/>
      <c r="G54" s="158"/>
      <c r="H54" s="181" t="str">
        <f t="shared" si="0"/>
        <v/>
      </c>
      <c r="I54" s="221">
        <v>13208</v>
      </c>
      <c r="J54" s="131">
        <v>12873</v>
      </c>
      <c r="K54" s="131">
        <v>12859</v>
      </c>
      <c r="L54" s="167">
        <f t="shared" si="1"/>
        <v>0.99891245241979332</v>
      </c>
      <c r="M54" s="222">
        <v>1</v>
      </c>
      <c r="N54" s="131">
        <v>334</v>
      </c>
      <c r="O54" s="184">
        <f t="shared" si="2"/>
        <v>2.5287704421562689E-2</v>
      </c>
      <c r="P54" s="159">
        <f t="shared" si="3"/>
        <v>13208</v>
      </c>
      <c r="Q54" s="160">
        <f t="shared" si="4"/>
        <v>12874</v>
      </c>
      <c r="R54" s="160">
        <f t="shared" si="5"/>
        <v>334</v>
      </c>
      <c r="S54" s="176">
        <f t="shared" si="6"/>
        <v>2.5287704421562689E-2</v>
      </c>
      <c r="T54" s="227"/>
    </row>
    <row r="55" spans="1:20" x14ac:dyDescent="0.2">
      <c r="A55" s="175" t="s">
        <v>412</v>
      </c>
      <c r="B55" s="164" t="s">
        <v>200</v>
      </c>
      <c r="C55" s="165" t="s">
        <v>201</v>
      </c>
      <c r="D55" s="157"/>
      <c r="E55" s="158"/>
      <c r="F55" s="158"/>
      <c r="G55" s="158"/>
      <c r="H55" s="181" t="str">
        <f t="shared" si="0"/>
        <v/>
      </c>
      <c r="I55" s="221">
        <v>2716</v>
      </c>
      <c r="J55" s="131">
        <v>1544</v>
      </c>
      <c r="K55" s="131">
        <v>545</v>
      </c>
      <c r="L55" s="167">
        <f t="shared" si="1"/>
        <v>0.35297927461139894</v>
      </c>
      <c r="M55" s="222">
        <v>5</v>
      </c>
      <c r="N55" s="131">
        <v>1167</v>
      </c>
      <c r="O55" s="184">
        <f t="shared" si="2"/>
        <v>0.42967599410898377</v>
      </c>
      <c r="P55" s="159">
        <f t="shared" si="3"/>
        <v>2716</v>
      </c>
      <c r="Q55" s="160">
        <f t="shared" si="4"/>
        <v>1549</v>
      </c>
      <c r="R55" s="160">
        <f t="shared" si="5"/>
        <v>1167</v>
      </c>
      <c r="S55" s="176">
        <f t="shared" si="6"/>
        <v>0.42967599410898377</v>
      </c>
      <c r="T55" s="227"/>
    </row>
    <row r="56" spans="1:20" x14ac:dyDescent="0.2">
      <c r="A56" s="175" t="s">
        <v>412</v>
      </c>
      <c r="B56" s="164" t="s">
        <v>539</v>
      </c>
      <c r="C56" s="165" t="s">
        <v>203</v>
      </c>
      <c r="D56" s="157"/>
      <c r="E56" s="158"/>
      <c r="F56" s="158"/>
      <c r="G56" s="158"/>
      <c r="H56" s="181" t="str">
        <f t="shared" si="0"/>
        <v/>
      </c>
      <c r="I56" s="221">
        <v>17505</v>
      </c>
      <c r="J56" s="131">
        <v>14395</v>
      </c>
      <c r="K56" s="131">
        <v>12151</v>
      </c>
      <c r="L56" s="167">
        <f t="shared" si="1"/>
        <v>0.84411253907606809</v>
      </c>
      <c r="M56" s="222">
        <v>7</v>
      </c>
      <c r="N56" s="131">
        <v>3103</v>
      </c>
      <c r="O56" s="184">
        <f t="shared" si="2"/>
        <v>0.17726363896029707</v>
      </c>
      <c r="P56" s="159">
        <f t="shared" si="3"/>
        <v>17505</v>
      </c>
      <c r="Q56" s="160">
        <f t="shared" si="4"/>
        <v>14402</v>
      </c>
      <c r="R56" s="160">
        <f t="shared" si="5"/>
        <v>3103</v>
      </c>
      <c r="S56" s="176">
        <f t="shared" si="6"/>
        <v>0.17726363896029707</v>
      </c>
      <c r="T56" s="227"/>
    </row>
    <row r="57" spans="1:20" ht="29" x14ac:dyDescent="0.2">
      <c r="A57" s="175" t="s">
        <v>412</v>
      </c>
      <c r="B57" s="164" t="s">
        <v>209</v>
      </c>
      <c r="C57" s="165" t="s">
        <v>210</v>
      </c>
      <c r="D57" s="157"/>
      <c r="E57" s="158"/>
      <c r="F57" s="158"/>
      <c r="G57" s="158"/>
      <c r="H57" s="181" t="str">
        <f t="shared" si="0"/>
        <v/>
      </c>
      <c r="I57" s="221">
        <v>6028</v>
      </c>
      <c r="J57" s="131">
        <v>4697</v>
      </c>
      <c r="K57" s="131">
        <v>3786</v>
      </c>
      <c r="L57" s="167">
        <f t="shared" si="1"/>
        <v>0.80604641260378962</v>
      </c>
      <c r="M57" s="222">
        <v>140</v>
      </c>
      <c r="N57" s="131">
        <v>1191</v>
      </c>
      <c r="O57" s="184">
        <f t="shared" si="2"/>
        <v>0.19757796947577969</v>
      </c>
      <c r="P57" s="159">
        <f t="shared" si="3"/>
        <v>6028</v>
      </c>
      <c r="Q57" s="160">
        <f t="shared" si="4"/>
        <v>4837</v>
      </c>
      <c r="R57" s="160">
        <f t="shared" si="5"/>
        <v>1191</v>
      </c>
      <c r="S57" s="176">
        <f t="shared" si="6"/>
        <v>0.19757796947577969</v>
      </c>
      <c r="T57" s="227"/>
    </row>
    <row r="58" spans="1:20" x14ac:dyDescent="0.2">
      <c r="A58" s="175" t="s">
        <v>412</v>
      </c>
      <c r="B58" s="164" t="s">
        <v>212</v>
      </c>
      <c r="C58" s="165" t="s">
        <v>214</v>
      </c>
      <c r="D58" s="157"/>
      <c r="E58" s="158"/>
      <c r="F58" s="158"/>
      <c r="G58" s="158"/>
      <c r="H58" s="181" t="str">
        <f t="shared" si="0"/>
        <v/>
      </c>
      <c r="I58" s="221">
        <v>3251</v>
      </c>
      <c r="J58" s="131">
        <v>2980</v>
      </c>
      <c r="K58" s="131">
        <v>770</v>
      </c>
      <c r="L58" s="167">
        <f t="shared" si="1"/>
        <v>0.25838926174496646</v>
      </c>
      <c r="M58" s="222">
        <v>16</v>
      </c>
      <c r="N58" s="131">
        <v>255</v>
      </c>
      <c r="O58" s="184">
        <f t="shared" si="2"/>
        <v>7.8437403875730546E-2</v>
      </c>
      <c r="P58" s="159">
        <f t="shared" si="3"/>
        <v>3251</v>
      </c>
      <c r="Q58" s="160">
        <f t="shared" si="4"/>
        <v>2996</v>
      </c>
      <c r="R58" s="160">
        <f t="shared" si="5"/>
        <v>255</v>
      </c>
      <c r="S58" s="176">
        <f t="shared" si="6"/>
        <v>7.8437403875730546E-2</v>
      </c>
      <c r="T58" s="227"/>
    </row>
    <row r="59" spans="1:20" ht="29" x14ac:dyDescent="0.2">
      <c r="A59" s="175" t="s">
        <v>412</v>
      </c>
      <c r="B59" s="164" t="s">
        <v>217</v>
      </c>
      <c r="C59" s="165" t="s">
        <v>219</v>
      </c>
      <c r="D59" s="157"/>
      <c r="E59" s="158"/>
      <c r="F59" s="158"/>
      <c r="G59" s="158"/>
      <c r="H59" s="181" t="str">
        <f t="shared" si="0"/>
        <v/>
      </c>
      <c r="I59" s="221">
        <v>1185</v>
      </c>
      <c r="J59" s="131">
        <v>1050</v>
      </c>
      <c r="K59" s="131">
        <v>994</v>
      </c>
      <c r="L59" s="167">
        <f t="shared" si="1"/>
        <v>0.94666666666666666</v>
      </c>
      <c r="M59" s="222">
        <v>0</v>
      </c>
      <c r="N59" s="131">
        <v>135</v>
      </c>
      <c r="O59" s="184">
        <f t="shared" si="2"/>
        <v>0.11392405063291139</v>
      </c>
      <c r="P59" s="159">
        <f t="shared" si="3"/>
        <v>1185</v>
      </c>
      <c r="Q59" s="160">
        <f t="shared" si="4"/>
        <v>1050</v>
      </c>
      <c r="R59" s="160">
        <f t="shared" si="5"/>
        <v>135</v>
      </c>
      <c r="S59" s="176">
        <f t="shared" si="6"/>
        <v>0.11392405063291139</v>
      </c>
      <c r="T59" s="227"/>
    </row>
    <row r="60" spans="1:20" x14ac:dyDescent="0.2">
      <c r="A60" s="175" t="s">
        <v>412</v>
      </c>
      <c r="B60" s="164" t="s">
        <v>217</v>
      </c>
      <c r="C60" s="165" t="s">
        <v>221</v>
      </c>
      <c r="D60" s="157"/>
      <c r="E60" s="158"/>
      <c r="F60" s="158"/>
      <c r="G60" s="158"/>
      <c r="H60" s="181" t="str">
        <f t="shared" si="0"/>
        <v/>
      </c>
      <c r="I60" s="221">
        <v>1537</v>
      </c>
      <c r="J60" s="131">
        <v>1478</v>
      </c>
      <c r="K60" s="131">
        <v>1449</v>
      </c>
      <c r="L60" s="167">
        <f t="shared" si="1"/>
        <v>0.98037889039242221</v>
      </c>
      <c r="M60" s="222">
        <v>11</v>
      </c>
      <c r="N60" s="131">
        <v>48</v>
      </c>
      <c r="O60" s="184">
        <f t="shared" si="2"/>
        <v>3.1229668184775537E-2</v>
      </c>
      <c r="P60" s="159">
        <f t="shared" si="3"/>
        <v>1537</v>
      </c>
      <c r="Q60" s="160">
        <f t="shared" si="4"/>
        <v>1489</v>
      </c>
      <c r="R60" s="160">
        <f t="shared" si="5"/>
        <v>48</v>
      </c>
      <c r="S60" s="176">
        <f t="shared" si="6"/>
        <v>3.1229668184775537E-2</v>
      </c>
      <c r="T60" s="227"/>
    </row>
    <row r="61" spans="1:20" x14ac:dyDescent="0.2">
      <c r="A61" s="175" t="s">
        <v>412</v>
      </c>
      <c r="B61" s="164" t="s">
        <v>217</v>
      </c>
      <c r="C61" s="165" t="s">
        <v>223</v>
      </c>
      <c r="D61" s="157"/>
      <c r="E61" s="158"/>
      <c r="F61" s="158"/>
      <c r="G61" s="158"/>
      <c r="H61" s="181" t="str">
        <f t="shared" si="0"/>
        <v/>
      </c>
      <c r="I61" s="221">
        <v>779</v>
      </c>
      <c r="J61" s="131">
        <v>749</v>
      </c>
      <c r="K61" s="131">
        <v>732</v>
      </c>
      <c r="L61" s="167">
        <f t="shared" si="1"/>
        <v>0.97730307076101464</v>
      </c>
      <c r="M61" s="222">
        <v>0</v>
      </c>
      <c r="N61" s="131">
        <v>30</v>
      </c>
      <c r="O61" s="184">
        <f t="shared" si="2"/>
        <v>3.8510911424903725E-2</v>
      </c>
      <c r="P61" s="159">
        <f t="shared" si="3"/>
        <v>779</v>
      </c>
      <c r="Q61" s="160">
        <f t="shared" si="4"/>
        <v>749</v>
      </c>
      <c r="R61" s="160">
        <f t="shared" si="5"/>
        <v>30</v>
      </c>
      <c r="S61" s="176">
        <f t="shared" si="6"/>
        <v>3.8510911424903725E-2</v>
      </c>
      <c r="T61" s="227"/>
    </row>
    <row r="62" spans="1:20" x14ac:dyDescent="0.2">
      <c r="A62" s="175" t="s">
        <v>412</v>
      </c>
      <c r="B62" s="164" t="s">
        <v>528</v>
      </c>
      <c r="C62" s="165" t="s">
        <v>228</v>
      </c>
      <c r="D62" s="157"/>
      <c r="E62" s="158"/>
      <c r="F62" s="158"/>
      <c r="G62" s="158"/>
      <c r="H62" s="181" t="str">
        <f t="shared" si="0"/>
        <v/>
      </c>
      <c r="I62" s="221">
        <v>1549</v>
      </c>
      <c r="J62" s="131">
        <v>1370</v>
      </c>
      <c r="K62" s="131">
        <v>298</v>
      </c>
      <c r="L62" s="167">
        <f t="shared" si="1"/>
        <v>0.21751824817518248</v>
      </c>
      <c r="M62" s="222">
        <v>8</v>
      </c>
      <c r="N62" s="131">
        <v>171</v>
      </c>
      <c r="O62" s="184">
        <f t="shared" si="2"/>
        <v>0.11039380245319561</v>
      </c>
      <c r="P62" s="159">
        <f t="shared" si="3"/>
        <v>1549</v>
      </c>
      <c r="Q62" s="160">
        <f t="shared" si="4"/>
        <v>1378</v>
      </c>
      <c r="R62" s="160">
        <f t="shared" si="5"/>
        <v>171</v>
      </c>
      <c r="S62" s="176">
        <f t="shared" si="6"/>
        <v>0.11039380245319561</v>
      </c>
      <c r="T62" s="227"/>
    </row>
    <row r="63" spans="1:20" x14ac:dyDescent="0.2">
      <c r="A63" s="175" t="s">
        <v>389</v>
      </c>
      <c r="B63" s="164" t="s">
        <v>2</v>
      </c>
      <c r="C63" s="165" t="s">
        <v>3</v>
      </c>
      <c r="D63" s="157"/>
      <c r="E63" s="158"/>
      <c r="F63" s="158"/>
      <c r="G63" s="158"/>
      <c r="H63" s="181" t="str">
        <f t="shared" si="0"/>
        <v/>
      </c>
      <c r="I63" s="221">
        <v>8041</v>
      </c>
      <c r="J63" s="131">
        <v>4558</v>
      </c>
      <c r="K63" s="131">
        <v>1414</v>
      </c>
      <c r="L63" s="167">
        <f t="shared" si="1"/>
        <v>0.31022378236068449</v>
      </c>
      <c r="M63" s="222">
        <v>27</v>
      </c>
      <c r="N63" s="131">
        <v>3483</v>
      </c>
      <c r="O63" s="184">
        <f t="shared" si="2"/>
        <v>0.43170550322260781</v>
      </c>
      <c r="P63" s="159">
        <f t="shared" si="3"/>
        <v>8041</v>
      </c>
      <c r="Q63" s="160">
        <f t="shared" si="4"/>
        <v>4585</v>
      </c>
      <c r="R63" s="160">
        <f t="shared" si="5"/>
        <v>3483</v>
      </c>
      <c r="S63" s="176">
        <f t="shared" si="6"/>
        <v>0.43170550322260781</v>
      </c>
      <c r="T63" s="227"/>
    </row>
    <row r="64" spans="1:20" x14ac:dyDescent="0.2">
      <c r="A64" s="175" t="s">
        <v>389</v>
      </c>
      <c r="B64" s="164" t="s">
        <v>4</v>
      </c>
      <c r="C64" s="165" t="s">
        <v>5</v>
      </c>
      <c r="D64" s="157">
        <v>1</v>
      </c>
      <c r="E64" s="158"/>
      <c r="F64" s="158"/>
      <c r="G64" s="158"/>
      <c r="H64" s="181" t="str">
        <f t="shared" si="0"/>
        <v/>
      </c>
      <c r="I64" s="221">
        <v>1770</v>
      </c>
      <c r="J64" s="131">
        <v>594</v>
      </c>
      <c r="K64" s="131">
        <v>167</v>
      </c>
      <c r="L64" s="167">
        <f t="shared" si="1"/>
        <v>0.28114478114478114</v>
      </c>
      <c r="M64" s="222"/>
      <c r="N64" s="131">
        <v>1176</v>
      </c>
      <c r="O64" s="184">
        <f t="shared" si="2"/>
        <v>0.66440677966101691</v>
      </c>
      <c r="P64" s="159">
        <f t="shared" si="3"/>
        <v>1771</v>
      </c>
      <c r="Q64" s="160">
        <f t="shared" si="4"/>
        <v>594</v>
      </c>
      <c r="R64" s="160">
        <f t="shared" si="5"/>
        <v>1176</v>
      </c>
      <c r="S64" s="176">
        <f t="shared" si="6"/>
        <v>0.66440677966101691</v>
      </c>
      <c r="T64" s="227"/>
    </row>
    <row r="65" spans="1:20" x14ac:dyDescent="0.2">
      <c r="A65" s="175" t="s">
        <v>389</v>
      </c>
      <c r="B65" s="164" t="s">
        <v>6</v>
      </c>
      <c r="C65" s="165" t="s">
        <v>7</v>
      </c>
      <c r="D65" s="157"/>
      <c r="E65" s="158"/>
      <c r="F65" s="158"/>
      <c r="G65" s="158"/>
      <c r="H65" s="181" t="str">
        <f t="shared" si="0"/>
        <v/>
      </c>
      <c r="I65" s="221">
        <v>8</v>
      </c>
      <c r="J65" s="131">
        <v>7</v>
      </c>
      <c r="K65" s="131">
        <v>7</v>
      </c>
      <c r="L65" s="167">
        <f t="shared" si="1"/>
        <v>1</v>
      </c>
      <c r="M65" s="222"/>
      <c r="N65" s="131">
        <v>1</v>
      </c>
      <c r="O65" s="184">
        <f t="shared" si="2"/>
        <v>0.125</v>
      </c>
      <c r="P65" s="159">
        <f t="shared" si="3"/>
        <v>8</v>
      </c>
      <c r="Q65" s="160">
        <f t="shared" si="4"/>
        <v>7</v>
      </c>
      <c r="R65" s="160">
        <f t="shared" si="5"/>
        <v>1</v>
      </c>
      <c r="S65" s="176">
        <f t="shared" si="6"/>
        <v>0.125</v>
      </c>
      <c r="T65" s="227"/>
    </row>
    <row r="66" spans="1:20" x14ac:dyDescent="0.2">
      <c r="A66" s="175" t="s">
        <v>389</v>
      </c>
      <c r="B66" s="164" t="s">
        <v>8</v>
      </c>
      <c r="C66" s="165" t="s">
        <v>9</v>
      </c>
      <c r="D66" s="157"/>
      <c r="E66" s="158"/>
      <c r="F66" s="158"/>
      <c r="G66" s="158"/>
      <c r="H66" s="181" t="str">
        <f t="shared" ref="H66:H129" si="7">IF((E66+G66)&lt;&gt;0,G66/(E66+G66),"")</f>
        <v/>
      </c>
      <c r="I66" s="221">
        <v>477</v>
      </c>
      <c r="J66" s="131">
        <v>436</v>
      </c>
      <c r="K66" s="131">
        <v>79</v>
      </c>
      <c r="L66" s="167">
        <f t="shared" ref="L66:L129" si="8">IF(J66&lt;&gt;0,K66/J66,"")</f>
        <v>0.18119266055045871</v>
      </c>
      <c r="M66" s="222"/>
      <c r="N66" s="131">
        <v>41</v>
      </c>
      <c r="O66" s="184">
        <f t="shared" ref="O66:O129" si="9">IF((J66+M66+N66)&lt;&gt;0,N66/(J66+M66+N66),"")</f>
        <v>8.5953878406708595E-2</v>
      </c>
      <c r="P66" s="159">
        <f t="shared" ref="P66:P129" si="10">IF(SUM(D66,I66)&gt;0,SUM(D66,I66),"")</f>
        <v>477</v>
      </c>
      <c r="Q66" s="160">
        <f t="shared" ref="Q66:Q129" si="11">IF(SUM(E66,J66, M66)&gt;0,SUM(E66,J66, M66),"")</f>
        <v>436</v>
      </c>
      <c r="R66" s="160">
        <f t="shared" ref="R66:R129" si="12">IF(SUM(G66,N66)&gt;0,SUM(G66,N66),"")</f>
        <v>41</v>
      </c>
      <c r="S66" s="176">
        <f t="shared" ref="S66:S129" si="13">IFERROR(IF((Q66+R66)&lt;&gt;0,R66/(Q66+R66),""),"")</f>
        <v>8.5953878406708595E-2</v>
      </c>
      <c r="T66" s="227"/>
    </row>
    <row r="67" spans="1:20" x14ac:dyDescent="0.2">
      <c r="A67" s="175" t="s">
        <v>389</v>
      </c>
      <c r="B67" s="164" t="s">
        <v>11</v>
      </c>
      <c r="C67" s="165" t="s">
        <v>12</v>
      </c>
      <c r="D67" s="157"/>
      <c r="E67" s="158"/>
      <c r="F67" s="158"/>
      <c r="G67" s="158"/>
      <c r="H67" s="181" t="str">
        <f t="shared" si="7"/>
        <v/>
      </c>
      <c r="I67" s="221">
        <v>1</v>
      </c>
      <c r="J67" s="131">
        <v>1</v>
      </c>
      <c r="K67" s="131">
        <v>1</v>
      </c>
      <c r="L67" s="167">
        <f t="shared" si="8"/>
        <v>1</v>
      </c>
      <c r="M67" s="222"/>
      <c r="N67" s="131">
        <v>1</v>
      </c>
      <c r="O67" s="184">
        <f t="shared" si="9"/>
        <v>0.5</v>
      </c>
      <c r="P67" s="159">
        <f t="shared" si="10"/>
        <v>1</v>
      </c>
      <c r="Q67" s="160">
        <f t="shared" si="11"/>
        <v>1</v>
      </c>
      <c r="R67" s="160">
        <f t="shared" si="12"/>
        <v>1</v>
      </c>
      <c r="S67" s="176">
        <f t="shared" si="13"/>
        <v>0.5</v>
      </c>
      <c r="T67" s="227"/>
    </row>
    <row r="68" spans="1:20" x14ac:dyDescent="0.2">
      <c r="A68" s="175" t="s">
        <v>389</v>
      </c>
      <c r="B68" s="164" t="s">
        <v>19</v>
      </c>
      <c r="C68" s="165" t="s">
        <v>20</v>
      </c>
      <c r="D68" s="157"/>
      <c r="E68" s="158"/>
      <c r="F68" s="158"/>
      <c r="G68" s="158"/>
      <c r="H68" s="181" t="str">
        <f t="shared" si="7"/>
        <v/>
      </c>
      <c r="I68" s="221">
        <v>33</v>
      </c>
      <c r="J68" s="131">
        <v>33</v>
      </c>
      <c r="K68" s="131">
        <v>19</v>
      </c>
      <c r="L68" s="167">
        <f t="shared" si="8"/>
        <v>0.5757575757575758</v>
      </c>
      <c r="M68" s="222"/>
      <c r="N68" s="131">
        <v>0</v>
      </c>
      <c r="O68" s="184">
        <f t="shared" si="9"/>
        <v>0</v>
      </c>
      <c r="P68" s="159">
        <f t="shared" si="10"/>
        <v>33</v>
      </c>
      <c r="Q68" s="160">
        <f t="shared" si="11"/>
        <v>33</v>
      </c>
      <c r="R68" s="160" t="str">
        <f t="shared" si="12"/>
        <v/>
      </c>
      <c r="S68" s="176" t="str">
        <f t="shared" si="13"/>
        <v/>
      </c>
      <c r="T68" s="227"/>
    </row>
    <row r="69" spans="1:20" x14ac:dyDescent="0.2">
      <c r="A69" s="175" t="s">
        <v>389</v>
      </c>
      <c r="B69" s="164" t="s">
        <v>26</v>
      </c>
      <c r="C69" s="165" t="s">
        <v>29</v>
      </c>
      <c r="D69" s="157"/>
      <c r="E69" s="158"/>
      <c r="F69" s="158"/>
      <c r="G69" s="158"/>
      <c r="H69" s="181" t="str">
        <f t="shared" si="7"/>
        <v/>
      </c>
      <c r="I69" s="221">
        <v>72</v>
      </c>
      <c r="J69" s="131">
        <v>41</v>
      </c>
      <c r="K69" s="131">
        <v>11</v>
      </c>
      <c r="L69" s="167">
        <f t="shared" si="8"/>
        <v>0.26829268292682928</v>
      </c>
      <c r="M69" s="222">
        <v>1</v>
      </c>
      <c r="N69" s="131">
        <v>31</v>
      </c>
      <c r="O69" s="184">
        <f t="shared" si="9"/>
        <v>0.42465753424657532</v>
      </c>
      <c r="P69" s="159">
        <f t="shared" si="10"/>
        <v>72</v>
      </c>
      <c r="Q69" s="160">
        <f t="shared" si="11"/>
        <v>42</v>
      </c>
      <c r="R69" s="160">
        <f t="shared" si="12"/>
        <v>31</v>
      </c>
      <c r="S69" s="176">
        <f t="shared" si="13"/>
        <v>0.42465753424657532</v>
      </c>
      <c r="T69" s="227"/>
    </row>
    <row r="70" spans="1:20" x14ac:dyDescent="0.2">
      <c r="A70" s="175" t="s">
        <v>389</v>
      </c>
      <c r="B70" s="164" t="s">
        <v>30</v>
      </c>
      <c r="C70" s="165" t="s">
        <v>31</v>
      </c>
      <c r="D70" s="157"/>
      <c r="E70" s="158"/>
      <c r="F70" s="158"/>
      <c r="G70" s="158"/>
      <c r="H70" s="181" t="str">
        <f t="shared" si="7"/>
        <v/>
      </c>
      <c r="I70" s="221">
        <v>179</v>
      </c>
      <c r="J70" s="131">
        <v>149</v>
      </c>
      <c r="K70" s="131">
        <v>86</v>
      </c>
      <c r="L70" s="167">
        <f t="shared" si="8"/>
        <v>0.57718120805369133</v>
      </c>
      <c r="M70" s="222"/>
      <c r="N70" s="131">
        <v>30</v>
      </c>
      <c r="O70" s="184">
        <f t="shared" si="9"/>
        <v>0.16759776536312848</v>
      </c>
      <c r="P70" s="159">
        <f t="shared" si="10"/>
        <v>179</v>
      </c>
      <c r="Q70" s="160">
        <f t="shared" si="11"/>
        <v>149</v>
      </c>
      <c r="R70" s="160">
        <f t="shared" si="12"/>
        <v>30</v>
      </c>
      <c r="S70" s="176">
        <f t="shared" si="13"/>
        <v>0.16759776536312848</v>
      </c>
      <c r="T70" s="227"/>
    </row>
    <row r="71" spans="1:20" x14ac:dyDescent="0.2">
      <c r="A71" s="175" t="s">
        <v>389</v>
      </c>
      <c r="B71" s="164" t="s">
        <v>314</v>
      </c>
      <c r="C71" s="165" t="s">
        <v>315</v>
      </c>
      <c r="D71" s="157"/>
      <c r="E71" s="158"/>
      <c r="F71" s="158"/>
      <c r="G71" s="158"/>
      <c r="H71" s="181" t="str">
        <f t="shared" si="7"/>
        <v/>
      </c>
      <c r="I71" s="221">
        <v>4022</v>
      </c>
      <c r="J71" s="131">
        <v>2493</v>
      </c>
      <c r="K71" s="131">
        <v>1483</v>
      </c>
      <c r="L71" s="167">
        <f t="shared" si="8"/>
        <v>0.59486562374649021</v>
      </c>
      <c r="M71" s="222"/>
      <c r="N71" s="131">
        <v>1529</v>
      </c>
      <c r="O71" s="184">
        <f t="shared" si="9"/>
        <v>0.3801591248135256</v>
      </c>
      <c r="P71" s="159">
        <f t="shared" si="10"/>
        <v>4022</v>
      </c>
      <c r="Q71" s="160">
        <f t="shared" si="11"/>
        <v>2493</v>
      </c>
      <c r="R71" s="160">
        <f t="shared" si="12"/>
        <v>1529</v>
      </c>
      <c r="S71" s="176">
        <f t="shared" si="13"/>
        <v>0.3801591248135256</v>
      </c>
      <c r="T71" s="227"/>
    </row>
    <row r="72" spans="1:20" x14ac:dyDescent="0.2">
      <c r="A72" s="175" t="s">
        <v>389</v>
      </c>
      <c r="B72" s="164" t="s">
        <v>316</v>
      </c>
      <c r="C72" s="165" t="s">
        <v>317</v>
      </c>
      <c r="D72" s="157">
        <v>2</v>
      </c>
      <c r="E72" s="158"/>
      <c r="F72" s="158">
        <v>1</v>
      </c>
      <c r="G72" s="158"/>
      <c r="H72" s="181" t="str">
        <f t="shared" si="7"/>
        <v/>
      </c>
      <c r="I72" s="221">
        <v>3695</v>
      </c>
      <c r="J72" s="131">
        <v>2304</v>
      </c>
      <c r="K72" s="131">
        <v>672</v>
      </c>
      <c r="L72" s="167">
        <f t="shared" si="8"/>
        <v>0.29166666666666669</v>
      </c>
      <c r="M72" s="222"/>
      <c r="N72" s="131">
        <v>1391</v>
      </c>
      <c r="O72" s="184">
        <f t="shared" si="9"/>
        <v>0.37645466847090664</v>
      </c>
      <c r="P72" s="159">
        <f t="shared" si="10"/>
        <v>3697</v>
      </c>
      <c r="Q72" s="160">
        <f t="shared" si="11"/>
        <v>2304</v>
      </c>
      <c r="R72" s="160">
        <f t="shared" si="12"/>
        <v>1391</v>
      </c>
      <c r="S72" s="176">
        <f t="shared" si="13"/>
        <v>0.37645466847090664</v>
      </c>
      <c r="T72" s="227"/>
    </row>
    <row r="73" spans="1:20" x14ac:dyDescent="0.2">
      <c r="A73" s="175" t="s">
        <v>389</v>
      </c>
      <c r="B73" s="164" t="s">
        <v>32</v>
      </c>
      <c r="C73" s="165" t="s">
        <v>263</v>
      </c>
      <c r="D73" s="157">
        <v>1</v>
      </c>
      <c r="E73" s="158"/>
      <c r="F73" s="158"/>
      <c r="G73" s="158"/>
      <c r="H73" s="181" t="str">
        <f t="shared" si="7"/>
        <v/>
      </c>
      <c r="I73" s="221">
        <v>5430</v>
      </c>
      <c r="J73" s="131">
        <v>3017</v>
      </c>
      <c r="K73" s="131">
        <v>1305</v>
      </c>
      <c r="L73" s="167">
        <f t="shared" si="8"/>
        <v>0.43254888962545573</v>
      </c>
      <c r="M73" s="222">
        <v>5</v>
      </c>
      <c r="N73" s="131">
        <v>2413</v>
      </c>
      <c r="O73" s="184">
        <f t="shared" si="9"/>
        <v>0.44397424103035876</v>
      </c>
      <c r="P73" s="159">
        <f t="shared" si="10"/>
        <v>5431</v>
      </c>
      <c r="Q73" s="160">
        <f t="shared" si="11"/>
        <v>3022</v>
      </c>
      <c r="R73" s="160">
        <f t="shared" si="12"/>
        <v>2413</v>
      </c>
      <c r="S73" s="176">
        <f t="shared" si="13"/>
        <v>0.44397424103035876</v>
      </c>
      <c r="T73" s="227"/>
    </row>
    <row r="74" spans="1:20" x14ac:dyDescent="0.2">
      <c r="A74" s="175" t="s">
        <v>389</v>
      </c>
      <c r="B74" s="164" t="s">
        <v>33</v>
      </c>
      <c r="C74" s="165" t="s">
        <v>264</v>
      </c>
      <c r="D74" s="157">
        <v>4</v>
      </c>
      <c r="E74" s="158">
        <v>2</v>
      </c>
      <c r="F74" s="158">
        <v>1</v>
      </c>
      <c r="G74" s="158">
        <v>2</v>
      </c>
      <c r="H74" s="181">
        <f t="shared" si="7"/>
        <v>0.5</v>
      </c>
      <c r="I74" s="221">
        <v>1116</v>
      </c>
      <c r="J74" s="131">
        <v>909</v>
      </c>
      <c r="K74" s="131">
        <v>753</v>
      </c>
      <c r="L74" s="167">
        <f t="shared" si="8"/>
        <v>0.82838283828382842</v>
      </c>
      <c r="M74" s="222">
        <v>3</v>
      </c>
      <c r="N74" s="131">
        <v>207</v>
      </c>
      <c r="O74" s="184">
        <f t="shared" si="9"/>
        <v>0.18498659517426275</v>
      </c>
      <c r="P74" s="159">
        <f t="shared" si="10"/>
        <v>1120</v>
      </c>
      <c r="Q74" s="160">
        <f t="shared" si="11"/>
        <v>914</v>
      </c>
      <c r="R74" s="160">
        <f t="shared" si="12"/>
        <v>209</v>
      </c>
      <c r="S74" s="176">
        <f t="shared" si="13"/>
        <v>0.18610863757791629</v>
      </c>
      <c r="T74" s="227"/>
    </row>
    <row r="75" spans="1:20" ht="29" x14ac:dyDescent="0.2">
      <c r="A75" s="175" t="s">
        <v>389</v>
      </c>
      <c r="B75" s="164" t="s">
        <v>38</v>
      </c>
      <c r="C75" s="165" t="s">
        <v>39</v>
      </c>
      <c r="D75" s="157"/>
      <c r="E75" s="158"/>
      <c r="F75" s="158"/>
      <c r="G75" s="158"/>
      <c r="H75" s="181" t="str">
        <f t="shared" si="7"/>
        <v/>
      </c>
      <c r="I75" s="221">
        <v>40</v>
      </c>
      <c r="J75" s="131">
        <v>22</v>
      </c>
      <c r="K75" s="131">
        <v>8</v>
      </c>
      <c r="L75" s="167">
        <f t="shared" si="8"/>
        <v>0.36363636363636365</v>
      </c>
      <c r="M75" s="222"/>
      <c r="N75" s="131">
        <v>18</v>
      </c>
      <c r="O75" s="184">
        <f t="shared" si="9"/>
        <v>0.45</v>
      </c>
      <c r="P75" s="159">
        <f t="shared" si="10"/>
        <v>40</v>
      </c>
      <c r="Q75" s="160">
        <f t="shared" si="11"/>
        <v>22</v>
      </c>
      <c r="R75" s="160">
        <f t="shared" si="12"/>
        <v>18</v>
      </c>
      <c r="S75" s="176">
        <f t="shared" si="13"/>
        <v>0.45</v>
      </c>
      <c r="T75" s="227"/>
    </row>
    <row r="76" spans="1:20" x14ac:dyDescent="0.2">
      <c r="A76" s="175" t="s">
        <v>389</v>
      </c>
      <c r="B76" s="164" t="s">
        <v>40</v>
      </c>
      <c r="C76" s="165" t="s">
        <v>41</v>
      </c>
      <c r="D76" s="157"/>
      <c r="E76" s="158"/>
      <c r="F76" s="158"/>
      <c r="G76" s="158"/>
      <c r="H76" s="181" t="str">
        <f t="shared" si="7"/>
        <v/>
      </c>
      <c r="I76" s="221">
        <v>17604</v>
      </c>
      <c r="J76" s="131">
        <v>16035</v>
      </c>
      <c r="K76" s="131">
        <v>6766</v>
      </c>
      <c r="L76" s="167">
        <f t="shared" si="8"/>
        <v>0.42195198004365453</v>
      </c>
      <c r="M76" s="222">
        <v>1</v>
      </c>
      <c r="N76" s="131">
        <v>1569</v>
      </c>
      <c r="O76" s="184">
        <f t="shared" si="9"/>
        <v>8.9122408406702644E-2</v>
      </c>
      <c r="P76" s="159">
        <f t="shared" si="10"/>
        <v>17604</v>
      </c>
      <c r="Q76" s="160">
        <f t="shared" si="11"/>
        <v>16036</v>
      </c>
      <c r="R76" s="160">
        <f t="shared" si="12"/>
        <v>1569</v>
      </c>
      <c r="S76" s="176">
        <f t="shared" si="13"/>
        <v>8.9122408406702644E-2</v>
      </c>
      <c r="T76" s="227"/>
    </row>
    <row r="77" spans="1:20" ht="29" x14ac:dyDescent="0.2">
      <c r="A77" s="175" t="s">
        <v>389</v>
      </c>
      <c r="B77" s="164" t="s">
        <v>40</v>
      </c>
      <c r="C77" s="165" t="s">
        <v>43</v>
      </c>
      <c r="D77" s="157"/>
      <c r="E77" s="158"/>
      <c r="F77" s="158"/>
      <c r="G77" s="158"/>
      <c r="H77" s="181" t="str">
        <f t="shared" si="7"/>
        <v/>
      </c>
      <c r="I77" s="221">
        <v>1050</v>
      </c>
      <c r="J77" s="131">
        <v>985</v>
      </c>
      <c r="K77" s="131">
        <v>587</v>
      </c>
      <c r="L77" s="167">
        <f t="shared" si="8"/>
        <v>0.59593908629441628</v>
      </c>
      <c r="M77" s="222"/>
      <c r="N77" s="131">
        <v>65</v>
      </c>
      <c r="O77" s="184">
        <f t="shared" si="9"/>
        <v>6.1904761904761907E-2</v>
      </c>
      <c r="P77" s="159">
        <f t="shared" si="10"/>
        <v>1050</v>
      </c>
      <c r="Q77" s="160">
        <f t="shared" si="11"/>
        <v>985</v>
      </c>
      <c r="R77" s="160">
        <f t="shared" si="12"/>
        <v>65</v>
      </c>
      <c r="S77" s="176">
        <f t="shared" si="13"/>
        <v>6.1904761904761907E-2</v>
      </c>
      <c r="T77" s="227"/>
    </row>
    <row r="78" spans="1:20" x14ac:dyDescent="0.2">
      <c r="A78" s="175" t="s">
        <v>389</v>
      </c>
      <c r="B78" s="164" t="s">
        <v>40</v>
      </c>
      <c r="C78" s="165" t="s">
        <v>44</v>
      </c>
      <c r="D78" s="157"/>
      <c r="E78" s="158"/>
      <c r="F78" s="158"/>
      <c r="G78" s="158"/>
      <c r="H78" s="181" t="str">
        <f t="shared" si="7"/>
        <v/>
      </c>
      <c r="I78" s="221">
        <v>1231</v>
      </c>
      <c r="J78" s="131">
        <v>1149</v>
      </c>
      <c r="K78" s="131">
        <v>675</v>
      </c>
      <c r="L78" s="167">
        <f t="shared" si="8"/>
        <v>0.58746736292428203</v>
      </c>
      <c r="M78" s="222"/>
      <c r="N78" s="131">
        <v>82</v>
      </c>
      <c r="O78" s="184">
        <f t="shared" si="9"/>
        <v>6.6612510154346063E-2</v>
      </c>
      <c r="P78" s="159">
        <f t="shared" si="10"/>
        <v>1231</v>
      </c>
      <c r="Q78" s="160">
        <f t="shared" si="11"/>
        <v>1149</v>
      </c>
      <c r="R78" s="160">
        <f t="shared" si="12"/>
        <v>82</v>
      </c>
      <c r="S78" s="176">
        <f t="shared" si="13"/>
        <v>6.6612510154346063E-2</v>
      </c>
      <c r="T78" s="227"/>
    </row>
    <row r="79" spans="1:20" x14ac:dyDescent="0.2">
      <c r="A79" s="175" t="s">
        <v>389</v>
      </c>
      <c r="B79" s="164" t="s">
        <v>45</v>
      </c>
      <c r="C79" s="165" t="s">
        <v>46</v>
      </c>
      <c r="D79" s="157"/>
      <c r="E79" s="158"/>
      <c r="F79" s="158"/>
      <c r="G79" s="158"/>
      <c r="H79" s="181" t="str">
        <f t="shared" si="7"/>
        <v/>
      </c>
      <c r="I79" s="221">
        <v>9</v>
      </c>
      <c r="J79" s="131">
        <v>9</v>
      </c>
      <c r="K79" s="131">
        <v>8</v>
      </c>
      <c r="L79" s="167">
        <f t="shared" si="8"/>
        <v>0.88888888888888884</v>
      </c>
      <c r="M79" s="222"/>
      <c r="N79" s="131">
        <v>0</v>
      </c>
      <c r="O79" s="184">
        <f t="shared" si="9"/>
        <v>0</v>
      </c>
      <c r="P79" s="159">
        <f t="shared" si="10"/>
        <v>9</v>
      </c>
      <c r="Q79" s="160">
        <f t="shared" si="11"/>
        <v>9</v>
      </c>
      <c r="R79" s="160" t="str">
        <f t="shared" si="12"/>
        <v/>
      </c>
      <c r="S79" s="176" t="str">
        <f t="shared" si="13"/>
        <v/>
      </c>
      <c r="T79" s="227"/>
    </row>
    <row r="80" spans="1:20" ht="43" x14ac:dyDescent="0.2">
      <c r="A80" s="175" t="s">
        <v>389</v>
      </c>
      <c r="B80" s="164" t="s">
        <v>522</v>
      </c>
      <c r="C80" s="165" t="s">
        <v>47</v>
      </c>
      <c r="D80" s="157">
        <v>30</v>
      </c>
      <c r="E80" s="158">
        <v>22</v>
      </c>
      <c r="F80" s="158">
        <v>18</v>
      </c>
      <c r="G80" s="158">
        <v>8</v>
      </c>
      <c r="H80" s="181">
        <f t="shared" si="7"/>
        <v>0.26666666666666666</v>
      </c>
      <c r="I80" s="221">
        <v>28534</v>
      </c>
      <c r="J80" s="131">
        <v>21257</v>
      </c>
      <c r="K80" s="131">
        <v>14016</v>
      </c>
      <c r="L80" s="167">
        <f t="shared" si="8"/>
        <v>0.65935926988756643</v>
      </c>
      <c r="M80" s="222">
        <v>3</v>
      </c>
      <c r="N80" s="131">
        <v>7277</v>
      </c>
      <c r="O80" s="184">
        <f t="shared" si="9"/>
        <v>0.25500227774468232</v>
      </c>
      <c r="P80" s="159">
        <f t="shared" si="10"/>
        <v>28564</v>
      </c>
      <c r="Q80" s="160">
        <f t="shared" si="11"/>
        <v>21282</v>
      </c>
      <c r="R80" s="160">
        <f t="shared" si="12"/>
        <v>7285</v>
      </c>
      <c r="S80" s="176">
        <f t="shared" si="13"/>
        <v>0.25501452725172402</v>
      </c>
      <c r="T80" s="227"/>
    </row>
    <row r="81" spans="1:20" ht="43" x14ac:dyDescent="0.2">
      <c r="A81" s="175" t="s">
        <v>389</v>
      </c>
      <c r="B81" s="164" t="s">
        <v>522</v>
      </c>
      <c r="C81" s="165" t="s">
        <v>513</v>
      </c>
      <c r="D81" s="157">
        <v>4</v>
      </c>
      <c r="E81" s="158">
        <v>4</v>
      </c>
      <c r="F81" s="158"/>
      <c r="G81" s="158"/>
      <c r="H81" s="181">
        <f t="shared" si="7"/>
        <v>0</v>
      </c>
      <c r="I81" s="221">
        <v>3424</v>
      </c>
      <c r="J81" s="131">
        <v>2885</v>
      </c>
      <c r="K81" s="131">
        <v>1520</v>
      </c>
      <c r="L81" s="167">
        <f t="shared" si="8"/>
        <v>0.52686308492201039</v>
      </c>
      <c r="M81" s="222"/>
      <c r="N81" s="131">
        <v>539</v>
      </c>
      <c r="O81" s="184">
        <f t="shared" si="9"/>
        <v>0.15741822429906541</v>
      </c>
      <c r="P81" s="159">
        <f t="shared" si="10"/>
        <v>3428</v>
      </c>
      <c r="Q81" s="160">
        <f t="shared" si="11"/>
        <v>2889</v>
      </c>
      <c r="R81" s="160">
        <f t="shared" si="12"/>
        <v>539</v>
      </c>
      <c r="S81" s="176">
        <f t="shared" si="13"/>
        <v>0.1572345390898483</v>
      </c>
      <c r="T81" s="227"/>
    </row>
    <row r="82" spans="1:20" x14ac:dyDescent="0.2">
      <c r="A82" s="175" t="s">
        <v>389</v>
      </c>
      <c r="B82" s="164" t="s">
        <v>50</v>
      </c>
      <c r="C82" s="165" t="s">
        <v>394</v>
      </c>
      <c r="D82" s="157">
        <v>3</v>
      </c>
      <c r="E82" s="158">
        <v>1</v>
      </c>
      <c r="F82" s="158"/>
      <c r="G82" s="158">
        <v>2</v>
      </c>
      <c r="H82" s="181">
        <f t="shared" si="7"/>
        <v>0.66666666666666663</v>
      </c>
      <c r="I82" s="221">
        <v>3464</v>
      </c>
      <c r="J82" s="131">
        <v>1869</v>
      </c>
      <c r="K82" s="131">
        <v>912</v>
      </c>
      <c r="L82" s="167">
        <f t="shared" si="8"/>
        <v>0.48796147672552165</v>
      </c>
      <c r="M82" s="222">
        <v>1</v>
      </c>
      <c r="N82" s="131">
        <v>1594</v>
      </c>
      <c r="O82" s="184">
        <f t="shared" si="9"/>
        <v>0.46016166281755194</v>
      </c>
      <c r="P82" s="159">
        <f t="shared" si="10"/>
        <v>3467</v>
      </c>
      <c r="Q82" s="160">
        <f t="shared" si="11"/>
        <v>1871</v>
      </c>
      <c r="R82" s="160">
        <f t="shared" si="12"/>
        <v>1596</v>
      </c>
      <c r="S82" s="176">
        <f t="shared" si="13"/>
        <v>0.46034035188924144</v>
      </c>
      <c r="T82" s="227"/>
    </row>
    <row r="83" spans="1:20" x14ac:dyDescent="0.2">
      <c r="A83" s="175" t="s">
        <v>389</v>
      </c>
      <c r="B83" s="164" t="s">
        <v>51</v>
      </c>
      <c r="C83" s="165" t="s">
        <v>52</v>
      </c>
      <c r="D83" s="157"/>
      <c r="E83" s="158"/>
      <c r="F83" s="158"/>
      <c r="G83" s="158"/>
      <c r="H83" s="181" t="str">
        <f t="shared" si="7"/>
        <v/>
      </c>
      <c r="I83" s="221">
        <v>2</v>
      </c>
      <c r="J83" s="131">
        <v>1</v>
      </c>
      <c r="K83" s="131">
        <v>1</v>
      </c>
      <c r="L83" s="167">
        <f t="shared" si="8"/>
        <v>1</v>
      </c>
      <c r="M83" s="222">
        <v>1</v>
      </c>
      <c r="N83" s="131">
        <v>1</v>
      </c>
      <c r="O83" s="184">
        <f t="shared" si="9"/>
        <v>0.33333333333333331</v>
      </c>
      <c r="P83" s="159">
        <f t="shared" si="10"/>
        <v>2</v>
      </c>
      <c r="Q83" s="160">
        <f t="shared" si="11"/>
        <v>2</v>
      </c>
      <c r="R83" s="160">
        <f t="shared" si="12"/>
        <v>1</v>
      </c>
      <c r="S83" s="176">
        <f t="shared" si="13"/>
        <v>0.33333333333333331</v>
      </c>
      <c r="T83" s="227"/>
    </row>
    <row r="84" spans="1:20" x14ac:dyDescent="0.2">
      <c r="A84" s="175" t="s">
        <v>389</v>
      </c>
      <c r="B84" s="164" t="s">
        <v>53</v>
      </c>
      <c r="C84" s="165" t="s">
        <v>54</v>
      </c>
      <c r="D84" s="157"/>
      <c r="E84" s="158"/>
      <c r="F84" s="158"/>
      <c r="G84" s="158"/>
      <c r="H84" s="181" t="str">
        <f t="shared" si="7"/>
        <v/>
      </c>
      <c r="I84" s="221">
        <v>1336</v>
      </c>
      <c r="J84" s="131">
        <v>836</v>
      </c>
      <c r="K84" s="131">
        <v>278</v>
      </c>
      <c r="L84" s="167">
        <f t="shared" si="8"/>
        <v>0.33253588516746413</v>
      </c>
      <c r="M84" s="222"/>
      <c r="N84" s="131">
        <v>500</v>
      </c>
      <c r="O84" s="184">
        <f t="shared" si="9"/>
        <v>0.37425149700598803</v>
      </c>
      <c r="P84" s="159">
        <f t="shared" si="10"/>
        <v>1336</v>
      </c>
      <c r="Q84" s="160">
        <f t="shared" si="11"/>
        <v>836</v>
      </c>
      <c r="R84" s="160">
        <f t="shared" si="12"/>
        <v>500</v>
      </c>
      <c r="S84" s="176">
        <f t="shared" si="13"/>
        <v>0.37425149700598803</v>
      </c>
      <c r="T84" s="227"/>
    </row>
    <row r="85" spans="1:20" x14ac:dyDescent="0.2">
      <c r="A85" s="175" t="s">
        <v>389</v>
      </c>
      <c r="B85" s="164" t="s">
        <v>57</v>
      </c>
      <c r="C85" s="165" t="s">
        <v>58</v>
      </c>
      <c r="D85" s="157"/>
      <c r="E85" s="158"/>
      <c r="F85" s="158"/>
      <c r="G85" s="158"/>
      <c r="H85" s="181" t="str">
        <f t="shared" si="7"/>
        <v/>
      </c>
      <c r="I85" s="221">
        <v>3</v>
      </c>
      <c r="J85" s="131">
        <v>2</v>
      </c>
      <c r="K85" s="131">
        <v>1</v>
      </c>
      <c r="L85" s="167">
        <f t="shared" si="8"/>
        <v>0.5</v>
      </c>
      <c r="M85" s="222"/>
      <c r="N85" s="131">
        <v>1</v>
      </c>
      <c r="O85" s="184">
        <f t="shared" si="9"/>
        <v>0.33333333333333331</v>
      </c>
      <c r="P85" s="159">
        <f t="shared" si="10"/>
        <v>3</v>
      </c>
      <c r="Q85" s="160">
        <f t="shared" si="11"/>
        <v>2</v>
      </c>
      <c r="R85" s="160">
        <f t="shared" si="12"/>
        <v>1</v>
      </c>
      <c r="S85" s="176">
        <f t="shared" si="13"/>
        <v>0.33333333333333331</v>
      </c>
      <c r="T85" s="227"/>
    </row>
    <row r="86" spans="1:20" x14ac:dyDescent="0.2">
      <c r="A86" s="175" t="s">
        <v>389</v>
      </c>
      <c r="B86" s="164" t="s">
        <v>63</v>
      </c>
      <c r="C86" s="165" t="s">
        <v>64</v>
      </c>
      <c r="D86" s="157"/>
      <c r="E86" s="158"/>
      <c r="F86" s="158"/>
      <c r="G86" s="158"/>
      <c r="H86" s="181" t="str">
        <f t="shared" si="7"/>
        <v/>
      </c>
      <c r="I86" s="221">
        <v>4340</v>
      </c>
      <c r="J86" s="131">
        <v>3287</v>
      </c>
      <c r="K86" s="131">
        <v>1231</v>
      </c>
      <c r="L86" s="167">
        <f t="shared" si="8"/>
        <v>0.37450562823243078</v>
      </c>
      <c r="M86" s="222">
        <v>37</v>
      </c>
      <c r="N86" s="131">
        <v>1053</v>
      </c>
      <c r="O86" s="184">
        <f t="shared" si="9"/>
        <v>0.24057573680603153</v>
      </c>
      <c r="P86" s="159">
        <f t="shared" si="10"/>
        <v>4340</v>
      </c>
      <c r="Q86" s="160">
        <f t="shared" si="11"/>
        <v>3324</v>
      </c>
      <c r="R86" s="160">
        <f t="shared" si="12"/>
        <v>1053</v>
      </c>
      <c r="S86" s="176">
        <f t="shared" si="13"/>
        <v>0.24057573680603153</v>
      </c>
      <c r="T86" s="227"/>
    </row>
    <row r="87" spans="1:20" x14ac:dyDescent="0.2">
      <c r="A87" s="175" t="s">
        <v>389</v>
      </c>
      <c r="B87" s="164" t="s">
        <v>67</v>
      </c>
      <c r="C87" s="165" t="s">
        <v>68</v>
      </c>
      <c r="D87" s="157">
        <v>1</v>
      </c>
      <c r="E87" s="158"/>
      <c r="F87" s="158"/>
      <c r="G87" s="158"/>
      <c r="H87" s="181" t="str">
        <f t="shared" si="7"/>
        <v/>
      </c>
      <c r="I87" s="221">
        <v>1565</v>
      </c>
      <c r="J87" s="131">
        <v>981</v>
      </c>
      <c r="K87" s="131">
        <v>217</v>
      </c>
      <c r="L87" s="167">
        <f t="shared" si="8"/>
        <v>0.22120285423037717</v>
      </c>
      <c r="M87" s="222">
        <v>9</v>
      </c>
      <c r="N87" s="131">
        <v>584</v>
      </c>
      <c r="O87" s="184">
        <f t="shared" si="9"/>
        <v>0.37102922490470142</v>
      </c>
      <c r="P87" s="159">
        <f t="shared" si="10"/>
        <v>1566</v>
      </c>
      <c r="Q87" s="160">
        <f t="shared" si="11"/>
        <v>990</v>
      </c>
      <c r="R87" s="160">
        <f t="shared" si="12"/>
        <v>584</v>
      </c>
      <c r="S87" s="176">
        <f t="shared" si="13"/>
        <v>0.37102922490470142</v>
      </c>
      <c r="T87" s="227"/>
    </row>
    <row r="88" spans="1:20" x14ac:dyDescent="0.2">
      <c r="A88" s="175" t="s">
        <v>389</v>
      </c>
      <c r="B88" s="164" t="s">
        <v>69</v>
      </c>
      <c r="C88" s="165" t="s">
        <v>70</v>
      </c>
      <c r="D88" s="157"/>
      <c r="E88" s="158"/>
      <c r="F88" s="158"/>
      <c r="G88" s="158"/>
      <c r="H88" s="181" t="str">
        <f t="shared" si="7"/>
        <v/>
      </c>
      <c r="I88" s="221">
        <v>4</v>
      </c>
      <c r="J88" s="131">
        <v>2</v>
      </c>
      <c r="K88" s="131">
        <v>2</v>
      </c>
      <c r="L88" s="167">
        <f t="shared" si="8"/>
        <v>1</v>
      </c>
      <c r="M88" s="222"/>
      <c r="N88" s="131">
        <v>2</v>
      </c>
      <c r="O88" s="184">
        <f t="shared" si="9"/>
        <v>0.5</v>
      </c>
      <c r="P88" s="159">
        <f t="shared" si="10"/>
        <v>4</v>
      </c>
      <c r="Q88" s="160">
        <f t="shared" si="11"/>
        <v>2</v>
      </c>
      <c r="R88" s="160">
        <f t="shared" si="12"/>
        <v>2</v>
      </c>
      <c r="S88" s="176">
        <f t="shared" si="13"/>
        <v>0.5</v>
      </c>
      <c r="T88" s="227"/>
    </row>
    <row r="89" spans="1:20" x14ac:dyDescent="0.2">
      <c r="A89" s="175" t="s">
        <v>389</v>
      </c>
      <c r="B89" s="164" t="s">
        <v>76</v>
      </c>
      <c r="C89" s="165" t="s">
        <v>77</v>
      </c>
      <c r="D89" s="157"/>
      <c r="E89" s="158"/>
      <c r="F89" s="158"/>
      <c r="G89" s="158"/>
      <c r="H89" s="181" t="str">
        <f t="shared" si="7"/>
        <v/>
      </c>
      <c r="I89" s="221">
        <v>3</v>
      </c>
      <c r="J89" s="131">
        <v>2</v>
      </c>
      <c r="K89" s="131">
        <v>2</v>
      </c>
      <c r="L89" s="167">
        <f t="shared" si="8"/>
        <v>1</v>
      </c>
      <c r="M89" s="222"/>
      <c r="N89" s="131">
        <v>1</v>
      </c>
      <c r="O89" s="184">
        <f t="shared" si="9"/>
        <v>0.33333333333333331</v>
      </c>
      <c r="P89" s="159">
        <f t="shared" si="10"/>
        <v>3</v>
      </c>
      <c r="Q89" s="160">
        <f t="shared" si="11"/>
        <v>2</v>
      </c>
      <c r="R89" s="160">
        <f t="shared" si="12"/>
        <v>1</v>
      </c>
      <c r="S89" s="176">
        <f t="shared" si="13"/>
        <v>0.33333333333333331</v>
      </c>
      <c r="T89" s="227"/>
    </row>
    <row r="90" spans="1:20" x14ac:dyDescent="0.2">
      <c r="A90" s="175" t="s">
        <v>389</v>
      </c>
      <c r="B90" s="164" t="s">
        <v>81</v>
      </c>
      <c r="C90" s="165" t="s">
        <v>82</v>
      </c>
      <c r="D90" s="157"/>
      <c r="E90" s="158"/>
      <c r="F90" s="158"/>
      <c r="G90" s="158"/>
      <c r="H90" s="181" t="str">
        <f t="shared" si="7"/>
        <v/>
      </c>
      <c r="I90" s="221">
        <v>7</v>
      </c>
      <c r="J90" s="131">
        <v>6</v>
      </c>
      <c r="K90" s="131">
        <v>5</v>
      </c>
      <c r="L90" s="167">
        <f t="shared" si="8"/>
        <v>0.83333333333333337</v>
      </c>
      <c r="M90" s="222"/>
      <c r="N90" s="131">
        <v>1</v>
      </c>
      <c r="O90" s="184">
        <f t="shared" si="9"/>
        <v>0.14285714285714285</v>
      </c>
      <c r="P90" s="159">
        <f t="shared" si="10"/>
        <v>7</v>
      </c>
      <c r="Q90" s="160">
        <f t="shared" si="11"/>
        <v>6</v>
      </c>
      <c r="R90" s="160">
        <f t="shared" si="12"/>
        <v>1</v>
      </c>
      <c r="S90" s="176">
        <f t="shared" si="13"/>
        <v>0.14285714285714285</v>
      </c>
      <c r="T90" s="227"/>
    </row>
    <row r="91" spans="1:20" x14ac:dyDescent="0.2">
      <c r="A91" s="175" t="s">
        <v>389</v>
      </c>
      <c r="B91" s="164" t="s">
        <v>519</v>
      </c>
      <c r="C91" s="165" t="s">
        <v>87</v>
      </c>
      <c r="D91" s="157"/>
      <c r="E91" s="158"/>
      <c r="F91" s="158"/>
      <c r="G91" s="158"/>
      <c r="H91" s="181" t="str">
        <f t="shared" si="7"/>
        <v/>
      </c>
      <c r="I91" s="221">
        <v>628</v>
      </c>
      <c r="J91" s="131">
        <v>600</v>
      </c>
      <c r="K91" s="131">
        <v>380</v>
      </c>
      <c r="L91" s="167">
        <f t="shared" si="8"/>
        <v>0.6333333333333333</v>
      </c>
      <c r="M91" s="222"/>
      <c r="N91" s="131">
        <v>28</v>
      </c>
      <c r="O91" s="184">
        <f t="shared" si="9"/>
        <v>4.4585987261146494E-2</v>
      </c>
      <c r="P91" s="159">
        <f t="shared" si="10"/>
        <v>628</v>
      </c>
      <c r="Q91" s="160">
        <f t="shared" si="11"/>
        <v>600</v>
      </c>
      <c r="R91" s="160">
        <f t="shared" si="12"/>
        <v>28</v>
      </c>
      <c r="S91" s="176">
        <f t="shared" si="13"/>
        <v>4.4585987261146494E-2</v>
      </c>
      <c r="T91" s="227"/>
    </row>
    <row r="92" spans="1:20" x14ac:dyDescent="0.2">
      <c r="A92" s="175" t="s">
        <v>389</v>
      </c>
      <c r="B92" s="164" t="s">
        <v>88</v>
      </c>
      <c r="C92" s="165" t="s">
        <v>89</v>
      </c>
      <c r="D92" s="157"/>
      <c r="E92" s="158"/>
      <c r="F92" s="158"/>
      <c r="G92" s="158"/>
      <c r="H92" s="181" t="str">
        <f t="shared" si="7"/>
        <v/>
      </c>
      <c r="I92" s="221">
        <v>4</v>
      </c>
      <c r="J92" s="131">
        <v>3</v>
      </c>
      <c r="K92" s="131">
        <v>3</v>
      </c>
      <c r="L92" s="167">
        <f t="shared" si="8"/>
        <v>1</v>
      </c>
      <c r="M92" s="222"/>
      <c r="N92" s="131">
        <v>1</v>
      </c>
      <c r="O92" s="184">
        <f t="shared" si="9"/>
        <v>0.25</v>
      </c>
      <c r="P92" s="159">
        <f t="shared" si="10"/>
        <v>4</v>
      </c>
      <c r="Q92" s="160">
        <f t="shared" si="11"/>
        <v>3</v>
      </c>
      <c r="R92" s="160">
        <f t="shared" si="12"/>
        <v>1</v>
      </c>
      <c r="S92" s="176">
        <f t="shared" si="13"/>
        <v>0.25</v>
      </c>
      <c r="T92" s="227"/>
    </row>
    <row r="93" spans="1:20" x14ac:dyDescent="0.2">
      <c r="A93" s="175" t="s">
        <v>389</v>
      </c>
      <c r="B93" s="164" t="s">
        <v>90</v>
      </c>
      <c r="C93" s="165" t="s">
        <v>94</v>
      </c>
      <c r="D93" s="157"/>
      <c r="E93" s="158"/>
      <c r="F93" s="158"/>
      <c r="G93" s="158"/>
      <c r="H93" s="181" t="str">
        <f t="shared" si="7"/>
        <v/>
      </c>
      <c r="I93" s="221">
        <v>16911</v>
      </c>
      <c r="J93" s="131">
        <v>14645</v>
      </c>
      <c r="K93" s="131">
        <v>12243</v>
      </c>
      <c r="L93" s="167">
        <f t="shared" si="8"/>
        <v>0.83598497780812564</v>
      </c>
      <c r="M93" s="222"/>
      <c r="N93" s="131">
        <v>2266</v>
      </c>
      <c r="O93" s="184">
        <f t="shared" si="9"/>
        <v>0.13399562414996155</v>
      </c>
      <c r="P93" s="159">
        <f t="shared" si="10"/>
        <v>16911</v>
      </c>
      <c r="Q93" s="160">
        <f t="shared" si="11"/>
        <v>14645</v>
      </c>
      <c r="R93" s="160">
        <f t="shared" si="12"/>
        <v>2266</v>
      </c>
      <c r="S93" s="176">
        <f t="shared" si="13"/>
        <v>0.13399562414996155</v>
      </c>
      <c r="T93" s="227"/>
    </row>
    <row r="94" spans="1:20" x14ac:dyDescent="0.2">
      <c r="A94" s="175" t="s">
        <v>389</v>
      </c>
      <c r="B94" s="164" t="s">
        <v>90</v>
      </c>
      <c r="C94" s="165" t="s">
        <v>91</v>
      </c>
      <c r="D94" s="157"/>
      <c r="E94" s="158"/>
      <c r="F94" s="158"/>
      <c r="G94" s="158"/>
      <c r="H94" s="181" t="str">
        <f t="shared" si="7"/>
        <v/>
      </c>
      <c r="I94" s="221">
        <v>7075</v>
      </c>
      <c r="J94" s="131">
        <v>5937</v>
      </c>
      <c r="K94" s="131">
        <v>2558</v>
      </c>
      <c r="L94" s="167">
        <f t="shared" si="8"/>
        <v>0.43085733535455617</v>
      </c>
      <c r="M94" s="222"/>
      <c r="N94" s="131">
        <v>1388</v>
      </c>
      <c r="O94" s="184">
        <f t="shared" si="9"/>
        <v>0.18948805460750853</v>
      </c>
      <c r="P94" s="159">
        <f t="shared" si="10"/>
        <v>7075</v>
      </c>
      <c r="Q94" s="160">
        <f t="shared" si="11"/>
        <v>5937</v>
      </c>
      <c r="R94" s="160">
        <f t="shared" si="12"/>
        <v>1388</v>
      </c>
      <c r="S94" s="176">
        <f t="shared" si="13"/>
        <v>0.18948805460750853</v>
      </c>
      <c r="T94" s="227"/>
    </row>
    <row r="95" spans="1:20" x14ac:dyDescent="0.2">
      <c r="A95" s="175" t="s">
        <v>389</v>
      </c>
      <c r="B95" s="164" t="s">
        <v>96</v>
      </c>
      <c r="C95" s="165" t="s">
        <v>97</v>
      </c>
      <c r="D95" s="157"/>
      <c r="E95" s="158"/>
      <c r="F95" s="158"/>
      <c r="G95" s="158"/>
      <c r="H95" s="181" t="str">
        <f t="shared" si="7"/>
        <v/>
      </c>
      <c r="I95" s="221">
        <v>432</v>
      </c>
      <c r="J95" s="131">
        <v>401</v>
      </c>
      <c r="K95" s="131">
        <v>158</v>
      </c>
      <c r="L95" s="167">
        <f t="shared" si="8"/>
        <v>0.3940149625935162</v>
      </c>
      <c r="M95" s="222"/>
      <c r="N95" s="131">
        <v>31</v>
      </c>
      <c r="O95" s="184">
        <f t="shared" si="9"/>
        <v>7.1759259259259259E-2</v>
      </c>
      <c r="P95" s="159">
        <f t="shared" si="10"/>
        <v>432</v>
      </c>
      <c r="Q95" s="160">
        <f t="shared" si="11"/>
        <v>401</v>
      </c>
      <c r="R95" s="160">
        <f t="shared" si="12"/>
        <v>31</v>
      </c>
      <c r="S95" s="176">
        <f t="shared" si="13"/>
        <v>7.1759259259259259E-2</v>
      </c>
      <c r="T95" s="227"/>
    </row>
    <row r="96" spans="1:20" x14ac:dyDescent="0.2">
      <c r="A96" s="175" t="s">
        <v>389</v>
      </c>
      <c r="B96" s="164" t="s">
        <v>521</v>
      </c>
      <c r="C96" s="165" t="s">
        <v>98</v>
      </c>
      <c r="D96" s="157"/>
      <c r="E96" s="158"/>
      <c r="F96" s="158"/>
      <c r="G96" s="158"/>
      <c r="H96" s="181" t="str">
        <f t="shared" si="7"/>
        <v/>
      </c>
      <c r="I96" s="221">
        <v>2427</v>
      </c>
      <c r="J96" s="131">
        <v>1717</v>
      </c>
      <c r="K96" s="131">
        <v>533</v>
      </c>
      <c r="L96" s="167">
        <f t="shared" si="8"/>
        <v>0.31042516016307514</v>
      </c>
      <c r="M96" s="222">
        <v>11</v>
      </c>
      <c r="N96" s="131">
        <v>710</v>
      </c>
      <c r="O96" s="184">
        <f t="shared" si="9"/>
        <v>0.29122231337161608</v>
      </c>
      <c r="P96" s="159">
        <f t="shared" si="10"/>
        <v>2427</v>
      </c>
      <c r="Q96" s="160">
        <f t="shared" si="11"/>
        <v>1728</v>
      </c>
      <c r="R96" s="160">
        <f t="shared" si="12"/>
        <v>710</v>
      </c>
      <c r="S96" s="176">
        <f t="shared" si="13"/>
        <v>0.29122231337161608</v>
      </c>
      <c r="T96" s="227"/>
    </row>
    <row r="97" spans="1:20" x14ac:dyDescent="0.2">
      <c r="A97" s="175" t="s">
        <v>389</v>
      </c>
      <c r="B97" s="164" t="s">
        <v>101</v>
      </c>
      <c r="C97" s="165" t="s">
        <v>102</v>
      </c>
      <c r="D97" s="157"/>
      <c r="E97" s="158"/>
      <c r="F97" s="158"/>
      <c r="G97" s="158"/>
      <c r="H97" s="181" t="str">
        <f t="shared" si="7"/>
        <v/>
      </c>
      <c r="I97" s="221">
        <v>830</v>
      </c>
      <c r="J97" s="131">
        <v>774</v>
      </c>
      <c r="K97" s="131">
        <v>168</v>
      </c>
      <c r="L97" s="167">
        <f t="shared" si="8"/>
        <v>0.21705426356589147</v>
      </c>
      <c r="M97" s="222">
        <v>2</v>
      </c>
      <c r="N97" s="131">
        <v>56</v>
      </c>
      <c r="O97" s="184">
        <f t="shared" si="9"/>
        <v>6.7307692307692304E-2</v>
      </c>
      <c r="P97" s="159">
        <f t="shared" si="10"/>
        <v>830</v>
      </c>
      <c r="Q97" s="160">
        <f t="shared" si="11"/>
        <v>776</v>
      </c>
      <c r="R97" s="160">
        <f t="shared" si="12"/>
        <v>56</v>
      </c>
      <c r="S97" s="176">
        <f t="shared" si="13"/>
        <v>6.7307692307692304E-2</v>
      </c>
      <c r="T97" s="227"/>
    </row>
    <row r="98" spans="1:20" x14ac:dyDescent="0.2">
      <c r="A98" s="175" t="s">
        <v>389</v>
      </c>
      <c r="B98" s="164" t="s">
        <v>103</v>
      </c>
      <c r="C98" s="165" t="s">
        <v>283</v>
      </c>
      <c r="D98" s="157"/>
      <c r="E98" s="158"/>
      <c r="F98" s="158"/>
      <c r="G98" s="158"/>
      <c r="H98" s="181" t="str">
        <f t="shared" si="7"/>
        <v/>
      </c>
      <c r="I98" s="221">
        <v>588</v>
      </c>
      <c r="J98" s="131">
        <v>444</v>
      </c>
      <c r="K98" s="131">
        <v>136</v>
      </c>
      <c r="L98" s="167">
        <f t="shared" si="8"/>
        <v>0.30630630630630629</v>
      </c>
      <c r="M98" s="222">
        <v>8</v>
      </c>
      <c r="N98" s="131">
        <v>144</v>
      </c>
      <c r="O98" s="184">
        <f t="shared" si="9"/>
        <v>0.24161073825503357</v>
      </c>
      <c r="P98" s="159">
        <f t="shared" si="10"/>
        <v>588</v>
      </c>
      <c r="Q98" s="160">
        <f t="shared" si="11"/>
        <v>452</v>
      </c>
      <c r="R98" s="160">
        <f t="shared" si="12"/>
        <v>144</v>
      </c>
      <c r="S98" s="176">
        <f t="shared" si="13"/>
        <v>0.24161073825503357</v>
      </c>
      <c r="T98" s="227"/>
    </row>
    <row r="99" spans="1:20" x14ac:dyDescent="0.2">
      <c r="A99" s="175" t="s">
        <v>389</v>
      </c>
      <c r="B99" s="164" t="s">
        <v>103</v>
      </c>
      <c r="C99" s="165" t="s">
        <v>104</v>
      </c>
      <c r="D99" s="157">
        <v>1</v>
      </c>
      <c r="E99" s="158">
        <v>1</v>
      </c>
      <c r="F99" s="158">
        <v>1</v>
      </c>
      <c r="G99" s="158"/>
      <c r="H99" s="181">
        <f t="shared" si="7"/>
        <v>0</v>
      </c>
      <c r="I99" s="221">
        <v>63</v>
      </c>
      <c r="J99" s="131">
        <v>50</v>
      </c>
      <c r="K99" s="131">
        <v>12</v>
      </c>
      <c r="L99" s="167">
        <f t="shared" si="8"/>
        <v>0.24</v>
      </c>
      <c r="M99" s="222"/>
      <c r="N99" s="131">
        <v>13</v>
      </c>
      <c r="O99" s="184">
        <f t="shared" si="9"/>
        <v>0.20634920634920634</v>
      </c>
      <c r="P99" s="159">
        <f t="shared" si="10"/>
        <v>64</v>
      </c>
      <c r="Q99" s="160">
        <f t="shared" si="11"/>
        <v>51</v>
      </c>
      <c r="R99" s="160">
        <f t="shared" si="12"/>
        <v>13</v>
      </c>
      <c r="S99" s="176">
        <f t="shared" si="13"/>
        <v>0.203125</v>
      </c>
      <c r="T99" s="227"/>
    </row>
    <row r="100" spans="1:20" x14ac:dyDescent="0.2">
      <c r="A100" s="175" t="s">
        <v>389</v>
      </c>
      <c r="B100" s="164" t="s">
        <v>105</v>
      </c>
      <c r="C100" s="165" t="s">
        <v>284</v>
      </c>
      <c r="D100" s="157"/>
      <c r="E100" s="158"/>
      <c r="F100" s="158"/>
      <c r="G100" s="158"/>
      <c r="H100" s="181" t="str">
        <f t="shared" si="7"/>
        <v/>
      </c>
      <c r="I100" s="221">
        <v>3</v>
      </c>
      <c r="J100" s="131">
        <v>1</v>
      </c>
      <c r="K100" s="131"/>
      <c r="L100" s="167">
        <f t="shared" si="8"/>
        <v>0</v>
      </c>
      <c r="M100" s="222"/>
      <c r="N100" s="131">
        <v>2</v>
      </c>
      <c r="O100" s="184">
        <f t="shared" si="9"/>
        <v>0.66666666666666663</v>
      </c>
      <c r="P100" s="159">
        <f t="shared" si="10"/>
        <v>3</v>
      </c>
      <c r="Q100" s="160">
        <f t="shared" si="11"/>
        <v>1</v>
      </c>
      <c r="R100" s="160">
        <f t="shared" si="12"/>
        <v>2</v>
      </c>
      <c r="S100" s="176">
        <f t="shared" si="13"/>
        <v>0.66666666666666663</v>
      </c>
      <c r="T100" s="227"/>
    </row>
    <row r="101" spans="1:20" x14ac:dyDescent="0.2">
      <c r="A101" s="175" t="s">
        <v>389</v>
      </c>
      <c r="B101" s="164" t="s">
        <v>107</v>
      </c>
      <c r="C101" s="165" t="s">
        <v>285</v>
      </c>
      <c r="D101" s="157">
        <v>4</v>
      </c>
      <c r="E101" s="158">
        <v>1</v>
      </c>
      <c r="F101" s="158">
        <v>1</v>
      </c>
      <c r="G101" s="158">
        <v>3</v>
      </c>
      <c r="H101" s="181">
        <f t="shared" si="7"/>
        <v>0.75</v>
      </c>
      <c r="I101" s="221">
        <v>828</v>
      </c>
      <c r="J101" s="131">
        <v>575</v>
      </c>
      <c r="K101" s="131">
        <v>203</v>
      </c>
      <c r="L101" s="167">
        <f t="shared" si="8"/>
        <v>0.35304347826086957</v>
      </c>
      <c r="M101" s="222"/>
      <c r="N101" s="131">
        <v>253</v>
      </c>
      <c r="O101" s="184">
        <f t="shared" si="9"/>
        <v>0.30555555555555558</v>
      </c>
      <c r="P101" s="159">
        <f t="shared" si="10"/>
        <v>832</v>
      </c>
      <c r="Q101" s="160">
        <f t="shared" si="11"/>
        <v>576</v>
      </c>
      <c r="R101" s="160">
        <f t="shared" si="12"/>
        <v>256</v>
      </c>
      <c r="S101" s="176">
        <f t="shared" si="13"/>
        <v>0.30769230769230771</v>
      </c>
      <c r="T101" s="227"/>
    </row>
    <row r="102" spans="1:20" x14ac:dyDescent="0.2">
      <c r="A102" s="175" t="s">
        <v>389</v>
      </c>
      <c r="B102" s="164" t="s">
        <v>108</v>
      </c>
      <c r="C102" s="165" t="s">
        <v>109</v>
      </c>
      <c r="D102" s="157">
        <v>1</v>
      </c>
      <c r="E102" s="158"/>
      <c r="F102" s="158"/>
      <c r="G102" s="158">
        <v>1</v>
      </c>
      <c r="H102" s="181">
        <f t="shared" si="7"/>
        <v>1</v>
      </c>
      <c r="I102" s="221">
        <v>278</v>
      </c>
      <c r="J102" s="131">
        <v>251</v>
      </c>
      <c r="K102" s="131">
        <v>225</v>
      </c>
      <c r="L102" s="167">
        <f t="shared" si="8"/>
        <v>0.89641434262948205</v>
      </c>
      <c r="M102" s="222"/>
      <c r="N102" s="131">
        <v>27</v>
      </c>
      <c r="O102" s="184">
        <f t="shared" si="9"/>
        <v>9.7122302158273388E-2</v>
      </c>
      <c r="P102" s="159">
        <f t="shared" si="10"/>
        <v>279</v>
      </c>
      <c r="Q102" s="160">
        <f t="shared" si="11"/>
        <v>251</v>
      </c>
      <c r="R102" s="160">
        <f t="shared" si="12"/>
        <v>28</v>
      </c>
      <c r="S102" s="176">
        <f t="shared" si="13"/>
        <v>0.1003584229390681</v>
      </c>
      <c r="T102" s="227"/>
    </row>
    <row r="103" spans="1:20" x14ac:dyDescent="0.2">
      <c r="A103" s="175" t="s">
        <v>389</v>
      </c>
      <c r="B103" s="164" t="s">
        <v>110</v>
      </c>
      <c r="C103" s="165" t="s">
        <v>111</v>
      </c>
      <c r="D103" s="157"/>
      <c r="E103" s="158"/>
      <c r="F103" s="158"/>
      <c r="G103" s="158"/>
      <c r="H103" s="181" t="str">
        <f t="shared" si="7"/>
        <v/>
      </c>
      <c r="I103" s="221">
        <v>1912</v>
      </c>
      <c r="J103" s="131">
        <v>1080</v>
      </c>
      <c r="K103" s="131">
        <v>362</v>
      </c>
      <c r="L103" s="167">
        <f t="shared" si="8"/>
        <v>0.3351851851851852</v>
      </c>
      <c r="M103" s="222">
        <v>70</v>
      </c>
      <c r="N103" s="131">
        <v>832</v>
      </c>
      <c r="O103" s="184">
        <f t="shared" si="9"/>
        <v>0.41977800201816345</v>
      </c>
      <c r="P103" s="159">
        <f t="shared" si="10"/>
        <v>1912</v>
      </c>
      <c r="Q103" s="160">
        <f t="shared" si="11"/>
        <v>1150</v>
      </c>
      <c r="R103" s="160">
        <f t="shared" si="12"/>
        <v>832</v>
      </c>
      <c r="S103" s="176">
        <f t="shared" si="13"/>
        <v>0.41977800201816345</v>
      </c>
      <c r="T103" s="227"/>
    </row>
    <row r="104" spans="1:20" x14ac:dyDescent="0.2">
      <c r="A104" s="175" t="s">
        <v>389</v>
      </c>
      <c r="B104" s="164" t="s">
        <v>114</v>
      </c>
      <c r="C104" s="165" t="s">
        <v>115</v>
      </c>
      <c r="D104" s="157"/>
      <c r="E104" s="158"/>
      <c r="F104" s="158"/>
      <c r="G104" s="158"/>
      <c r="H104" s="181" t="str">
        <f t="shared" si="7"/>
        <v/>
      </c>
      <c r="I104" s="221">
        <v>1818</v>
      </c>
      <c r="J104" s="131">
        <v>1284</v>
      </c>
      <c r="K104" s="131">
        <v>376</v>
      </c>
      <c r="L104" s="167">
        <f t="shared" si="8"/>
        <v>0.29283489096573206</v>
      </c>
      <c r="M104" s="222">
        <v>47</v>
      </c>
      <c r="N104" s="131">
        <v>534</v>
      </c>
      <c r="O104" s="184">
        <f t="shared" si="9"/>
        <v>0.28632707774798927</v>
      </c>
      <c r="P104" s="159">
        <f t="shared" si="10"/>
        <v>1818</v>
      </c>
      <c r="Q104" s="160">
        <f t="shared" si="11"/>
        <v>1331</v>
      </c>
      <c r="R104" s="160">
        <f t="shared" si="12"/>
        <v>534</v>
      </c>
      <c r="S104" s="176">
        <f t="shared" si="13"/>
        <v>0.28632707774798927</v>
      </c>
      <c r="T104" s="227"/>
    </row>
    <row r="105" spans="1:20" x14ac:dyDescent="0.2">
      <c r="A105" s="175" t="s">
        <v>389</v>
      </c>
      <c r="B105" s="164" t="s">
        <v>119</v>
      </c>
      <c r="C105" s="165" t="s">
        <v>119</v>
      </c>
      <c r="D105" s="157">
        <v>1</v>
      </c>
      <c r="E105" s="158"/>
      <c r="F105" s="158"/>
      <c r="G105" s="158">
        <v>1</v>
      </c>
      <c r="H105" s="181">
        <f t="shared" si="7"/>
        <v>1</v>
      </c>
      <c r="I105" s="221">
        <v>2609</v>
      </c>
      <c r="J105" s="131">
        <v>2202</v>
      </c>
      <c r="K105" s="131">
        <v>1783</v>
      </c>
      <c r="L105" s="167">
        <f t="shared" si="8"/>
        <v>0.8097184377838329</v>
      </c>
      <c r="M105" s="222"/>
      <c r="N105" s="131">
        <v>407</v>
      </c>
      <c r="O105" s="184">
        <f t="shared" si="9"/>
        <v>0.1559984668455347</v>
      </c>
      <c r="P105" s="159">
        <f t="shared" si="10"/>
        <v>2610</v>
      </c>
      <c r="Q105" s="160">
        <f t="shared" si="11"/>
        <v>2202</v>
      </c>
      <c r="R105" s="160">
        <f t="shared" si="12"/>
        <v>408</v>
      </c>
      <c r="S105" s="176">
        <f t="shared" si="13"/>
        <v>0.15632183908045977</v>
      </c>
      <c r="T105" s="227"/>
    </row>
    <row r="106" spans="1:20" x14ac:dyDescent="0.2">
      <c r="A106" s="175" t="s">
        <v>389</v>
      </c>
      <c r="B106" s="164" t="s">
        <v>120</v>
      </c>
      <c r="C106" s="165" t="s">
        <v>121</v>
      </c>
      <c r="D106" s="157"/>
      <c r="E106" s="158"/>
      <c r="F106" s="158"/>
      <c r="G106" s="158"/>
      <c r="H106" s="181" t="str">
        <f t="shared" si="7"/>
        <v/>
      </c>
      <c r="I106" s="221">
        <v>2175</v>
      </c>
      <c r="J106" s="131">
        <v>946</v>
      </c>
      <c r="K106" s="131">
        <v>324</v>
      </c>
      <c r="L106" s="167">
        <f t="shared" si="8"/>
        <v>0.34249471458773784</v>
      </c>
      <c r="M106" s="222">
        <v>10</v>
      </c>
      <c r="N106" s="131">
        <v>1229</v>
      </c>
      <c r="O106" s="184">
        <f t="shared" si="9"/>
        <v>0.56247139588100692</v>
      </c>
      <c r="P106" s="159">
        <f t="shared" si="10"/>
        <v>2175</v>
      </c>
      <c r="Q106" s="160">
        <f t="shared" si="11"/>
        <v>956</v>
      </c>
      <c r="R106" s="160">
        <f t="shared" si="12"/>
        <v>1229</v>
      </c>
      <c r="S106" s="176">
        <f t="shared" si="13"/>
        <v>0.56247139588100692</v>
      </c>
      <c r="T106" s="227"/>
    </row>
    <row r="107" spans="1:20" x14ac:dyDescent="0.2">
      <c r="A107" s="175" t="s">
        <v>389</v>
      </c>
      <c r="B107" s="164" t="s">
        <v>123</v>
      </c>
      <c r="C107" s="165" t="s">
        <v>124</v>
      </c>
      <c r="D107" s="157"/>
      <c r="E107" s="158"/>
      <c r="F107" s="158"/>
      <c r="G107" s="158"/>
      <c r="H107" s="181" t="str">
        <f t="shared" si="7"/>
        <v/>
      </c>
      <c r="I107" s="221">
        <v>119</v>
      </c>
      <c r="J107" s="131">
        <v>91</v>
      </c>
      <c r="K107" s="131">
        <v>21</v>
      </c>
      <c r="L107" s="167">
        <f t="shared" si="8"/>
        <v>0.23076923076923078</v>
      </c>
      <c r="M107" s="222"/>
      <c r="N107" s="131">
        <v>28</v>
      </c>
      <c r="O107" s="184">
        <f t="shared" si="9"/>
        <v>0.23529411764705882</v>
      </c>
      <c r="P107" s="159">
        <f t="shared" si="10"/>
        <v>119</v>
      </c>
      <c r="Q107" s="160">
        <f t="shared" si="11"/>
        <v>91</v>
      </c>
      <c r="R107" s="160">
        <f t="shared" si="12"/>
        <v>28</v>
      </c>
      <c r="S107" s="176">
        <f t="shared" si="13"/>
        <v>0.23529411764705882</v>
      </c>
      <c r="T107" s="227"/>
    </row>
    <row r="108" spans="1:20" x14ac:dyDescent="0.2">
      <c r="A108" s="175" t="s">
        <v>389</v>
      </c>
      <c r="B108" s="164" t="s">
        <v>128</v>
      </c>
      <c r="C108" s="165" t="s">
        <v>129</v>
      </c>
      <c r="D108" s="157">
        <v>1</v>
      </c>
      <c r="E108" s="158">
        <v>1</v>
      </c>
      <c r="F108" s="158">
        <v>1</v>
      </c>
      <c r="G108" s="158"/>
      <c r="H108" s="181">
        <f t="shared" si="7"/>
        <v>0</v>
      </c>
      <c r="I108" s="221">
        <v>46</v>
      </c>
      <c r="J108" s="131">
        <v>44</v>
      </c>
      <c r="K108" s="131">
        <v>42</v>
      </c>
      <c r="L108" s="167">
        <f t="shared" si="8"/>
        <v>0.95454545454545459</v>
      </c>
      <c r="M108" s="222"/>
      <c r="N108" s="131">
        <v>2</v>
      </c>
      <c r="O108" s="184">
        <f t="shared" si="9"/>
        <v>4.3478260869565216E-2</v>
      </c>
      <c r="P108" s="159">
        <f t="shared" si="10"/>
        <v>47</v>
      </c>
      <c r="Q108" s="160">
        <f t="shared" si="11"/>
        <v>45</v>
      </c>
      <c r="R108" s="160">
        <f t="shared" si="12"/>
        <v>2</v>
      </c>
      <c r="S108" s="176">
        <f t="shared" si="13"/>
        <v>4.2553191489361701E-2</v>
      </c>
      <c r="T108" s="227"/>
    </row>
    <row r="109" spans="1:20" x14ac:dyDescent="0.2">
      <c r="A109" s="175" t="s">
        <v>389</v>
      </c>
      <c r="B109" s="164" t="s">
        <v>131</v>
      </c>
      <c r="C109" s="165" t="s">
        <v>132</v>
      </c>
      <c r="D109" s="157"/>
      <c r="E109" s="158"/>
      <c r="F109" s="158"/>
      <c r="G109" s="158"/>
      <c r="H109" s="181" t="str">
        <f t="shared" si="7"/>
        <v/>
      </c>
      <c r="I109" s="221">
        <v>15192</v>
      </c>
      <c r="J109" s="131">
        <v>9346</v>
      </c>
      <c r="K109" s="131">
        <v>7063</v>
      </c>
      <c r="L109" s="167">
        <f t="shared" si="8"/>
        <v>0.75572437406377058</v>
      </c>
      <c r="M109" s="222">
        <v>32</v>
      </c>
      <c r="N109" s="131">
        <v>5846</v>
      </c>
      <c r="O109" s="184">
        <f t="shared" si="9"/>
        <v>0.38399894902785076</v>
      </c>
      <c r="P109" s="159">
        <f t="shared" si="10"/>
        <v>15192</v>
      </c>
      <c r="Q109" s="160">
        <f t="shared" si="11"/>
        <v>9378</v>
      </c>
      <c r="R109" s="160">
        <f t="shared" si="12"/>
        <v>5846</v>
      </c>
      <c r="S109" s="176">
        <f t="shared" si="13"/>
        <v>0.38399894902785076</v>
      </c>
      <c r="T109" s="227"/>
    </row>
    <row r="110" spans="1:20" x14ac:dyDescent="0.2">
      <c r="A110" s="175" t="s">
        <v>389</v>
      </c>
      <c r="B110" s="164" t="s">
        <v>145</v>
      </c>
      <c r="C110" s="165" t="s">
        <v>146</v>
      </c>
      <c r="D110" s="157">
        <v>65</v>
      </c>
      <c r="E110" s="158">
        <v>18</v>
      </c>
      <c r="F110" s="158">
        <v>17</v>
      </c>
      <c r="G110" s="158">
        <v>47</v>
      </c>
      <c r="H110" s="181">
        <f t="shared" si="7"/>
        <v>0.72307692307692306</v>
      </c>
      <c r="I110" s="221">
        <v>4772</v>
      </c>
      <c r="J110" s="131">
        <v>1792</v>
      </c>
      <c r="K110" s="131">
        <v>1453</v>
      </c>
      <c r="L110" s="167">
        <f t="shared" si="8"/>
        <v>0.8108258928571429</v>
      </c>
      <c r="M110" s="222">
        <v>35</v>
      </c>
      <c r="N110" s="131">
        <v>2980</v>
      </c>
      <c r="O110" s="184">
        <f t="shared" si="9"/>
        <v>0.6199292698148533</v>
      </c>
      <c r="P110" s="159">
        <f t="shared" si="10"/>
        <v>4837</v>
      </c>
      <c r="Q110" s="160">
        <f t="shared" si="11"/>
        <v>1845</v>
      </c>
      <c r="R110" s="160">
        <f t="shared" si="12"/>
        <v>3027</v>
      </c>
      <c r="S110" s="176">
        <f t="shared" si="13"/>
        <v>0.62130541871921185</v>
      </c>
      <c r="T110" s="227"/>
    </row>
    <row r="111" spans="1:20" x14ac:dyDescent="0.2">
      <c r="A111" s="175" t="s">
        <v>389</v>
      </c>
      <c r="B111" s="164" t="s">
        <v>151</v>
      </c>
      <c r="C111" s="165" t="s">
        <v>152</v>
      </c>
      <c r="D111" s="157"/>
      <c r="E111" s="158"/>
      <c r="F111" s="158"/>
      <c r="G111" s="158"/>
      <c r="H111" s="181" t="str">
        <f t="shared" si="7"/>
        <v/>
      </c>
      <c r="I111" s="221">
        <v>3209</v>
      </c>
      <c r="J111" s="131">
        <v>1253</v>
      </c>
      <c r="K111" s="131">
        <v>263</v>
      </c>
      <c r="L111" s="167">
        <f t="shared" si="8"/>
        <v>0.20989624900239426</v>
      </c>
      <c r="M111" s="222">
        <v>19</v>
      </c>
      <c r="N111" s="131">
        <v>1956</v>
      </c>
      <c r="O111" s="184">
        <f t="shared" si="9"/>
        <v>0.60594795539033453</v>
      </c>
      <c r="P111" s="159">
        <f t="shared" si="10"/>
        <v>3209</v>
      </c>
      <c r="Q111" s="160">
        <f t="shared" si="11"/>
        <v>1272</v>
      </c>
      <c r="R111" s="160">
        <f t="shared" si="12"/>
        <v>1956</v>
      </c>
      <c r="S111" s="176">
        <f t="shared" si="13"/>
        <v>0.60594795539033453</v>
      </c>
      <c r="T111" s="227"/>
    </row>
    <row r="112" spans="1:20" x14ac:dyDescent="0.2">
      <c r="A112" s="175" t="s">
        <v>389</v>
      </c>
      <c r="B112" s="164" t="s">
        <v>154</v>
      </c>
      <c r="C112" s="165" t="s">
        <v>299</v>
      </c>
      <c r="D112" s="157"/>
      <c r="E112" s="158"/>
      <c r="F112" s="158"/>
      <c r="G112" s="158"/>
      <c r="H112" s="181" t="str">
        <f t="shared" si="7"/>
        <v/>
      </c>
      <c r="I112" s="221">
        <v>10</v>
      </c>
      <c r="J112" s="131">
        <v>10</v>
      </c>
      <c r="K112" s="131">
        <v>8</v>
      </c>
      <c r="L112" s="167">
        <f t="shared" si="8"/>
        <v>0.8</v>
      </c>
      <c r="M112" s="222"/>
      <c r="N112" s="131">
        <v>0</v>
      </c>
      <c r="O112" s="184">
        <f t="shared" si="9"/>
        <v>0</v>
      </c>
      <c r="P112" s="159">
        <f t="shared" si="10"/>
        <v>10</v>
      </c>
      <c r="Q112" s="160">
        <f t="shared" si="11"/>
        <v>10</v>
      </c>
      <c r="R112" s="160" t="str">
        <f t="shared" si="12"/>
        <v/>
      </c>
      <c r="S112" s="176" t="str">
        <f t="shared" si="13"/>
        <v/>
      </c>
      <c r="T112" s="227"/>
    </row>
    <row r="113" spans="1:20" x14ac:dyDescent="0.2">
      <c r="A113" s="175" t="s">
        <v>389</v>
      </c>
      <c r="B113" s="164" t="s">
        <v>156</v>
      </c>
      <c r="C113" s="165" t="s">
        <v>157</v>
      </c>
      <c r="D113" s="157"/>
      <c r="E113" s="158"/>
      <c r="F113" s="158"/>
      <c r="G113" s="158"/>
      <c r="H113" s="181" t="str">
        <f t="shared" si="7"/>
        <v/>
      </c>
      <c r="I113" s="221">
        <v>85</v>
      </c>
      <c r="J113" s="131">
        <v>57</v>
      </c>
      <c r="K113" s="131">
        <v>25</v>
      </c>
      <c r="L113" s="167">
        <f t="shared" si="8"/>
        <v>0.43859649122807015</v>
      </c>
      <c r="M113" s="222"/>
      <c r="N113" s="131">
        <v>28</v>
      </c>
      <c r="O113" s="184">
        <f t="shared" si="9"/>
        <v>0.32941176470588235</v>
      </c>
      <c r="P113" s="159">
        <f t="shared" si="10"/>
        <v>85</v>
      </c>
      <c r="Q113" s="160">
        <f t="shared" si="11"/>
        <v>57</v>
      </c>
      <c r="R113" s="160">
        <f t="shared" si="12"/>
        <v>28</v>
      </c>
      <c r="S113" s="176">
        <f t="shared" si="13"/>
        <v>0.32941176470588235</v>
      </c>
      <c r="T113" s="227"/>
    </row>
    <row r="114" spans="1:20" x14ac:dyDescent="0.2">
      <c r="A114" s="175" t="s">
        <v>389</v>
      </c>
      <c r="B114" s="164" t="s">
        <v>158</v>
      </c>
      <c r="C114" s="165" t="s">
        <v>159</v>
      </c>
      <c r="D114" s="157"/>
      <c r="E114" s="158"/>
      <c r="F114" s="158"/>
      <c r="G114" s="158"/>
      <c r="H114" s="181" t="str">
        <f t="shared" si="7"/>
        <v/>
      </c>
      <c r="I114" s="221">
        <v>6713</v>
      </c>
      <c r="J114" s="131">
        <v>6029</v>
      </c>
      <c r="K114" s="131">
        <v>4265</v>
      </c>
      <c r="L114" s="167">
        <f t="shared" si="8"/>
        <v>0.70741416486979602</v>
      </c>
      <c r="M114" s="222"/>
      <c r="N114" s="131">
        <v>684</v>
      </c>
      <c r="O114" s="184">
        <f t="shared" si="9"/>
        <v>0.10189185163116342</v>
      </c>
      <c r="P114" s="159">
        <f t="shared" si="10"/>
        <v>6713</v>
      </c>
      <c r="Q114" s="160">
        <f t="shared" si="11"/>
        <v>6029</v>
      </c>
      <c r="R114" s="160">
        <f t="shared" si="12"/>
        <v>684</v>
      </c>
      <c r="S114" s="176">
        <f t="shared" si="13"/>
        <v>0.10189185163116342</v>
      </c>
      <c r="T114" s="227"/>
    </row>
    <row r="115" spans="1:20" x14ac:dyDescent="0.2">
      <c r="A115" s="175" t="s">
        <v>389</v>
      </c>
      <c r="B115" s="164" t="s">
        <v>160</v>
      </c>
      <c r="C115" s="165" t="s">
        <v>246</v>
      </c>
      <c r="D115" s="157"/>
      <c r="E115" s="158"/>
      <c r="F115" s="158"/>
      <c r="G115" s="158"/>
      <c r="H115" s="181" t="str">
        <f t="shared" si="7"/>
        <v/>
      </c>
      <c r="I115" s="221">
        <v>21</v>
      </c>
      <c r="J115" s="131">
        <v>15</v>
      </c>
      <c r="K115" s="131">
        <v>13</v>
      </c>
      <c r="L115" s="167">
        <f t="shared" si="8"/>
        <v>0.8666666666666667</v>
      </c>
      <c r="M115" s="222"/>
      <c r="N115" s="131">
        <v>6</v>
      </c>
      <c r="O115" s="184">
        <f t="shared" si="9"/>
        <v>0.2857142857142857</v>
      </c>
      <c r="P115" s="159">
        <f t="shared" si="10"/>
        <v>21</v>
      </c>
      <c r="Q115" s="160">
        <f t="shared" si="11"/>
        <v>15</v>
      </c>
      <c r="R115" s="160">
        <f t="shared" si="12"/>
        <v>6</v>
      </c>
      <c r="S115" s="176">
        <f t="shared" si="13"/>
        <v>0.2857142857142857</v>
      </c>
      <c r="T115" s="227"/>
    </row>
    <row r="116" spans="1:20" x14ac:dyDescent="0.2">
      <c r="A116" s="175" t="s">
        <v>389</v>
      </c>
      <c r="B116" s="164" t="s">
        <v>162</v>
      </c>
      <c r="C116" s="165" t="s">
        <v>163</v>
      </c>
      <c r="D116" s="157"/>
      <c r="E116" s="158"/>
      <c r="F116" s="158"/>
      <c r="G116" s="158"/>
      <c r="H116" s="181" t="str">
        <f t="shared" si="7"/>
        <v/>
      </c>
      <c r="I116" s="221">
        <v>920</v>
      </c>
      <c r="J116" s="131">
        <v>622</v>
      </c>
      <c r="K116" s="131">
        <v>488</v>
      </c>
      <c r="L116" s="167">
        <f t="shared" si="8"/>
        <v>0.78456591639871387</v>
      </c>
      <c r="M116" s="222">
        <v>2</v>
      </c>
      <c r="N116" s="131">
        <v>298</v>
      </c>
      <c r="O116" s="184">
        <f t="shared" si="9"/>
        <v>0.3232104121475054</v>
      </c>
      <c r="P116" s="159">
        <f t="shared" si="10"/>
        <v>920</v>
      </c>
      <c r="Q116" s="160">
        <f t="shared" si="11"/>
        <v>624</v>
      </c>
      <c r="R116" s="160">
        <f t="shared" si="12"/>
        <v>298</v>
      </c>
      <c r="S116" s="176">
        <f t="shared" si="13"/>
        <v>0.3232104121475054</v>
      </c>
      <c r="T116" s="227"/>
    </row>
    <row r="117" spans="1:20" x14ac:dyDescent="0.2">
      <c r="A117" s="175" t="s">
        <v>389</v>
      </c>
      <c r="B117" s="164" t="s">
        <v>164</v>
      </c>
      <c r="C117" s="165" t="s">
        <v>165</v>
      </c>
      <c r="D117" s="157"/>
      <c r="E117" s="158"/>
      <c r="F117" s="158"/>
      <c r="G117" s="158"/>
      <c r="H117" s="181" t="str">
        <f t="shared" si="7"/>
        <v/>
      </c>
      <c r="I117" s="221">
        <v>292</v>
      </c>
      <c r="J117" s="131">
        <v>210</v>
      </c>
      <c r="K117" s="131">
        <v>122</v>
      </c>
      <c r="L117" s="167">
        <f t="shared" si="8"/>
        <v>0.580952380952381</v>
      </c>
      <c r="M117" s="222"/>
      <c r="N117" s="131">
        <v>82</v>
      </c>
      <c r="O117" s="184">
        <f t="shared" si="9"/>
        <v>0.28082191780821919</v>
      </c>
      <c r="P117" s="159">
        <f t="shared" si="10"/>
        <v>292</v>
      </c>
      <c r="Q117" s="160">
        <f t="shared" si="11"/>
        <v>210</v>
      </c>
      <c r="R117" s="160">
        <f t="shared" si="12"/>
        <v>82</v>
      </c>
      <c r="S117" s="176">
        <f t="shared" si="13"/>
        <v>0.28082191780821919</v>
      </c>
      <c r="T117" s="227"/>
    </row>
    <row r="118" spans="1:20" ht="29" x14ac:dyDescent="0.2">
      <c r="A118" s="175" t="s">
        <v>389</v>
      </c>
      <c r="B118" s="164" t="s">
        <v>166</v>
      </c>
      <c r="C118" s="165" t="s">
        <v>168</v>
      </c>
      <c r="D118" s="157"/>
      <c r="E118" s="158"/>
      <c r="F118" s="158"/>
      <c r="G118" s="158"/>
      <c r="H118" s="181" t="str">
        <f t="shared" si="7"/>
        <v/>
      </c>
      <c r="I118" s="221">
        <v>2451</v>
      </c>
      <c r="J118" s="131">
        <v>2120</v>
      </c>
      <c r="K118" s="131">
        <v>1829</v>
      </c>
      <c r="L118" s="167">
        <f t="shared" si="8"/>
        <v>0.86273584905660372</v>
      </c>
      <c r="M118" s="222">
        <v>4</v>
      </c>
      <c r="N118" s="131">
        <v>331</v>
      </c>
      <c r="O118" s="184">
        <f t="shared" si="9"/>
        <v>0.13482688391038697</v>
      </c>
      <c r="P118" s="159">
        <f t="shared" si="10"/>
        <v>2451</v>
      </c>
      <c r="Q118" s="160">
        <f t="shared" si="11"/>
        <v>2124</v>
      </c>
      <c r="R118" s="160">
        <f t="shared" si="12"/>
        <v>331</v>
      </c>
      <c r="S118" s="176">
        <f t="shared" si="13"/>
        <v>0.13482688391038697</v>
      </c>
      <c r="T118" s="227"/>
    </row>
    <row r="119" spans="1:20" x14ac:dyDescent="0.2">
      <c r="A119" s="175" t="s">
        <v>389</v>
      </c>
      <c r="B119" s="164" t="s">
        <v>170</v>
      </c>
      <c r="C119" s="165" t="s">
        <v>171</v>
      </c>
      <c r="D119" s="157">
        <v>4</v>
      </c>
      <c r="E119" s="158">
        <v>3</v>
      </c>
      <c r="F119" s="158">
        <v>3</v>
      </c>
      <c r="G119" s="158">
        <v>1</v>
      </c>
      <c r="H119" s="181">
        <f t="shared" si="7"/>
        <v>0.25</v>
      </c>
      <c r="I119" s="221">
        <v>10509</v>
      </c>
      <c r="J119" s="131">
        <v>7620</v>
      </c>
      <c r="K119" s="131">
        <v>2341</v>
      </c>
      <c r="L119" s="167">
        <f t="shared" si="8"/>
        <v>0.30721784776902888</v>
      </c>
      <c r="M119" s="222">
        <v>36</v>
      </c>
      <c r="N119" s="131">
        <v>2889</v>
      </c>
      <c r="O119" s="184">
        <f t="shared" si="9"/>
        <v>0.2739687055476529</v>
      </c>
      <c r="P119" s="159">
        <f t="shared" si="10"/>
        <v>10513</v>
      </c>
      <c r="Q119" s="160">
        <f t="shared" si="11"/>
        <v>7659</v>
      </c>
      <c r="R119" s="160">
        <f t="shared" si="12"/>
        <v>2890</v>
      </c>
      <c r="S119" s="176">
        <f t="shared" si="13"/>
        <v>0.27395961702531046</v>
      </c>
      <c r="T119" s="227"/>
    </row>
    <row r="120" spans="1:20" x14ac:dyDescent="0.2">
      <c r="A120" s="175" t="s">
        <v>389</v>
      </c>
      <c r="B120" s="164" t="s">
        <v>172</v>
      </c>
      <c r="C120" s="165" t="s">
        <v>173</v>
      </c>
      <c r="D120" s="157"/>
      <c r="E120" s="158"/>
      <c r="F120" s="158"/>
      <c r="G120" s="158"/>
      <c r="H120" s="181" t="str">
        <f t="shared" si="7"/>
        <v/>
      </c>
      <c r="I120" s="221">
        <v>2856</v>
      </c>
      <c r="J120" s="131">
        <v>2278</v>
      </c>
      <c r="K120" s="131">
        <v>1210</v>
      </c>
      <c r="L120" s="167">
        <f t="shared" si="8"/>
        <v>0.5311676909569798</v>
      </c>
      <c r="M120" s="222">
        <v>6</v>
      </c>
      <c r="N120" s="131">
        <v>578</v>
      </c>
      <c r="O120" s="184">
        <f t="shared" si="9"/>
        <v>0.20195667365478687</v>
      </c>
      <c r="P120" s="159">
        <f t="shared" si="10"/>
        <v>2856</v>
      </c>
      <c r="Q120" s="160">
        <f t="shared" si="11"/>
        <v>2284</v>
      </c>
      <c r="R120" s="160">
        <f t="shared" si="12"/>
        <v>578</v>
      </c>
      <c r="S120" s="176">
        <f t="shared" si="13"/>
        <v>0.20195667365478687</v>
      </c>
      <c r="T120" s="227"/>
    </row>
    <row r="121" spans="1:20" x14ac:dyDescent="0.2">
      <c r="A121" s="175" t="s">
        <v>389</v>
      </c>
      <c r="B121" s="164" t="s">
        <v>174</v>
      </c>
      <c r="C121" s="165" t="s">
        <v>175</v>
      </c>
      <c r="D121" s="157">
        <v>2</v>
      </c>
      <c r="E121" s="158"/>
      <c r="F121" s="158"/>
      <c r="G121" s="158">
        <v>2</v>
      </c>
      <c r="H121" s="181">
        <f t="shared" si="7"/>
        <v>1</v>
      </c>
      <c r="I121" s="221">
        <v>5286</v>
      </c>
      <c r="J121" s="131">
        <v>1702</v>
      </c>
      <c r="K121" s="131">
        <v>510</v>
      </c>
      <c r="L121" s="167">
        <f t="shared" si="8"/>
        <v>0.29964747356051702</v>
      </c>
      <c r="M121" s="222"/>
      <c r="N121" s="131">
        <v>3584</v>
      </c>
      <c r="O121" s="184">
        <f t="shared" si="9"/>
        <v>0.67801740446462355</v>
      </c>
      <c r="P121" s="159">
        <f t="shared" si="10"/>
        <v>5288</v>
      </c>
      <c r="Q121" s="160">
        <f t="shared" si="11"/>
        <v>1702</v>
      </c>
      <c r="R121" s="160">
        <f t="shared" si="12"/>
        <v>3586</v>
      </c>
      <c r="S121" s="176">
        <f t="shared" si="13"/>
        <v>0.67813918305597576</v>
      </c>
      <c r="T121" s="227"/>
    </row>
    <row r="122" spans="1:20" x14ac:dyDescent="0.2">
      <c r="A122" s="175" t="s">
        <v>389</v>
      </c>
      <c r="B122" s="164" t="s">
        <v>176</v>
      </c>
      <c r="C122" s="165" t="s">
        <v>481</v>
      </c>
      <c r="D122" s="157"/>
      <c r="E122" s="158"/>
      <c r="F122" s="158"/>
      <c r="G122" s="158"/>
      <c r="H122" s="181" t="str">
        <f t="shared" si="7"/>
        <v/>
      </c>
      <c r="I122" s="221">
        <v>148</v>
      </c>
      <c r="J122" s="131">
        <v>124</v>
      </c>
      <c r="K122" s="131">
        <v>63</v>
      </c>
      <c r="L122" s="167">
        <f t="shared" si="8"/>
        <v>0.50806451612903225</v>
      </c>
      <c r="M122" s="222"/>
      <c r="N122" s="131">
        <v>24</v>
      </c>
      <c r="O122" s="184">
        <f t="shared" si="9"/>
        <v>0.16216216216216217</v>
      </c>
      <c r="P122" s="159">
        <f t="shared" si="10"/>
        <v>148</v>
      </c>
      <c r="Q122" s="160">
        <f t="shared" si="11"/>
        <v>124</v>
      </c>
      <c r="R122" s="160">
        <f t="shared" si="12"/>
        <v>24</v>
      </c>
      <c r="S122" s="176">
        <f t="shared" si="13"/>
        <v>0.16216216216216217</v>
      </c>
      <c r="T122" s="227"/>
    </row>
    <row r="123" spans="1:20" x14ac:dyDescent="0.2">
      <c r="A123" s="175" t="s">
        <v>389</v>
      </c>
      <c r="B123" s="164" t="s">
        <v>178</v>
      </c>
      <c r="C123" s="165" t="s">
        <v>178</v>
      </c>
      <c r="D123" s="157"/>
      <c r="E123" s="158"/>
      <c r="F123" s="158"/>
      <c r="G123" s="158"/>
      <c r="H123" s="181" t="str">
        <f t="shared" si="7"/>
        <v/>
      </c>
      <c r="I123" s="221">
        <v>672</v>
      </c>
      <c r="J123" s="131">
        <v>645</v>
      </c>
      <c r="K123" s="131">
        <v>337</v>
      </c>
      <c r="L123" s="167">
        <f t="shared" si="8"/>
        <v>0.52248062015503871</v>
      </c>
      <c r="M123" s="222">
        <v>1</v>
      </c>
      <c r="N123" s="131">
        <v>27</v>
      </c>
      <c r="O123" s="184">
        <f t="shared" si="9"/>
        <v>4.0118870728083213E-2</v>
      </c>
      <c r="P123" s="159">
        <f t="shared" si="10"/>
        <v>672</v>
      </c>
      <c r="Q123" s="160">
        <f t="shared" si="11"/>
        <v>646</v>
      </c>
      <c r="R123" s="160">
        <f t="shared" si="12"/>
        <v>27</v>
      </c>
      <c r="S123" s="176">
        <f t="shared" si="13"/>
        <v>4.0118870728083213E-2</v>
      </c>
      <c r="T123" s="227"/>
    </row>
    <row r="124" spans="1:20" x14ac:dyDescent="0.2">
      <c r="A124" s="175" t="s">
        <v>389</v>
      </c>
      <c r="B124" s="164" t="s">
        <v>180</v>
      </c>
      <c r="C124" s="165" t="s">
        <v>181</v>
      </c>
      <c r="D124" s="157"/>
      <c r="E124" s="158"/>
      <c r="F124" s="158"/>
      <c r="G124" s="158"/>
      <c r="H124" s="181" t="str">
        <f t="shared" si="7"/>
        <v/>
      </c>
      <c r="I124" s="221">
        <v>1895</v>
      </c>
      <c r="J124" s="131">
        <v>1776</v>
      </c>
      <c r="K124" s="131">
        <v>1639</v>
      </c>
      <c r="L124" s="167">
        <f t="shared" si="8"/>
        <v>0.92286036036036034</v>
      </c>
      <c r="M124" s="222">
        <v>6</v>
      </c>
      <c r="N124" s="131">
        <v>119</v>
      </c>
      <c r="O124" s="184">
        <f t="shared" si="9"/>
        <v>6.2598632298790105E-2</v>
      </c>
      <c r="P124" s="159">
        <f t="shared" si="10"/>
        <v>1895</v>
      </c>
      <c r="Q124" s="160">
        <f t="shared" si="11"/>
        <v>1782</v>
      </c>
      <c r="R124" s="160">
        <f t="shared" si="12"/>
        <v>119</v>
      </c>
      <c r="S124" s="176">
        <f t="shared" si="13"/>
        <v>6.2598632298790105E-2</v>
      </c>
      <c r="T124" s="227"/>
    </row>
    <row r="125" spans="1:20" x14ac:dyDescent="0.2">
      <c r="A125" s="175" t="s">
        <v>389</v>
      </c>
      <c r="B125" s="164" t="s">
        <v>180</v>
      </c>
      <c r="C125" s="165" t="s">
        <v>182</v>
      </c>
      <c r="D125" s="157"/>
      <c r="E125" s="158"/>
      <c r="F125" s="158"/>
      <c r="G125" s="158"/>
      <c r="H125" s="181" t="str">
        <f t="shared" si="7"/>
        <v/>
      </c>
      <c r="I125" s="221">
        <v>3191</v>
      </c>
      <c r="J125" s="131">
        <v>2853</v>
      </c>
      <c r="K125" s="131">
        <v>573</v>
      </c>
      <c r="L125" s="167">
        <f t="shared" si="8"/>
        <v>0.20084121976866456</v>
      </c>
      <c r="M125" s="222"/>
      <c r="N125" s="131">
        <v>338</v>
      </c>
      <c r="O125" s="184">
        <f t="shared" si="9"/>
        <v>0.10592290817925415</v>
      </c>
      <c r="P125" s="159">
        <f t="shared" si="10"/>
        <v>3191</v>
      </c>
      <c r="Q125" s="160">
        <f t="shared" si="11"/>
        <v>2853</v>
      </c>
      <c r="R125" s="160">
        <f t="shared" si="12"/>
        <v>338</v>
      </c>
      <c r="S125" s="176">
        <f t="shared" si="13"/>
        <v>0.10592290817925415</v>
      </c>
      <c r="T125" s="227"/>
    </row>
    <row r="126" spans="1:20" x14ac:dyDescent="0.2">
      <c r="A126" s="175" t="s">
        <v>389</v>
      </c>
      <c r="B126" s="164" t="s">
        <v>525</v>
      </c>
      <c r="C126" s="165" t="s">
        <v>116</v>
      </c>
      <c r="D126" s="157"/>
      <c r="E126" s="158"/>
      <c r="F126" s="158"/>
      <c r="G126" s="158"/>
      <c r="H126" s="181" t="str">
        <f t="shared" si="7"/>
        <v/>
      </c>
      <c r="I126" s="221">
        <v>139</v>
      </c>
      <c r="J126" s="131">
        <v>108</v>
      </c>
      <c r="K126" s="131">
        <v>19</v>
      </c>
      <c r="L126" s="167">
        <f t="shared" si="8"/>
        <v>0.17592592592592593</v>
      </c>
      <c r="M126" s="222"/>
      <c r="N126" s="131">
        <v>31</v>
      </c>
      <c r="O126" s="184">
        <f t="shared" si="9"/>
        <v>0.22302158273381295</v>
      </c>
      <c r="P126" s="159">
        <f t="shared" si="10"/>
        <v>139</v>
      </c>
      <c r="Q126" s="160">
        <f t="shared" si="11"/>
        <v>108</v>
      </c>
      <c r="R126" s="160">
        <f t="shared" si="12"/>
        <v>31</v>
      </c>
      <c r="S126" s="176">
        <f t="shared" si="13"/>
        <v>0.22302158273381295</v>
      </c>
      <c r="T126" s="227"/>
    </row>
    <row r="127" spans="1:20" x14ac:dyDescent="0.2">
      <c r="A127" s="175" t="s">
        <v>389</v>
      </c>
      <c r="B127" s="164" t="s">
        <v>193</v>
      </c>
      <c r="C127" s="165" t="s">
        <v>250</v>
      </c>
      <c r="D127" s="157"/>
      <c r="E127" s="158"/>
      <c r="F127" s="158"/>
      <c r="G127" s="158"/>
      <c r="H127" s="181" t="str">
        <f t="shared" si="7"/>
        <v/>
      </c>
      <c r="I127" s="221">
        <v>3</v>
      </c>
      <c r="J127" s="131">
        <v>2</v>
      </c>
      <c r="K127" s="131">
        <v>1</v>
      </c>
      <c r="L127" s="167">
        <f t="shared" si="8"/>
        <v>0.5</v>
      </c>
      <c r="M127" s="222"/>
      <c r="N127" s="131">
        <v>1</v>
      </c>
      <c r="O127" s="184">
        <f t="shared" si="9"/>
        <v>0.33333333333333331</v>
      </c>
      <c r="P127" s="159">
        <f t="shared" si="10"/>
        <v>3</v>
      </c>
      <c r="Q127" s="160">
        <f t="shared" si="11"/>
        <v>2</v>
      </c>
      <c r="R127" s="160">
        <f t="shared" si="12"/>
        <v>1</v>
      </c>
      <c r="S127" s="176">
        <f t="shared" si="13"/>
        <v>0.33333333333333331</v>
      </c>
      <c r="T127" s="227"/>
    </row>
    <row r="128" spans="1:20" x14ac:dyDescent="0.2">
      <c r="A128" s="175" t="s">
        <v>389</v>
      </c>
      <c r="B128" s="164" t="s">
        <v>527</v>
      </c>
      <c r="C128" s="165" t="s">
        <v>194</v>
      </c>
      <c r="D128" s="157"/>
      <c r="E128" s="158"/>
      <c r="F128" s="158"/>
      <c r="G128" s="158"/>
      <c r="H128" s="181" t="str">
        <f t="shared" si="7"/>
        <v/>
      </c>
      <c r="I128" s="221">
        <v>29</v>
      </c>
      <c r="J128" s="131">
        <v>26</v>
      </c>
      <c r="K128" s="131">
        <v>14</v>
      </c>
      <c r="L128" s="167">
        <f t="shared" si="8"/>
        <v>0.53846153846153844</v>
      </c>
      <c r="M128" s="222"/>
      <c r="N128" s="131">
        <v>3</v>
      </c>
      <c r="O128" s="184">
        <f t="shared" si="9"/>
        <v>0.10344827586206896</v>
      </c>
      <c r="P128" s="159">
        <f t="shared" si="10"/>
        <v>29</v>
      </c>
      <c r="Q128" s="160">
        <f t="shared" si="11"/>
        <v>26</v>
      </c>
      <c r="R128" s="160">
        <f t="shared" si="12"/>
        <v>3</v>
      </c>
      <c r="S128" s="176">
        <f t="shared" si="13"/>
        <v>0.10344827586206896</v>
      </c>
      <c r="T128" s="227"/>
    </row>
    <row r="129" spans="1:20" x14ac:dyDescent="0.2">
      <c r="A129" s="175" t="s">
        <v>389</v>
      </c>
      <c r="B129" s="164" t="s">
        <v>474</v>
      </c>
      <c r="C129" s="165" t="s">
        <v>195</v>
      </c>
      <c r="D129" s="157"/>
      <c r="E129" s="158"/>
      <c r="F129" s="158"/>
      <c r="G129" s="158"/>
      <c r="H129" s="181" t="str">
        <f t="shared" si="7"/>
        <v/>
      </c>
      <c r="I129" s="221">
        <v>1111</v>
      </c>
      <c r="J129" s="131">
        <v>855</v>
      </c>
      <c r="K129" s="131">
        <v>303</v>
      </c>
      <c r="L129" s="167">
        <f t="shared" si="8"/>
        <v>0.35438596491228069</v>
      </c>
      <c r="M129" s="222"/>
      <c r="N129" s="131">
        <v>256</v>
      </c>
      <c r="O129" s="184">
        <f t="shared" si="9"/>
        <v>0.23042304230423041</v>
      </c>
      <c r="P129" s="159">
        <f t="shared" si="10"/>
        <v>1111</v>
      </c>
      <c r="Q129" s="160">
        <f t="shared" si="11"/>
        <v>855</v>
      </c>
      <c r="R129" s="160">
        <f t="shared" si="12"/>
        <v>256</v>
      </c>
      <c r="S129" s="176">
        <f t="shared" si="13"/>
        <v>0.23042304230423041</v>
      </c>
      <c r="T129" s="227"/>
    </row>
    <row r="130" spans="1:20" x14ac:dyDescent="0.2">
      <c r="A130" s="175" t="s">
        <v>389</v>
      </c>
      <c r="B130" s="164" t="s">
        <v>196</v>
      </c>
      <c r="C130" s="165" t="s">
        <v>197</v>
      </c>
      <c r="D130" s="157"/>
      <c r="E130" s="158"/>
      <c r="F130" s="158"/>
      <c r="G130" s="158"/>
      <c r="H130" s="181" t="str">
        <f t="shared" ref="H130:H193" si="14">IF((E130+G130)&lt;&gt;0,G130/(E130+G130),"")</f>
        <v/>
      </c>
      <c r="I130" s="221">
        <v>3821</v>
      </c>
      <c r="J130" s="131">
        <v>3291</v>
      </c>
      <c r="K130" s="131">
        <v>1207</v>
      </c>
      <c r="L130" s="167">
        <f t="shared" ref="L130:L193" si="15">IF(J130&lt;&gt;0,K130/J130,"")</f>
        <v>0.36675782436949256</v>
      </c>
      <c r="M130" s="222">
        <v>1</v>
      </c>
      <c r="N130" s="131">
        <v>530</v>
      </c>
      <c r="O130" s="184">
        <f t="shared" ref="O130:O193" si="16">IF((J130+M130+N130)&lt;&gt;0,N130/(J130+M130+N130),"")</f>
        <v>0.13867085295656725</v>
      </c>
      <c r="P130" s="159">
        <f t="shared" ref="P130:P193" si="17">IF(SUM(D130,I130)&gt;0,SUM(D130,I130),"")</f>
        <v>3821</v>
      </c>
      <c r="Q130" s="160">
        <f t="shared" ref="Q130:Q193" si="18">IF(SUM(E130,J130, M130)&gt;0,SUM(E130,J130, M130),"")</f>
        <v>3292</v>
      </c>
      <c r="R130" s="160">
        <f t="shared" ref="R130:R193" si="19">IF(SUM(G130,N130)&gt;0,SUM(G130,N130),"")</f>
        <v>530</v>
      </c>
      <c r="S130" s="176">
        <f t="shared" ref="S130:S193" si="20">IFERROR(IF((Q130+R130)&lt;&gt;0,R130/(Q130+R130),""),"")</f>
        <v>0.13867085295656725</v>
      </c>
      <c r="T130" s="227"/>
    </row>
    <row r="131" spans="1:20" x14ac:dyDescent="0.2">
      <c r="A131" s="175" t="s">
        <v>389</v>
      </c>
      <c r="B131" s="164" t="s">
        <v>200</v>
      </c>
      <c r="C131" s="165" t="s">
        <v>201</v>
      </c>
      <c r="D131" s="157"/>
      <c r="E131" s="158"/>
      <c r="F131" s="158"/>
      <c r="G131" s="158"/>
      <c r="H131" s="181" t="str">
        <f t="shared" si="14"/>
        <v/>
      </c>
      <c r="I131" s="221">
        <v>4129</v>
      </c>
      <c r="J131" s="131">
        <v>2189</v>
      </c>
      <c r="K131" s="131">
        <v>1198</v>
      </c>
      <c r="L131" s="167">
        <f t="shared" si="15"/>
        <v>0.5472818638647784</v>
      </c>
      <c r="M131" s="222"/>
      <c r="N131" s="131">
        <v>1940</v>
      </c>
      <c r="O131" s="184">
        <f t="shared" si="16"/>
        <v>0.46984742068297408</v>
      </c>
      <c r="P131" s="159">
        <f t="shared" si="17"/>
        <v>4129</v>
      </c>
      <c r="Q131" s="160">
        <f t="shared" si="18"/>
        <v>2189</v>
      </c>
      <c r="R131" s="160">
        <f t="shared" si="19"/>
        <v>1940</v>
      </c>
      <c r="S131" s="176">
        <f t="shared" si="20"/>
        <v>0.46984742068297408</v>
      </c>
      <c r="T131" s="227"/>
    </row>
    <row r="132" spans="1:20" x14ac:dyDescent="0.2">
      <c r="A132" s="175" t="s">
        <v>389</v>
      </c>
      <c r="B132" s="164" t="s">
        <v>539</v>
      </c>
      <c r="C132" s="165" t="s">
        <v>203</v>
      </c>
      <c r="D132" s="157">
        <v>2</v>
      </c>
      <c r="E132" s="158"/>
      <c r="F132" s="158"/>
      <c r="G132" s="158"/>
      <c r="H132" s="181" t="str">
        <f t="shared" si="14"/>
        <v/>
      </c>
      <c r="I132" s="221">
        <v>7212</v>
      </c>
      <c r="J132" s="131">
        <v>5230</v>
      </c>
      <c r="K132" s="131">
        <v>4173</v>
      </c>
      <c r="L132" s="167">
        <f t="shared" si="15"/>
        <v>0.79789674952198852</v>
      </c>
      <c r="M132" s="222">
        <v>7</v>
      </c>
      <c r="N132" s="131">
        <v>1982</v>
      </c>
      <c r="O132" s="184">
        <f t="shared" si="16"/>
        <v>0.27455326222468485</v>
      </c>
      <c r="P132" s="159">
        <f t="shared" si="17"/>
        <v>7214</v>
      </c>
      <c r="Q132" s="160">
        <f t="shared" si="18"/>
        <v>5237</v>
      </c>
      <c r="R132" s="160">
        <f t="shared" si="19"/>
        <v>1982</v>
      </c>
      <c r="S132" s="176">
        <f t="shared" si="20"/>
        <v>0.27455326222468485</v>
      </c>
      <c r="T132" s="227"/>
    </row>
    <row r="133" spans="1:20" x14ac:dyDescent="0.2">
      <c r="A133" s="175" t="s">
        <v>389</v>
      </c>
      <c r="B133" s="164" t="s">
        <v>204</v>
      </c>
      <c r="C133" s="165" t="s">
        <v>205</v>
      </c>
      <c r="D133" s="157"/>
      <c r="E133" s="158"/>
      <c r="F133" s="158"/>
      <c r="G133" s="158"/>
      <c r="H133" s="181" t="str">
        <f t="shared" si="14"/>
        <v/>
      </c>
      <c r="I133" s="221">
        <v>1310</v>
      </c>
      <c r="J133" s="131">
        <v>760</v>
      </c>
      <c r="K133" s="131">
        <v>131</v>
      </c>
      <c r="L133" s="167">
        <f t="shared" si="15"/>
        <v>0.17236842105263159</v>
      </c>
      <c r="M133" s="222"/>
      <c r="N133" s="131">
        <v>550</v>
      </c>
      <c r="O133" s="184">
        <f t="shared" si="16"/>
        <v>0.41984732824427479</v>
      </c>
      <c r="P133" s="159">
        <f t="shared" si="17"/>
        <v>1310</v>
      </c>
      <c r="Q133" s="160">
        <f t="shared" si="18"/>
        <v>760</v>
      </c>
      <c r="R133" s="160">
        <f t="shared" si="19"/>
        <v>550</v>
      </c>
      <c r="S133" s="176">
        <f t="shared" si="20"/>
        <v>0.41984732824427479</v>
      </c>
      <c r="T133" s="227"/>
    </row>
    <row r="134" spans="1:20" ht="29" x14ac:dyDescent="0.2">
      <c r="A134" s="175" t="s">
        <v>389</v>
      </c>
      <c r="B134" s="164" t="s">
        <v>209</v>
      </c>
      <c r="C134" s="165" t="s">
        <v>210</v>
      </c>
      <c r="D134" s="157"/>
      <c r="E134" s="158"/>
      <c r="F134" s="158"/>
      <c r="G134" s="158"/>
      <c r="H134" s="181" t="str">
        <f t="shared" si="14"/>
        <v/>
      </c>
      <c r="I134" s="221">
        <v>6788</v>
      </c>
      <c r="J134" s="131">
        <v>5513</v>
      </c>
      <c r="K134" s="131">
        <v>5166</v>
      </c>
      <c r="L134" s="167">
        <f t="shared" si="15"/>
        <v>0.93705786323235984</v>
      </c>
      <c r="M134" s="222"/>
      <c r="N134" s="131">
        <v>1275</v>
      </c>
      <c r="O134" s="184">
        <f t="shared" si="16"/>
        <v>0.18783146729522687</v>
      </c>
      <c r="P134" s="159">
        <f t="shared" si="17"/>
        <v>6788</v>
      </c>
      <c r="Q134" s="160">
        <f t="shared" si="18"/>
        <v>5513</v>
      </c>
      <c r="R134" s="160">
        <f t="shared" si="19"/>
        <v>1275</v>
      </c>
      <c r="S134" s="176">
        <f t="shared" si="20"/>
        <v>0.18783146729522687</v>
      </c>
      <c r="T134" s="227"/>
    </row>
    <row r="135" spans="1:20" x14ac:dyDescent="0.2">
      <c r="A135" s="175" t="s">
        <v>389</v>
      </c>
      <c r="B135" s="164" t="s">
        <v>212</v>
      </c>
      <c r="C135" s="165" t="s">
        <v>214</v>
      </c>
      <c r="D135" s="157">
        <v>191</v>
      </c>
      <c r="E135" s="158">
        <v>184</v>
      </c>
      <c r="F135" s="158">
        <v>178</v>
      </c>
      <c r="G135" s="158">
        <v>13</v>
      </c>
      <c r="H135" s="181">
        <f t="shared" si="14"/>
        <v>6.5989847715736044E-2</v>
      </c>
      <c r="I135" s="221">
        <v>12027</v>
      </c>
      <c r="J135" s="131">
        <v>10288</v>
      </c>
      <c r="K135" s="131">
        <v>7555</v>
      </c>
      <c r="L135" s="167">
        <f t="shared" si="15"/>
        <v>0.73435069984447898</v>
      </c>
      <c r="M135" s="222">
        <v>13</v>
      </c>
      <c r="N135" s="131">
        <v>1739</v>
      </c>
      <c r="O135" s="184">
        <f t="shared" si="16"/>
        <v>0.14443521594684386</v>
      </c>
      <c r="P135" s="159">
        <f t="shared" si="17"/>
        <v>12218</v>
      </c>
      <c r="Q135" s="160">
        <f t="shared" si="18"/>
        <v>10485</v>
      </c>
      <c r="R135" s="160">
        <f t="shared" si="19"/>
        <v>1752</v>
      </c>
      <c r="S135" s="176">
        <f t="shared" si="20"/>
        <v>0.14317234616327532</v>
      </c>
      <c r="T135" s="227"/>
    </row>
    <row r="136" spans="1:20" x14ac:dyDescent="0.2">
      <c r="A136" s="175" t="s">
        <v>389</v>
      </c>
      <c r="B136" s="164" t="s">
        <v>217</v>
      </c>
      <c r="C136" s="165" t="s">
        <v>350</v>
      </c>
      <c r="D136" s="157"/>
      <c r="E136" s="158"/>
      <c r="F136" s="158"/>
      <c r="G136" s="158"/>
      <c r="H136" s="181" t="str">
        <f t="shared" si="14"/>
        <v/>
      </c>
      <c r="I136" s="221">
        <v>656</v>
      </c>
      <c r="J136" s="131">
        <v>620</v>
      </c>
      <c r="K136" s="131">
        <v>152</v>
      </c>
      <c r="L136" s="167">
        <f t="shared" si="15"/>
        <v>0.24516129032258063</v>
      </c>
      <c r="M136" s="222"/>
      <c r="N136" s="131">
        <v>36</v>
      </c>
      <c r="O136" s="184">
        <f t="shared" si="16"/>
        <v>5.4878048780487805E-2</v>
      </c>
      <c r="P136" s="159">
        <f t="shared" si="17"/>
        <v>656</v>
      </c>
      <c r="Q136" s="160">
        <f t="shared" si="18"/>
        <v>620</v>
      </c>
      <c r="R136" s="160">
        <f t="shared" si="19"/>
        <v>36</v>
      </c>
      <c r="S136" s="176">
        <f t="shared" si="20"/>
        <v>5.4878048780487805E-2</v>
      </c>
      <c r="T136" s="227"/>
    </row>
    <row r="137" spans="1:20" ht="29" x14ac:dyDescent="0.2">
      <c r="A137" s="175" t="s">
        <v>389</v>
      </c>
      <c r="B137" s="164" t="s">
        <v>217</v>
      </c>
      <c r="C137" s="165" t="s">
        <v>219</v>
      </c>
      <c r="D137" s="157"/>
      <c r="E137" s="158"/>
      <c r="F137" s="158"/>
      <c r="G137" s="158"/>
      <c r="H137" s="181" t="str">
        <f t="shared" si="14"/>
        <v/>
      </c>
      <c r="I137" s="221">
        <v>637</v>
      </c>
      <c r="J137" s="131">
        <v>542</v>
      </c>
      <c r="K137" s="131">
        <v>57</v>
      </c>
      <c r="L137" s="167">
        <f t="shared" si="15"/>
        <v>0.10516605166051661</v>
      </c>
      <c r="M137" s="222"/>
      <c r="N137" s="131">
        <v>95</v>
      </c>
      <c r="O137" s="184">
        <f t="shared" si="16"/>
        <v>0.14913657770800628</v>
      </c>
      <c r="P137" s="159">
        <f t="shared" si="17"/>
        <v>637</v>
      </c>
      <c r="Q137" s="160">
        <f t="shared" si="18"/>
        <v>542</v>
      </c>
      <c r="R137" s="160">
        <f t="shared" si="19"/>
        <v>95</v>
      </c>
      <c r="S137" s="176">
        <f t="shared" si="20"/>
        <v>0.14913657770800628</v>
      </c>
      <c r="T137" s="227"/>
    </row>
    <row r="138" spans="1:20" x14ac:dyDescent="0.2">
      <c r="A138" s="175" t="s">
        <v>389</v>
      </c>
      <c r="B138" s="164" t="s">
        <v>217</v>
      </c>
      <c r="C138" s="165" t="s">
        <v>221</v>
      </c>
      <c r="D138" s="157"/>
      <c r="E138" s="158"/>
      <c r="F138" s="158"/>
      <c r="G138" s="158"/>
      <c r="H138" s="181" t="str">
        <f t="shared" si="14"/>
        <v/>
      </c>
      <c r="I138" s="221">
        <v>1191</v>
      </c>
      <c r="J138" s="131">
        <v>1071</v>
      </c>
      <c r="K138" s="131">
        <v>276</v>
      </c>
      <c r="L138" s="167">
        <f t="shared" si="15"/>
        <v>0.25770308123249297</v>
      </c>
      <c r="M138" s="222">
        <v>3</v>
      </c>
      <c r="N138" s="131">
        <v>120</v>
      </c>
      <c r="O138" s="184">
        <f t="shared" si="16"/>
        <v>0.10050251256281408</v>
      </c>
      <c r="P138" s="159">
        <f t="shared" si="17"/>
        <v>1191</v>
      </c>
      <c r="Q138" s="160">
        <f t="shared" si="18"/>
        <v>1074</v>
      </c>
      <c r="R138" s="160">
        <f t="shared" si="19"/>
        <v>120</v>
      </c>
      <c r="S138" s="176">
        <f t="shared" si="20"/>
        <v>0.10050251256281408</v>
      </c>
      <c r="T138" s="227"/>
    </row>
    <row r="139" spans="1:20" x14ac:dyDescent="0.2">
      <c r="A139" s="175" t="s">
        <v>389</v>
      </c>
      <c r="B139" s="164" t="s">
        <v>217</v>
      </c>
      <c r="C139" s="165" t="s">
        <v>223</v>
      </c>
      <c r="D139" s="157">
        <v>3</v>
      </c>
      <c r="E139" s="158">
        <v>2</v>
      </c>
      <c r="F139" s="158">
        <v>1</v>
      </c>
      <c r="G139" s="158">
        <v>1</v>
      </c>
      <c r="H139" s="181">
        <f t="shared" si="14"/>
        <v>0.33333333333333331</v>
      </c>
      <c r="I139" s="221">
        <v>729</v>
      </c>
      <c r="J139" s="131">
        <v>659</v>
      </c>
      <c r="K139" s="131">
        <v>91</v>
      </c>
      <c r="L139" s="167">
        <f t="shared" si="15"/>
        <v>0.13808801213960548</v>
      </c>
      <c r="M139" s="222"/>
      <c r="N139" s="131">
        <v>70</v>
      </c>
      <c r="O139" s="184">
        <f t="shared" si="16"/>
        <v>9.6021947873799723E-2</v>
      </c>
      <c r="P139" s="159">
        <f t="shared" si="17"/>
        <v>732</v>
      </c>
      <c r="Q139" s="160">
        <f t="shared" si="18"/>
        <v>661</v>
      </c>
      <c r="R139" s="160">
        <f t="shared" si="19"/>
        <v>71</v>
      </c>
      <c r="S139" s="176">
        <f t="shared" si="20"/>
        <v>9.699453551912568E-2</v>
      </c>
      <c r="T139" s="227"/>
    </row>
    <row r="140" spans="1:20" x14ac:dyDescent="0.2">
      <c r="A140" s="175" t="s">
        <v>389</v>
      </c>
      <c r="B140" s="164" t="s">
        <v>528</v>
      </c>
      <c r="C140" s="165" t="s">
        <v>228</v>
      </c>
      <c r="D140" s="157"/>
      <c r="E140" s="158"/>
      <c r="F140" s="158"/>
      <c r="G140" s="158"/>
      <c r="H140" s="181" t="str">
        <f t="shared" si="14"/>
        <v/>
      </c>
      <c r="I140" s="221">
        <v>1741</v>
      </c>
      <c r="J140" s="131">
        <v>1532</v>
      </c>
      <c r="K140" s="131">
        <v>556</v>
      </c>
      <c r="L140" s="167">
        <f t="shared" si="15"/>
        <v>0.36292428198433418</v>
      </c>
      <c r="M140" s="222"/>
      <c r="N140" s="131">
        <v>209</v>
      </c>
      <c r="O140" s="184">
        <f t="shared" si="16"/>
        <v>0.12004595060310166</v>
      </c>
      <c r="P140" s="159">
        <f t="shared" si="17"/>
        <v>1741</v>
      </c>
      <c r="Q140" s="160">
        <f t="shared" si="18"/>
        <v>1532</v>
      </c>
      <c r="R140" s="160">
        <f t="shared" si="19"/>
        <v>209</v>
      </c>
      <c r="S140" s="176">
        <f t="shared" si="20"/>
        <v>0.12004595060310166</v>
      </c>
      <c r="T140" s="227"/>
    </row>
    <row r="141" spans="1:20" x14ac:dyDescent="0.2">
      <c r="A141" s="175" t="s">
        <v>440</v>
      </c>
      <c r="B141" s="164" t="s">
        <v>0</v>
      </c>
      <c r="C141" s="165" t="s">
        <v>1</v>
      </c>
      <c r="D141" s="157"/>
      <c r="E141" s="158"/>
      <c r="F141" s="158"/>
      <c r="G141" s="158"/>
      <c r="H141" s="181" t="str">
        <f t="shared" si="14"/>
        <v/>
      </c>
      <c r="I141" s="221">
        <v>3</v>
      </c>
      <c r="J141" s="131">
        <v>3</v>
      </c>
      <c r="K141" s="131">
        <v>2</v>
      </c>
      <c r="L141" s="167">
        <f t="shared" si="15"/>
        <v>0.66666666666666663</v>
      </c>
      <c r="M141" s="222">
        <v>0</v>
      </c>
      <c r="N141" s="131">
        <v>0</v>
      </c>
      <c r="O141" s="184">
        <f t="shared" si="16"/>
        <v>0</v>
      </c>
      <c r="P141" s="159">
        <f t="shared" si="17"/>
        <v>3</v>
      </c>
      <c r="Q141" s="160">
        <f t="shared" si="18"/>
        <v>3</v>
      </c>
      <c r="R141" s="160" t="str">
        <f t="shared" si="19"/>
        <v/>
      </c>
      <c r="S141" s="176" t="str">
        <f t="shared" si="20"/>
        <v/>
      </c>
      <c r="T141" s="227"/>
    </row>
    <row r="142" spans="1:20" x14ac:dyDescent="0.2">
      <c r="A142" s="175" t="s">
        <v>440</v>
      </c>
      <c r="B142" s="164" t="s">
        <v>2</v>
      </c>
      <c r="C142" s="165" t="s">
        <v>3</v>
      </c>
      <c r="D142" s="157"/>
      <c r="E142" s="158"/>
      <c r="F142" s="158"/>
      <c r="G142" s="158"/>
      <c r="H142" s="181" t="str">
        <f t="shared" si="14"/>
        <v/>
      </c>
      <c r="I142" s="221">
        <v>955</v>
      </c>
      <c r="J142" s="131">
        <v>248</v>
      </c>
      <c r="K142" s="131">
        <v>137</v>
      </c>
      <c r="L142" s="167">
        <f t="shared" si="15"/>
        <v>0.55241935483870963</v>
      </c>
      <c r="M142" s="222">
        <v>17</v>
      </c>
      <c r="N142" s="131">
        <v>698</v>
      </c>
      <c r="O142" s="184">
        <f t="shared" si="16"/>
        <v>0.72481827622014539</v>
      </c>
      <c r="P142" s="159">
        <f t="shared" si="17"/>
        <v>955</v>
      </c>
      <c r="Q142" s="160">
        <f t="shared" si="18"/>
        <v>265</v>
      </c>
      <c r="R142" s="160">
        <f t="shared" si="19"/>
        <v>698</v>
      </c>
      <c r="S142" s="176">
        <f t="shared" si="20"/>
        <v>0.72481827622014539</v>
      </c>
      <c r="T142" s="227"/>
    </row>
    <row r="143" spans="1:20" x14ac:dyDescent="0.2">
      <c r="A143" s="175" t="s">
        <v>440</v>
      </c>
      <c r="B143" s="164" t="s">
        <v>8</v>
      </c>
      <c r="C143" s="165" t="s">
        <v>9</v>
      </c>
      <c r="D143" s="157"/>
      <c r="E143" s="158"/>
      <c r="F143" s="158"/>
      <c r="G143" s="158"/>
      <c r="H143" s="181" t="str">
        <f t="shared" si="14"/>
        <v/>
      </c>
      <c r="I143" s="221">
        <v>11</v>
      </c>
      <c r="J143" s="131">
        <v>10</v>
      </c>
      <c r="K143" s="131">
        <v>10</v>
      </c>
      <c r="L143" s="167">
        <f t="shared" si="15"/>
        <v>1</v>
      </c>
      <c r="M143" s="222">
        <v>0</v>
      </c>
      <c r="N143" s="131">
        <v>0</v>
      </c>
      <c r="O143" s="184">
        <f t="shared" si="16"/>
        <v>0</v>
      </c>
      <c r="P143" s="159">
        <f t="shared" si="17"/>
        <v>11</v>
      </c>
      <c r="Q143" s="160">
        <f t="shared" si="18"/>
        <v>10</v>
      </c>
      <c r="R143" s="160" t="str">
        <f t="shared" si="19"/>
        <v/>
      </c>
      <c r="S143" s="176" t="str">
        <f t="shared" si="20"/>
        <v/>
      </c>
      <c r="T143" s="227"/>
    </row>
    <row r="144" spans="1:20" x14ac:dyDescent="0.2">
      <c r="A144" s="175" t="s">
        <v>440</v>
      </c>
      <c r="B144" s="164" t="s">
        <v>8</v>
      </c>
      <c r="C144" s="165" t="s">
        <v>258</v>
      </c>
      <c r="D144" s="157"/>
      <c r="E144" s="158"/>
      <c r="F144" s="158"/>
      <c r="G144" s="158"/>
      <c r="H144" s="181" t="str">
        <f t="shared" si="14"/>
        <v/>
      </c>
      <c r="I144" s="221">
        <v>60</v>
      </c>
      <c r="J144" s="131">
        <v>58</v>
      </c>
      <c r="K144" s="131">
        <v>23</v>
      </c>
      <c r="L144" s="167">
        <f t="shared" si="15"/>
        <v>0.39655172413793105</v>
      </c>
      <c r="M144" s="222">
        <v>13</v>
      </c>
      <c r="N144" s="131">
        <v>0</v>
      </c>
      <c r="O144" s="184">
        <f t="shared" si="16"/>
        <v>0</v>
      </c>
      <c r="P144" s="159">
        <f t="shared" si="17"/>
        <v>60</v>
      </c>
      <c r="Q144" s="160">
        <f t="shared" si="18"/>
        <v>71</v>
      </c>
      <c r="R144" s="160" t="str">
        <f t="shared" si="19"/>
        <v/>
      </c>
      <c r="S144" s="176" t="str">
        <f t="shared" si="20"/>
        <v/>
      </c>
      <c r="T144" s="227"/>
    </row>
    <row r="145" spans="1:20" x14ac:dyDescent="0.2">
      <c r="A145" s="175" t="s">
        <v>440</v>
      </c>
      <c r="B145" s="164" t="s">
        <v>8</v>
      </c>
      <c r="C145" s="165" t="s">
        <v>406</v>
      </c>
      <c r="D145" s="157"/>
      <c r="E145" s="158"/>
      <c r="F145" s="158"/>
      <c r="G145" s="158"/>
      <c r="H145" s="181" t="str">
        <f t="shared" si="14"/>
        <v/>
      </c>
      <c r="I145" s="221">
        <v>12</v>
      </c>
      <c r="J145" s="131">
        <v>6</v>
      </c>
      <c r="K145" s="131">
        <v>5</v>
      </c>
      <c r="L145" s="167">
        <f t="shared" si="15"/>
        <v>0.83333333333333337</v>
      </c>
      <c r="M145" s="222">
        <v>0</v>
      </c>
      <c r="N145" s="131">
        <v>6</v>
      </c>
      <c r="O145" s="184">
        <f t="shared" si="16"/>
        <v>0.5</v>
      </c>
      <c r="P145" s="159">
        <f t="shared" si="17"/>
        <v>12</v>
      </c>
      <c r="Q145" s="160">
        <f t="shared" si="18"/>
        <v>6</v>
      </c>
      <c r="R145" s="160">
        <f t="shared" si="19"/>
        <v>6</v>
      </c>
      <c r="S145" s="176">
        <f t="shared" si="20"/>
        <v>0.5</v>
      </c>
      <c r="T145" s="227"/>
    </row>
    <row r="146" spans="1:20" x14ac:dyDescent="0.2">
      <c r="A146" s="175" t="s">
        <v>440</v>
      </c>
      <c r="B146" s="164" t="s">
        <v>8</v>
      </c>
      <c r="C146" s="165" t="s">
        <v>10</v>
      </c>
      <c r="D146" s="157"/>
      <c r="E146" s="158"/>
      <c r="F146" s="158"/>
      <c r="G146" s="158"/>
      <c r="H146" s="181" t="str">
        <f t="shared" si="14"/>
        <v/>
      </c>
      <c r="I146" s="221">
        <v>38</v>
      </c>
      <c r="J146" s="131">
        <v>38</v>
      </c>
      <c r="K146" s="131">
        <v>38</v>
      </c>
      <c r="L146" s="167">
        <f t="shared" si="15"/>
        <v>1</v>
      </c>
      <c r="M146" s="222">
        <v>0</v>
      </c>
      <c r="N146" s="131">
        <v>0</v>
      </c>
      <c r="O146" s="184">
        <f t="shared" si="16"/>
        <v>0</v>
      </c>
      <c r="P146" s="159">
        <f t="shared" si="17"/>
        <v>38</v>
      </c>
      <c r="Q146" s="160">
        <f t="shared" si="18"/>
        <v>38</v>
      </c>
      <c r="R146" s="160" t="str">
        <f t="shared" si="19"/>
        <v/>
      </c>
      <c r="S146" s="176" t="str">
        <f t="shared" si="20"/>
        <v/>
      </c>
      <c r="T146" s="227"/>
    </row>
    <row r="147" spans="1:20" x14ac:dyDescent="0.2">
      <c r="A147" s="175" t="s">
        <v>440</v>
      </c>
      <c r="B147" s="164" t="s">
        <v>13</v>
      </c>
      <c r="C147" s="165" t="s">
        <v>14</v>
      </c>
      <c r="D147" s="157"/>
      <c r="E147" s="158"/>
      <c r="F147" s="158"/>
      <c r="G147" s="158"/>
      <c r="H147" s="181" t="str">
        <f t="shared" si="14"/>
        <v/>
      </c>
      <c r="I147" s="221">
        <v>923</v>
      </c>
      <c r="J147" s="131">
        <v>755</v>
      </c>
      <c r="K147" s="131">
        <v>630</v>
      </c>
      <c r="L147" s="167">
        <f t="shared" si="15"/>
        <v>0.83443708609271527</v>
      </c>
      <c r="M147" s="222">
        <v>3</v>
      </c>
      <c r="N147" s="131">
        <v>112</v>
      </c>
      <c r="O147" s="184">
        <f t="shared" si="16"/>
        <v>0.12873563218390804</v>
      </c>
      <c r="P147" s="159">
        <f t="shared" si="17"/>
        <v>923</v>
      </c>
      <c r="Q147" s="160">
        <f t="shared" si="18"/>
        <v>758</v>
      </c>
      <c r="R147" s="160">
        <f t="shared" si="19"/>
        <v>112</v>
      </c>
      <c r="S147" s="176">
        <f t="shared" si="20"/>
        <v>0.12873563218390804</v>
      </c>
      <c r="T147" s="227"/>
    </row>
    <row r="148" spans="1:20" x14ac:dyDescent="0.2">
      <c r="A148" s="175" t="s">
        <v>440</v>
      </c>
      <c r="B148" s="164" t="s">
        <v>19</v>
      </c>
      <c r="C148" s="165" t="s">
        <v>20</v>
      </c>
      <c r="D148" s="157"/>
      <c r="E148" s="158"/>
      <c r="F148" s="158"/>
      <c r="G148" s="158"/>
      <c r="H148" s="181" t="str">
        <f t="shared" si="14"/>
        <v/>
      </c>
      <c r="I148" s="221">
        <v>3</v>
      </c>
      <c r="J148" s="131">
        <v>0</v>
      </c>
      <c r="K148" s="131">
        <v>0</v>
      </c>
      <c r="L148" s="167" t="str">
        <f t="shared" si="15"/>
        <v/>
      </c>
      <c r="M148" s="222">
        <v>0</v>
      </c>
      <c r="N148" s="131">
        <v>1</v>
      </c>
      <c r="O148" s="184">
        <f t="shared" si="16"/>
        <v>1</v>
      </c>
      <c r="P148" s="159">
        <f t="shared" si="17"/>
        <v>3</v>
      </c>
      <c r="Q148" s="160" t="str">
        <f t="shared" si="18"/>
        <v/>
      </c>
      <c r="R148" s="160">
        <f t="shared" si="19"/>
        <v>1</v>
      </c>
      <c r="S148" s="176" t="str">
        <f t="shared" si="20"/>
        <v/>
      </c>
      <c r="T148" s="227"/>
    </row>
    <row r="149" spans="1:20" ht="29" x14ac:dyDescent="0.2">
      <c r="A149" s="175" t="s">
        <v>440</v>
      </c>
      <c r="B149" s="164" t="s">
        <v>24</v>
      </c>
      <c r="C149" s="165" t="s">
        <v>441</v>
      </c>
      <c r="D149" s="157"/>
      <c r="E149" s="158"/>
      <c r="F149" s="158"/>
      <c r="G149" s="158"/>
      <c r="H149" s="181" t="str">
        <f t="shared" si="14"/>
        <v/>
      </c>
      <c r="I149" s="221">
        <v>22</v>
      </c>
      <c r="J149" s="131">
        <v>20</v>
      </c>
      <c r="K149" s="131">
        <v>13</v>
      </c>
      <c r="L149" s="167">
        <f t="shared" si="15"/>
        <v>0.65</v>
      </c>
      <c r="M149" s="222">
        <v>10</v>
      </c>
      <c r="N149" s="131">
        <v>0</v>
      </c>
      <c r="O149" s="184">
        <f t="shared" si="16"/>
        <v>0</v>
      </c>
      <c r="P149" s="159">
        <f t="shared" si="17"/>
        <v>22</v>
      </c>
      <c r="Q149" s="160">
        <f t="shared" si="18"/>
        <v>30</v>
      </c>
      <c r="R149" s="160" t="str">
        <f t="shared" si="19"/>
        <v/>
      </c>
      <c r="S149" s="176" t="str">
        <f t="shared" si="20"/>
        <v/>
      </c>
      <c r="T149" s="227"/>
    </row>
    <row r="150" spans="1:20" ht="29" x14ac:dyDescent="0.2">
      <c r="A150" s="175" t="s">
        <v>440</v>
      </c>
      <c r="B150" s="164" t="s">
        <v>24</v>
      </c>
      <c r="C150" s="165" t="s">
        <v>556</v>
      </c>
      <c r="D150" s="157"/>
      <c r="E150" s="158"/>
      <c r="F150" s="158"/>
      <c r="G150" s="158"/>
      <c r="H150" s="181" t="str">
        <f t="shared" si="14"/>
        <v/>
      </c>
      <c r="I150" s="221">
        <v>6</v>
      </c>
      <c r="J150" s="131">
        <v>6</v>
      </c>
      <c r="K150" s="131">
        <v>6</v>
      </c>
      <c r="L150" s="167">
        <f t="shared" si="15"/>
        <v>1</v>
      </c>
      <c r="M150" s="222">
        <v>0</v>
      </c>
      <c r="N150" s="131">
        <v>0</v>
      </c>
      <c r="O150" s="184">
        <f t="shared" si="16"/>
        <v>0</v>
      </c>
      <c r="P150" s="159">
        <f t="shared" si="17"/>
        <v>6</v>
      </c>
      <c r="Q150" s="160">
        <f t="shared" si="18"/>
        <v>6</v>
      </c>
      <c r="R150" s="160" t="str">
        <f t="shared" si="19"/>
        <v/>
      </c>
      <c r="S150" s="176" t="str">
        <f t="shared" si="20"/>
        <v/>
      </c>
      <c r="T150" s="227"/>
    </row>
    <row r="151" spans="1:20" ht="29" x14ac:dyDescent="0.2">
      <c r="A151" s="175" t="s">
        <v>440</v>
      </c>
      <c r="B151" s="164" t="s">
        <v>24</v>
      </c>
      <c r="C151" s="165" t="s">
        <v>442</v>
      </c>
      <c r="D151" s="157"/>
      <c r="E151" s="158"/>
      <c r="F151" s="158"/>
      <c r="G151" s="158"/>
      <c r="H151" s="181" t="str">
        <f t="shared" si="14"/>
        <v/>
      </c>
      <c r="I151" s="221">
        <v>57</v>
      </c>
      <c r="J151" s="131">
        <v>52</v>
      </c>
      <c r="K151" s="131">
        <v>15</v>
      </c>
      <c r="L151" s="167">
        <f t="shared" si="15"/>
        <v>0.28846153846153844</v>
      </c>
      <c r="M151" s="222">
        <v>1</v>
      </c>
      <c r="N151" s="131">
        <v>3</v>
      </c>
      <c r="O151" s="184">
        <f t="shared" si="16"/>
        <v>5.3571428571428568E-2</v>
      </c>
      <c r="P151" s="159">
        <f t="shared" si="17"/>
        <v>57</v>
      </c>
      <c r="Q151" s="160">
        <f t="shared" si="18"/>
        <v>53</v>
      </c>
      <c r="R151" s="160">
        <f t="shared" si="19"/>
        <v>3</v>
      </c>
      <c r="S151" s="176">
        <f t="shared" si="20"/>
        <v>5.3571428571428568E-2</v>
      </c>
      <c r="T151" s="227"/>
    </row>
    <row r="152" spans="1:20" ht="29" x14ac:dyDescent="0.2">
      <c r="A152" s="175" t="s">
        <v>440</v>
      </c>
      <c r="B152" s="164" t="s">
        <v>24</v>
      </c>
      <c r="C152" s="165" t="s">
        <v>557</v>
      </c>
      <c r="D152" s="157"/>
      <c r="E152" s="158"/>
      <c r="F152" s="158"/>
      <c r="G152" s="158"/>
      <c r="H152" s="181" t="str">
        <f t="shared" si="14"/>
        <v/>
      </c>
      <c r="I152" s="221">
        <v>2</v>
      </c>
      <c r="J152" s="131">
        <v>2</v>
      </c>
      <c r="K152" s="131">
        <v>2</v>
      </c>
      <c r="L152" s="167">
        <f t="shared" si="15"/>
        <v>1</v>
      </c>
      <c r="M152" s="222">
        <v>0</v>
      </c>
      <c r="N152" s="131">
        <v>0</v>
      </c>
      <c r="O152" s="184">
        <f t="shared" si="16"/>
        <v>0</v>
      </c>
      <c r="P152" s="159">
        <f t="shared" si="17"/>
        <v>2</v>
      </c>
      <c r="Q152" s="160">
        <f t="shared" si="18"/>
        <v>2</v>
      </c>
      <c r="R152" s="160" t="str">
        <f t="shared" si="19"/>
        <v/>
      </c>
      <c r="S152" s="176" t="str">
        <f t="shared" si="20"/>
        <v/>
      </c>
      <c r="T152" s="227"/>
    </row>
    <row r="153" spans="1:20" ht="29" x14ac:dyDescent="0.2">
      <c r="A153" s="175" t="s">
        <v>440</v>
      </c>
      <c r="B153" s="164" t="s">
        <v>24</v>
      </c>
      <c r="C153" s="165" t="s">
        <v>25</v>
      </c>
      <c r="D153" s="157"/>
      <c r="E153" s="158"/>
      <c r="F153" s="158"/>
      <c r="G153" s="158"/>
      <c r="H153" s="181" t="str">
        <f t="shared" si="14"/>
        <v/>
      </c>
      <c r="I153" s="221">
        <v>124</v>
      </c>
      <c r="J153" s="131">
        <v>107</v>
      </c>
      <c r="K153" s="131">
        <v>102</v>
      </c>
      <c r="L153" s="167">
        <f t="shared" si="15"/>
        <v>0.95327102803738317</v>
      </c>
      <c r="M153" s="222">
        <v>0</v>
      </c>
      <c r="N153" s="131">
        <v>12</v>
      </c>
      <c r="O153" s="184">
        <f t="shared" si="16"/>
        <v>0.10084033613445378</v>
      </c>
      <c r="P153" s="159">
        <f t="shared" si="17"/>
        <v>124</v>
      </c>
      <c r="Q153" s="160">
        <f t="shared" si="18"/>
        <v>107</v>
      </c>
      <c r="R153" s="160">
        <f t="shared" si="19"/>
        <v>12</v>
      </c>
      <c r="S153" s="176">
        <f t="shared" si="20"/>
        <v>0.10084033613445378</v>
      </c>
      <c r="T153" s="227"/>
    </row>
    <row r="154" spans="1:20" ht="29" x14ac:dyDescent="0.2">
      <c r="A154" s="175" t="s">
        <v>440</v>
      </c>
      <c r="B154" s="164" t="s">
        <v>24</v>
      </c>
      <c r="C154" s="165" t="s">
        <v>443</v>
      </c>
      <c r="D154" s="157"/>
      <c r="E154" s="158"/>
      <c r="F154" s="158"/>
      <c r="G154" s="158"/>
      <c r="H154" s="181" t="str">
        <f t="shared" si="14"/>
        <v/>
      </c>
      <c r="I154" s="221">
        <v>10</v>
      </c>
      <c r="J154" s="131">
        <v>10</v>
      </c>
      <c r="K154" s="131">
        <v>8</v>
      </c>
      <c r="L154" s="167">
        <f t="shared" si="15"/>
        <v>0.8</v>
      </c>
      <c r="M154" s="222">
        <v>0</v>
      </c>
      <c r="N154" s="131">
        <v>0</v>
      </c>
      <c r="O154" s="184">
        <f t="shared" si="16"/>
        <v>0</v>
      </c>
      <c r="P154" s="159">
        <f t="shared" si="17"/>
        <v>10</v>
      </c>
      <c r="Q154" s="160">
        <f t="shared" si="18"/>
        <v>10</v>
      </c>
      <c r="R154" s="160" t="str">
        <f t="shared" si="19"/>
        <v/>
      </c>
      <c r="S154" s="176" t="str">
        <f t="shared" si="20"/>
        <v/>
      </c>
      <c r="T154" s="227"/>
    </row>
    <row r="155" spans="1:20" x14ac:dyDescent="0.2">
      <c r="A155" s="175" t="s">
        <v>440</v>
      </c>
      <c r="B155" s="164" t="s">
        <v>26</v>
      </c>
      <c r="C155" s="165" t="s">
        <v>27</v>
      </c>
      <c r="D155" s="157"/>
      <c r="E155" s="158"/>
      <c r="F155" s="158"/>
      <c r="G155" s="158"/>
      <c r="H155" s="181" t="str">
        <f t="shared" si="14"/>
        <v/>
      </c>
      <c r="I155" s="221">
        <v>4</v>
      </c>
      <c r="J155" s="131">
        <v>4</v>
      </c>
      <c r="K155" s="131">
        <v>4</v>
      </c>
      <c r="L155" s="167">
        <f t="shared" si="15"/>
        <v>1</v>
      </c>
      <c r="M155" s="222">
        <v>0</v>
      </c>
      <c r="N155" s="131">
        <v>0</v>
      </c>
      <c r="O155" s="184">
        <f t="shared" si="16"/>
        <v>0</v>
      </c>
      <c r="P155" s="159">
        <f t="shared" si="17"/>
        <v>4</v>
      </c>
      <c r="Q155" s="160">
        <f t="shared" si="18"/>
        <v>4</v>
      </c>
      <c r="R155" s="160" t="str">
        <f t="shared" si="19"/>
        <v/>
      </c>
      <c r="S155" s="176" t="str">
        <f t="shared" si="20"/>
        <v/>
      </c>
      <c r="T155" s="227"/>
    </row>
    <row r="156" spans="1:20" x14ac:dyDescent="0.2">
      <c r="A156" s="175" t="s">
        <v>440</v>
      </c>
      <c r="B156" s="164" t="s">
        <v>30</v>
      </c>
      <c r="C156" s="165" t="s">
        <v>31</v>
      </c>
      <c r="D156" s="157"/>
      <c r="E156" s="158"/>
      <c r="F156" s="158"/>
      <c r="G156" s="158"/>
      <c r="H156" s="181" t="str">
        <f t="shared" si="14"/>
        <v/>
      </c>
      <c r="I156" s="221">
        <v>109</v>
      </c>
      <c r="J156" s="131">
        <v>94</v>
      </c>
      <c r="K156" s="131">
        <v>88</v>
      </c>
      <c r="L156" s="167">
        <f t="shared" si="15"/>
        <v>0.93617021276595747</v>
      </c>
      <c r="M156" s="222">
        <v>1</v>
      </c>
      <c r="N156" s="131">
        <v>11</v>
      </c>
      <c r="O156" s="184">
        <f t="shared" si="16"/>
        <v>0.10377358490566038</v>
      </c>
      <c r="P156" s="159">
        <f t="shared" si="17"/>
        <v>109</v>
      </c>
      <c r="Q156" s="160">
        <f t="shared" si="18"/>
        <v>95</v>
      </c>
      <c r="R156" s="160">
        <f t="shared" si="19"/>
        <v>11</v>
      </c>
      <c r="S156" s="176">
        <f t="shared" si="20"/>
        <v>0.10377358490566038</v>
      </c>
      <c r="T156" s="227"/>
    </row>
    <row r="157" spans="1:20" x14ac:dyDescent="0.2">
      <c r="A157" s="175" t="s">
        <v>440</v>
      </c>
      <c r="B157" s="164" t="s">
        <v>33</v>
      </c>
      <c r="C157" s="165" t="s">
        <v>444</v>
      </c>
      <c r="D157" s="157"/>
      <c r="E157" s="158"/>
      <c r="F157" s="158"/>
      <c r="G157" s="158"/>
      <c r="H157" s="181" t="str">
        <f t="shared" si="14"/>
        <v/>
      </c>
      <c r="I157" s="221">
        <v>169</v>
      </c>
      <c r="J157" s="131">
        <v>161</v>
      </c>
      <c r="K157" s="131">
        <v>160</v>
      </c>
      <c r="L157" s="167">
        <f t="shared" si="15"/>
        <v>0.99378881987577639</v>
      </c>
      <c r="M157" s="222">
        <v>0</v>
      </c>
      <c r="N157" s="131">
        <v>4</v>
      </c>
      <c r="O157" s="184">
        <f t="shared" si="16"/>
        <v>2.4242424242424242E-2</v>
      </c>
      <c r="P157" s="159">
        <f t="shared" si="17"/>
        <v>169</v>
      </c>
      <c r="Q157" s="160">
        <f t="shared" si="18"/>
        <v>161</v>
      </c>
      <c r="R157" s="160">
        <f t="shared" si="19"/>
        <v>4</v>
      </c>
      <c r="S157" s="176">
        <f t="shared" si="20"/>
        <v>2.4242424242424242E-2</v>
      </c>
      <c r="T157" s="227"/>
    </row>
    <row r="158" spans="1:20" x14ac:dyDescent="0.2">
      <c r="A158" s="175" t="s">
        <v>440</v>
      </c>
      <c r="B158" s="164" t="s">
        <v>33</v>
      </c>
      <c r="C158" s="165" t="s">
        <v>34</v>
      </c>
      <c r="D158" s="157"/>
      <c r="E158" s="158"/>
      <c r="F158" s="158"/>
      <c r="G158" s="158"/>
      <c r="H158" s="181" t="str">
        <f t="shared" si="14"/>
        <v/>
      </c>
      <c r="I158" s="221">
        <v>86</v>
      </c>
      <c r="J158" s="131">
        <v>77</v>
      </c>
      <c r="K158" s="131">
        <v>59</v>
      </c>
      <c r="L158" s="167">
        <f t="shared" si="15"/>
        <v>0.76623376623376627</v>
      </c>
      <c r="M158" s="222">
        <v>0</v>
      </c>
      <c r="N158" s="131">
        <v>4</v>
      </c>
      <c r="O158" s="184">
        <f t="shared" si="16"/>
        <v>4.9382716049382713E-2</v>
      </c>
      <c r="P158" s="159">
        <f t="shared" si="17"/>
        <v>86</v>
      </c>
      <c r="Q158" s="160">
        <f t="shared" si="18"/>
        <v>77</v>
      </c>
      <c r="R158" s="160">
        <f t="shared" si="19"/>
        <v>4</v>
      </c>
      <c r="S158" s="176">
        <f t="shared" si="20"/>
        <v>4.9382716049382713E-2</v>
      </c>
      <c r="T158" s="227"/>
    </row>
    <row r="159" spans="1:20" ht="29" x14ac:dyDescent="0.2">
      <c r="A159" s="175" t="s">
        <v>440</v>
      </c>
      <c r="B159" s="164" t="s">
        <v>38</v>
      </c>
      <c r="C159" s="165" t="s">
        <v>39</v>
      </c>
      <c r="D159" s="157"/>
      <c r="E159" s="158"/>
      <c r="F159" s="158"/>
      <c r="G159" s="158"/>
      <c r="H159" s="181" t="str">
        <f t="shared" si="14"/>
        <v/>
      </c>
      <c r="I159" s="221">
        <v>197</v>
      </c>
      <c r="J159" s="131">
        <v>121</v>
      </c>
      <c r="K159" s="131">
        <v>62</v>
      </c>
      <c r="L159" s="167">
        <f t="shared" si="15"/>
        <v>0.51239669421487599</v>
      </c>
      <c r="M159" s="222">
        <v>7</v>
      </c>
      <c r="N159" s="131">
        <v>72</v>
      </c>
      <c r="O159" s="184">
        <f t="shared" si="16"/>
        <v>0.36</v>
      </c>
      <c r="P159" s="159">
        <f t="shared" si="17"/>
        <v>197</v>
      </c>
      <c r="Q159" s="160">
        <f t="shared" si="18"/>
        <v>128</v>
      </c>
      <c r="R159" s="160">
        <f t="shared" si="19"/>
        <v>72</v>
      </c>
      <c r="S159" s="176">
        <f t="shared" si="20"/>
        <v>0.36</v>
      </c>
      <c r="T159" s="227"/>
    </row>
    <row r="160" spans="1:20" x14ac:dyDescent="0.2">
      <c r="A160" s="175" t="s">
        <v>440</v>
      </c>
      <c r="B160" s="164" t="s">
        <v>40</v>
      </c>
      <c r="C160" s="165" t="s">
        <v>41</v>
      </c>
      <c r="D160" s="157"/>
      <c r="E160" s="158"/>
      <c r="F160" s="158"/>
      <c r="G160" s="158"/>
      <c r="H160" s="181" t="str">
        <f t="shared" si="14"/>
        <v/>
      </c>
      <c r="I160" s="221">
        <v>4447</v>
      </c>
      <c r="J160" s="131">
        <v>4084</v>
      </c>
      <c r="K160" s="131">
        <v>2248</v>
      </c>
      <c r="L160" s="167">
        <f t="shared" si="15"/>
        <v>0.5504407443682664</v>
      </c>
      <c r="M160" s="222">
        <v>11</v>
      </c>
      <c r="N160" s="131">
        <v>339</v>
      </c>
      <c r="O160" s="184">
        <f t="shared" si="16"/>
        <v>7.6454668470906637E-2</v>
      </c>
      <c r="P160" s="159">
        <f t="shared" si="17"/>
        <v>4447</v>
      </c>
      <c r="Q160" s="160">
        <f t="shared" si="18"/>
        <v>4095</v>
      </c>
      <c r="R160" s="160">
        <f t="shared" si="19"/>
        <v>339</v>
      </c>
      <c r="S160" s="176">
        <f t="shared" si="20"/>
        <v>7.6454668470906637E-2</v>
      </c>
      <c r="T160" s="227"/>
    </row>
    <row r="161" spans="1:20" x14ac:dyDescent="0.2">
      <c r="A161" s="175" t="s">
        <v>440</v>
      </c>
      <c r="B161" s="164" t="s">
        <v>63</v>
      </c>
      <c r="C161" s="165" t="s">
        <v>64</v>
      </c>
      <c r="D161" s="157"/>
      <c r="E161" s="158"/>
      <c r="F161" s="158"/>
      <c r="G161" s="158"/>
      <c r="H161" s="181" t="str">
        <f t="shared" si="14"/>
        <v/>
      </c>
      <c r="I161" s="221">
        <v>1862</v>
      </c>
      <c r="J161" s="131">
        <v>965</v>
      </c>
      <c r="K161" s="131">
        <v>640</v>
      </c>
      <c r="L161" s="167">
        <f t="shared" si="15"/>
        <v>0.66321243523316065</v>
      </c>
      <c r="M161" s="222">
        <v>0</v>
      </c>
      <c r="N161" s="131">
        <v>878</v>
      </c>
      <c r="O161" s="184">
        <f t="shared" si="16"/>
        <v>0.47639717851329355</v>
      </c>
      <c r="P161" s="159">
        <f t="shared" si="17"/>
        <v>1862</v>
      </c>
      <c r="Q161" s="160">
        <f t="shared" si="18"/>
        <v>965</v>
      </c>
      <c r="R161" s="160">
        <f t="shared" si="19"/>
        <v>878</v>
      </c>
      <c r="S161" s="176">
        <f t="shared" si="20"/>
        <v>0.47639717851329355</v>
      </c>
      <c r="T161" s="227"/>
    </row>
    <row r="162" spans="1:20" x14ac:dyDescent="0.2">
      <c r="A162" s="175" t="s">
        <v>440</v>
      </c>
      <c r="B162" s="164" t="s">
        <v>69</v>
      </c>
      <c r="C162" s="165" t="s">
        <v>70</v>
      </c>
      <c r="D162" s="157"/>
      <c r="E162" s="158"/>
      <c r="F162" s="158"/>
      <c r="G162" s="158"/>
      <c r="H162" s="181" t="str">
        <f t="shared" si="14"/>
        <v/>
      </c>
      <c r="I162" s="221">
        <v>1</v>
      </c>
      <c r="J162" s="131">
        <v>1</v>
      </c>
      <c r="K162" s="131">
        <v>1</v>
      </c>
      <c r="L162" s="167">
        <f t="shared" si="15"/>
        <v>1</v>
      </c>
      <c r="M162" s="222">
        <v>0</v>
      </c>
      <c r="N162" s="131">
        <v>0</v>
      </c>
      <c r="O162" s="184">
        <f t="shared" si="16"/>
        <v>0</v>
      </c>
      <c r="P162" s="159">
        <f t="shared" si="17"/>
        <v>1</v>
      </c>
      <c r="Q162" s="160">
        <f t="shared" si="18"/>
        <v>1</v>
      </c>
      <c r="R162" s="160" t="str">
        <f t="shared" si="19"/>
        <v/>
      </c>
      <c r="S162" s="176" t="str">
        <f t="shared" si="20"/>
        <v/>
      </c>
      <c r="T162" s="227"/>
    </row>
    <row r="163" spans="1:20" x14ac:dyDescent="0.2">
      <c r="A163" s="175" t="s">
        <v>440</v>
      </c>
      <c r="B163" s="164" t="s">
        <v>72</v>
      </c>
      <c r="C163" s="165" t="s">
        <v>244</v>
      </c>
      <c r="D163" s="157"/>
      <c r="E163" s="158"/>
      <c r="F163" s="158"/>
      <c r="G163" s="158"/>
      <c r="H163" s="181" t="str">
        <f t="shared" si="14"/>
        <v/>
      </c>
      <c r="I163" s="221">
        <v>7</v>
      </c>
      <c r="J163" s="131">
        <v>3</v>
      </c>
      <c r="K163" s="131">
        <v>2</v>
      </c>
      <c r="L163" s="167">
        <f t="shared" si="15"/>
        <v>0.66666666666666663</v>
      </c>
      <c r="M163" s="222">
        <v>1</v>
      </c>
      <c r="N163" s="131">
        <v>0</v>
      </c>
      <c r="O163" s="184">
        <f t="shared" si="16"/>
        <v>0</v>
      </c>
      <c r="P163" s="159">
        <f t="shared" si="17"/>
        <v>7</v>
      </c>
      <c r="Q163" s="160">
        <f t="shared" si="18"/>
        <v>4</v>
      </c>
      <c r="R163" s="160" t="str">
        <f t="shared" si="19"/>
        <v/>
      </c>
      <c r="S163" s="176" t="str">
        <f t="shared" si="20"/>
        <v/>
      </c>
      <c r="T163" s="227"/>
    </row>
    <row r="164" spans="1:20" x14ac:dyDescent="0.2">
      <c r="A164" s="175" t="s">
        <v>440</v>
      </c>
      <c r="B164" s="164" t="s">
        <v>76</v>
      </c>
      <c r="C164" s="165" t="s">
        <v>77</v>
      </c>
      <c r="D164" s="157"/>
      <c r="E164" s="158"/>
      <c r="F164" s="158"/>
      <c r="G164" s="158"/>
      <c r="H164" s="181" t="str">
        <f t="shared" si="14"/>
        <v/>
      </c>
      <c r="I164" s="221">
        <v>2</v>
      </c>
      <c r="J164" s="131">
        <v>2</v>
      </c>
      <c r="K164" s="131">
        <v>1</v>
      </c>
      <c r="L164" s="167">
        <f t="shared" si="15"/>
        <v>0.5</v>
      </c>
      <c r="M164" s="222">
        <v>0</v>
      </c>
      <c r="N164" s="131">
        <v>0</v>
      </c>
      <c r="O164" s="184">
        <f t="shared" si="16"/>
        <v>0</v>
      </c>
      <c r="P164" s="159">
        <f t="shared" si="17"/>
        <v>2</v>
      </c>
      <c r="Q164" s="160">
        <f t="shared" si="18"/>
        <v>2</v>
      </c>
      <c r="R164" s="160" t="str">
        <f t="shared" si="19"/>
        <v/>
      </c>
      <c r="S164" s="176" t="str">
        <f t="shared" si="20"/>
        <v/>
      </c>
      <c r="T164" s="227"/>
    </row>
    <row r="165" spans="1:20" x14ac:dyDescent="0.2">
      <c r="A165" s="175" t="s">
        <v>440</v>
      </c>
      <c r="B165" s="164" t="s">
        <v>76</v>
      </c>
      <c r="C165" s="165" t="s">
        <v>275</v>
      </c>
      <c r="D165" s="157"/>
      <c r="E165" s="158"/>
      <c r="F165" s="158"/>
      <c r="G165" s="158"/>
      <c r="H165" s="181" t="str">
        <f t="shared" si="14"/>
        <v/>
      </c>
      <c r="I165" s="221">
        <v>1</v>
      </c>
      <c r="J165" s="131">
        <v>1</v>
      </c>
      <c r="K165" s="131">
        <v>1</v>
      </c>
      <c r="L165" s="167">
        <f t="shared" si="15"/>
        <v>1</v>
      </c>
      <c r="M165" s="222">
        <v>0</v>
      </c>
      <c r="N165" s="131">
        <v>0</v>
      </c>
      <c r="O165" s="184">
        <f t="shared" si="16"/>
        <v>0</v>
      </c>
      <c r="P165" s="159">
        <f t="shared" si="17"/>
        <v>1</v>
      </c>
      <c r="Q165" s="160">
        <f t="shared" si="18"/>
        <v>1</v>
      </c>
      <c r="R165" s="160" t="str">
        <f t="shared" si="19"/>
        <v/>
      </c>
      <c r="S165" s="176" t="str">
        <f t="shared" si="20"/>
        <v/>
      </c>
      <c r="T165" s="227"/>
    </row>
    <row r="166" spans="1:20" x14ac:dyDescent="0.2">
      <c r="A166" s="175" t="s">
        <v>440</v>
      </c>
      <c r="B166" s="164" t="s">
        <v>76</v>
      </c>
      <c r="C166" s="165" t="s">
        <v>276</v>
      </c>
      <c r="D166" s="157"/>
      <c r="E166" s="158"/>
      <c r="F166" s="158"/>
      <c r="G166" s="158"/>
      <c r="H166" s="181" t="str">
        <f t="shared" si="14"/>
        <v/>
      </c>
      <c r="I166" s="221">
        <v>1</v>
      </c>
      <c r="J166" s="131">
        <v>1</v>
      </c>
      <c r="K166" s="131">
        <v>0</v>
      </c>
      <c r="L166" s="167">
        <f t="shared" si="15"/>
        <v>0</v>
      </c>
      <c r="M166" s="222">
        <v>1</v>
      </c>
      <c r="N166" s="131">
        <v>0</v>
      </c>
      <c r="O166" s="184">
        <f t="shared" si="16"/>
        <v>0</v>
      </c>
      <c r="P166" s="159">
        <f t="shared" si="17"/>
        <v>1</v>
      </c>
      <c r="Q166" s="160">
        <f t="shared" si="18"/>
        <v>2</v>
      </c>
      <c r="R166" s="160" t="str">
        <f t="shared" si="19"/>
        <v/>
      </c>
      <c r="S166" s="176" t="str">
        <f t="shared" si="20"/>
        <v/>
      </c>
      <c r="T166" s="227"/>
    </row>
    <row r="167" spans="1:20" x14ac:dyDescent="0.2">
      <c r="A167" s="175" t="s">
        <v>440</v>
      </c>
      <c r="B167" s="164" t="s">
        <v>76</v>
      </c>
      <c r="C167" s="165" t="s">
        <v>277</v>
      </c>
      <c r="D167" s="157"/>
      <c r="E167" s="158"/>
      <c r="F167" s="158"/>
      <c r="G167" s="158"/>
      <c r="H167" s="181" t="str">
        <f t="shared" si="14"/>
        <v/>
      </c>
      <c r="I167" s="221">
        <v>1</v>
      </c>
      <c r="J167" s="131">
        <v>1</v>
      </c>
      <c r="K167" s="131">
        <v>1</v>
      </c>
      <c r="L167" s="167">
        <f t="shared" si="15"/>
        <v>1</v>
      </c>
      <c r="M167" s="222">
        <v>0</v>
      </c>
      <c r="N167" s="131">
        <v>0</v>
      </c>
      <c r="O167" s="184">
        <f t="shared" si="16"/>
        <v>0</v>
      </c>
      <c r="P167" s="159">
        <f t="shared" si="17"/>
        <v>1</v>
      </c>
      <c r="Q167" s="160">
        <f t="shared" si="18"/>
        <v>1</v>
      </c>
      <c r="R167" s="160" t="str">
        <f t="shared" si="19"/>
        <v/>
      </c>
      <c r="S167" s="176" t="str">
        <f t="shared" si="20"/>
        <v/>
      </c>
      <c r="T167" s="227"/>
    </row>
    <row r="168" spans="1:20" x14ac:dyDescent="0.2">
      <c r="A168" s="175" t="s">
        <v>440</v>
      </c>
      <c r="B168" s="164" t="s">
        <v>81</v>
      </c>
      <c r="C168" s="165" t="s">
        <v>82</v>
      </c>
      <c r="D168" s="157"/>
      <c r="E168" s="158"/>
      <c r="F168" s="158"/>
      <c r="G168" s="158"/>
      <c r="H168" s="181" t="str">
        <f t="shared" si="14"/>
        <v/>
      </c>
      <c r="I168" s="221">
        <v>427</v>
      </c>
      <c r="J168" s="131">
        <v>363</v>
      </c>
      <c r="K168" s="131">
        <v>56</v>
      </c>
      <c r="L168" s="167">
        <f t="shared" si="15"/>
        <v>0.15426997245179064</v>
      </c>
      <c r="M168" s="222">
        <v>0</v>
      </c>
      <c r="N168" s="131">
        <v>42</v>
      </c>
      <c r="O168" s="184">
        <f t="shared" si="16"/>
        <v>0.1037037037037037</v>
      </c>
      <c r="P168" s="159">
        <f t="shared" si="17"/>
        <v>427</v>
      </c>
      <c r="Q168" s="160">
        <f t="shared" si="18"/>
        <v>363</v>
      </c>
      <c r="R168" s="160">
        <f t="shared" si="19"/>
        <v>42</v>
      </c>
      <c r="S168" s="176">
        <f t="shared" si="20"/>
        <v>0.1037037037037037</v>
      </c>
      <c r="T168" s="227"/>
    </row>
    <row r="169" spans="1:20" x14ac:dyDescent="0.2">
      <c r="A169" s="175" t="s">
        <v>440</v>
      </c>
      <c r="B169" s="164" t="s">
        <v>90</v>
      </c>
      <c r="C169" s="165" t="s">
        <v>91</v>
      </c>
      <c r="D169" s="157"/>
      <c r="E169" s="158"/>
      <c r="F169" s="158"/>
      <c r="G169" s="158"/>
      <c r="H169" s="181" t="str">
        <f t="shared" si="14"/>
        <v/>
      </c>
      <c r="I169" s="221">
        <v>2154</v>
      </c>
      <c r="J169" s="131">
        <v>1466</v>
      </c>
      <c r="K169" s="131">
        <v>1163</v>
      </c>
      <c r="L169" s="167">
        <f t="shared" si="15"/>
        <v>0.79331514324693042</v>
      </c>
      <c r="M169" s="222">
        <v>30</v>
      </c>
      <c r="N169" s="131">
        <v>569</v>
      </c>
      <c r="O169" s="184">
        <f t="shared" si="16"/>
        <v>0.27554479418886196</v>
      </c>
      <c r="P169" s="159">
        <f t="shared" si="17"/>
        <v>2154</v>
      </c>
      <c r="Q169" s="160">
        <f t="shared" si="18"/>
        <v>1496</v>
      </c>
      <c r="R169" s="160">
        <f t="shared" si="19"/>
        <v>569</v>
      </c>
      <c r="S169" s="176">
        <f t="shared" si="20"/>
        <v>0.27554479418886196</v>
      </c>
      <c r="T169" s="227"/>
    </row>
    <row r="170" spans="1:20" x14ac:dyDescent="0.2">
      <c r="A170" s="175" t="s">
        <v>440</v>
      </c>
      <c r="B170" s="164" t="s">
        <v>96</v>
      </c>
      <c r="C170" s="165" t="s">
        <v>97</v>
      </c>
      <c r="D170" s="157"/>
      <c r="E170" s="158"/>
      <c r="F170" s="158"/>
      <c r="G170" s="158"/>
      <c r="H170" s="181" t="str">
        <f t="shared" si="14"/>
        <v/>
      </c>
      <c r="I170" s="221">
        <v>3099</v>
      </c>
      <c r="J170" s="131">
        <v>2794</v>
      </c>
      <c r="K170" s="131">
        <v>2461</v>
      </c>
      <c r="L170" s="167">
        <f t="shared" si="15"/>
        <v>0.88081603435934142</v>
      </c>
      <c r="M170" s="222">
        <v>3</v>
      </c>
      <c r="N170" s="131">
        <v>264</v>
      </c>
      <c r="O170" s="184">
        <f t="shared" si="16"/>
        <v>8.6246324730480231E-2</v>
      </c>
      <c r="P170" s="159">
        <f t="shared" si="17"/>
        <v>3099</v>
      </c>
      <c r="Q170" s="160">
        <f t="shared" si="18"/>
        <v>2797</v>
      </c>
      <c r="R170" s="160">
        <f t="shared" si="19"/>
        <v>264</v>
      </c>
      <c r="S170" s="176">
        <f t="shared" si="20"/>
        <v>8.6246324730480231E-2</v>
      </c>
      <c r="T170" s="227"/>
    </row>
    <row r="171" spans="1:20" x14ac:dyDescent="0.2">
      <c r="A171" s="175" t="s">
        <v>440</v>
      </c>
      <c r="B171" s="164" t="s">
        <v>521</v>
      </c>
      <c r="C171" s="165" t="s">
        <v>98</v>
      </c>
      <c r="D171" s="157"/>
      <c r="E171" s="158"/>
      <c r="F171" s="158"/>
      <c r="G171" s="158"/>
      <c r="H171" s="181" t="str">
        <f t="shared" si="14"/>
        <v/>
      </c>
      <c r="I171" s="221">
        <v>1016</v>
      </c>
      <c r="J171" s="131">
        <v>535</v>
      </c>
      <c r="K171" s="131">
        <v>90</v>
      </c>
      <c r="L171" s="167">
        <f t="shared" si="15"/>
        <v>0.16822429906542055</v>
      </c>
      <c r="M171" s="222">
        <v>4</v>
      </c>
      <c r="N171" s="131">
        <v>460</v>
      </c>
      <c r="O171" s="184">
        <f t="shared" si="16"/>
        <v>0.46046046046046046</v>
      </c>
      <c r="P171" s="159">
        <f t="shared" si="17"/>
        <v>1016</v>
      </c>
      <c r="Q171" s="160">
        <f t="shared" si="18"/>
        <v>539</v>
      </c>
      <c r="R171" s="160">
        <f t="shared" si="19"/>
        <v>460</v>
      </c>
      <c r="S171" s="176">
        <f t="shared" si="20"/>
        <v>0.46046046046046046</v>
      </c>
      <c r="T171" s="227"/>
    </row>
    <row r="172" spans="1:20" x14ac:dyDescent="0.2">
      <c r="A172" s="175" t="s">
        <v>440</v>
      </c>
      <c r="B172" s="164" t="s">
        <v>99</v>
      </c>
      <c r="C172" s="165" t="s">
        <v>486</v>
      </c>
      <c r="D172" s="157"/>
      <c r="E172" s="158"/>
      <c r="F172" s="158"/>
      <c r="G172" s="158"/>
      <c r="H172" s="181" t="str">
        <f t="shared" si="14"/>
        <v/>
      </c>
      <c r="I172" s="221">
        <v>303</v>
      </c>
      <c r="J172" s="131">
        <v>235</v>
      </c>
      <c r="K172" s="131">
        <v>63</v>
      </c>
      <c r="L172" s="167">
        <f t="shared" si="15"/>
        <v>0.26808510638297872</v>
      </c>
      <c r="M172" s="222">
        <v>17</v>
      </c>
      <c r="N172" s="131">
        <v>63</v>
      </c>
      <c r="O172" s="184">
        <f t="shared" si="16"/>
        <v>0.2</v>
      </c>
      <c r="P172" s="159">
        <f t="shared" si="17"/>
        <v>303</v>
      </c>
      <c r="Q172" s="160">
        <f t="shared" si="18"/>
        <v>252</v>
      </c>
      <c r="R172" s="160">
        <f t="shared" si="19"/>
        <v>63</v>
      </c>
      <c r="S172" s="176">
        <f t="shared" si="20"/>
        <v>0.2</v>
      </c>
      <c r="T172" s="227"/>
    </row>
    <row r="173" spans="1:20" x14ac:dyDescent="0.2">
      <c r="A173" s="175" t="s">
        <v>440</v>
      </c>
      <c r="B173" s="164" t="s">
        <v>101</v>
      </c>
      <c r="C173" s="165" t="s">
        <v>102</v>
      </c>
      <c r="D173" s="157"/>
      <c r="E173" s="158"/>
      <c r="F173" s="158"/>
      <c r="G173" s="158"/>
      <c r="H173" s="181" t="str">
        <f t="shared" si="14"/>
        <v/>
      </c>
      <c r="I173" s="221">
        <v>477</v>
      </c>
      <c r="J173" s="131">
        <v>436</v>
      </c>
      <c r="K173" s="131">
        <v>237</v>
      </c>
      <c r="L173" s="167">
        <f t="shared" si="15"/>
        <v>0.54357798165137616</v>
      </c>
      <c r="M173" s="222">
        <v>8</v>
      </c>
      <c r="N173" s="131">
        <v>19</v>
      </c>
      <c r="O173" s="184">
        <f t="shared" si="16"/>
        <v>4.1036717062634988E-2</v>
      </c>
      <c r="P173" s="159">
        <f t="shared" si="17"/>
        <v>477</v>
      </c>
      <c r="Q173" s="160">
        <f t="shared" si="18"/>
        <v>444</v>
      </c>
      <c r="R173" s="160">
        <f t="shared" si="19"/>
        <v>19</v>
      </c>
      <c r="S173" s="176">
        <f t="shared" si="20"/>
        <v>4.1036717062634988E-2</v>
      </c>
      <c r="T173" s="227"/>
    </row>
    <row r="174" spans="1:20" x14ac:dyDescent="0.2">
      <c r="A174" s="175" t="s">
        <v>440</v>
      </c>
      <c r="B174" s="164" t="s">
        <v>103</v>
      </c>
      <c r="C174" s="165" t="s">
        <v>104</v>
      </c>
      <c r="D174" s="157"/>
      <c r="E174" s="158"/>
      <c r="F174" s="158"/>
      <c r="G174" s="158"/>
      <c r="H174" s="181" t="str">
        <f t="shared" si="14"/>
        <v/>
      </c>
      <c r="I174" s="221">
        <v>107</v>
      </c>
      <c r="J174" s="131">
        <v>95</v>
      </c>
      <c r="K174" s="131">
        <v>67</v>
      </c>
      <c r="L174" s="167">
        <f t="shared" si="15"/>
        <v>0.70526315789473681</v>
      </c>
      <c r="M174" s="222">
        <v>24</v>
      </c>
      <c r="N174" s="131">
        <v>6</v>
      </c>
      <c r="O174" s="184">
        <f t="shared" si="16"/>
        <v>4.8000000000000001E-2</v>
      </c>
      <c r="P174" s="159">
        <f t="shared" si="17"/>
        <v>107</v>
      </c>
      <c r="Q174" s="160">
        <f t="shared" si="18"/>
        <v>119</v>
      </c>
      <c r="R174" s="160">
        <f t="shared" si="19"/>
        <v>6</v>
      </c>
      <c r="S174" s="176">
        <f t="shared" si="20"/>
        <v>4.8000000000000001E-2</v>
      </c>
      <c r="T174" s="227"/>
    </row>
    <row r="175" spans="1:20" x14ac:dyDescent="0.2">
      <c r="A175" s="175" t="s">
        <v>440</v>
      </c>
      <c r="B175" s="164" t="s">
        <v>105</v>
      </c>
      <c r="C175" s="165" t="s">
        <v>284</v>
      </c>
      <c r="D175" s="157"/>
      <c r="E175" s="158"/>
      <c r="F175" s="158"/>
      <c r="G175" s="158"/>
      <c r="H175" s="181" t="str">
        <f t="shared" si="14"/>
        <v/>
      </c>
      <c r="I175" s="221">
        <v>14</v>
      </c>
      <c r="J175" s="131">
        <v>11</v>
      </c>
      <c r="K175" s="131">
        <v>8</v>
      </c>
      <c r="L175" s="167">
        <f t="shared" si="15"/>
        <v>0.72727272727272729</v>
      </c>
      <c r="M175" s="222">
        <v>0</v>
      </c>
      <c r="N175" s="131">
        <v>2</v>
      </c>
      <c r="O175" s="184">
        <f t="shared" si="16"/>
        <v>0.15384615384615385</v>
      </c>
      <c r="P175" s="159">
        <f t="shared" si="17"/>
        <v>14</v>
      </c>
      <c r="Q175" s="160">
        <f t="shared" si="18"/>
        <v>11</v>
      </c>
      <c r="R175" s="160">
        <f t="shared" si="19"/>
        <v>2</v>
      </c>
      <c r="S175" s="176">
        <f t="shared" si="20"/>
        <v>0.15384615384615385</v>
      </c>
      <c r="T175" s="227"/>
    </row>
    <row r="176" spans="1:20" x14ac:dyDescent="0.2">
      <c r="A176" s="175" t="s">
        <v>440</v>
      </c>
      <c r="B176" s="164" t="s">
        <v>108</v>
      </c>
      <c r="C176" s="165" t="s">
        <v>109</v>
      </c>
      <c r="D176" s="157"/>
      <c r="E176" s="158"/>
      <c r="F176" s="158"/>
      <c r="G176" s="158"/>
      <c r="H176" s="181" t="str">
        <f t="shared" si="14"/>
        <v/>
      </c>
      <c r="I176" s="221">
        <v>59</v>
      </c>
      <c r="J176" s="131">
        <v>58</v>
      </c>
      <c r="K176" s="131">
        <v>43</v>
      </c>
      <c r="L176" s="167">
        <f t="shared" si="15"/>
        <v>0.74137931034482762</v>
      </c>
      <c r="M176" s="222">
        <v>1</v>
      </c>
      <c r="N176" s="131">
        <v>0</v>
      </c>
      <c r="O176" s="184">
        <f t="shared" si="16"/>
        <v>0</v>
      </c>
      <c r="P176" s="159">
        <f t="shared" si="17"/>
        <v>59</v>
      </c>
      <c r="Q176" s="160">
        <f t="shared" si="18"/>
        <v>59</v>
      </c>
      <c r="R176" s="160" t="str">
        <f t="shared" si="19"/>
        <v/>
      </c>
      <c r="S176" s="176" t="str">
        <f t="shared" si="20"/>
        <v/>
      </c>
      <c r="T176" s="227"/>
    </row>
    <row r="177" spans="1:20" x14ac:dyDescent="0.2">
      <c r="A177" s="175" t="s">
        <v>440</v>
      </c>
      <c r="B177" s="164" t="s">
        <v>112</v>
      </c>
      <c r="C177" s="165" t="s">
        <v>538</v>
      </c>
      <c r="D177" s="157"/>
      <c r="E177" s="158"/>
      <c r="F177" s="158"/>
      <c r="G177" s="158"/>
      <c r="H177" s="181" t="str">
        <f t="shared" si="14"/>
        <v/>
      </c>
      <c r="I177" s="221">
        <v>1369</v>
      </c>
      <c r="J177" s="131">
        <v>1100</v>
      </c>
      <c r="K177" s="131">
        <v>465</v>
      </c>
      <c r="L177" s="167">
        <f t="shared" si="15"/>
        <v>0.42272727272727273</v>
      </c>
      <c r="M177" s="222">
        <v>8</v>
      </c>
      <c r="N177" s="131">
        <v>200</v>
      </c>
      <c r="O177" s="184">
        <f t="shared" si="16"/>
        <v>0.1529051987767584</v>
      </c>
      <c r="P177" s="159">
        <f t="shared" si="17"/>
        <v>1369</v>
      </c>
      <c r="Q177" s="160">
        <f t="shared" si="18"/>
        <v>1108</v>
      </c>
      <c r="R177" s="160">
        <f t="shared" si="19"/>
        <v>200</v>
      </c>
      <c r="S177" s="176">
        <f t="shared" si="20"/>
        <v>0.1529051987767584</v>
      </c>
      <c r="T177" s="227"/>
    </row>
    <row r="178" spans="1:20" x14ac:dyDescent="0.2">
      <c r="A178" s="175" t="s">
        <v>440</v>
      </c>
      <c r="B178" s="164" t="s">
        <v>117</v>
      </c>
      <c r="C178" s="165" t="s">
        <v>118</v>
      </c>
      <c r="D178" s="157"/>
      <c r="E178" s="158"/>
      <c r="F178" s="158"/>
      <c r="G178" s="158"/>
      <c r="H178" s="181" t="str">
        <f t="shared" si="14"/>
        <v/>
      </c>
      <c r="I178" s="221">
        <v>3165</v>
      </c>
      <c r="J178" s="131">
        <v>2728</v>
      </c>
      <c r="K178" s="131">
        <v>1146</v>
      </c>
      <c r="L178" s="167">
        <f t="shared" si="15"/>
        <v>0.42008797653958946</v>
      </c>
      <c r="M178" s="222">
        <v>53</v>
      </c>
      <c r="N178" s="131">
        <v>410</v>
      </c>
      <c r="O178" s="184">
        <f t="shared" si="16"/>
        <v>0.12848636790974616</v>
      </c>
      <c r="P178" s="159">
        <f t="shared" si="17"/>
        <v>3165</v>
      </c>
      <c r="Q178" s="160">
        <f t="shared" si="18"/>
        <v>2781</v>
      </c>
      <c r="R178" s="160">
        <f t="shared" si="19"/>
        <v>410</v>
      </c>
      <c r="S178" s="176">
        <f t="shared" si="20"/>
        <v>0.12848636790974616</v>
      </c>
      <c r="T178" s="227"/>
    </row>
    <row r="179" spans="1:20" x14ac:dyDescent="0.2">
      <c r="A179" s="175" t="s">
        <v>440</v>
      </c>
      <c r="B179" s="164" t="s">
        <v>119</v>
      </c>
      <c r="C179" s="165" t="s">
        <v>119</v>
      </c>
      <c r="D179" s="157"/>
      <c r="E179" s="158"/>
      <c r="F179" s="158"/>
      <c r="G179" s="158"/>
      <c r="H179" s="181" t="str">
        <f t="shared" si="14"/>
        <v/>
      </c>
      <c r="I179" s="221">
        <v>531</v>
      </c>
      <c r="J179" s="131">
        <v>453</v>
      </c>
      <c r="K179" s="131">
        <v>420</v>
      </c>
      <c r="L179" s="167">
        <f t="shared" si="15"/>
        <v>0.92715231788079466</v>
      </c>
      <c r="M179" s="222">
        <v>1</v>
      </c>
      <c r="N179" s="131">
        <v>52</v>
      </c>
      <c r="O179" s="184">
        <f t="shared" si="16"/>
        <v>0.10276679841897234</v>
      </c>
      <c r="P179" s="159">
        <f t="shared" si="17"/>
        <v>531</v>
      </c>
      <c r="Q179" s="160">
        <f t="shared" si="18"/>
        <v>454</v>
      </c>
      <c r="R179" s="160">
        <f t="shared" si="19"/>
        <v>52</v>
      </c>
      <c r="S179" s="176">
        <f t="shared" si="20"/>
        <v>0.10276679841897234</v>
      </c>
      <c r="T179" s="227"/>
    </row>
    <row r="180" spans="1:20" x14ac:dyDescent="0.2">
      <c r="A180" s="175" t="s">
        <v>440</v>
      </c>
      <c r="B180" s="164" t="s">
        <v>374</v>
      </c>
      <c r="C180" s="165" t="s">
        <v>445</v>
      </c>
      <c r="D180" s="157"/>
      <c r="E180" s="158"/>
      <c r="F180" s="158"/>
      <c r="G180" s="158"/>
      <c r="H180" s="181" t="str">
        <f t="shared" si="14"/>
        <v/>
      </c>
      <c r="I180" s="221">
        <v>541</v>
      </c>
      <c r="J180" s="131">
        <v>482</v>
      </c>
      <c r="K180" s="131">
        <v>273</v>
      </c>
      <c r="L180" s="167">
        <f t="shared" si="15"/>
        <v>0.56639004149377592</v>
      </c>
      <c r="M180" s="222">
        <v>22</v>
      </c>
      <c r="N180" s="131">
        <v>52</v>
      </c>
      <c r="O180" s="184">
        <f t="shared" si="16"/>
        <v>9.3525179856115109E-2</v>
      </c>
      <c r="P180" s="159">
        <f t="shared" si="17"/>
        <v>541</v>
      </c>
      <c r="Q180" s="160">
        <f t="shared" si="18"/>
        <v>504</v>
      </c>
      <c r="R180" s="160">
        <f t="shared" si="19"/>
        <v>52</v>
      </c>
      <c r="S180" s="176">
        <f t="shared" si="20"/>
        <v>9.3525179856115109E-2</v>
      </c>
      <c r="T180" s="227"/>
    </row>
    <row r="181" spans="1:20" x14ac:dyDescent="0.2">
      <c r="A181" s="175" t="s">
        <v>440</v>
      </c>
      <c r="B181" s="164" t="s">
        <v>374</v>
      </c>
      <c r="C181" s="165" t="s">
        <v>375</v>
      </c>
      <c r="D181" s="157"/>
      <c r="E181" s="158"/>
      <c r="F181" s="158"/>
      <c r="G181" s="158"/>
      <c r="H181" s="181" t="str">
        <f t="shared" si="14"/>
        <v/>
      </c>
      <c r="I181" s="221">
        <v>397</v>
      </c>
      <c r="J181" s="131">
        <v>315</v>
      </c>
      <c r="K181" s="131">
        <v>117</v>
      </c>
      <c r="L181" s="167">
        <f t="shared" si="15"/>
        <v>0.37142857142857144</v>
      </c>
      <c r="M181" s="222">
        <v>3</v>
      </c>
      <c r="N181" s="131">
        <v>49</v>
      </c>
      <c r="O181" s="184">
        <f t="shared" si="16"/>
        <v>0.1335149863760218</v>
      </c>
      <c r="P181" s="159">
        <f t="shared" si="17"/>
        <v>397</v>
      </c>
      <c r="Q181" s="160">
        <f t="shared" si="18"/>
        <v>318</v>
      </c>
      <c r="R181" s="160">
        <f t="shared" si="19"/>
        <v>49</v>
      </c>
      <c r="S181" s="176">
        <f t="shared" si="20"/>
        <v>0.1335149863760218</v>
      </c>
      <c r="T181" s="227"/>
    </row>
    <row r="182" spans="1:20" x14ac:dyDescent="0.2">
      <c r="A182" s="175" t="s">
        <v>440</v>
      </c>
      <c r="B182" s="164" t="s">
        <v>131</v>
      </c>
      <c r="C182" s="165" t="s">
        <v>132</v>
      </c>
      <c r="D182" s="157"/>
      <c r="E182" s="158"/>
      <c r="F182" s="158"/>
      <c r="G182" s="158"/>
      <c r="H182" s="181" t="str">
        <f t="shared" si="14"/>
        <v/>
      </c>
      <c r="I182" s="221">
        <v>861</v>
      </c>
      <c r="J182" s="131">
        <v>303</v>
      </c>
      <c r="K182" s="131">
        <v>141</v>
      </c>
      <c r="L182" s="167">
        <f t="shared" si="15"/>
        <v>0.46534653465346537</v>
      </c>
      <c r="M182" s="222">
        <v>1</v>
      </c>
      <c r="N182" s="131">
        <v>522</v>
      </c>
      <c r="O182" s="184">
        <f t="shared" si="16"/>
        <v>0.63196125907990319</v>
      </c>
      <c r="P182" s="159">
        <f t="shared" si="17"/>
        <v>861</v>
      </c>
      <c r="Q182" s="160">
        <f t="shared" si="18"/>
        <v>304</v>
      </c>
      <c r="R182" s="160">
        <f t="shared" si="19"/>
        <v>522</v>
      </c>
      <c r="S182" s="176">
        <f t="shared" si="20"/>
        <v>0.63196125907990319</v>
      </c>
      <c r="T182" s="227"/>
    </row>
    <row r="183" spans="1:20" x14ac:dyDescent="0.2">
      <c r="A183" s="175" t="s">
        <v>440</v>
      </c>
      <c r="B183" s="164" t="s">
        <v>537</v>
      </c>
      <c r="C183" s="165" t="s">
        <v>71</v>
      </c>
      <c r="D183" s="157"/>
      <c r="E183" s="158"/>
      <c r="F183" s="158"/>
      <c r="G183" s="158"/>
      <c r="H183" s="181" t="str">
        <f t="shared" si="14"/>
        <v/>
      </c>
      <c r="I183" s="221">
        <v>19</v>
      </c>
      <c r="J183" s="131">
        <v>15</v>
      </c>
      <c r="K183" s="131">
        <v>13</v>
      </c>
      <c r="L183" s="167">
        <f t="shared" si="15"/>
        <v>0.8666666666666667</v>
      </c>
      <c r="M183" s="222">
        <v>4</v>
      </c>
      <c r="N183" s="131">
        <v>4</v>
      </c>
      <c r="O183" s="184">
        <f t="shared" si="16"/>
        <v>0.17391304347826086</v>
      </c>
      <c r="P183" s="159">
        <f t="shared" si="17"/>
        <v>19</v>
      </c>
      <c r="Q183" s="160">
        <f t="shared" si="18"/>
        <v>19</v>
      </c>
      <c r="R183" s="160">
        <f t="shared" si="19"/>
        <v>4</v>
      </c>
      <c r="S183" s="176">
        <f t="shared" si="20"/>
        <v>0.17391304347826086</v>
      </c>
      <c r="T183" s="227"/>
    </row>
    <row r="184" spans="1:20" x14ac:dyDescent="0.2">
      <c r="A184" s="175" t="s">
        <v>440</v>
      </c>
      <c r="B184" s="164" t="s">
        <v>160</v>
      </c>
      <c r="C184" s="165" t="s">
        <v>246</v>
      </c>
      <c r="D184" s="157"/>
      <c r="E184" s="158"/>
      <c r="F184" s="158"/>
      <c r="G184" s="158"/>
      <c r="H184" s="181" t="str">
        <f t="shared" si="14"/>
        <v/>
      </c>
      <c r="I184" s="221">
        <v>31</v>
      </c>
      <c r="J184" s="131">
        <v>24</v>
      </c>
      <c r="K184" s="131">
        <v>14</v>
      </c>
      <c r="L184" s="167">
        <f t="shared" si="15"/>
        <v>0.58333333333333337</v>
      </c>
      <c r="M184" s="222">
        <v>0</v>
      </c>
      <c r="N184" s="131">
        <v>0</v>
      </c>
      <c r="O184" s="184">
        <f t="shared" si="16"/>
        <v>0</v>
      </c>
      <c r="P184" s="159">
        <f t="shared" si="17"/>
        <v>31</v>
      </c>
      <c r="Q184" s="160">
        <f t="shared" si="18"/>
        <v>24</v>
      </c>
      <c r="R184" s="160" t="str">
        <f t="shared" si="19"/>
        <v/>
      </c>
      <c r="S184" s="176" t="str">
        <f t="shared" si="20"/>
        <v/>
      </c>
      <c r="T184" s="227"/>
    </row>
    <row r="185" spans="1:20" x14ac:dyDescent="0.2">
      <c r="A185" s="175" t="s">
        <v>440</v>
      </c>
      <c r="B185" s="164" t="s">
        <v>161</v>
      </c>
      <c r="C185" s="165" t="s">
        <v>247</v>
      </c>
      <c r="D185" s="157"/>
      <c r="E185" s="158"/>
      <c r="F185" s="158"/>
      <c r="G185" s="158"/>
      <c r="H185" s="181" t="str">
        <f t="shared" si="14"/>
        <v/>
      </c>
      <c r="I185" s="221">
        <v>1</v>
      </c>
      <c r="J185" s="131">
        <v>1</v>
      </c>
      <c r="K185" s="131">
        <v>0</v>
      </c>
      <c r="L185" s="167">
        <f t="shared" si="15"/>
        <v>0</v>
      </c>
      <c r="M185" s="222">
        <v>1</v>
      </c>
      <c r="N185" s="131">
        <v>0</v>
      </c>
      <c r="O185" s="184">
        <f t="shared" si="16"/>
        <v>0</v>
      </c>
      <c r="P185" s="159">
        <f t="shared" si="17"/>
        <v>1</v>
      </c>
      <c r="Q185" s="160">
        <f t="shared" si="18"/>
        <v>2</v>
      </c>
      <c r="R185" s="160" t="str">
        <f t="shared" si="19"/>
        <v/>
      </c>
      <c r="S185" s="176" t="str">
        <f t="shared" si="20"/>
        <v/>
      </c>
      <c r="T185" s="227"/>
    </row>
    <row r="186" spans="1:20" x14ac:dyDescent="0.2">
      <c r="A186" s="175" t="s">
        <v>440</v>
      </c>
      <c r="B186" s="164" t="s">
        <v>162</v>
      </c>
      <c r="C186" s="165" t="s">
        <v>163</v>
      </c>
      <c r="D186" s="157"/>
      <c r="E186" s="158"/>
      <c r="F186" s="158"/>
      <c r="G186" s="158"/>
      <c r="H186" s="181" t="str">
        <f t="shared" si="14"/>
        <v/>
      </c>
      <c r="I186" s="221">
        <v>3274</v>
      </c>
      <c r="J186" s="131">
        <v>1476</v>
      </c>
      <c r="K186" s="131">
        <v>919</v>
      </c>
      <c r="L186" s="167">
        <f t="shared" si="15"/>
        <v>0.62262872628726285</v>
      </c>
      <c r="M186" s="222">
        <v>28</v>
      </c>
      <c r="N186" s="131">
        <v>1513</v>
      </c>
      <c r="O186" s="184">
        <f t="shared" si="16"/>
        <v>0.50149154789526018</v>
      </c>
      <c r="P186" s="159">
        <f t="shared" si="17"/>
        <v>3274</v>
      </c>
      <c r="Q186" s="160">
        <f t="shared" si="18"/>
        <v>1504</v>
      </c>
      <c r="R186" s="160">
        <f t="shared" si="19"/>
        <v>1513</v>
      </c>
      <c r="S186" s="176">
        <f t="shared" si="20"/>
        <v>0.50149154789526018</v>
      </c>
      <c r="T186" s="227"/>
    </row>
    <row r="187" spans="1:20" x14ac:dyDescent="0.2">
      <c r="A187" s="175" t="s">
        <v>440</v>
      </c>
      <c r="B187" s="164" t="s">
        <v>164</v>
      </c>
      <c r="C187" s="165" t="s">
        <v>165</v>
      </c>
      <c r="D187" s="157"/>
      <c r="E187" s="158"/>
      <c r="F187" s="158"/>
      <c r="G187" s="158"/>
      <c r="H187" s="181" t="str">
        <f t="shared" si="14"/>
        <v/>
      </c>
      <c r="I187" s="221">
        <v>87</v>
      </c>
      <c r="J187" s="131">
        <v>55</v>
      </c>
      <c r="K187" s="131">
        <v>47</v>
      </c>
      <c r="L187" s="167">
        <f t="shared" si="15"/>
        <v>0.8545454545454545</v>
      </c>
      <c r="M187" s="222">
        <v>0</v>
      </c>
      <c r="N187" s="131">
        <v>8</v>
      </c>
      <c r="O187" s="184">
        <f t="shared" si="16"/>
        <v>0.12698412698412698</v>
      </c>
      <c r="P187" s="159">
        <f t="shared" si="17"/>
        <v>87</v>
      </c>
      <c r="Q187" s="160">
        <f t="shared" si="18"/>
        <v>55</v>
      </c>
      <c r="R187" s="160">
        <f t="shared" si="19"/>
        <v>8</v>
      </c>
      <c r="S187" s="176">
        <f t="shared" si="20"/>
        <v>0.12698412698412698</v>
      </c>
      <c r="T187" s="227"/>
    </row>
    <row r="188" spans="1:20" ht="29" x14ac:dyDescent="0.2">
      <c r="A188" s="175" t="s">
        <v>440</v>
      </c>
      <c r="B188" s="164" t="s">
        <v>166</v>
      </c>
      <c r="C188" s="165" t="s">
        <v>168</v>
      </c>
      <c r="D188" s="157"/>
      <c r="E188" s="158"/>
      <c r="F188" s="158"/>
      <c r="G188" s="158"/>
      <c r="H188" s="181" t="str">
        <f t="shared" si="14"/>
        <v/>
      </c>
      <c r="I188" s="221">
        <v>1524</v>
      </c>
      <c r="J188" s="131">
        <v>1406</v>
      </c>
      <c r="K188" s="131">
        <v>1061</v>
      </c>
      <c r="L188" s="167">
        <f t="shared" si="15"/>
        <v>0.75462304409672831</v>
      </c>
      <c r="M188" s="222">
        <v>21</v>
      </c>
      <c r="N188" s="131">
        <v>84</v>
      </c>
      <c r="O188" s="184">
        <f t="shared" si="16"/>
        <v>5.559232296492389E-2</v>
      </c>
      <c r="P188" s="159">
        <f t="shared" si="17"/>
        <v>1524</v>
      </c>
      <c r="Q188" s="160">
        <f t="shared" si="18"/>
        <v>1427</v>
      </c>
      <c r="R188" s="160">
        <f t="shared" si="19"/>
        <v>84</v>
      </c>
      <c r="S188" s="176">
        <f t="shared" si="20"/>
        <v>5.559232296492389E-2</v>
      </c>
      <c r="T188" s="227"/>
    </row>
    <row r="189" spans="1:20" x14ac:dyDescent="0.2">
      <c r="A189" s="175" t="s">
        <v>440</v>
      </c>
      <c r="B189" s="164" t="s">
        <v>176</v>
      </c>
      <c r="C189" s="165" t="s">
        <v>481</v>
      </c>
      <c r="D189" s="157"/>
      <c r="E189" s="158"/>
      <c r="F189" s="158"/>
      <c r="G189" s="158"/>
      <c r="H189" s="181" t="str">
        <f t="shared" si="14"/>
        <v/>
      </c>
      <c r="I189" s="221">
        <v>354</v>
      </c>
      <c r="J189" s="131">
        <v>302</v>
      </c>
      <c r="K189" s="131">
        <v>121</v>
      </c>
      <c r="L189" s="167">
        <f t="shared" si="15"/>
        <v>0.40066225165562913</v>
      </c>
      <c r="M189" s="222">
        <v>3</v>
      </c>
      <c r="N189" s="131">
        <v>25</v>
      </c>
      <c r="O189" s="184">
        <f t="shared" si="16"/>
        <v>7.575757575757576E-2</v>
      </c>
      <c r="P189" s="159">
        <f t="shared" si="17"/>
        <v>354</v>
      </c>
      <c r="Q189" s="160">
        <f t="shared" si="18"/>
        <v>305</v>
      </c>
      <c r="R189" s="160">
        <f t="shared" si="19"/>
        <v>25</v>
      </c>
      <c r="S189" s="176">
        <f t="shared" si="20"/>
        <v>7.575757575757576E-2</v>
      </c>
      <c r="T189" s="227"/>
    </row>
    <row r="190" spans="1:20" x14ac:dyDescent="0.2">
      <c r="A190" s="175" t="s">
        <v>440</v>
      </c>
      <c r="B190" s="164" t="s">
        <v>176</v>
      </c>
      <c r="C190" s="165" t="s">
        <v>177</v>
      </c>
      <c r="D190" s="157"/>
      <c r="E190" s="158"/>
      <c r="F190" s="158"/>
      <c r="G190" s="158"/>
      <c r="H190" s="181" t="str">
        <f t="shared" si="14"/>
        <v/>
      </c>
      <c r="I190" s="221">
        <v>104</v>
      </c>
      <c r="J190" s="131">
        <v>87</v>
      </c>
      <c r="K190" s="131">
        <v>43</v>
      </c>
      <c r="L190" s="167">
        <f t="shared" si="15"/>
        <v>0.4942528735632184</v>
      </c>
      <c r="M190" s="222">
        <v>0</v>
      </c>
      <c r="N190" s="131">
        <v>13</v>
      </c>
      <c r="O190" s="184">
        <f t="shared" si="16"/>
        <v>0.13</v>
      </c>
      <c r="P190" s="159">
        <f t="shared" si="17"/>
        <v>104</v>
      </c>
      <c r="Q190" s="160">
        <f t="shared" si="18"/>
        <v>87</v>
      </c>
      <c r="R190" s="160">
        <f t="shared" si="19"/>
        <v>13</v>
      </c>
      <c r="S190" s="176">
        <f t="shared" si="20"/>
        <v>0.13</v>
      </c>
      <c r="T190" s="227"/>
    </row>
    <row r="191" spans="1:20" x14ac:dyDescent="0.2">
      <c r="A191" s="175" t="s">
        <v>440</v>
      </c>
      <c r="B191" s="164" t="s">
        <v>179</v>
      </c>
      <c r="C191" s="165" t="s">
        <v>301</v>
      </c>
      <c r="D191" s="157"/>
      <c r="E191" s="158"/>
      <c r="F191" s="158"/>
      <c r="G191" s="158"/>
      <c r="H191" s="181" t="str">
        <f t="shared" si="14"/>
        <v/>
      </c>
      <c r="I191" s="221">
        <v>1</v>
      </c>
      <c r="J191" s="131">
        <v>1</v>
      </c>
      <c r="K191" s="131">
        <v>1</v>
      </c>
      <c r="L191" s="167">
        <f t="shared" si="15"/>
        <v>1</v>
      </c>
      <c r="M191" s="222">
        <v>0</v>
      </c>
      <c r="N191" s="131">
        <v>0</v>
      </c>
      <c r="O191" s="184">
        <f t="shared" si="16"/>
        <v>0</v>
      </c>
      <c r="P191" s="159">
        <f t="shared" si="17"/>
        <v>1</v>
      </c>
      <c r="Q191" s="160">
        <f t="shared" si="18"/>
        <v>1</v>
      </c>
      <c r="R191" s="160" t="str">
        <f t="shared" si="19"/>
        <v/>
      </c>
      <c r="S191" s="176" t="str">
        <f t="shared" si="20"/>
        <v/>
      </c>
      <c r="T191" s="227"/>
    </row>
    <row r="192" spans="1:20" x14ac:dyDescent="0.2">
      <c r="A192" s="175" t="s">
        <v>440</v>
      </c>
      <c r="B192" s="164" t="s">
        <v>180</v>
      </c>
      <c r="C192" s="165" t="s">
        <v>182</v>
      </c>
      <c r="D192" s="157"/>
      <c r="E192" s="158"/>
      <c r="F192" s="158"/>
      <c r="G192" s="158"/>
      <c r="H192" s="181" t="str">
        <f t="shared" si="14"/>
        <v/>
      </c>
      <c r="I192" s="221">
        <v>4141</v>
      </c>
      <c r="J192" s="131">
        <v>3674</v>
      </c>
      <c r="K192" s="131">
        <v>2302</v>
      </c>
      <c r="L192" s="167">
        <f t="shared" si="15"/>
        <v>0.6265650517147523</v>
      </c>
      <c r="M192" s="222">
        <v>5</v>
      </c>
      <c r="N192" s="131">
        <v>417</v>
      </c>
      <c r="O192" s="184">
        <f t="shared" si="16"/>
        <v>0.101806640625</v>
      </c>
      <c r="P192" s="159">
        <f t="shared" si="17"/>
        <v>4141</v>
      </c>
      <c r="Q192" s="160">
        <f t="shared" si="18"/>
        <v>3679</v>
      </c>
      <c r="R192" s="160">
        <f t="shared" si="19"/>
        <v>417</v>
      </c>
      <c r="S192" s="176">
        <f t="shared" si="20"/>
        <v>0.101806640625</v>
      </c>
      <c r="T192" s="227"/>
    </row>
    <row r="193" spans="1:20" x14ac:dyDescent="0.2">
      <c r="A193" s="175" t="s">
        <v>440</v>
      </c>
      <c r="B193" s="164" t="s">
        <v>525</v>
      </c>
      <c r="C193" s="165" t="s">
        <v>116</v>
      </c>
      <c r="D193" s="157"/>
      <c r="E193" s="158"/>
      <c r="F193" s="158"/>
      <c r="G193" s="158"/>
      <c r="H193" s="181" t="str">
        <f t="shared" si="14"/>
        <v/>
      </c>
      <c r="I193" s="221">
        <v>22</v>
      </c>
      <c r="J193" s="131">
        <v>19</v>
      </c>
      <c r="K193" s="131">
        <v>3</v>
      </c>
      <c r="L193" s="167">
        <f t="shared" si="15"/>
        <v>0.15789473684210525</v>
      </c>
      <c r="M193" s="222">
        <v>0</v>
      </c>
      <c r="N193" s="131">
        <v>2</v>
      </c>
      <c r="O193" s="184">
        <f t="shared" si="16"/>
        <v>9.5238095238095233E-2</v>
      </c>
      <c r="P193" s="159">
        <f t="shared" si="17"/>
        <v>22</v>
      </c>
      <c r="Q193" s="160">
        <f t="shared" si="18"/>
        <v>19</v>
      </c>
      <c r="R193" s="160">
        <f t="shared" si="19"/>
        <v>2</v>
      </c>
      <c r="S193" s="176">
        <f t="shared" si="20"/>
        <v>9.5238095238095233E-2</v>
      </c>
      <c r="T193" s="227"/>
    </row>
    <row r="194" spans="1:20" x14ac:dyDescent="0.2">
      <c r="A194" s="175" t="s">
        <v>440</v>
      </c>
      <c r="B194" s="164" t="s">
        <v>183</v>
      </c>
      <c r="C194" s="165" t="s">
        <v>184</v>
      </c>
      <c r="D194" s="157"/>
      <c r="E194" s="158"/>
      <c r="F194" s="158"/>
      <c r="G194" s="158"/>
      <c r="H194" s="181" t="str">
        <f t="shared" ref="H194:H257" si="21">IF((E194+G194)&lt;&gt;0,G194/(E194+G194),"")</f>
        <v/>
      </c>
      <c r="I194" s="221">
        <v>1</v>
      </c>
      <c r="J194" s="131">
        <v>1</v>
      </c>
      <c r="K194" s="131">
        <v>1</v>
      </c>
      <c r="L194" s="167">
        <f t="shared" ref="L194:L257" si="22">IF(J194&lt;&gt;0,K194/J194,"")</f>
        <v>1</v>
      </c>
      <c r="M194" s="222">
        <v>0</v>
      </c>
      <c r="N194" s="131">
        <v>0</v>
      </c>
      <c r="O194" s="184">
        <f t="shared" ref="O194:O257" si="23">IF((J194+M194+N194)&lt;&gt;0,N194/(J194+M194+N194),"")</f>
        <v>0</v>
      </c>
      <c r="P194" s="159">
        <f t="shared" ref="P194:P257" si="24">IF(SUM(D194,I194)&gt;0,SUM(D194,I194),"")</f>
        <v>1</v>
      </c>
      <c r="Q194" s="160">
        <f t="shared" ref="Q194:Q257" si="25">IF(SUM(E194,J194, M194)&gt;0,SUM(E194,J194, M194),"")</f>
        <v>1</v>
      </c>
      <c r="R194" s="160" t="str">
        <f t="shared" ref="R194:R257" si="26">IF(SUM(G194,N194)&gt;0,SUM(G194,N194),"")</f>
        <v/>
      </c>
      <c r="S194" s="176" t="str">
        <f t="shared" ref="S194:S257" si="27">IFERROR(IF((Q194+R194)&lt;&gt;0,R194/(Q194+R194),""),"")</f>
        <v/>
      </c>
      <c r="T194" s="227"/>
    </row>
    <row r="195" spans="1:20" x14ac:dyDescent="0.2">
      <c r="A195" s="175" t="s">
        <v>440</v>
      </c>
      <c r="B195" s="164" t="s">
        <v>193</v>
      </c>
      <c r="C195" s="165" t="s">
        <v>250</v>
      </c>
      <c r="D195" s="157"/>
      <c r="E195" s="158"/>
      <c r="F195" s="158"/>
      <c r="G195" s="158"/>
      <c r="H195" s="181" t="str">
        <f t="shared" si="21"/>
        <v/>
      </c>
      <c r="I195" s="221">
        <v>1</v>
      </c>
      <c r="J195" s="131">
        <v>1</v>
      </c>
      <c r="K195" s="131">
        <v>1</v>
      </c>
      <c r="L195" s="167">
        <f t="shared" si="22"/>
        <v>1</v>
      </c>
      <c r="M195" s="222">
        <v>0</v>
      </c>
      <c r="N195" s="131">
        <v>0</v>
      </c>
      <c r="O195" s="184">
        <f t="shared" si="23"/>
        <v>0</v>
      </c>
      <c r="P195" s="159">
        <f t="shared" si="24"/>
        <v>1</v>
      </c>
      <c r="Q195" s="160">
        <f t="shared" si="25"/>
        <v>1</v>
      </c>
      <c r="R195" s="160" t="str">
        <f t="shared" si="26"/>
        <v/>
      </c>
      <c r="S195" s="176" t="str">
        <f t="shared" si="27"/>
        <v/>
      </c>
      <c r="T195" s="227"/>
    </row>
    <row r="196" spans="1:20" x14ac:dyDescent="0.2">
      <c r="A196" s="175" t="s">
        <v>440</v>
      </c>
      <c r="B196" s="164" t="s">
        <v>539</v>
      </c>
      <c r="C196" s="165" t="s">
        <v>202</v>
      </c>
      <c r="D196" s="157"/>
      <c r="E196" s="158"/>
      <c r="F196" s="158"/>
      <c r="G196" s="158"/>
      <c r="H196" s="181" t="str">
        <f t="shared" si="21"/>
        <v/>
      </c>
      <c r="I196" s="221">
        <v>966</v>
      </c>
      <c r="J196" s="131">
        <v>806</v>
      </c>
      <c r="K196" s="131">
        <v>226</v>
      </c>
      <c r="L196" s="167">
        <f t="shared" si="22"/>
        <v>0.28039702233250619</v>
      </c>
      <c r="M196" s="222">
        <v>0</v>
      </c>
      <c r="N196" s="131">
        <v>129</v>
      </c>
      <c r="O196" s="184">
        <f t="shared" si="23"/>
        <v>0.13796791443850268</v>
      </c>
      <c r="P196" s="159">
        <f t="shared" si="24"/>
        <v>966</v>
      </c>
      <c r="Q196" s="160">
        <f t="shared" si="25"/>
        <v>806</v>
      </c>
      <c r="R196" s="160">
        <f t="shared" si="26"/>
        <v>129</v>
      </c>
      <c r="S196" s="176">
        <f t="shared" si="27"/>
        <v>0.13796791443850268</v>
      </c>
      <c r="T196" s="227"/>
    </row>
    <row r="197" spans="1:20" x14ac:dyDescent="0.2">
      <c r="A197" s="175" t="s">
        <v>440</v>
      </c>
      <c r="B197" s="164" t="s">
        <v>539</v>
      </c>
      <c r="C197" s="165" t="s">
        <v>203</v>
      </c>
      <c r="D197" s="157"/>
      <c r="E197" s="158"/>
      <c r="F197" s="158"/>
      <c r="G197" s="158"/>
      <c r="H197" s="181" t="str">
        <f t="shared" si="21"/>
        <v/>
      </c>
      <c r="I197" s="221">
        <v>2083</v>
      </c>
      <c r="J197" s="131">
        <v>1546</v>
      </c>
      <c r="K197" s="131">
        <v>1276</v>
      </c>
      <c r="L197" s="167">
        <f t="shared" si="22"/>
        <v>0.82535575679172057</v>
      </c>
      <c r="M197" s="222">
        <v>54</v>
      </c>
      <c r="N197" s="131">
        <v>462</v>
      </c>
      <c r="O197" s="184">
        <f t="shared" si="23"/>
        <v>0.22405431619786614</v>
      </c>
      <c r="P197" s="159">
        <f t="shared" si="24"/>
        <v>2083</v>
      </c>
      <c r="Q197" s="160">
        <f t="shared" si="25"/>
        <v>1600</v>
      </c>
      <c r="R197" s="160">
        <f t="shared" si="26"/>
        <v>462</v>
      </c>
      <c r="S197" s="176">
        <f t="shared" si="27"/>
        <v>0.22405431619786614</v>
      </c>
      <c r="T197" s="227"/>
    </row>
    <row r="198" spans="1:20" x14ac:dyDescent="0.2">
      <c r="A198" s="175" t="s">
        <v>440</v>
      </c>
      <c r="B198" s="164" t="s">
        <v>212</v>
      </c>
      <c r="C198" s="165" t="s">
        <v>214</v>
      </c>
      <c r="D198" s="157"/>
      <c r="E198" s="158"/>
      <c r="F198" s="158"/>
      <c r="G198" s="158"/>
      <c r="H198" s="181" t="str">
        <f t="shared" si="21"/>
        <v/>
      </c>
      <c r="I198" s="221">
        <v>1548</v>
      </c>
      <c r="J198" s="131">
        <v>1462</v>
      </c>
      <c r="K198" s="131">
        <v>976</v>
      </c>
      <c r="L198" s="167">
        <f t="shared" si="22"/>
        <v>0.66757865937072502</v>
      </c>
      <c r="M198" s="222">
        <v>11</v>
      </c>
      <c r="N198" s="131">
        <v>53</v>
      </c>
      <c r="O198" s="184">
        <f t="shared" si="23"/>
        <v>3.4731323722149411E-2</v>
      </c>
      <c r="P198" s="159">
        <f t="shared" si="24"/>
        <v>1548</v>
      </c>
      <c r="Q198" s="160">
        <f t="shared" si="25"/>
        <v>1473</v>
      </c>
      <c r="R198" s="160">
        <f t="shared" si="26"/>
        <v>53</v>
      </c>
      <c r="S198" s="176">
        <f t="shared" si="27"/>
        <v>3.4731323722149411E-2</v>
      </c>
      <c r="T198" s="227"/>
    </row>
    <row r="199" spans="1:20" x14ac:dyDescent="0.2">
      <c r="A199" s="175" t="s">
        <v>440</v>
      </c>
      <c r="B199" s="164" t="s">
        <v>217</v>
      </c>
      <c r="C199" s="165" t="s">
        <v>218</v>
      </c>
      <c r="D199" s="157"/>
      <c r="E199" s="158"/>
      <c r="F199" s="158"/>
      <c r="G199" s="158"/>
      <c r="H199" s="181" t="str">
        <f t="shared" si="21"/>
        <v/>
      </c>
      <c r="I199" s="221">
        <v>121</v>
      </c>
      <c r="J199" s="131">
        <v>120</v>
      </c>
      <c r="K199" s="131">
        <v>83</v>
      </c>
      <c r="L199" s="167">
        <f t="shared" si="22"/>
        <v>0.69166666666666665</v>
      </c>
      <c r="M199" s="222">
        <v>9</v>
      </c>
      <c r="N199" s="131">
        <v>0</v>
      </c>
      <c r="O199" s="184">
        <f t="shared" si="23"/>
        <v>0</v>
      </c>
      <c r="P199" s="159">
        <f t="shared" si="24"/>
        <v>121</v>
      </c>
      <c r="Q199" s="160">
        <f t="shared" si="25"/>
        <v>129</v>
      </c>
      <c r="R199" s="160" t="str">
        <f t="shared" si="26"/>
        <v/>
      </c>
      <c r="S199" s="176" t="str">
        <f t="shared" si="27"/>
        <v/>
      </c>
      <c r="T199" s="227"/>
    </row>
    <row r="200" spans="1:20" ht="29" x14ac:dyDescent="0.2">
      <c r="A200" s="175" t="s">
        <v>440</v>
      </c>
      <c r="B200" s="164" t="s">
        <v>217</v>
      </c>
      <c r="C200" s="165" t="s">
        <v>219</v>
      </c>
      <c r="D200" s="157"/>
      <c r="E200" s="158"/>
      <c r="F200" s="158"/>
      <c r="G200" s="158"/>
      <c r="H200" s="181" t="str">
        <f t="shared" si="21"/>
        <v/>
      </c>
      <c r="I200" s="221">
        <v>217</v>
      </c>
      <c r="J200" s="131">
        <v>211</v>
      </c>
      <c r="K200" s="131">
        <v>160</v>
      </c>
      <c r="L200" s="167">
        <f t="shared" si="22"/>
        <v>0.75829383886255919</v>
      </c>
      <c r="M200" s="222">
        <v>0</v>
      </c>
      <c r="N200" s="131">
        <v>0</v>
      </c>
      <c r="O200" s="184">
        <f t="shared" si="23"/>
        <v>0</v>
      </c>
      <c r="P200" s="159">
        <f t="shared" si="24"/>
        <v>217</v>
      </c>
      <c r="Q200" s="160">
        <f t="shared" si="25"/>
        <v>211</v>
      </c>
      <c r="R200" s="160" t="str">
        <f t="shared" si="26"/>
        <v/>
      </c>
      <c r="S200" s="176" t="str">
        <f t="shared" si="27"/>
        <v/>
      </c>
      <c r="T200" s="227"/>
    </row>
    <row r="201" spans="1:20" x14ac:dyDescent="0.2">
      <c r="A201" s="175" t="s">
        <v>440</v>
      </c>
      <c r="B201" s="164" t="s">
        <v>217</v>
      </c>
      <c r="C201" s="165" t="s">
        <v>221</v>
      </c>
      <c r="D201" s="157"/>
      <c r="E201" s="158"/>
      <c r="F201" s="158"/>
      <c r="G201" s="158"/>
      <c r="H201" s="181" t="str">
        <f t="shared" si="21"/>
        <v/>
      </c>
      <c r="I201" s="221">
        <v>274</v>
      </c>
      <c r="J201" s="131">
        <v>269</v>
      </c>
      <c r="K201" s="131">
        <v>130</v>
      </c>
      <c r="L201" s="167">
        <f t="shared" si="22"/>
        <v>0.48327137546468402</v>
      </c>
      <c r="M201" s="222">
        <v>0</v>
      </c>
      <c r="N201" s="131">
        <v>1</v>
      </c>
      <c r="O201" s="184">
        <f t="shared" si="23"/>
        <v>3.7037037037037038E-3</v>
      </c>
      <c r="P201" s="159">
        <f t="shared" si="24"/>
        <v>274</v>
      </c>
      <c r="Q201" s="160">
        <f t="shared" si="25"/>
        <v>269</v>
      </c>
      <c r="R201" s="160">
        <f t="shared" si="26"/>
        <v>1</v>
      </c>
      <c r="S201" s="176">
        <f t="shared" si="27"/>
        <v>3.7037037037037038E-3</v>
      </c>
      <c r="T201" s="227"/>
    </row>
    <row r="202" spans="1:20" x14ac:dyDescent="0.2">
      <c r="A202" s="175" t="s">
        <v>440</v>
      </c>
      <c r="B202" s="164" t="s">
        <v>217</v>
      </c>
      <c r="C202" s="165" t="s">
        <v>223</v>
      </c>
      <c r="D202" s="157"/>
      <c r="E202" s="158"/>
      <c r="F202" s="158"/>
      <c r="G202" s="158"/>
      <c r="H202" s="181" t="str">
        <f t="shared" si="21"/>
        <v/>
      </c>
      <c r="I202" s="221">
        <v>109</v>
      </c>
      <c r="J202" s="131">
        <v>105</v>
      </c>
      <c r="K202" s="131">
        <v>69</v>
      </c>
      <c r="L202" s="167">
        <f t="shared" si="22"/>
        <v>0.65714285714285714</v>
      </c>
      <c r="M202" s="222">
        <v>0</v>
      </c>
      <c r="N202" s="131">
        <v>0</v>
      </c>
      <c r="O202" s="184">
        <f t="shared" si="23"/>
        <v>0</v>
      </c>
      <c r="P202" s="159">
        <f t="shared" si="24"/>
        <v>109</v>
      </c>
      <c r="Q202" s="160">
        <f t="shared" si="25"/>
        <v>105</v>
      </c>
      <c r="R202" s="160" t="str">
        <f t="shared" si="26"/>
        <v/>
      </c>
      <c r="S202" s="176" t="str">
        <f t="shared" si="27"/>
        <v/>
      </c>
      <c r="T202" s="227"/>
    </row>
    <row r="203" spans="1:20" x14ac:dyDescent="0.2">
      <c r="A203" s="175" t="s">
        <v>413</v>
      </c>
      <c r="B203" s="164" t="s">
        <v>0</v>
      </c>
      <c r="C203" s="165" t="s">
        <v>1</v>
      </c>
      <c r="D203" s="157"/>
      <c r="E203" s="158"/>
      <c r="F203" s="158"/>
      <c r="G203" s="158"/>
      <c r="H203" s="181" t="str">
        <f t="shared" si="21"/>
        <v/>
      </c>
      <c r="I203" s="221">
        <v>27</v>
      </c>
      <c r="J203" s="131">
        <v>24</v>
      </c>
      <c r="K203" s="131">
        <v>4</v>
      </c>
      <c r="L203" s="167">
        <f t="shared" si="22"/>
        <v>0.16666666666666666</v>
      </c>
      <c r="M203" s="222">
        <v>1</v>
      </c>
      <c r="N203" s="131">
        <v>2</v>
      </c>
      <c r="O203" s="184">
        <f t="shared" si="23"/>
        <v>7.407407407407407E-2</v>
      </c>
      <c r="P203" s="159">
        <f t="shared" si="24"/>
        <v>27</v>
      </c>
      <c r="Q203" s="160">
        <f t="shared" si="25"/>
        <v>25</v>
      </c>
      <c r="R203" s="160">
        <f t="shared" si="26"/>
        <v>2</v>
      </c>
      <c r="S203" s="176">
        <f t="shared" si="27"/>
        <v>7.407407407407407E-2</v>
      </c>
      <c r="T203" s="227"/>
    </row>
    <row r="204" spans="1:20" x14ac:dyDescent="0.2">
      <c r="A204" s="175" t="s">
        <v>413</v>
      </c>
      <c r="B204" s="164" t="s">
        <v>2</v>
      </c>
      <c r="C204" s="165" t="s">
        <v>3</v>
      </c>
      <c r="D204" s="157"/>
      <c r="E204" s="158"/>
      <c r="F204" s="158"/>
      <c r="G204" s="158"/>
      <c r="H204" s="181" t="str">
        <f t="shared" si="21"/>
        <v/>
      </c>
      <c r="I204" s="221">
        <v>572</v>
      </c>
      <c r="J204" s="131">
        <v>395</v>
      </c>
      <c r="K204" s="131">
        <v>76</v>
      </c>
      <c r="L204" s="167">
        <f t="shared" si="22"/>
        <v>0.19240506329113924</v>
      </c>
      <c r="M204" s="222"/>
      <c r="N204" s="131">
        <v>177</v>
      </c>
      <c r="O204" s="184">
        <f t="shared" si="23"/>
        <v>0.30944055944055943</v>
      </c>
      <c r="P204" s="159">
        <f t="shared" si="24"/>
        <v>572</v>
      </c>
      <c r="Q204" s="160">
        <f t="shared" si="25"/>
        <v>395</v>
      </c>
      <c r="R204" s="160">
        <f t="shared" si="26"/>
        <v>177</v>
      </c>
      <c r="S204" s="176">
        <f t="shared" si="27"/>
        <v>0.30944055944055943</v>
      </c>
      <c r="T204" s="227"/>
    </row>
    <row r="205" spans="1:20" x14ac:dyDescent="0.2">
      <c r="A205" s="175" t="s">
        <v>413</v>
      </c>
      <c r="B205" s="164" t="s">
        <v>6</v>
      </c>
      <c r="C205" s="165" t="s">
        <v>7</v>
      </c>
      <c r="D205" s="157"/>
      <c r="E205" s="158"/>
      <c r="F205" s="158"/>
      <c r="G205" s="158"/>
      <c r="H205" s="181" t="str">
        <f t="shared" si="21"/>
        <v/>
      </c>
      <c r="I205" s="221">
        <v>6</v>
      </c>
      <c r="J205" s="131">
        <v>6</v>
      </c>
      <c r="K205" s="131">
        <v>2</v>
      </c>
      <c r="L205" s="167">
        <f t="shared" si="22"/>
        <v>0.33333333333333331</v>
      </c>
      <c r="M205" s="222"/>
      <c r="N205" s="131"/>
      <c r="O205" s="184">
        <f t="shared" si="23"/>
        <v>0</v>
      </c>
      <c r="P205" s="159">
        <f t="shared" si="24"/>
        <v>6</v>
      </c>
      <c r="Q205" s="160">
        <f t="shared" si="25"/>
        <v>6</v>
      </c>
      <c r="R205" s="160" t="str">
        <f t="shared" si="26"/>
        <v/>
      </c>
      <c r="S205" s="176" t="str">
        <f t="shared" si="27"/>
        <v/>
      </c>
      <c r="T205" s="227"/>
    </row>
    <row r="206" spans="1:20" x14ac:dyDescent="0.2">
      <c r="A206" s="175" t="s">
        <v>413</v>
      </c>
      <c r="B206" s="164" t="s">
        <v>308</v>
      </c>
      <c r="C206" s="165" t="s">
        <v>309</v>
      </c>
      <c r="D206" s="157"/>
      <c r="E206" s="158"/>
      <c r="F206" s="158"/>
      <c r="G206" s="158"/>
      <c r="H206" s="181" t="str">
        <f t="shared" si="21"/>
        <v/>
      </c>
      <c r="I206" s="221">
        <v>3043</v>
      </c>
      <c r="J206" s="131">
        <v>2842</v>
      </c>
      <c r="K206" s="131">
        <v>1028</v>
      </c>
      <c r="L206" s="167">
        <f t="shared" si="22"/>
        <v>0.36171710063335677</v>
      </c>
      <c r="M206" s="222"/>
      <c r="N206" s="131">
        <v>199</v>
      </c>
      <c r="O206" s="184">
        <f t="shared" si="23"/>
        <v>6.5439000328839203E-2</v>
      </c>
      <c r="P206" s="159">
        <f t="shared" si="24"/>
        <v>3043</v>
      </c>
      <c r="Q206" s="160">
        <f t="shared" si="25"/>
        <v>2842</v>
      </c>
      <c r="R206" s="160">
        <f t="shared" si="26"/>
        <v>199</v>
      </c>
      <c r="S206" s="176">
        <f t="shared" si="27"/>
        <v>6.5439000328839203E-2</v>
      </c>
      <c r="T206" s="227"/>
    </row>
    <row r="207" spans="1:20" x14ac:dyDescent="0.2">
      <c r="A207" s="175" t="s">
        <v>413</v>
      </c>
      <c r="B207" s="164" t="s">
        <v>8</v>
      </c>
      <c r="C207" s="165" t="s">
        <v>10</v>
      </c>
      <c r="D207" s="157"/>
      <c r="E207" s="158"/>
      <c r="F207" s="158"/>
      <c r="G207" s="158"/>
      <c r="H207" s="181" t="str">
        <f t="shared" si="21"/>
        <v/>
      </c>
      <c r="I207" s="221">
        <v>163</v>
      </c>
      <c r="J207" s="131">
        <v>162</v>
      </c>
      <c r="K207" s="131">
        <v>6</v>
      </c>
      <c r="L207" s="167">
        <f t="shared" si="22"/>
        <v>3.7037037037037035E-2</v>
      </c>
      <c r="M207" s="222"/>
      <c r="N207" s="131">
        <v>1</v>
      </c>
      <c r="O207" s="184">
        <f t="shared" si="23"/>
        <v>6.1349693251533744E-3</v>
      </c>
      <c r="P207" s="159">
        <f t="shared" si="24"/>
        <v>163</v>
      </c>
      <c r="Q207" s="160">
        <f t="shared" si="25"/>
        <v>162</v>
      </c>
      <c r="R207" s="160">
        <f t="shared" si="26"/>
        <v>1</v>
      </c>
      <c r="S207" s="176">
        <f t="shared" si="27"/>
        <v>6.1349693251533744E-3</v>
      </c>
      <c r="T207" s="227"/>
    </row>
    <row r="208" spans="1:20" x14ac:dyDescent="0.2">
      <c r="A208" s="175" t="s">
        <v>413</v>
      </c>
      <c r="B208" s="164" t="s">
        <v>13</v>
      </c>
      <c r="C208" s="165" t="s">
        <v>14</v>
      </c>
      <c r="D208" s="157"/>
      <c r="E208" s="158"/>
      <c r="F208" s="158"/>
      <c r="G208" s="158"/>
      <c r="H208" s="181" t="str">
        <f t="shared" si="21"/>
        <v/>
      </c>
      <c r="I208" s="221">
        <v>5313</v>
      </c>
      <c r="J208" s="131">
        <v>4980</v>
      </c>
      <c r="K208" s="131">
        <v>1171</v>
      </c>
      <c r="L208" s="167">
        <f t="shared" si="22"/>
        <v>0.23514056224899599</v>
      </c>
      <c r="M208" s="222">
        <v>2</v>
      </c>
      <c r="N208" s="131">
        <v>331</v>
      </c>
      <c r="O208" s="184">
        <f t="shared" si="23"/>
        <v>6.2300018821757952E-2</v>
      </c>
      <c r="P208" s="159">
        <f t="shared" si="24"/>
        <v>5313</v>
      </c>
      <c r="Q208" s="160">
        <f t="shared" si="25"/>
        <v>4982</v>
      </c>
      <c r="R208" s="160">
        <f t="shared" si="26"/>
        <v>331</v>
      </c>
      <c r="S208" s="176">
        <f t="shared" si="27"/>
        <v>6.2300018821757952E-2</v>
      </c>
      <c r="T208" s="227"/>
    </row>
    <row r="209" spans="1:20" x14ac:dyDescent="0.2">
      <c r="A209" s="175" t="s">
        <v>413</v>
      </c>
      <c r="B209" s="164" t="s">
        <v>17</v>
      </c>
      <c r="C209" s="165" t="s">
        <v>18</v>
      </c>
      <c r="D209" s="157"/>
      <c r="E209" s="158"/>
      <c r="F209" s="158"/>
      <c r="G209" s="158"/>
      <c r="H209" s="181" t="str">
        <f t="shared" si="21"/>
        <v/>
      </c>
      <c r="I209" s="221">
        <v>147</v>
      </c>
      <c r="J209" s="131">
        <v>147</v>
      </c>
      <c r="K209" s="131">
        <v>143</v>
      </c>
      <c r="L209" s="167">
        <f t="shared" si="22"/>
        <v>0.97278911564625847</v>
      </c>
      <c r="M209" s="222"/>
      <c r="N209" s="131"/>
      <c r="O209" s="184">
        <f t="shared" si="23"/>
        <v>0</v>
      </c>
      <c r="P209" s="159">
        <f t="shared" si="24"/>
        <v>147</v>
      </c>
      <c r="Q209" s="160">
        <f t="shared" si="25"/>
        <v>147</v>
      </c>
      <c r="R209" s="160" t="str">
        <f t="shared" si="26"/>
        <v/>
      </c>
      <c r="S209" s="176" t="str">
        <f t="shared" si="27"/>
        <v/>
      </c>
      <c r="T209" s="227"/>
    </row>
    <row r="210" spans="1:20" ht="29" x14ac:dyDescent="0.2">
      <c r="A210" s="175" t="s">
        <v>413</v>
      </c>
      <c r="B210" s="164" t="s">
        <v>24</v>
      </c>
      <c r="C210" s="165" t="s">
        <v>25</v>
      </c>
      <c r="D210" s="157"/>
      <c r="E210" s="158"/>
      <c r="F210" s="158"/>
      <c r="G210" s="158"/>
      <c r="H210" s="181" t="str">
        <f t="shared" si="21"/>
        <v/>
      </c>
      <c r="I210" s="221">
        <v>60</v>
      </c>
      <c r="J210" s="131">
        <v>56</v>
      </c>
      <c r="K210" s="131">
        <v>1</v>
      </c>
      <c r="L210" s="167">
        <f t="shared" si="22"/>
        <v>1.7857142857142856E-2</v>
      </c>
      <c r="M210" s="222"/>
      <c r="N210" s="131">
        <v>4</v>
      </c>
      <c r="O210" s="184">
        <f t="shared" si="23"/>
        <v>6.6666666666666666E-2</v>
      </c>
      <c r="P210" s="159">
        <f t="shared" si="24"/>
        <v>60</v>
      </c>
      <c r="Q210" s="160">
        <f t="shared" si="25"/>
        <v>56</v>
      </c>
      <c r="R210" s="160">
        <f t="shared" si="26"/>
        <v>4</v>
      </c>
      <c r="S210" s="176">
        <f t="shared" si="27"/>
        <v>6.6666666666666666E-2</v>
      </c>
      <c r="T210" s="227"/>
    </row>
    <row r="211" spans="1:20" x14ac:dyDescent="0.2">
      <c r="A211" s="175" t="s">
        <v>413</v>
      </c>
      <c r="B211" s="164" t="s">
        <v>26</v>
      </c>
      <c r="C211" s="165" t="s">
        <v>27</v>
      </c>
      <c r="D211" s="157"/>
      <c r="E211" s="158"/>
      <c r="F211" s="158"/>
      <c r="G211" s="158"/>
      <c r="H211" s="181" t="str">
        <f t="shared" si="21"/>
        <v/>
      </c>
      <c r="I211" s="221">
        <v>1</v>
      </c>
      <c r="J211" s="131">
        <v>1</v>
      </c>
      <c r="K211" s="131">
        <v>1</v>
      </c>
      <c r="L211" s="167">
        <f t="shared" si="22"/>
        <v>1</v>
      </c>
      <c r="M211" s="222"/>
      <c r="N211" s="131"/>
      <c r="O211" s="184">
        <f t="shared" si="23"/>
        <v>0</v>
      </c>
      <c r="P211" s="159">
        <f t="shared" si="24"/>
        <v>1</v>
      </c>
      <c r="Q211" s="160">
        <f t="shared" si="25"/>
        <v>1</v>
      </c>
      <c r="R211" s="160" t="str">
        <f t="shared" si="26"/>
        <v/>
      </c>
      <c r="S211" s="176" t="str">
        <f t="shared" si="27"/>
        <v/>
      </c>
      <c r="T211" s="227"/>
    </row>
    <row r="212" spans="1:20" x14ac:dyDescent="0.2">
      <c r="A212" s="175" t="s">
        <v>413</v>
      </c>
      <c r="B212" s="164" t="s">
        <v>26</v>
      </c>
      <c r="C212" s="165" t="s">
        <v>29</v>
      </c>
      <c r="D212" s="157"/>
      <c r="E212" s="158"/>
      <c r="F212" s="158"/>
      <c r="G212" s="158"/>
      <c r="H212" s="181" t="str">
        <f t="shared" si="21"/>
        <v/>
      </c>
      <c r="I212" s="221">
        <v>20</v>
      </c>
      <c r="J212" s="131">
        <v>10</v>
      </c>
      <c r="K212" s="131">
        <v>8</v>
      </c>
      <c r="L212" s="167">
        <f t="shared" si="22"/>
        <v>0.8</v>
      </c>
      <c r="M212" s="222"/>
      <c r="N212" s="131">
        <v>10</v>
      </c>
      <c r="O212" s="184">
        <f t="shared" si="23"/>
        <v>0.5</v>
      </c>
      <c r="P212" s="159">
        <f t="shared" si="24"/>
        <v>20</v>
      </c>
      <c r="Q212" s="160">
        <f t="shared" si="25"/>
        <v>10</v>
      </c>
      <c r="R212" s="160">
        <f t="shared" si="26"/>
        <v>10</v>
      </c>
      <c r="S212" s="176">
        <f t="shared" si="27"/>
        <v>0.5</v>
      </c>
      <c r="T212" s="227"/>
    </row>
    <row r="213" spans="1:20" x14ac:dyDescent="0.2">
      <c r="A213" s="175" t="s">
        <v>413</v>
      </c>
      <c r="B213" s="164" t="s">
        <v>30</v>
      </c>
      <c r="C213" s="165" t="s">
        <v>31</v>
      </c>
      <c r="D213" s="157"/>
      <c r="E213" s="158"/>
      <c r="F213" s="158"/>
      <c r="G213" s="158"/>
      <c r="H213" s="181" t="str">
        <f t="shared" si="21"/>
        <v/>
      </c>
      <c r="I213" s="221">
        <v>51</v>
      </c>
      <c r="J213" s="131">
        <v>50</v>
      </c>
      <c r="K213" s="131">
        <v>26</v>
      </c>
      <c r="L213" s="167">
        <f t="shared" si="22"/>
        <v>0.52</v>
      </c>
      <c r="M213" s="222"/>
      <c r="N213" s="131">
        <v>1</v>
      </c>
      <c r="O213" s="184">
        <f t="shared" si="23"/>
        <v>1.9607843137254902E-2</v>
      </c>
      <c r="P213" s="159">
        <f t="shared" si="24"/>
        <v>51</v>
      </c>
      <c r="Q213" s="160">
        <f t="shared" si="25"/>
        <v>50</v>
      </c>
      <c r="R213" s="160">
        <f t="shared" si="26"/>
        <v>1</v>
      </c>
      <c r="S213" s="176">
        <f t="shared" si="27"/>
        <v>1.9607843137254902E-2</v>
      </c>
      <c r="T213" s="227"/>
    </row>
    <row r="214" spans="1:20" x14ac:dyDescent="0.2">
      <c r="A214" s="175" t="s">
        <v>413</v>
      </c>
      <c r="B214" s="164" t="s">
        <v>33</v>
      </c>
      <c r="C214" s="165" t="s">
        <v>34</v>
      </c>
      <c r="D214" s="157"/>
      <c r="E214" s="158"/>
      <c r="F214" s="158"/>
      <c r="G214" s="158"/>
      <c r="H214" s="181" t="str">
        <f t="shared" si="21"/>
        <v/>
      </c>
      <c r="I214" s="221">
        <v>88</v>
      </c>
      <c r="J214" s="131">
        <v>81</v>
      </c>
      <c r="K214" s="131">
        <v>6</v>
      </c>
      <c r="L214" s="167">
        <f t="shared" si="22"/>
        <v>7.407407407407407E-2</v>
      </c>
      <c r="M214" s="222"/>
      <c r="N214" s="131">
        <v>7</v>
      </c>
      <c r="O214" s="184">
        <f t="shared" si="23"/>
        <v>7.9545454545454544E-2</v>
      </c>
      <c r="P214" s="159">
        <f t="shared" si="24"/>
        <v>88</v>
      </c>
      <c r="Q214" s="160">
        <f t="shared" si="25"/>
        <v>81</v>
      </c>
      <c r="R214" s="160">
        <f t="shared" si="26"/>
        <v>7</v>
      </c>
      <c r="S214" s="176">
        <f t="shared" si="27"/>
        <v>7.9545454545454544E-2</v>
      </c>
      <c r="T214" s="227"/>
    </row>
    <row r="215" spans="1:20" x14ac:dyDescent="0.2">
      <c r="A215" s="175" t="s">
        <v>413</v>
      </c>
      <c r="B215" s="164" t="s">
        <v>33</v>
      </c>
      <c r="C215" s="165" t="s">
        <v>35</v>
      </c>
      <c r="D215" s="157"/>
      <c r="E215" s="158"/>
      <c r="F215" s="158"/>
      <c r="G215" s="158"/>
      <c r="H215" s="181" t="str">
        <f t="shared" si="21"/>
        <v/>
      </c>
      <c r="I215" s="221">
        <v>451</v>
      </c>
      <c r="J215" s="131">
        <v>433</v>
      </c>
      <c r="K215" s="131">
        <v>86</v>
      </c>
      <c r="L215" s="167">
        <f t="shared" si="22"/>
        <v>0.19861431870669746</v>
      </c>
      <c r="M215" s="222"/>
      <c r="N215" s="131">
        <v>18</v>
      </c>
      <c r="O215" s="184">
        <f t="shared" si="23"/>
        <v>3.9911308203991129E-2</v>
      </c>
      <c r="P215" s="159">
        <f t="shared" si="24"/>
        <v>451</v>
      </c>
      <c r="Q215" s="160">
        <f t="shared" si="25"/>
        <v>433</v>
      </c>
      <c r="R215" s="160">
        <f t="shared" si="26"/>
        <v>18</v>
      </c>
      <c r="S215" s="176">
        <f t="shared" si="27"/>
        <v>3.9911308203991129E-2</v>
      </c>
      <c r="T215" s="227"/>
    </row>
    <row r="216" spans="1:20" ht="29" x14ac:dyDescent="0.2">
      <c r="A216" s="175" t="s">
        <v>413</v>
      </c>
      <c r="B216" s="164" t="s">
        <v>38</v>
      </c>
      <c r="C216" s="165" t="s">
        <v>39</v>
      </c>
      <c r="D216" s="157"/>
      <c r="E216" s="158"/>
      <c r="F216" s="158"/>
      <c r="G216" s="158"/>
      <c r="H216" s="181" t="str">
        <f t="shared" si="21"/>
        <v/>
      </c>
      <c r="I216" s="221">
        <v>38</v>
      </c>
      <c r="J216" s="131">
        <v>21</v>
      </c>
      <c r="K216" s="131">
        <v>4</v>
      </c>
      <c r="L216" s="167">
        <f t="shared" si="22"/>
        <v>0.19047619047619047</v>
      </c>
      <c r="M216" s="222"/>
      <c r="N216" s="131">
        <v>15</v>
      </c>
      <c r="O216" s="184">
        <f t="shared" si="23"/>
        <v>0.41666666666666669</v>
      </c>
      <c r="P216" s="159">
        <f t="shared" si="24"/>
        <v>38</v>
      </c>
      <c r="Q216" s="160">
        <f t="shared" si="25"/>
        <v>21</v>
      </c>
      <c r="R216" s="160">
        <f t="shared" si="26"/>
        <v>15</v>
      </c>
      <c r="S216" s="176">
        <f t="shared" si="27"/>
        <v>0.41666666666666669</v>
      </c>
      <c r="T216" s="227"/>
    </row>
    <row r="217" spans="1:20" x14ac:dyDescent="0.2">
      <c r="A217" s="175" t="s">
        <v>413</v>
      </c>
      <c r="B217" s="164" t="s">
        <v>40</v>
      </c>
      <c r="C217" s="165" t="s">
        <v>41</v>
      </c>
      <c r="D217" s="157"/>
      <c r="E217" s="158"/>
      <c r="F217" s="158"/>
      <c r="G217" s="158"/>
      <c r="H217" s="181" t="str">
        <f t="shared" si="21"/>
        <v/>
      </c>
      <c r="I217" s="221">
        <v>6206</v>
      </c>
      <c r="J217" s="131">
        <v>5631</v>
      </c>
      <c r="K217" s="131">
        <v>388</v>
      </c>
      <c r="L217" s="167">
        <f t="shared" si="22"/>
        <v>6.8904279879239916E-2</v>
      </c>
      <c r="M217" s="222"/>
      <c r="N217" s="131">
        <v>575</v>
      </c>
      <c r="O217" s="184">
        <f t="shared" si="23"/>
        <v>9.2652271994843702E-2</v>
      </c>
      <c r="P217" s="159">
        <f t="shared" si="24"/>
        <v>6206</v>
      </c>
      <c r="Q217" s="160">
        <f t="shared" si="25"/>
        <v>5631</v>
      </c>
      <c r="R217" s="160">
        <f t="shared" si="26"/>
        <v>575</v>
      </c>
      <c r="S217" s="176">
        <f t="shared" si="27"/>
        <v>9.2652271994843702E-2</v>
      </c>
      <c r="T217" s="227"/>
    </row>
    <row r="218" spans="1:20" x14ac:dyDescent="0.2">
      <c r="A218" s="175" t="s">
        <v>413</v>
      </c>
      <c r="B218" s="164" t="s">
        <v>40</v>
      </c>
      <c r="C218" s="165" t="s">
        <v>44</v>
      </c>
      <c r="D218" s="157"/>
      <c r="E218" s="158"/>
      <c r="F218" s="158"/>
      <c r="G218" s="158"/>
      <c r="H218" s="181" t="str">
        <f t="shared" si="21"/>
        <v/>
      </c>
      <c r="I218" s="221">
        <v>4710</v>
      </c>
      <c r="J218" s="131">
        <v>4104</v>
      </c>
      <c r="K218" s="131">
        <v>208</v>
      </c>
      <c r="L218" s="167">
        <f t="shared" si="22"/>
        <v>5.0682261208576995E-2</v>
      </c>
      <c r="M218" s="222"/>
      <c r="N218" s="131">
        <v>606</v>
      </c>
      <c r="O218" s="184">
        <f t="shared" si="23"/>
        <v>0.1286624203821656</v>
      </c>
      <c r="P218" s="159">
        <f t="shared" si="24"/>
        <v>4710</v>
      </c>
      <c r="Q218" s="160">
        <f t="shared" si="25"/>
        <v>4104</v>
      </c>
      <c r="R218" s="160">
        <f t="shared" si="26"/>
        <v>606</v>
      </c>
      <c r="S218" s="176">
        <f t="shared" si="27"/>
        <v>0.1286624203821656</v>
      </c>
      <c r="T218" s="227"/>
    </row>
    <row r="219" spans="1:20" x14ac:dyDescent="0.2">
      <c r="A219" s="175" t="s">
        <v>413</v>
      </c>
      <c r="B219" s="164" t="s">
        <v>45</v>
      </c>
      <c r="C219" s="165" t="s">
        <v>46</v>
      </c>
      <c r="D219" s="157"/>
      <c r="E219" s="158"/>
      <c r="F219" s="158"/>
      <c r="G219" s="158"/>
      <c r="H219" s="181" t="str">
        <f t="shared" si="21"/>
        <v/>
      </c>
      <c r="I219" s="221">
        <v>4</v>
      </c>
      <c r="J219" s="131">
        <v>4</v>
      </c>
      <c r="K219" s="131">
        <v>2</v>
      </c>
      <c r="L219" s="167">
        <f t="shared" si="22"/>
        <v>0.5</v>
      </c>
      <c r="M219" s="222"/>
      <c r="N219" s="131"/>
      <c r="O219" s="184">
        <f t="shared" si="23"/>
        <v>0</v>
      </c>
      <c r="P219" s="159">
        <f t="shared" si="24"/>
        <v>4</v>
      </c>
      <c r="Q219" s="160">
        <f t="shared" si="25"/>
        <v>4</v>
      </c>
      <c r="R219" s="160" t="str">
        <f t="shared" si="26"/>
        <v/>
      </c>
      <c r="S219" s="176" t="str">
        <f t="shared" si="27"/>
        <v/>
      </c>
      <c r="T219" s="227"/>
    </row>
    <row r="220" spans="1:20" x14ac:dyDescent="0.2">
      <c r="A220" s="175" t="s">
        <v>413</v>
      </c>
      <c r="B220" s="164" t="s">
        <v>53</v>
      </c>
      <c r="C220" s="165" t="s">
        <v>54</v>
      </c>
      <c r="D220" s="157"/>
      <c r="E220" s="158"/>
      <c r="F220" s="158"/>
      <c r="G220" s="158"/>
      <c r="H220" s="181" t="str">
        <f t="shared" si="21"/>
        <v/>
      </c>
      <c r="I220" s="221">
        <v>338</v>
      </c>
      <c r="J220" s="131">
        <v>206</v>
      </c>
      <c r="K220" s="131">
        <v>22</v>
      </c>
      <c r="L220" s="167">
        <f t="shared" si="22"/>
        <v>0.10679611650485436</v>
      </c>
      <c r="M220" s="222"/>
      <c r="N220" s="131">
        <v>130</v>
      </c>
      <c r="O220" s="184">
        <f t="shared" si="23"/>
        <v>0.38690476190476192</v>
      </c>
      <c r="P220" s="159">
        <f t="shared" si="24"/>
        <v>338</v>
      </c>
      <c r="Q220" s="160">
        <f t="shared" si="25"/>
        <v>206</v>
      </c>
      <c r="R220" s="160">
        <f t="shared" si="26"/>
        <v>130</v>
      </c>
      <c r="S220" s="176">
        <f t="shared" si="27"/>
        <v>0.38690476190476192</v>
      </c>
      <c r="T220" s="227"/>
    </row>
    <row r="221" spans="1:20" x14ac:dyDescent="0.2">
      <c r="A221" s="175" t="s">
        <v>413</v>
      </c>
      <c r="B221" s="164" t="s">
        <v>63</v>
      </c>
      <c r="C221" s="165" t="s">
        <v>64</v>
      </c>
      <c r="D221" s="157"/>
      <c r="E221" s="158"/>
      <c r="F221" s="158"/>
      <c r="G221" s="158"/>
      <c r="H221" s="181" t="str">
        <f t="shared" si="21"/>
        <v/>
      </c>
      <c r="I221" s="221">
        <v>1735</v>
      </c>
      <c r="J221" s="131">
        <v>1362</v>
      </c>
      <c r="K221" s="131">
        <v>273</v>
      </c>
      <c r="L221" s="167">
        <f t="shared" si="22"/>
        <v>0.20044052863436124</v>
      </c>
      <c r="M221" s="222"/>
      <c r="N221" s="131">
        <v>373</v>
      </c>
      <c r="O221" s="184">
        <f t="shared" si="23"/>
        <v>0.21498559077809798</v>
      </c>
      <c r="P221" s="159">
        <f t="shared" si="24"/>
        <v>1735</v>
      </c>
      <c r="Q221" s="160">
        <f t="shared" si="25"/>
        <v>1362</v>
      </c>
      <c r="R221" s="160">
        <f t="shared" si="26"/>
        <v>373</v>
      </c>
      <c r="S221" s="176">
        <f t="shared" si="27"/>
        <v>0.21498559077809798</v>
      </c>
      <c r="T221" s="227"/>
    </row>
    <row r="222" spans="1:20" x14ac:dyDescent="0.2">
      <c r="A222" s="175" t="s">
        <v>413</v>
      </c>
      <c r="B222" s="164" t="s">
        <v>67</v>
      </c>
      <c r="C222" s="165" t="s">
        <v>68</v>
      </c>
      <c r="D222" s="157"/>
      <c r="E222" s="158"/>
      <c r="F222" s="158"/>
      <c r="G222" s="158"/>
      <c r="H222" s="181" t="str">
        <f t="shared" si="21"/>
        <v/>
      </c>
      <c r="I222" s="221">
        <v>326</v>
      </c>
      <c r="J222" s="131">
        <v>309</v>
      </c>
      <c r="K222" s="131">
        <v>32</v>
      </c>
      <c r="L222" s="167">
        <f t="shared" si="22"/>
        <v>0.10355987055016182</v>
      </c>
      <c r="M222" s="222"/>
      <c r="N222" s="131">
        <v>17</v>
      </c>
      <c r="O222" s="184">
        <f t="shared" si="23"/>
        <v>5.2147239263803678E-2</v>
      </c>
      <c r="P222" s="159">
        <f t="shared" si="24"/>
        <v>326</v>
      </c>
      <c r="Q222" s="160">
        <f t="shared" si="25"/>
        <v>309</v>
      </c>
      <c r="R222" s="160">
        <f t="shared" si="26"/>
        <v>17</v>
      </c>
      <c r="S222" s="176">
        <f t="shared" si="27"/>
        <v>5.2147239263803678E-2</v>
      </c>
      <c r="T222" s="227"/>
    </row>
    <row r="223" spans="1:20" x14ac:dyDescent="0.2">
      <c r="A223" s="175" t="s">
        <v>413</v>
      </c>
      <c r="B223" s="164" t="s">
        <v>74</v>
      </c>
      <c r="C223" s="165" t="s">
        <v>75</v>
      </c>
      <c r="D223" s="157"/>
      <c r="E223" s="158"/>
      <c r="F223" s="158"/>
      <c r="G223" s="158"/>
      <c r="H223" s="181" t="str">
        <f t="shared" si="21"/>
        <v/>
      </c>
      <c r="I223" s="221">
        <v>135</v>
      </c>
      <c r="J223" s="131">
        <v>80</v>
      </c>
      <c r="K223" s="131">
        <v>31</v>
      </c>
      <c r="L223" s="167">
        <f t="shared" si="22"/>
        <v>0.38750000000000001</v>
      </c>
      <c r="M223" s="222"/>
      <c r="N223" s="131">
        <v>55</v>
      </c>
      <c r="O223" s="184">
        <f t="shared" si="23"/>
        <v>0.40740740740740738</v>
      </c>
      <c r="P223" s="159">
        <f t="shared" si="24"/>
        <v>135</v>
      </c>
      <c r="Q223" s="160">
        <f t="shared" si="25"/>
        <v>80</v>
      </c>
      <c r="R223" s="160">
        <f t="shared" si="26"/>
        <v>55</v>
      </c>
      <c r="S223" s="176">
        <f t="shared" si="27"/>
        <v>0.40740740740740738</v>
      </c>
      <c r="T223" s="227"/>
    </row>
    <row r="224" spans="1:20" x14ac:dyDescent="0.2">
      <c r="A224" s="175" t="s">
        <v>413</v>
      </c>
      <c r="B224" s="164" t="s">
        <v>76</v>
      </c>
      <c r="C224" s="165" t="s">
        <v>551</v>
      </c>
      <c r="D224" s="157"/>
      <c r="E224" s="158"/>
      <c r="F224" s="158"/>
      <c r="G224" s="158"/>
      <c r="H224" s="181" t="str">
        <f t="shared" si="21"/>
        <v/>
      </c>
      <c r="I224" s="221">
        <v>6</v>
      </c>
      <c r="J224" s="131">
        <v>4</v>
      </c>
      <c r="K224" s="131">
        <v>4</v>
      </c>
      <c r="L224" s="167">
        <f t="shared" si="22"/>
        <v>1</v>
      </c>
      <c r="M224" s="222">
        <v>2</v>
      </c>
      <c r="N224" s="131"/>
      <c r="O224" s="184">
        <f t="shared" si="23"/>
        <v>0</v>
      </c>
      <c r="P224" s="159">
        <f t="shared" si="24"/>
        <v>6</v>
      </c>
      <c r="Q224" s="160">
        <f t="shared" si="25"/>
        <v>6</v>
      </c>
      <c r="R224" s="160" t="str">
        <f t="shared" si="26"/>
        <v/>
      </c>
      <c r="S224" s="176" t="str">
        <f t="shared" si="27"/>
        <v/>
      </c>
      <c r="T224" s="227"/>
    </row>
    <row r="225" spans="1:20" x14ac:dyDescent="0.2">
      <c r="A225" s="175" t="s">
        <v>413</v>
      </c>
      <c r="B225" s="164" t="s">
        <v>79</v>
      </c>
      <c r="C225" s="165" t="s">
        <v>80</v>
      </c>
      <c r="D225" s="157">
        <v>1</v>
      </c>
      <c r="E225" s="158"/>
      <c r="F225" s="158"/>
      <c r="G225" s="158">
        <v>1</v>
      </c>
      <c r="H225" s="181">
        <f t="shared" si="21"/>
        <v>1</v>
      </c>
      <c r="I225" s="221">
        <v>772</v>
      </c>
      <c r="J225" s="131">
        <v>329</v>
      </c>
      <c r="K225" s="131">
        <v>32</v>
      </c>
      <c r="L225" s="167">
        <f t="shared" si="22"/>
        <v>9.7264437689969604E-2</v>
      </c>
      <c r="M225" s="222"/>
      <c r="N225" s="131">
        <v>443</v>
      </c>
      <c r="O225" s="184">
        <f t="shared" si="23"/>
        <v>0.57383419689119175</v>
      </c>
      <c r="P225" s="159">
        <f t="shared" si="24"/>
        <v>773</v>
      </c>
      <c r="Q225" s="160">
        <f t="shared" si="25"/>
        <v>329</v>
      </c>
      <c r="R225" s="160">
        <f t="shared" si="26"/>
        <v>444</v>
      </c>
      <c r="S225" s="176">
        <f t="shared" si="27"/>
        <v>0.57438551099611901</v>
      </c>
      <c r="T225" s="227"/>
    </row>
    <row r="226" spans="1:20" x14ac:dyDescent="0.2">
      <c r="A226" s="175" t="s">
        <v>413</v>
      </c>
      <c r="B226" s="164" t="s">
        <v>519</v>
      </c>
      <c r="C226" s="165" t="s">
        <v>87</v>
      </c>
      <c r="D226" s="157"/>
      <c r="E226" s="158"/>
      <c r="F226" s="158"/>
      <c r="G226" s="158"/>
      <c r="H226" s="181" t="str">
        <f t="shared" si="21"/>
        <v/>
      </c>
      <c r="I226" s="221">
        <v>218</v>
      </c>
      <c r="J226" s="131">
        <v>213</v>
      </c>
      <c r="K226" s="131">
        <v>15</v>
      </c>
      <c r="L226" s="167">
        <f t="shared" si="22"/>
        <v>7.0422535211267609E-2</v>
      </c>
      <c r="M226" s="222"/>
      <c r="N226" s="131">
        <v>5</v>
      </c>
      <c r="O226" s="184">
        <f t="shared" si="23"/>
        <v>2.2935779816513763E-2</v>
      </c>
      <c r="P226" s="159">
        <f t="shared" si="24"/>
        <v>218</v>
      </c>
      <c r="Q226" s="160">
        <f t="shared" si="25"/>
        <v>213</v>
      </c>
      <c r="R226" s="160">
        <f t="shared" si="26"/>
        <v>5</v>
      </c>
      <c r="S226" s="176">
        <f t="shared" si="27"/>
        <v>2.2935779816513763E-2</v>
      </c>
      <c r="T226" s="227"/>
    </row>
    <row r="227" spans="1:20" x14ac:dyDescent="0.2">
      <c r="A227" s="175" t="s">
        <v>413</v>
      </c>
      <c r="B227" s="164" t="s">
        <v>90</v>
      </c>
      <c r="C227" s="165" t="s">
        <v>91</v>
      </c>
      <c r="D227" s="157"/>
      <c r="E227" s="158"/>
      <c r="F227" s="158"/>
      <c r="G227" s="158"/>
      <c r="H227" s="181" t="str">
        <f t="shared" si="21"/>
        <v/>
      </c>
      <c r="I227" s="221">
        <v>15051</v>
      </c>
      <c r="J227" s="131">
        <v>10853</v>
      </c>
      <c r="K227" s="131">
        <v>2126</v>
      </c>
      <c r="L227" s="167">
        <f t="shared" si="22"/>
        <v>0.19589053717866028</v>
      </c>
      <c r="M227" s="222">
        <v>1</v>
      </c>
      <c r="N227" s="131">
        <v>4197</v>
      </c>
      <c r="O227" s="184">
        <f t="shared" si="23"/>
        <v>0.27885190352800476</v>
      </c>
      <c r="P227" s="159">
        <f t="shared" si="24"/>
        <v>15051</v>
      </c>
      <c r="Q227" s="160">
        <f t="shared" si="25"/>
        <v>10854</v>
      </c>
      <c r="R227" s="160">
        <f t="shared" si="26"/>
        <v>4197</v>
      </c>
      <c r="S227" s="176">
        <f t="shared" si="27"/>
        <v>0.27885190352800476</v>
      </c>
      <c r="T227" s="227"/>
    </row>
    <row r="228" spans="1:20" x14ac:dyDescent="0.2">
      <c r="A228" s="175" t="s">
        <v>413</v>
      </c>
      <c r="B228" s="164" t="s">
        <v>96</v>
      </c>
      <c r="C228" s="165" t="s">
        <v>97</v>
      </c>
      <c r="D228" s="157"/>
      <c r="E228" s="158"/>
      <c r="F228" s="158"/>
      <c r="G228" s="158"/>
      <c r="H228" s="181" t="str">
        <f t="shared" si="21"/>
        <v/>
      </c>
      <c r="I228" s="221">
        <v>1914</v>
      </c>
      <c r="J228" s="131">
        <v>1889</v>
      </c>
      <c r="K228" s="131">
        <v>435</v>
      </c>
      <c r="L228" s="167">
        <f t="shared" si="22"/>
        <v>0.23028057173107463</v>
      </c>
      <c r="M228" s="222"/>
      <c r="N228" s="131">
        <v>25</v>
      </c>
      <c r="O228" s="184">
        <f t="shared" si="23"/>
        <v>1.3061650992685475E-2</v>
      </c>
      <c r="P228" s="159">
        <f t="shared" si="24"/>
        <v>1914</v>
      </c>
      <c r="Q228" s="160">
        <f t="shared" si="25"/>
        <v>1889</v>
      </c>
      <c r="R228" s="160">
        <f t="shared" si="26"/>
        <v>25</v>
      </c>
      <c r="S228" s="176">
        <f t="shared" si="27"/>
        <v>1.3061650992685475E-2</v>
      </c>
      <c r="T228" s="227"/>
    </row>
    <row r="229" spans="1:20" x14ac:dyDescent="0.2">
      <c r="A229" s="175" t="s">
        <v>413</v>
      </c>
      <c r="B229" s="164" t="s">
        <v>521</v>
      </c>
      <c r="C229" s="165" t="s">
        <v>98</v>
      </c>
      <c r="D229" s="157"/>
      <c r="E229" s="158"/>
      <c r="F229" s="158"/>
      <c r="G229" s="158"/>
      <c r="H229" s="181" t="str">
        <f t="shared" si="21"/>
        <v/>
      </c>
      <c r="I229" s="221">
        <v>2089</v>
      </c>
      <c r="J229" s="131">
        <v>1515</v>
      </c>
      <c r="K229" s="131">
        <v>108</v>
      </c>
      <c r="L229" s="167">
        <f t="shared" si="22"/>
        <v>7.1287128712871281E-2</v>
      </c>
      <c r="M229" s="222"/>
      <c r="N229" s="131">
        <v>574</v>
      </c>
      <c r="O229" s="184">
        <f t="shared" si="23"/>
        <v>0.27477261847774054</v>
      </c>
      <c r="P229" s="159">
        <f t="shared" si="24"/>
        <v>2089</v>
      </c>
      <c r="Q229" s="160">
        <f t="shared" si="25"/>
        <v>1515</v>
      </c>
      <c r="R229" s="160">
        <f t="shared" si="26"/>
        <v>574</v>
      </c>
      <c r="S229" s="176">
        <f t="shared" si="27"/>
        <v>0.27477261847774054</v>
      </c>
      <c r="T229" s="227"/>
    </row>
    <row r="230" spans="1:20" x14ac:dyDescent="0.2">
      <c r="A230" s="175" t="s">
        <v>413</v>
      </c>
      <c r="B230" s="164" t="s">
        <v>99</v>
      </c>
      <c r="C230" s="165" t="s">
        <v>486</v>
      </c>
      <c r="D230" s="157"/>
      <c r="E230" s="158"/>
      <c r="F230" s="158"/>
      <c r="G230" s="158"/>
      <c r="H230" s="181" t="str">
        <f t="shared" si="21"/>
        <v/>
      </c>
      <c r="I230" s="221">
        <v>424</v>
      </c>
      <c r="J230" s="131">
        <v>391</v>
      </c>
      <c r="K230" s="131">
        <v>208</v>
      </c>
      <c r="L230" s="167">
        <f t="shared" si="22"/>
        <v>0.53196930946291565</v>
      </c>
      <c r="M230" s="222">
        <v>32</v>
      </c>
      <c r="N230" s="131"/>
      <c r="O230" s="184">
        <f t="shared" si="23"/>
        <v>0</v>
      </c>
      <c r="P230" s="159">
        <f t="shared" si="24"/>
        <v>424</v>
      </c>
      <c r="Q230" s="160">
        <f t="shared" si="25"/>
        <v>423</v>
      </c>
      <c r="R230" s="160" t="str">
        <f t="shared" si="26"/>
        <v/>
      </c>
      <c r="S230" s="176" t="str">
        <f t="shared" si="27"/>
        <v/>
      </c>
      <c r="T230" s="227"/>
    </row>
    <row r="231" spans="1:20" x14ac:dyDescent="0.2">
      <c r="A231" s="175" t="s">
        <v>413</v>
      </c>
      <c r="B231" s="164" t="s">
        <v>99</v>
      </c>
      <c r="C231" s="165" t="s">
        <v>100</v>
      </c>
      <c r="D231" s="157"/>
      <c r="E231" s="158"/>
      <c r="F231" s="158"/>
      <c r="G231" s="158"/>
      <c r="H231" s="181" t="str">
        <f t="shared" si="21"/>
        <v/>
      </c>
      <c r="I231" s="221">
        <v>870</v>
      </c>
      <c r="J231" s="131">
        <v>457</v>
      </c>
      <c r="K231" s="131">
        <v>31</v>
      </c>
      <c r="L231" s="167">
        <f t="shared" si="22"/>
        <v>6.7833698030634576E-2</v>
      </c>
      <c r="M231" s="222">
        <v>14</v>
      </c>
      <c r="N231" s="131">
        <v>399</v>
      </c>
      <c r="O231" s="184">
        <f t="shared" si="23"/>
        <v>0.45862068965517239</v>
      </c>
      <c r="P231" s="159">
        <f t="shared" si="24"/>
        <v>870</v>
      </c>
      <c r="Q231" s="160">
        <f t="shared" si="25"/>
        <v>471</v>
      </c>
      <c r="R231" s="160">
        <f t="shared" si="26"/>
        <v>399</v>
      </c>
      <c r="S231" s="176">
        <f t="shared" si="27"/>
        <v>0.45862068965517239</v>
      </c>
      <c r="T231" s="227"/>
    </row>
    <row r="232" spans="1:20" x14ac:dyDescent="0.2">
      <c r="A232" s="175" t="s">
        <v>413</v>
      </c>
      <c r="B232" s="164" t="s">
        <v>101</v>
      </c>
      <c r="C232" s="165" t="s">
        <v>102</v>
      </c>
      <c r="D232" s="157"/>
      <c r="E232" s="158"/>
      <c r="F232" s="158"/>
      <c r="G232" s="158"/>
      <c r="H232" s="181" t="str">
        <f t="shared" si="21"/>
        <v/>
      </c>
      <c r="I232" s="221">
        <v>592</v>
      </c>
      <c r="J232" s="131">
        <v>588</v>
      </c>
      <c r="K232" s="131">
        <v>198</v>
      </c>
      <c r="L232" s="167">
        <f t="shared" si="22"/>
        <v>0.33673469387755101</v>
      </c>
      <c r="M232" s="222"/>
      <c r="N232" s="131">
        <v>4</v>
      </c>
      <c r="O232" s="184">
        <f t="shared" si="23"/>
        <v>6.7567567567567571E-3</v>
      </c>
      <c r="P232" s="159">
        <f t="shared" si="24"/>
        <v>592</v>
      </c>
      <c r="Q232" s="160">
        <f t="shared" si="25"/>
        <v>588</v>
      </c>
      <c r="R232" s="160">
        <f t="shared" si="26"/>
        <v>4</v>
      </c>
      <c r="S232" s="176">
        <f t="shared" si="27"/>
        <v>6.7567567567567571E-3</v>
      </c>
      <c r="T232" s="227"/>
    </row>
    <row r="233" spans="1:20" x14ac:dyDescent="0.2">
      <c r="A233" s="175" t="s">
        <v>413</v>
      </c>
      <c r="B233" s="164" t="s">
        <v>103</v>
      </c>
      <c r="C233" s="165" t="s">
        <v>104</v>
      </c>
      <c r="D233" s="157"/>
      <c r="E233" s="158"/>
      <c r="F233" s="158"/>
      <c r="G233" s="158"/>
      <c r="H233" s="181" t="str">
        <f t="shared" si="21"/>
        <v/>
      </c>
      <c r="I233" s="221">
        <v>154</v>
      </c>
      <c r="J233" s="131">
        <v>143</v>
      </c>
      <c r="K233" s="131">
        <v>22</v>
      </c>
      <c r="L233" s="167">
        <f t="shared" si="22"/>
        <v>0.15384615384615385</v>
      </c>
      <c r="M233" s="222">
        <v>1</v>
      </c>
      <c r="N233" s="131">
        <v>10</v>
      </c>
      <c r="O233" s="184">
        <f t="shared" si="23"/>
        <v>6.4935064935064929E-2</v>
      </c>
      <c r="P233" s="159">
        <f t="shared" si="24"/>
        <v>154</v>
      </c>
      <c r="Q233" s="160">
        <f t="shared" si="25"/>
        <v>144</v>
      </c>
      <c r="R233" s="160">
        <f t="shared" si="26"/>
        <v>10</v>
      </c>
      <c r="S233" s="176">
        <f t="shared" si="27"/>
        <v>6.4935064935064929E-2</v>
      </c>
      <c r="T233" s="227"/>
    </row>
    <row r="234" spans="1:20" x14ac:dyDescent="0.2">
      <c r="A234" s="175" t="s">
        <v>413</v>
      </c>
      <c r="B234" s="164" t="s">
        <v>108</v>
      </c>
      <c r="C234" s="165" t="s">
        <v>109</v>
      </c>
      <c r="D234" s="157"/>
      <c r="E234" s="158"/>
      <c r="F234" s="158"/>
      <c r="G234" s="158"/>
      <c r="H234" s="181" t="str">
        <f t="shared" si="21"/>
        <v/>
      </c>
      <c r="I234" s="221">
        <v>185</v>
      </c>
      <c r="J234" s="131">
        <v>185</v>
      </c>
      <c r="K234" s="131">
        <v>7</v>
      </c>
      <c r="L234" s="167">
        <f t="shared" si="22"/>
        <v>3.783783783783784E-2</v>
      </c>
      <c r="M234" s="222"/>
      <c r="N234" s="131"/>
      <c r="O234" s="184">
        <f t="shared" si="23"/>
        <v>0</v>
      </c>
      <c r="P234" s="159">
        <f t="shared" si="24"/>
        <v>185</v>
      </c>
      <c r="Q234" s="160">
        <f t="shared" si="25"/>
        <v>185</v>
      </c>
      <c r="R234" s="160" t="str">
        <f t="shared" si="26"/>
        <v/>
      </c>
      <c r="S234" s="176" t="str">
        <f t="shared" si="27"/>
        <v/>
      </c>
      <c r="T234" s="227"/>
    </row>
    <row r="235" spans="1:20" x14ac:dyDescent="0.2">
      <c r="A235" s="175" t="s">
        <v>413</v>
      </c>
      <c r="B235" s="164" t="s">
        <v>110</v>
      </c>
      <c r="C235" s="165" t="s">
        <v>111</v>
      </c>
      <c r="D235" s="157"/>
      <c r="E235" s="158"/>
      <c r="F235" s="158"/>
      <c r="G235" s="158"/>
      <c r="H235" s="181" t="str">
        <f t="shared" si="21"/>
        <v/>
      </c>
      <c r="I235" s="221">
        <v>1790</v>
      </c>
      <c r="J235" s="131">
        <v>1249</v>
      </c>
      <c r="K235" s="131">
        <v>122</v>
      </c>
      <c r="L235" s="167">
        <f t="shared" si="22"/>
        <v>9.7678142514011204E-2</v>
      </c>
      <c r="M235" s="222">
        <v>11</v>
      </c>
      <c r="N235" s="131">
        <v>530</v>
      </c>
      <c r="O235" s="184">
        <f t="shared" si="23"/>
        <v>0.29608938547486036</v>
      </c>
      <c r="P235" s="159">
        <f t="shared" si="24"/>
        <v>1790</v>
      </c>
      <c r="Q235" s="160">
        <f t="shared" si="25"/>
        <v>1260</v>
      </c>
      <c r="R235" s="160">
        <f t="shared" si="26"/>
        <v>530</v>
      </c>
      <c r="S235" s="176">
        <f t="shared" si="27"/>
        <v>0.29608938547486036</v>
      </c>
      <c r="T235" s="227"/>
    </row>
    <row r="236" spans="1:20" x14ac:dyDescent="0.2">
      <c r="A236" s="175" t="s">
        <v>413</v>
      </c>
      <c r="B236" s="164" t="s">
        <v>112</v>
      </c>
      <c r="C236" s="165" t="s">
        <v>538</v>
      </c>
      <c r="D236" s="157"/>
      <c r="E236" s="158"/>
      <c r="F236" s="158"/>
      <c r="G236" s="158"/>
      <c r="H236" s="181" t="str">
        <f t="shared" si="21"/>
        <v/>
      </c>
      <c r="I236" s="221">
        <v>11357</v>
      </c>
      <c r="J236" s="131">
        <v>9707</v>
      </c>
      <c r="K236" s="131">
        <v>779</v>
      </c>
      <c r="L236" s="167">
        <f t="shared" si="22"/>
        <v>8.0251364994333982E-2</v>
      </c>
      <c r="M236" s="222">
        <v>4</v>
      </c>
      <c r="N236" s="131">
        <v>1646</v>
      </c>
      <c r="O236" s="184">
        <f t="shared" si="23"/>
        <v>0.1449326406621467</v>
      </c>
      <c r="P236" s="159">
        <f t="shared" si="24"/>
        <v>11357</v>
      </c>
      <c r="Q236" s="160">
        <f t="shared" si="25"/>
        <v>9711</v>
      </c>
      <c r="R236" s="160">
        <f t="shared" si="26"/>
        <v>1646</v>
      </c>
      <c r="S236" s="176">
        <f t="shared" si="27"/>
        <v>0.1449326406621467</v>
      </c>
      <c r="T236" s="227"/>
    </row>
    <row r="237" spans="1:20" x14ac:dyDescent="0.2">
      <c r="A237" s="175" t="s">
        <v>413</v>
      </c>
      <c r="B237" s="164" t="s">
        <v>114</v>
      </c>
      <c r="C237" s="165" t="s">
        <v>115</v>
      </c>
      <c r="D237" s="157"/>
      <c r="E237" s="158"/>
      <c r="F237" s="158"/>
      <c r="G237" s="158"/>
      <c r="H237" s="181" t="str">
        <f t="shared" si="21"/>
        <v/>
      </c>
      <c r="I237" s="221">
        <v>523</v>
      </c>
      <c r="J237" s="131">
        <v>442</v>
      </c>
      <c r="K237" s="131">
        <v>25</v>
      </c>
      <c r="L237" s="167">
        <f t="shared" si="22"/>
        <v>5.6561085972850679E-2</v>
      </c>
      <c r="M237" s="222"/>
      <c r="N237" s="131">
        <v>81</v>
      </c>
      <c r="O237" s="184">
        <f t="shared" si="23"/>
        <v>0.15487571701720843</v>
      </c>
      <c r="P237" s="159">
        <f t="shared" si="24"/>
        <v>523</v>
      </c>
      <c r="Q237" s="160">
        <f t="shared" si="25"/>
        <v>442</v>
      </c>
      <c r="R237" s="160">
        <f t="shared" si="26"/>
        <v>81</v>
      </c>
      <c r="S237" s="176">
        <f t="shared" si="27"/>
        <v>0.15487571701720843</v>
      </c>
      <c r="T237" s="227"/>
    </row>
    <row r="238" spans="1:20" x14ac:dyDescent="0.2">
      <c r="A238" s="175" t="s">
        <v>413</v>
      </c>
      <c r="B238" s="164" t="s">
        <v>119</v>
      </c>
      <c r="C238" s="165" t="s">
        <v>119</v>
      </c>
      <c r="D238" s="157"/>
      <c r="E238" s="158"/>
      <c r="F238" s="158"/>
      <c r="G238" s="158"/>
      <c r="H238" s="181" t="str">
        <f t="shared" si="21"/>
        <v/>
      </c>
      <c r="I238" s="221">
        <v>6952</v>
      </c>
      <c r="J238" s="131">
        <v>6329</v>
      </c>
      <c r="K238" s="131">
        <v>5942</v>
      </c>
      <c r="L238" s="167">
        <f t="shared" si="22"/>
        <v>0.9388528993521883</v>
      </c>
      <c r="M238" s="222"/>
      <c r="N238" s="131">
        <v>623</v>
      </c>
      <c r="O238" s="184">
        <f t="shared" si="23"/>
        <v>8.9614499424626001E-2</v>
      </c>
      <c r="P238" s="159">
        <f t="shared" si="24"/>
        <v>6952</v>
      </c>
      <c r="Q238" s="160">
        <f t="shared" si="25"/>
        <v>6329</v>
      </c>
      <c r="R238" s="160">
        <f t="shared" si="26"/>
        <v>623</v>
      </c>
      <c r="S238" s="176">
        <f t="shared" si="27"/>
        <v>8.9614499424626001E-2</v>
      </c>
      <c r="T238" s="227"/>
    </row>
    <row r="239" spans="1:20" x14ac:dyDescent="0.2">
      <c r="A239" s="175" t="s">
        <v>413</v>
      </c>
      <c r="B239" s="164" t="s">
        <v>120</v>
      </c>
      <c r="C239" s="165" t="s">
        <v>121</v>
      </c>
      <c r="D239" s="157"/>
      <c r="E239" s="158"/>
      <c r="F239" s="158"/>
      <c r="G239" s="158"/>
      <c r="H239" s="181" t="str">
        <f t="shared" si="21"/>
        <v/>
      </c>
      <c r="I239" s="221">
        <v>1254</v>
      </c>
      <c r="J239" s="131">
        <v>893</v>
      </c>
      <c r="K239" s="131">
        <v>224</v>
      </c>
      <c r="L239" s="167">
        <f t="shared" si="22"/>
        <v>0.25083986562150057</v>
      </c>
      <c r="M239" s="222">
        <v>7</v>
      </c>
      <c r="N239" s="131">
        <v>354</v>
      </c>
      <c r="O239" s="184">
        <f t="shared" si="23"/>
        <v>0.28229665071770332</v>
      </c>
      <c r="P239" s="159">
        <f t="shared" si="24"/>
        <v>1254</v>
      </c>
      <c r="Q239" s="160">
        <f t="shared" si="25"/>
        <v>900</v>
      </c>
      <c r="R239" s="160">
        <f t="shared" si="26"/>
        <v>354</v>
      </c>
      <c r="S239" s="176">
        <f t="shared" si="27"/>
        <v>0.28229665071770332</v>
      </c>
      <c r="T239" s="227"/>
    </row>
    <row r="240" spans="1:20" x14ac:dyDescent="0.2">
      <c r="A240" s="175" t="s">
        <v>413</v>
      </c>
      <c r="B240" s="164" t="s">
        <v>123</v>
      </c>
      <c r="C240" s="165" t="s">
        <v>124</v>
      </c>
      <c r="D240" s="157"/>
      <c r="E240" s="158"/>
      <c r="F240" s="158"/>
      <c r="G240" s="158"/>
      <c r="H240" s="181" t="str">
        <f t="shared" si="21"/>
        <v/>
      </c>
      <c r="I240" s="221">
        <v>118</v>
      </c>
      <c r="J240" s="131">
        <v>80</v>
      </c>
      <c r="K240" s="131">
        <v>20</v>
      </c>
      <c r="L240" s="167">
        <f t="shared" si="22"/>
        <v>0.25</v>
      </c>
      <c r="M240" s="222"/>
      <c r="N240" s="131">
        <v>38</v>
      </c>
      <c r="O240" s="184">
        <f t="shared" si="23"/>
        <v>0.32203389830508472</v>
      </c>
      <c r="P240" s="159">
        <f t="shared" si="24"/>
        <v>118</v>
      </c>
      <c r="Q240" s="160">
        <f t="shared" si="25"/>
        <v>80</v>
      </c>
      <c r="R240" s="160">
        <f t="shared" si="26"/>
        <v>38</v>
      </c>
      <c r="S240" s="176">
        <f t="shared" si="27"/>
        <v>0.32203389830508472</v>
      </c>
      <c r="T240" s="227"/>
    </row>
    <row r="241" spans="1:20" x14ac:dyDescent="0.2">
      <c r="A241" s="175" t="s">
        <v>413</v>
      </c>
      <c r="B241" s="164" t="s">
        <v>128</v>
      </c>
      <c r="C241" s="165" t="s">
        <v>129</v>
      </c>
      <c r="D241" s="157"/>
      <c r="E241" s="158"/>
      <c r="F241" s="158"/>
      <c r="G241" s="158"/>
      <c r="H241" s="181" t="str">
        <f t="shared" si="21"/>
        <v/>
      </c>
      <c r="I241" s="221">
        <v>39</v>
      </c>
      <c r="J241" s="131">
        <v>37</v>
      </c>
      <c r="K241" s="131">
        <v>15</v>
      </c>
      <c r="L241" s="167">
        <f t="shared" si="22"/>
        <v>0.40540540540540543</v>
      </c>
      <c r="M241" s="222"/>
      <c r="N241" s="131">
        <v>2</v>
      </c>
      <c r="O241" s="184">
        <f t="shared" si="23"/>
        <v>5.128205128205128E-2</v>
      </c>
      <c r="P241" s="159">
        <f t="shared" si="24"/>
        <v>39</v>
      </c>
      <c r="Q241" s="160">
        <f t="shared" si="25"/>
        <v>37</v>
      </c>
      <c r="R241" s="160">
        <f t="shared" si="26"/>
        <v>2</v>
      </c>
      <c r="S241" s="176">
        <f t="shared" si="27"/>
        <v>5.128205128205128E-2</v>
      </c>
      <c r="T241" s="227"/>
    </row>
    <row r="242" spans="1:20" x14ac:dyDescent="0.2">
      <c r="A242" s="175" t="s">
        <v>413</v>
      </c>
      <c r="B242" s="164" t="s">
        <v>475</v>
      </c>
      <c r="C242" s="165" t="s">
        <v>130</v>
      </c>
      <c r="D242" s="157"/>
      <c r="E242" s="158"/>
      <c r="F242" s="158"/>
      <c r="G242" s="158"/>
      <c r="H242" s="181" t="str">
        <f t="shared" si="21"/>
        <v/>
      </c>
      <c r="I242" s="221">
        <v>692</v>
      </c>
      <c r="J242" s="131">
        <v>681</v>
      </c>
      <c r="K242" s="131">
        <v>23</v>
      </c>
      <c r="L242" s="167">
        <f t="shared" si="22"/>
        <v>3.3773861967694566E-2</v>
      </c>
      <c r="M242" s="222"/>
      <c r="N242" s="131">
        <v>11</v>
      </c>
      <c r="O242" s="184">
        <f t="shared" si="23"/>
        <v>1.5895953757225433E-2</v>
      </c>
      <c r="P242" s="159">
        <f t="shared" si="24"/>
        <v>692</v>
      </c>
      <c r="Q242" s="160">
        <f t="shared" si="25"/>
        <v>681</v>
      </c>
      <c r="R242" s="160">
        <f t="shared" si="26"/>
        <v>11</v>
      </c>
      <c r="S242" s="176">
        <f t="shared" si="27"/>
        <v>1.5895953757225433E-2</v>
      </c>
      <c r="T242" s="227"/>
    </row>
    <row r="243" spans="1:20" x14ac:dyDescent="0.2">
      <c r="A243" s="175" t="s">
        <v>413</v>
      </c>
      <c r="B243" s="164" t="s">
        <v>338</v>
      </c>
      <c r="C243" s="165" t="s">
        <v>339</v>
      </c>
      <c r="D243" s="157"/>
      <c r="E243" s="158"/>
      <c r="F243" s="158"/>
      <c r="G243" s="158"/>
      <c r="H243" s="181" t="str">
        <f t="shared" si="21"/>
        <v/>
      </c>
      <c r="I243" s="221">
        <v>4175</v>
      </c>
      <c r="J243" s="131">
        <v>2683</v>
      </c>
      <c r="K243" s="131">
        <v>125</v>
      </c>
      <c r="L243" s="167">
        <f t="shared" si="22"/>
        <v>4.6589638464405517E-2</v>
      </c>
      <c r="M243" s="222"/>
      <c r="N243" s="131">
        <v>1492</v>
      </c>
      <c r="O243" s="184">
        <f t="shared" si="23"/>
        <v>0.35736526946107783</v>
      </c>
      <c r="P243" s="159">
        <f t="shared" si="24"/>
        <v>4175</v>
      </c>
      <c r="Q243" s="160">
        <f t="shared" si="25"/>
        <v>2683</v>
      </c>
      <c r="R243" s="160">
        <f t="shared" si="26"/>
        <v>1492</v>
      </c>
      <c r="S243" s="176">
        <f t="shared" si="27"/>
        <v>0.35736526946107783</v>
      </c>
      <c r="T243" s="227"/>
    </row>
    <row r="244" spans="1:20" x14ac:dyDescent="0.2">
      <c r="A244" s="175" t="s">
        <v>413</v>
      </c>
      <c r="B244" s="164" t="s">
        <v>131</v>
      </c>
      <c r="C244" s="165" t="s">
        <v>132</v>
      </c>
      <c r="D244" s="157"/>
      <c r="E244" s="158"/>
      <c r="F244" s="158"/>
      <c r="G244" s="158"/>
      <c r="H244" s="181" t="str">
        <f t="shared" si="21"/>
        <v/>
      </c>
      <c r="I244" s="221">
        <v>664</v>
      </c>
      <c r="J244" s="131">
        <v>502</v>
      </c>
      <c r="K244" s="131">
        <v>202</v>
      </c>
      <c r="L244" s="167">
        <f t="shared" si="22"/>
        <v>0.40239043824701193</v>
      </c>
      <c r="M244" s="222"/>
      <c r="N244" s="131">
        <v>162</v>
      </c>
      <c r="O244" s="184">
        <f t="shared" si="23"/>
        <v>0.24397590361445784</v>
      </c>
      <c r="P244" s="159">
        <f t="shared" si="24"/>
        <v>664</v>
      </c>
      <c r="Q244" s="160">
        <f t="shared" si="25"/>
        <v>502</v>
      </c>
      <c r="R244" s="160">
        <f t="shared" si="26"/>
        <v>162</v>
      </c>
      <c r="S244" s="176">
        <f t="shared" si="27"/>
        <v>0.24397590361445784</v>
      </c>
      <c r="T244" s="227"/>
    </row>
    <row r="245" spans="1:20" x14ac:dyDescent="0.2">
      <c r="A245" s="175" t="s">
        <v>413</v>
      </c>
      <c r="B245" s="164" t="s">
        <v>145</v>
      </c>
      <c r="C245" s="165" t="s">
        <v>146</v>
      </c>
      <c r="D245" s="157"/>
      <c r="E245" s="158"/>
      <c r="F245" s="158"/>
      <c r="G245" s="158"/>
      <c r="H245" s="181" t="str">
        <f t="shared" si="21"/>
        <v/>
      </c>
      <c r="I245" s="221">
        <v>584</v>
      </c>
      <c r="J245" s="131">
        <v>315</v>
      </c>
      <c r="K245" s="131">
        <v>45</v>
      </c>
      <c r="L245" s="167">
        <f t="shared" si="22"/>
        <v>0.14285714285714285</v>
      </c>
      <c r="M245" s="222">
        <v>3</v>
      </c>
      <c r="N245" s="131">
        <v>265</v>
      </c>
      <c r="O245" s="184">
        <f t="shared" si="23"/>
        <v>0.45454545454545453</v>
      </c>
      <c r="P245" s="159">
        <f t="shared" si="24"/>
        <v>584</v>
      </c>
      <c r="Q245" s="160">
        <f t="shared" si="25"/>
        <v>318</v>
      </c>
      <c r="R245" s="160">
        <f t="shared" si="26"/>
        <v>265</v>
      </c>
      <c r="S245" s="176">
        <f t="shared" si="27"/>
        <v>0.45454545454545453</v>
      </c>
      <c r="T245" s="227"/>
    </row>
    <row r="246" spans="1:20" x14ac:dyDescent="0.2">
      <c r="A246" s="175" t="s">
        <v>413</v>
      </c>
      <c r="B246" s="164" t="s">
        <v>537</v>
      </c>
      <c r="C246" s="165" t="s">
        <v>71</v>
      </c>
      <c r="D246" s="157"/>
      <c r="E246" s="158"/>
      <c r="F246" s="158"/>
      <c r="G246" s="158"/>
      <c r="H246" s="181" t="str">
        <f t="shared" si="21"/>
        <v/>
      </c>
      <c r="I246" s="221">
        <v>515</v>
      </c>
      <c r="J246" s="131">
        <v>91</v>
      </c>
      <c r="K246" s="131">
        <v>80</v>
      </c>
      <c r="L246" s="167">
        <f t="shared" si="22"/>
        <v>0.87912087912087911</v>
      </c>
      <c r="M246" s="222">
        <v>376</v>
      </c>
      <c r="N246" s="131">
        <v>48</v>
      </c>
      <c r="O246" s="184">
        <f t="shared" si="23"/>
        <v>9.3203883495145634E-2</v>
      </c>
      <c r="P246" s="159">
        <f t="shared" si="24"/>
        <v>515</v>
      </c>
      <c r="Q246" s="160">
        <f t="shared" si="25"/>
        <v>467</v>
      </c>
      <c r="R246" s="160">
        <f t="shared" si="26"/>
        <v>48</v>
      </c>
      <c r="S246" s="176">
        <f t="shared" si="27"/>
        <v>9.3203883495145634E-2</v>
      </c>
      <c r="T246" s="227"/>
    </row>
    <row r="247" spans="1:20" x14ac:dyDescent="0.2">
      <c r="A247" s="175" t="s">
        <v>413</v>
      </c>
      <c r="B247" s="164" t="s">
        <v>151</v>
      </c>
      <c r="C247" s="165" t="s">
        <v>152</v>
      </c>
      <c r="D247" s="157"/>
      <c r="E247" s="158"/>
      <c r="F247" s="158"/>
      <c r="G247" s="158"/>
      <c r="H247" s="181" t="str">
        <f t="shared" si="21"/>
        <v/>
      </c>
      <c r="I247" s="221">
        <v>642</v>
      </c>
      <c r="J247" s="131">
        <v>314</v>
      </c>
      <c r="K247" s="131">
        <v>65</v>
      </c>
      <c r="L247" s="167">
        <f t="shared" si="22"/>
        <v>0.2070063694267516</v>
      </c>
      <c r="M247" s="222">
        <v>4</v>
      </c>
      <c r="N247" s="131">
        <v>324</v>
      </c>
      <c r="O247" s="184">
        <f t="shared" si="23"/>
        <v>0.50467289719626163</v>
      </c>
      <c r="P247" s="159">
        <f t="shared" si="24"/>
        <v>642</v>
      </c>
      <c r="Q247" s="160">
        <f t="shared" si="25"/>
        <v>318</v>
      </c>
      <c r="R247" s="160">
        <f t="shared" si="26"/>
        <v>324</v>
      </c>
      <c r="S247" s="176">
        <f t="shared" si="27"/>
        <v>0.50467289719626163</v>
      </c>
      <c r="T247" s="227"/>
    </row>
    <row r="248" spans="1:20" x14ac:dyDescent="0.2">
      <c r="A248" s="175" t="s">
        <v>413</v>
      </c>
      <c r="B248" s="164" t="s">
        <v>156</v>
      </c>
      <c r="C248" s="165" t="s">
        <v>157</v>
      </c>
      <c r="D248" s="157"/>
      <c r="E248" s="158"/>
      <c r="F248" s="158"/>
      <c r="G248" s="158"/>
      <c r="H248" s="181" t="str">
        <f t="shared" si="21"/>
        <v/>
      </c>
      <c r="I248" s="221">
        <v>62</v>
      </c>
      <c r="J248" s="131">
        <v>54</v>
      </c>
      <c r="K248" s="131">
        <v>4</v>
      </c>
      <c r="L248" s="167">
        <f t="shared" si="22"/>
        <v>7.407407407407407E-2</v>
      </c>
      <c r="M248" s="222"/>
      <c r="N248" s="131">
        <v>8</v>
      </c>
      <c r="O248" s="184">
        <f t="shared" si="23"/>
        <v>0.12903225806451613</v>
      </c>
      <c r="P248" s="159">
        <f t="shared" si="24"/>
        <v>62</v>
      </c>
      <c r="Q248" s="160">
        <f t="shared" si="25"/>
        <v>54</v>
      </c>
      <c r="R248" s="160">
        <f t="shared" si="26"/>
        <v>8</v>
      </c>
      <c r="S248" s="176">
        <f t="shared" si="27"/>
        <v>0.12903225806451613</v>
      </c>
      <c r="T248" s="227"/>
    </row>
    <row r="249" spans="1:20" x14ac:dyDescent="0.2">
      <c r="A249" s="175" t="s">
        <v>413</v>
      </c>
      <c r="B249" s="164" t="s">
        <v>158</v>
      </c>
      <c r="C249" s="165" t="s">
        <v>159</v>
      </c>
      <c r="D249" s="157"/>
      <c r="E249" s="158"/>
      <c r="F249" s="158"/>
      <c r="G249" s="158"/>
      <c r="H249" s="181" t="str">
        <f t="shared" si="21"/>
        <v/>
      </c>
      <c r="I249" s="221">
        <v>3234</v>
      </c>
      <c r="J249" s="131">
        <v>2905</v>
      </c>
      <c r="K249" s="131">
        <v>1171</v>
      </c>
      <c r="L249" s="167">
        <f t="shared" si="22"/>
        <v>0.40309810671256452</v>
      </c>
      <c r="M249" s="222"/>
      <c r="N249" s="131">
        <v>329</v>
      </c>
      <c r="O249" s="184">
        <f t="shared" si="23"/>
        <v>0.10173160173160173</v>
      </c>
      <c r="P249" s="159">
        <f t="shared" si="24"/>
        <v>3234</v>
      </c>
      <c r="Q249" s="160">
        <f t="shared" si="25"/>
        <v>2905</v>
      </c>
      <c r="R249" s="160">
        <f t="shared" si="26"/>
        <v>329</v>
      </c>
      <c r="S249" s="176">
        <f t="shared" si="27"/>
        <v>0.10173160173160173</v>
      </c>
      <c r="T249" s="227"/>
    </row>
    <row r="250" spans="1:20" x14ac:dyDescent="0.2">
      <c r="A250" s="175" t="s">
        <v>413</v>
      </c>
      <c r="B250" s="164" t="s">
        <v>160</v>
      </c>
      <c r="C250" s="165" t="s">
        <v>246</v>
      </c>
      <c r="D250" s="157"/>
      <c r="E250" s="158"/>
      <c r="F250" s="158"/>
      <c r="G250" s="158"/>
      <c r="H250" s="181" t="str">
        <f t="shared" si="21"/>
        <v/>
      </c>
      <c r="I250" s="221">
        <v>1</v>
      </c>
      <c r="J250" s="131">
        <v>1</v>
      </c>
      <c r="K250" s="131"/>
      <c r="L250" s="167">
        <f t="shared" si="22"/>
        <v>0</v>
      </c>
      <c r="M250" s="222"/>
      <c r="N250" s="131"/>
      <c r="O250" s="184">
        <f t="shared" si="23"/>
        <v>0</v>
      </c>
      <c r="P250" s="159">
        <f t="shared" si="24"/>
        <v>1</v>
      </c>
      <c r="Q250" s="160">
        <f t="shared" si="25"/>
        <v>1</v>
      </c>
      <c r="R250" s="160" t="str">
        <f t="shared" si="26"/>
        <v/>
      </c>
      <c r="S250" s="176" t="str">
        <f t="shared" si="27"/>
        <v/>
      </c>
      <c r="T250" s="227"/>
    </row>
    <row r="251" spans="1:20" x14ac:dyDescent="0.2">
      <c r="A251" s="175" t="s">
        <v>413</v>
      </c>
      <c r="B251" s="164" t="s">
        <v>162</v>
      </c>
      <c r="C251" s="165" t="s">
        <v>163</v>
      </c>
      <c r="D251" s="157"/>
      <c r="E251" s="158"/>
      <c r="F251" s="158"/>
      <c r="G251" s="158"/>
      <c r="H251" s="181" t="str">
        <f t="shared" si="21"/>
        <v/>
      </c>
      <c r="I251" s="221">
        <v>1162</v>
      </c>
      <c r="J251" s="131">
        <v>782</v>
      </c>
      <c r="K251" s="131">
        <v>421</v>
      </c>
      <c r="L251" s="167">
        <f t="shared" si="22"/>
        <v>0.53836317135549872</v>
      </c>
      <c r="M251" s="222">
        <v>7</v>
      </c>
      <c r="N251" s="131">
        <v>373</v>
      </c>
      <c r="O251" s="184">
        <f t="shared" si="23"/>
        <v>0.32099827882960413</v>
      </c>
      <c r="P251" s="159">
        <f t="shared" si="24"/>
        <v>1162</v>
      </c>
      <c r="Q251" s="160">
        <f t="shared" si="25"/>
        <v>789</v>
      </c>
      <c r="R251" s="160">
        <f t="shared" si="26"/>
        <v>373</v>
      </c>
      <c r="S251" s="176">
        <f t="shared" si="27"/>
        <v>0.32099827882960413</v>
      </c>
      <c r="T251" s="227"/>
    </row>
    <row r="252" spans="1:20" x14ac:dyDescent="0.2">
      <c r="A252" s="175" t="s">
        <v>413</v>
      </c>
      <c r="B252" s="164" t="s">
        <v>164</v>
      </c>
      <c r="C252" s="165" t="s">
        <v>165</v>
      </c>
      <c r="D252" s="157"/>
      <c r="E252" s="158"/>
      <c r="F252" s="158"/>
      <c r="G252" s="158"/>
      <c r="H252" s="181" t="str">
        <f t="shared" si="21"/>
        <v/>
      </c>
      <c r="I252" s="221">
        <v>153</v>
      </c>
      <c r="J252" s="131">
        <v>142</v>
      </c>
      <c r="K252" s="131">
        <v>32</v>
      </c>
      <c r="L252" s="167">
        <f t="shared" si="22"/>
        <v>0.22535211267605634</v>
      </c>
      <c r="M252" s="222"/>
      <c r="N252" s="131">
        <v>11</v>
      </c>
      <c r="O252" s="184">
        <f t="shared" si="23"/>
        <v>7.1895424836601302E-2</v>
      </c>
      <c r="P252" s="159">
        <f t="shared" si="24"/>
        <v>153</v>
      </c>
      <c r="Q252" s="160">
        <f t="shared" si="25"/>
        <v>142</v>
      </c>
      <c r="R252" s="160">
        <f t="shared" si="26"/>
        <v>11</v>
      </c>
      <c r="S252" s="176">
        <f t="shared" si="27"/>
        <v>7.1895424836601302E-2</v>
      </c>
      <c r="T252" s="227"/>
    </row>
    <row r="253" spans="1:20" ht="29" x14ac:dyDescent="0.2">
      <c r="A253" s="175" t="s">
        <v>413</v>
      </c>
      <c r="B253" s="164" t="s">
        <v>166</v>
      </c>
      <c r="C253" s="165" t="s">
        <v>168</v>
      </c>
      <c r="D253" s="157"/>
      <c r="E253" s="158"/>
      <c r="F253" s="158"/>
      <c r="G253" s="158"/>
      <c r="H253" s="181" t="str">
        <f t="shared" si="21"/>
        <v/>
      </c>
      <c r="I253" s="221">
        <v>283</v>
      </c>
      <c r="J253" s="131">
        <v>262</v>
      </c>
      <c r="K253" s="131">
        <v>161</v>
      </c>
      <c r="L253" s="167">
        <f t="shared" si="22"/>
        <v>0.6145038167938931</v>
      </c>
      <c r="M253" s="222"/>
      <c r="N253" s="131">
        <v>18</v>
      </c>
      <c r="O253" s="184">
        <f t="shared" si="23"/>
        <v>6.4285714285714279E-2</v>
      </c>
      <c r="P253" s="159">
        <f t="shared" si="24"/>
        <v>283</v>
      </c>
      <c r="Q253" s="160">
        <f t="shared" si="25"/>
        <v>262</v>
      </c>
      <c r="R253" s="160">
        <f t="shared" si="26"/>
        <v>18</v>
      </c>
      <c r="S253" s="176">
        <f t="shared" si="27"/>
        <v>6.4285714285714279E-2</v>
      </c>
      <c r="T253" s="227"/>
    </row>
    <row r="254" spans="1:20" x14ac:dyDescent="0.2">
      <c r="A254" s="175" t="s">
        <v>413</v>
      </c>
      <c r="B254" s="164" t="s">
        <v>172</v>
      </c>
      <c r="C254" s="165" t="s">
        <v>173</v>
      </c>
      <c r="D254" s="157"/>
      <c r="E254" s="158"/>
      <c r="F254" s="158"/>
      <c r="G254" s="158"/>
      <c r="H254" s="181" t="str">
        <f t="shared" si="21"/>
        <v/>
      </c>
      <c r="I254" s="221">
        <v>15450</v>
      </c>
      <c r="J254" s="131">
        <v>14488</v>
      </c>
      <c r="K254" s="131">
        <v>13479</v>
      </c>
      <c r="L254" s="167">
        <f t="shared" si="22"/>
        <v>0.93035615681943673</v>
      </c>
      <c r="M254" s="222">
        <v>10</v>
      </c>
      <c r="N254" s="131">
        <v>952</v>
      </c>
      <c r="O254" s="184">
        <f t="shared" si="23"/>
        <v>6.1618122977346278E-2</v>
      </c>
      <c r="P254" s="159">
        <f t="shared" si="24"/>
        <v>15450</v>
      </c>
      <c r="Q254" s="160">
        <f t="shared" si="25"/>
        <v>14498</v>
      </c>
      <c r="R254" s="160">
        <f t="shared" si="26"/>
        <v>952</v>
      </c>
      <c r="S254" s="176">
        <f t="shared" si="27"/>
        <v>6.1618122977346278E-2</v>
      </c>
      <c r="T254" s="227"/>
    </row>
    <row r="255" spans="1:20" x14ac:dyDescent="0.2">
      <c r="A255" s="175" t="s">
        <v>413</v>
      </c>
      <c r="B255" s="164" t="s">
        <v>174</v>
      </c>
      <c r="C255" s="165" t="s">
        <v>175</v>
      </c>
      <c r="D255" s="157"/>
      <c r="E255" s="158"/>
      <c r="F255" s="158"/>
      <c r="G255" s="158"/>
      <c r="H255" s="181" t="str">
        <f t="shared" si="21"/>
        <v/>
      </c>
      <c r="I255" s="221">
        <v>242</v>
      </c>
      <c r="J255" s="131">
        <v>134</v>
      </c>
      <c r="K255" s="131">
        <v>37</v>
      </c>
      <c r="L255" s="167">
        <f t="shared" si="22"/>
        <v>0.27611940298507465</v>
      </c>
      <c r="M255" s="222">
        <v>1</v>
      </c>
      <c r="N255" s="131">
        <v>107</v>
      </c>
      <c r="O255" s="184">
        <f t="shared" si="23"/>
        <v>0.44214876033057854</v>
      </c>
      <c r="P255" s="159">
        <f t="shared" si="24"/>
        <v>242</v>
      </c>
      <c r="Q255" s="160">
        <f t="shared" si="25"/>
        <v>135</v>
      </c>
      <c r="R255" s="160">
        <f t="shared" si="26"/>
        <v>107</v>
      </c>
      <c r="S255" s="176">
        <f t="shared" si="27"/>
        <v>0.44214876033057854</v>
      </c>
      <c r="T255" s="227"/>
    </row>
    <row r="256" spans="1:20" x14ac:dyDescent="0.2">
      <c r="A256" s="175" t="s">
        <v>413</v>
      </c>
      <c r="B256" s="164" t="s">
        <v>176</v>
      </c>
      <c r="C256" s="165" t="s">
        <v>481</v>
      </c>
      <c r="D256" s="157"/>
      <c r="E256" s="158"/>
      <c r="F256" s="158"/>
      <c r="G256" s="158"/>
      <c r="H256" s="181" t="str">
        <f t="shared" si="21"/>
        <v/>
      </c>
      <c r="I256" s="221">
        <v>519</v>
      </c>
      <c r="J256" s="131">
        <v>510</v>
      </c>
      <c r="K256" s="131">
        <v>392</v>
      </c>
      <c r="L256" s="167">
        <f t="shared" si="22"/>
        <v>0.7686274509803922</v>
      </c>
      <c r="M256" s="222">
        <v>1</v>
      </c>
      <c r="N256" s="131">
        <v>8</v>
      </c>
      <c r="O256" s="184">
        <f t="shared" si="23"/>
        <v>1.5414258188824663E-2</v>
      </c>
      <c r="P256" s="159">
        <f t="shared" si="24"/>
        <v>519</v>
      </c>
      <c r="Q256" s="160">
        <f t="shared" si="25"/>
        <v>511</v>
      </c>
      <c r="R256" s="160">
        <f t="shared" si="26"/>
        <v>8</v>
      </c>
      <c r="S256" s="176">
        <f t="shared" si="27"/>
        <v>1.5414258188824663E-2</v>
      </c>
      <c r="T256" s="227"/>
    </row>
    <row r="257" spans="1:20" x14ac:dyDescent="0.2">
      <c r="A257" s="175" t="s">
        <v>413</v>
      </c>
      <c r="B257" s="164" t="s">
        <v>178</v>
      </c>
      <c r="C257" s="165" t="s">
        <v>178</v>
      </c>
      <c r="D257" s="157"/>
      <c r="E257" s="158"/>
      <c r="F257" s="158"/>
      <c r="G257" s="158"/>
      <c r="H257" s="181" t="str">
        <f t="shared" si="21"/>
        <v/>
      </c>
      <c r="I257" s="221">
        <v>314</v>
      </c>
      <c r="J257" s="131">
        <v>313</v>
      </c>
      <c r="K257" s="131">
        <v>43</v>
      </c>
      <c r="L257" s="167">
        <f t="shared" si="22"/>
        <v>0.13738019169329074</v>
      </c>
      <c r="M257" s="222"/>
      <c r="N257" s="131">
        <v>1</v>
      </c>
      <c r="O257" s="184">
        <f t="shared" si="23"/>
        <v>3.1847133757961785E-3</v>
      </c>
      <c r="P257" s="159">
        <f t="shared" si="24"/>
        <v>314</v>
      </c>
      <c r="Q257" s="160">
        <f t="shared" si="25"/>
        <v>313</v>
      </c>
      <c r="R257" s="160">
        <f t="shared" si="26"/>
        <v>1</v>
      </c>
      <c r="S257" s="176">
        <f t="shared" si="27"/>
        <v>3.1847133757961785E-3</v>
      </c>
      <c r="T257" s="227"/>
    </row>
    <row r="258" spans="1:20" x14ac:dyDescent="0.2">
      <c r="A258" s="175" t="s">
        <v>413</v>
      </c>
      <c r="B258" s="164" t="s">
        <v>378</v>
      </c>
      <c r="C258" s="165" t="s">
        <v>379</v>
      </c>
      <c r="D258" s="157"/>
      <c r="E258" s="158"/>
      <c r="F258" s="158"/>
      <c r="G258" s="158"/>
      <c r="H258" s="181" t="str">
        <f t="shared" ref="H258:H321" si="28">IF((E258+G258)&lt;&gt;0,G258/(E258+G258),"")</f>
        <v/>
      </c>
      <c r="I258" s="221">
        <v>2</v>
      </c>
      <c r="J258" s="131">
        <v>1</v>
      </c>
      <c r="K258" s="131">
        <v>1</v>
      </c>
      <c r="L258" s="167">
        <f t="shared" ref="L258:L321" si="29">IF(J258&lt;&gt;0,K258/J258,"")</f>
        <v>1</v>
      </c>
      <c r="M258" s="222"/>
      <c r="N258" s="131">
        <v>1</v>
      </c>
      <c r="O258" s="184">
        <f t="shared" ref="O258:O321" si="30">IF((J258+M258+N258)&lt;&gt;0,N258/(J258+M258+N258),"")</f>
        <v>0.5</v>
      </c>
      <c r="P258" s="159">
        <f t="shared" ref="P258:P321" si="31">IF(SUM(D258,I258)&gt;0,SUM(D258,I258),"")</f>
        <v>2</v>
      </c>
      <c r="Q258" s="160">
        <f t="shared" ref="Q258:Q321" si="32">IF(SUM(E258,J258, M258)&gt;0,SUM(E258,J258, M258),"")</f>
        <v>1</v>
      </c>
      <c r="R258" s="160">
        <f t="shared" ref="R258:R321" si="33">IF(SUM(G258,N258)&gt;0,SUM(G258,N258),"")</f>
        <v>1</v>
      </c>
      <c r="S258" s="176">
        <f t="shared" ref="S258:S321" si="34">IFERROR(IF((Q258+R258)&lt;&gt;0,R258/(Q258+R258),""),"")</f>
        <v>0.5</v>
      </c>
      <c r="T258" s="227"/>
    </row>
    <row r="259" spans="1:20" x14ac:dyDescent="0.2">
      <c r="A259" s="175" t="s">
        <v>413</v>
      </c>
      <c r="B259" s="164" t="s">
        <v>180</v>
      </c>
      <c r="C259" s="165" t="s">
        <v>182</v>
      </c>
      <c r="D259" s="157"/>
      <c r="E259" s="158"/>
      <c r="F259" s="158"/>
      <c r="G259" s="158"/>
      <c r="H259" s="181" t="str">
        <f t="shared" si="28"/>
        <v/>
      </c>
      <c r="I259" s="221">
        <v>2607</v>
      </c>
      <c r="J259" s="131">
        <v>2411</v>
      </c>
      <c r="K259" s="131">
        <v>671</v>
      </c>
      <c r="L259" s="167">
        <f t="shared" si="29"/>
        <v>0.27830775611779346</v>
      </c>
      <c r="M259" s="222">
        <v>1</v>
      </c>
      <c r="N259" s="131">
        <v>195</v>
      </c>
      <c r="O259" s="184">
        <f t="shared" si="30"/>
        <v>7.4798619102416572E-2</v>
      </c>
      <c r="P259" s="159">
        <f t="shared" si="31"/>
        <v>2607</v>
      </c>
      <c r="Q259" s="160">
        <f t="shared" si="32"/>
        <v>2412</v>
      </c>
      <c r="R259" s="160">
        <f t="shared" si="33"/>
        <v>195</v>
      </c>
      <c r="S259" s="176">
        <f t="shared" si="34"/>
        <v>7.4798619102416572E-2</v>
      </c>
      <c r="T259" s="227"/>
    </row>
    <row r="260" spans="1:20" x14ac:dyDescent="0.2">
      <c r="A260" s="175" t="s">
        <v>413</v>
      </c>
      <c r="B260" s="164" t="s">
        <v>525</v>
      </c>
      <c r="C260" s="165" t="s">
        <v>116</v>
      </c>
      <c r="D260" s="157"/>
      <c r="E260" s="158"/>
      <c r="F260" s="158"/>
      <c r="G260" s="158"/>
      <c r="H260" s="181" t="str">
        <f t="shared" si="28"/>
        <v/>
      </c>
      <c r="I260" s="221">
        <v>111</v>
      </c>
      <c r="J260" s="131">
        <v>102</v>
      </c>
      <c r="K260" s="131">
        <v>15</v>
      </c>
      <c r="L260" s="167">
        <f t="shared" si="29"/>
        <v>0.14705882352941177</v>
      </c>
      <c r="M260" s="222"/>
      <c r="N260" s="131">
        <v>9</v>
      </c>
      <c r="O260" s="184">
        <f t="shared" si="30"/>
        <v>8.1081081081081086E-2</v>
      </c>
      <c r="P260" s="159">
        <f t="shared" si="31"/>
        <v>111</v>
      </c>
      <c r="Q260" s="160">
        <f t="shared" si="32"/>
        <v>102</v>
      </c>
      <c r="R260" s="160">
        <f t="shared" si="33"/>
        <v>9</v>
      </c>
      <c r="S260" s="176">
        <f t="shared" si="34"/>
        <v>8.1081081081081086E-2</v>
      </c>
      <c r="T260" s="227"/>
    </row>
    <row r="261" spans="1:20" x14ac:dyDescent="0.2">
      <c r="A261" s="175" t="s">
        <v>413</v>
      </c>
      <c r="B261" s="164" t="s">
        <v>476</v>
      </c>
      <c r="C261" s="165" t="s">
        <v>397</v>
      </c>
      <c r="D261" s="157"/>
      <c r="E261" s="158"/>
      <c r="F261" s="158"/>
      <c r="G261" s="158"/>
      <c r="H261" s="181" t="str">
        <f t="shared" si="28"/>
        <v/>
      </c>
      <c r="I261" s="221">
        <v>135</v>
      </c>
      <c r="J261" s="131">
        <v>135</v>
      </c>
      <c r="K261" s="131">
        <v>84</v>
      </c>
      <c r="L261" s="167">
        <f t="shared" si="29"/>
        <v>0.62222222222222223</v>
      </c>
      <c r="M261" s="222"/>
      <c r="N261" s="131"/>
      <c r="O261" s="184">
        <f t="shared" si="30"/>
        <v>0</v>
      </c>
      <c r="P261" s="159">
        <f t="shared" si="31"/>
        <v>135</v>
      </c>
      <c r="Q261" s="160">
        <f t="shared" si="32"/>
        <v>135</v>
      </c>
      <c r="R261" s="160" t="str">
        <f t="shared" si="33"/>
        <v/>
      </c>
      <c r="S261" s="176" t="str">
        <f t="shared" si="34"/>
        <v/>
      </c>
      <c r="T261" s="227"/>
    </row>
    <row r="262" spans="1:20" x14ac:dyDescent="0.2">
      <c r="A262" s="175" t="s">
        <v>413</v>
      </c>
      <c r="B262" s="164" t="s">
        <v>527</v>
      </c>
      <c r="C262" s="165" t="s">
        <v>194</v>
      </c>
      <c r="D262" s="157"/>
      <c r="E262" s="158"/>
      <c r="F262" s="158"/>
      <c r="G262" s="158"/>
      <c r="H262" s="181" t="str">
        <f t="shared" si="28"/>
        <v/>
      </c>
      <c r="I262" s="221">
        <v>59</v>
      </c>
      <c r="J262" s="131">
        <v>56</v>
      </c>
      <c r="K262" s="131">
        <v>7</v>
      </c>
      <c r="L262" s="167">
        <f t="shared" si="29"/>
        <v>0.125</v>
      </c>
      <c r="M262" s="222"/>
      <c r="N262" s="131">
        <v>3</v>
      </c>
      <c r="O262" s="184">
        <f t="shared" si="30"/>
        <v>5.0847457627118647E-2</v>
      </c>
      <c r="P262" s="159">
        <f t="shared" si="31"/>
        <v>59</v>
      </c>
      <c r="Q262" s="160">
        <f t="shared" si="32"/>
        <v>56</v>
      </c>
      <c r="R262" s="160">
        <f t="shared" si="33"/>
        <v>3</v>
      </c>
      <c r="S262" s="176">
        <f t="shared" si="34"/>
        <v>5.0847457627118647E-2</v>
      </c>
      <c r="T262" s="227"/>
    </row>
    <row r="263" spans="1:20" x14ac:dyDescent="0.2">
      <c r="A263" s="175" t="s">
        <v>413</v>
      </c>
      <c r="B263" s="164" t="s">
        <v>196</v>
      </c>
      <c r="C263" s="165" t="s">
        <v>197</v>
      </c>
      <c r="D263" s="157"/>
      <c r="E263" s="158"/>
      <c r="F263" s="158"/>
      <c r="G263" s="158"/>
      <c r="H263" s="181" t="str">
        <f t="shared" si="28"/>
        <v/>
      </c>
      <c r="I263" s="221">
        <v>3183</v>
      </c>
      <c r="J263" s="131">
        <v>3060</v>
      </c>
      <c r="K263" s="131">
        <v>40</v>
      </c>
      <c r="L263" s="167">
        <f t="shared" si="29"/>
        <v>1.3071895424836602E-2</v>
      </c>
      <c r="M263" s="222"/>
      <c r="N263" s="131">
        <v>123</v>
      </c>
      <c r="O263" s="184">
        <f t="shared" si="30"/>
        <v>3.8642789820923659E-2</v>
      </c>
      <c r="P263" s="159">
        <f t="shared" si="31"/>
        <v>3183</v>
      </c>
      <c r="Q263" s="160">
        <f t="shared" si="32"/>
        <v>3060</v>
      </c>
      <c r="R263" s="160">
        <f t="shared" si="33"/>
        <v>123</v>
      </c>
      <c r="S263" s="176">
        <f t="shared" si="34"/>
        <v>3.8642789820923659E-2</v>
      </c>
      <c r="T263" s="227"/>
    </row>
    <row r="264" spans="1:20" x14ac:dyDescent="0.2">
      <c r="A264" s="175" t="s">
        <v>413</v>
      </c>
      <c r="B264" s="164" t="s">
        <v>200</v>
      </c>
      <c r="C264" s="165" t="s">
        <v>201</v>
      </c>
      <c r="D264" s="157"/>
      <c r="E264" s="158"/>
      <c r="F264" s="158"/>
      <c r="G264" s="158"/>
      <c r="H264" s="181" t="str">
        <f t="shared" si="28"/>
        <v/>
      </c>
      <c r="I264" s="221">
        <v>834</v>
      </c>
      <c r="J264" s="131">
        <v>478</v>
      </c>
      <c r="K264" s="131">
        <v>80</v>
      </c>
      <c r="L264" s="167">
        <f t="shared" si="29"/>
        <v>0.16736401673640167</v>
      </c>
      <c r="M264" s="222">
        <v>1</v>
      </c>
      <c r="N264" s="131">
        <v>355</v>
      </c>
      <c r="O264" s="184">
        <f t="shared" si="30"/>
        <v>0.42565947242206237</v>
      </c>
      <c r="P264" s="159">
        <f t="shared" si="31"/>
        <v>834</v>
      </c>
      <c r="Q264" s="160">
        <f t="shared" si="32"/>
        <v>479</v>
      </c>
      <c r="R264" s="160">
        <f t="shared" si="33"/>
        <v>355</v>
      </c>
      <c r="S264" s="176">
        <f t="shared" si="34"/>
        <v>0.42565947242206237</v>
      </c>
      <c r="T264" s="227"/>
    </row>
    <row r="265" spans="1:20" x14ac:dyDescent="0.2">
      <c r="A265" s="175" t="s">
        <v>413</v>
      </c>
      <c r="B265" s="164" t="s">
        <v>539</v>
      </c>
      <c r="C265" s="165" t="s">
        <v>202</v>
      </c>
      <c r="D265" s="157"/>
      <c r="E265" s="158"/>
      <c r="F265" s="158"/>
      <c r="G265" s="158"/>
      <c r="H265" s="181" t="str">
        <f t="shared" si="28"/>
        <v/>
      </c>
      <c r="I265" s="221">
        <v>4676</v>
      </c>
      <c r="J265" s="131">
        <v>4039</v>
      </c>
      <c r="K265" s="131">
        <v>447</v>
      </c>
      <c r="L265" s="167">
        <f t="shared" si="29"/>
        <v>0.11067095815795989</v>
      </c>
      <c r="M265" s="222">
        <v>1</v>
      </c>
      <c r="N265" s="131">
        <v>636</v>
      </c>
      <c r="O265" s="184">
        <f t="shared" si="30"/>
        <v>0.1360136869118905</v>
      </c>
      <c r="P265" s="159">
        <f t="shared" si="31"/>
        <v>4676</v>
      </c>
      <c r="Q265" s="160">
        <f t="shared" si="32"/>
        <v>4040</v>
      </c>
      <c r="R265" s="160">
        <f t="shared" si="33"/>
        <v>636</v>
      </c>
      <c r="S265" s="176">
        <f t="shared" si="34"/>
        <v>0.1360136869118905</v>
      </c>
      <c r="T265" s="227"/>
    </row>
    <row r="266" spans="1:20" x14ac:dyDescent="0.2">
      <c r="A266" s="175" t="s">
        <v>413</v>
      </c>
      <c r="B266" s="164" t="s">
        <v>539</v>
      </c>
      <c r="C266" s="165" t="s">
        <v>203</v>
      </c>
      <c r="D266" s="157"/>
      <c r="E266" s="158"/>
      <c r="F266" s="158"/>
      <c r="G266" s="158"/>
      <c r="H266" s="181" t="str">
        <f t="shared" si="28"/>
        <v/>
      </c>
      <c r="I266" s="221">
        <v>11179</v>
      </c>
      <c r="J266" s="131">
        <v>8547</v>
      </c>
      <c r="K266" s="131">
        <v>4308</v>
      </c>
      <c r="L266" s="167">
        <f t="shared" si="29"/>
        <v>0.50403650403650402</v>
      </c>
      <c r="M266" s="222"/>
      <c r="N266" s="131">
        <v>2631</v>
      </c>
      <c r="O266" s="184">
        <f t="shared" si="30"/>
        <v>0.23537305421363391</v>
      </c>
      <c r="P266" s="159">
        <f t="shared" si="31"/>
        <v>11179</v>
      </c>
      <c r="Q266" s="160">
        <f t="shared" si="32"/>
        <v>8547</v>
      </c>
      <c r="R266" s="160">
        <f t="shared" si="33"/>
        <v>2631</v>
      </c>
      <c r="S266" s="176">
        <f t="shared" si="34"/>
        <v>0.23537305421363391</v>
      </c>
      <c r="T266" s="227"/>
    </row>
    <row r="267" spans="1:20" x14ac:dyDescent="0.2">
      <c r="A267" s="175" t="s">
        <v>413</v>
      </c>
      <c r="B267" s="164" t="s">
        <v>206</v>
      </c>
      <c r="C267" s="165" t="s">
        <v>478</v>
      </c>
      <c r="D267" s="157"/>
      <c r="E267" s="158"/>
      <c r="F267" s="158"/>
      <c r="G267" s="158"/>
      <c r="H267" s="181" t="str">
        <f t="shared" si="28"/>
        <v/>
      </c>
      <c r="I267" s="221">
        <v>1</v>
      </c>
      <c r="J267" s="131">
        <v>1</v>
      </c>
      <c r="K267" s="131"/>
      <c r="L267" s="167">
        <f t="shared" si="29"/>
        <v>0</v>
      </c>
      <c r="M267" s="222"/>
      <c r="N267" s="131"/>
      <c r="O267" s="184">
        <f t="shared" si="30"/>
        <v>0</v>
      </c>
      <c r="P267" s="159">
        <f t="shared" si="31"/>
        <v>1</v>
      </c>
      <c r="Q267" s="160">
        <f t="shared" si="32"/>
        <v>1</v>
      </c>
      <c r="R267" s="160" t="str">
        <f t="shared" si="33"/>
        <v/>
      </c>
      <c r="S267" s="176" t="str">
        <f t="shared" si="34"/>
        <v/>
      </c>
      <c r="T267" s="227"/>
    </row>
    <row r="268" spans="1:20" ht="29" x14ac:dyDescent="0.2">
      <c r="A268" s="175" t="s">
        <v>413</v>
      </c>
      <c r="B268" s="164" t="s">
        <v>209</v>
      </c>
      <c r="C268" s="165" t="s">
        <v>210</v>
      </c>
      <c r="D268" s="157"/>
      <c r="E268" s="158"/>
      <c r="F268" s="158"/>
      <c r="G268" s="158"/>
      <c r="H268" s="181" t="str">
        <f t="shared" si="28"/>
        <v/>
      </c>
      <c r="I268" s="221">
        <v>7512</v>
      </c>
      <c r="J268" s="131">
        <v>4692</v>
      </c>
      <c r="K268" s="131">
        <v>1398</v>
      </c>
      <c r="L268" s="167">
        <f t="shared" si="29"/>
        <v>0.29795396419437342</v>
      </c>
      <c r="M268" s="222">
        <v>67</v>
      </c>
      <c r="N268" s="131">
        <v>2753</v>
      </c>
      <c r="O268" s="184">
        <f t="shared" si="30"/>
        <v>0.36648029818956335</v>
      </c>
      <c r="P268" s="159">
        <f t="shared" si="31"/>
        <v>7512</v>
      </c>
      <c r="Q268" s="160">
        <f t="shared" si="32"/>
        <v>4759</v>
      </c>
      <c r="R268" s="160">
        <f t="shared" si="33"/>
        <v>2753</v>
      </c>
      <c r="S268" s="176">
        <f t="shared" si="34"/>
        <v>0.36648029818956335</v>
      </c>
      <c r="T268" s="227"/>
    </row>
    <row r="269" spans="1:20" x14ac:dyDescent="0.2">
      <c r="A269" s="175" t="s">
        <v>413</v>
      </c>
      <c r="B269" s="164" t="s">
        <v>212</v>
      </c>
      <c r="C269" s="165" t="s">
        <v>214</v>
      </c>
      <c r="D269" s="157"/>
      <c r="E269" s="158"/>
      <c r="F269" s="158"/>
      <c r="G269" s="158"/>
      <c r="H269" s="181" t="str">
        <f t="shared" si="28"/>
        <v/>
      </c>
      <c r="I269" s="221">
        <v>3398</v>
      </c>
      <c r="J269" s="131">
        <v>3342</v>
      </c>
      <c r="K269" s="131">
        <v>1619</v>
      </c>
      <c r="L269" s="167">
        <f t="shared" si="29"/>
        <v>0.48444045481747455</v>
      </c>
      <c r="M269" s="222">
        <v>1</v>
      </c>
      <c r="N269" s="131">
        <v>55</v>
      </c>
      <c r="O269" s="184">
        <f t="shared" si="30"/>
        <v>1.6185991759858742E-2</v>
      </c>
      <c r="P269" s="159">
        <f t="shared" si="31"/>
        <v>3398</v>
      </c>
      <c r="Q269" s="160">
        <f t="shared" si="32"/>
        <v>3343</v>
      </c>
      <c r="R269" s="160">
        <f t="shared" si="33"/>
        <v>55</v>
      </c>
      <c r="S269" s="176">
        <f t="shared" si="34"/>
        <v>1.6185991759858742E-2</v>
      </c>
      <c r="T269" s="227"/>
    </row>
    <row r="270" spans="1:20" x14ac:dyDescent="0.2">
      <c r="A270" s="175" t="s">
        <v>413</v>
      </c>
      <c r="B270" s="164" t="s">
        <v>217</v>
      </c>
      <c r="C270" s="165" t="s">
        <v>218</v>
      </c>
      <c r="D270" s="157"/>
      <c r="E270" s="158"/>
      <c r="F270" s="158"/>
      <c r="G270" s="158"/>
      <c r="H270" s="181" t="str">
        <f t="shared" si="28"/>
        <v/>
      </c>
      <c r="I270" s="221">
        <v>254</v>
      </c>
      <c r="J270" s="131">
        <v>244</v>
      </c>
      <c r="K270" s="131">
        <v>65</v>
      </c>
      <c r="L270" s="167">
        <f t="shared" si="29"/>
        <v>0.26639344262295084</v>
      </c>
      <c r="M270" s="222">
        <v>2</v>
      </c>
      <c r="N270" s="131">
        <v>8</v>
      </c>
      <c r="O270" s="184">
        <f t="shared" si="30"/>
        <v>3.1496062992125984E-2</v>
      </c>
      <c r="P270" s="159">
        <f t="shared" si="31"/>
        <v>254</v>
      </c>
      <c r="Q270" s="160">
        <f t="shared" si="32"/>
        <v>246</v>
      </c>
      <c r="R270" s="160">
        <f t="shared" si="33"/>
        <v>8</v>
      </c>
      <c r="S270" s="176">
        <f t="shared" si="34"/>
        <v>3.1496062992125984E-2</v>
      </c>
      <c r="T270" s="227"/>
    </row>
    <row r="271" spans="1:20" ht="29" x14ac:dyDescent="0.2">
      <c r="A271" s="175" t="s">
        <v>413</v>
      </c>
      <c r="B271" s="164" t="s">
        <v>217</v>
      </c>
      <c r="C271" s="165" t="s">
        <v>219</v>
      </c>
      <c r="D271" s="157"/>
      <c r="E271" s="158"/>
      <c r="F271" s="158"/>
      <c r="G271" s="158"/>
      <c r="H271" s="181" t="str">
        <f t="shared" si="28"/>
        <v/>
      </c>
      <c r="I271" s="221">
        <v>255</v>
      </c>
      <c r="J271" s="131">
        <v>243</v>
      </c>
      <c r="K271" s="131">
        <v>14</v>
      </c>
      <c r="L271" s="167">
        <f t="shared" si="29"/>
        <v>5.7613168724279837E-2</v>
      </c>
      <c r="M271" s="222"/>
      <c r="N271" s="131">
        <v>12</v>
      </c>
      <c r="O271" s="184">
        <f t="shared" si="30"/>
        <v>4.7058823529411764E-2</v>
      </c>
      <c r="P271" s="159">
        <f t="shared" si="31"/>
        <v>255</v>
      </c>
      <c r="Q271" s="160">
        <f t="shared" si="32"/>
        <v>243</v>
      </c>
      <c r="R271" s="160">
        <f t="shared" si="33"/>
        <v>12</v>
      </c>
      <c r="S271" s="176">
        <f t="shared" si="34"/>
        <v>4.7058823529411764E-2</v>
      </c>
      <c r="T271" s="227"/>
    </row>
    <row r="272" spans="1:20" x14ac:dyDescent="0.2">
      <c r="A272" s="175" t="s">
        <v>413</v>
      </c>
      <c r="B272" s="164" t="s">
        <v>217</v>
      </c>
      <c r="C272" s="165" t="s">
        <v>221</v>
      </c>
      <c r="D272" s="157"/>
      <c r="E272" s="158"/>
      <c r="F272" s="158"/>
      <c r="G272" s="158"/>
      <c r="H272" s="181" t="str">
        <f t="shared" si="28"/>
        <v/>
      </c>
      <c r="I272" s="221">
        <v>369</v>
      </c>
      <c r="J272" s="131">
        <v>339</v>
      </c>
      <c r="K272" s="131">
        <v>16</v>
      </c>
      <c r="L272" s="167">
        <f t="shared" si="29"/>
        <v>4.71976401179941E-2</v>
      </c>
      <c r="M272" s="222"/>
      <c r="N272" s="131">
        <v>30</v>
      </c>
      <c r="O272" s="184">
        <f t="shared" si="30"/>
        <v>8.1300813008130079E-2</v>
      </c>
      <c r="P272" s="159">
        <f t="shared" si="31"/>
        <v>369</v>
      </c>
      <c r="Q272" s="160">
        <f t="shared" si="32"/>
        <v>339</v>
      </c>
      <c r="R272" s="160">
        <f t="shared" si="33"/>
        <v>30</v>
      </c>
      <c r="S272" s="176">
        <f t="shared" si="34"/>
        <v>8.1300813008130079E-2</v>
      </c>
      <c r="T272" s="227"/>
    </row>
    <row r="273" spans="1:20" x14ac:dyDescent="0.2">
      <c r="A273" s="175" t="s">
        <v>413</v>
      </c>
      <c r="B273" s="164" t="s">
        <v>217</v>
      </c>
      <c r="C273" s="165" t="s">
        <v>223</v>
      </c>
      <c r="D273" s="157"/>
      <c r="E273" s="158"/>
      <c r="F273" s="158"/>
      <c r="G273" s="158"/>
      <c r="H273" s="181" t="str">
        <f t="shared" si="28"/>
        <v/>
      </c>
      <c r="I273" s="221">
        <v>320</v>
      </c>
      <c r="J273" s="131">
        <v>320</v>
      </c>
      <c r="K273" s="131">
        <v>68</v>
      </c>
      <c r="L273" s="167">
        <f t="shared" si="29"/>
        <v>0.21249999999999999</v>
      </c>
      <c r="M273" s="222"/>
      <c r="N273" s="131"/>
      <c r="O273" s="184">
        <f t="shared" si="30"/>
        <v>0</v>
      </c>
      <c r="P273" s="159">
        <f t="shared" si="31"/>
        <v>320</v>
      </c>
      <c r="Q273" s="160">
        <f t="shared" si="32"/>
        <v>320</v>
      </c>
      <c r="R273" s="160" t="str">
        <f t="shared" si="33"/>
        <v/>
      </c>
      <c r="S273" s="176" t="str">
        <f t="shared" si="34"/>
        <v/>
      </c>
      <c r="T273" s="227"/>
    </row>
    <row r="274" spans="1:20" x14ac:dyDescent="0.2">
      <c r="A274" s="175" t="s">
        <v>413</v>
      </c>
      <c r="B274" s="164" t="s">
        <v>224</v>
      </c>
      <c r="C274" s="165" t="s">
        <v>225</v>
      </c>
      <c r="D274" s="157"/>
      <c r="E274" s="158"/>
      <c r="F274" s="158"/>
      <c r="G274" s="158"/>
      <c r="H274" s="181" t="str">
        <f t="shared" si="28"/>
        <v/>
      </c>
      <c r="I274" s="221">
        <v>4410</v>
      </c>
      <c r="J274" s="131">
        <v>3046</v>
      </c>
      <c r="K274" s="131">
        <v>341</v>
      </c>
      <c r="L274" s="167">
        <f t="shared" si="29"/>
        <v>0.11195009848982272</v>
      </c>
      <c r="M274" s="222">
        <v>1</v>
      </c>
      <c r="N274" s="131">
        <v>1363</v>
      </c>
      <c r="O274" s="184">
        <f t="shared" si="30"/>
        <v>0.30907029478458048</v>
      </c>
      <c r="P274" s="159">
        <f t="shared" si="31"/>
        <v>4410</v>
      </c>
      <c r="Q274" s="160">
        <f t="shared" si="32"/>
        <v>3047</v>
      </c>
      <c r="R274" s="160">
        <f t="shared" si="33"/>
        <v>1363</v>
      </c>
      <c r="S274" s="176">
        <f t="shared" si="34"/>
        <v>0.30907029478458048</v>
      </c>
      <c r="T274" s="227"/>
    </row>
    <row r="275" spans="1:20" x14ac:dyDescent="0.2">
      <c r="A275" s="175" t="s">
        <v>413</v>
      </c>
      <c r="B275" s="164" t="s">
        <v>528</v>
      </c>
      <c r="C275" s="165" t="s">
        <v>228</v>
      </c>
      <c r="D275" s="157"/>
      <c r="E275" s="158"/>
      <c r="F275" s="158"/>
      <c r="G275" s="158"/>
      <c r="H275" s="181" t="str">
        <f t="shared" si="28"/>
        <v/>
      </c>
      <c r="I275" s="221">
        <v>2891</v>
      </c>
      <c r="J275" s="131">
        <v>2466</v>
      </c>
      <c r="K275" s="131">
        <v>18</v>
      </c>
      <c r="L275" s="167">
        <f t="shared" si="29"/>
        <v>7.2992700729927005E-3</v>
      </c>
      <c r="M275" s="222">
        <v>1</v>
      </c>
      <c r="N275" s="131">
        <v>424</v>
      </c>
      <c r="O275" s="184">
        <f t="shared" si="30"/>
        <v>0.14666205465236942</v>
      </c>
      <c r="P275" s="159">
        <f t="shared" si="31"/>
        <v>2891</v>
      </c>
      <c r="Q275" s="160">
        <f t="shared" si="32"/>
        <v>2467</v>
      </c>
      <c r="R275" s="160">
        <f t="shared" si="33"/>
        <v>424</v>
      </c>
      <c r="S275" s="176">
        <f t="shared" si="34"/>
        <v>0.14666205465236942</v>
      </c>
      <c r="T275" s="227"/>
    </row>
    <row r="276" spans="1:20" x14ac:dyDescent="0.2">
      <c r="A276" s="175" t="s">
        <v>413</v>
      </c>
      <c r="B276" s="164" t="s">
        <v>230</v>
      </c>
      <c r="C276" s="165" t="s">
        <v>251</v>
      </c>
      <c r="D276" s="157"/>
      <c r="E276" s="158"/>
      <c r="F276" s="158"/>
      <c r="G276" s="158"/>
      <c r="H276" s="181" t="str">
        <f t="shared" si="28"/>
        <v/>
      </c>
      <c r="I276" s="221">
        <v>210</v>
      </c>
      <c r="J276" s="131">
        <v>151</v>
      </c>
      <c r="K276" s="131">
        <v>56</v>
      </c>
      <c r="L276" s="167">
        <f t="shared" si="29"/>
        <v>0.37086092715231789</v>
      </c>
      <c r="M276" s="222"/>
      <c r="N276" s="131">
        <v>59</v>
      </c>
      <c r="O276" s="184">
        <f t="shared" si="30"/>
        <v>0.28095238095238095</v>
      </c>
      <c r="P276" s="159">
        <f t="shared" si="31"/>
        <v>210</v>
      </c>
      <c r="Q276" s="160">
        <f t="shared" si="32"/>
        <v>151</v>
      </c>
      <c r="R276" s="160">
        <f t="shared" si="33"/>
        <v>59</v>
      </c>
      <c r="S276" s="176">
        <f t="shared" si="34"/>
        <v>0.28095238095238095</v>
      </c>
      <c r="T276" s="227"/>
    </row>
    <row r="277" spans="1:20" x14ac:dyDescent="0.2">
      <c r="A277" s="175" t="s">
        <v>414</v>
      </c>
      <c r="B277" s="164" t="s">
        <v>15</v>
      </c>
      <c r="C277" s="165" t="s">
        <v>16</v>
      </c>
      <c r="D277" s="157">
        <v>2</v>
      </c>
      <c r="E277" s="158"/>
      <c r="F277" s="158"/>
      <c r="G277" s="158">
        <v>2</v>
      </c>
      <c r="H277" s="181">
        <f t="shared" si="28"/>
        <v>1</v>
      </c>
      <c r="I277" s="221">
        <v>1694</v>
      </c>
      <c r="J277" s="131">
        <v>1271</v>
      </c>
      <c r="K277" s="131">
        <v>238</v>
      </c>
      <c r="L277" s="167">
        <f t="shared" si="29"/>
        <v>0.18725413060582219</v>
      </c>
      <c r="M277" s="222"/>
      <c r="N277" s="131">
        <v>394</v>
      </c>
      <c r="O277" s="184">
        <f t="shared" si="30"/>
        <v>0.23663663663663664</v>
      </c>
      <c r="P277" s="159">
        <f t="shared" si="31"/>
        <v>1696</v>
      </c>
      <c r="Q277" s="160">
        <f t="shared" si="32"/>
        <v>1271</v>
      </c>
      <c r="R277" s="160">
        <f t="shared" si="33"/>
        <v>396</v>
      </c>
      <c r="S277" s="176">
        <f t="shared" si="34"/>
        <v>0.23755248950209959</v>
      </c>
      <c r="T277" s="227"/>
    </row>
    <row r="278" spans="1:20" x14ac:dyDescent="0.2">
      <c r="A278" s="175" t="s">
        <v>414</v>
      </c>
      <c r="B278" s="164" t="s">
        <v>314</v>
      </c>
      <c r="C278" s="165" t="s">
        <v>315</v>
      </c>
      <c r="D278" s="157"/>
      <c r="E278" s="158"/>
      <c r="F278" s="158"/>
      <c r="G278" s="158"/>
      <c r="H278" s="181" t="str">
        <f t="shared" si="28"/>
        <v/>
      </c>
      <c r="I278" s="221">
        <v>241</v>
      </c>
      <c r="J278" s="131">
        <v>166</v>
      </c>
      <c r="K278" s="131">
        <v>60</v>
      </c>
      <c r="L278" s="167">
        <f t="shared" si="29"/>
        <v>0.36144578313253012</v>
      </c>
      <c r="M278" s="222"/>
      <c r="N278" s="131">
        <v>47</v>
      </c>
      <c r="O278" s="184">
        <f t="shared" si="30"/>
        <v>0.22065727699530516</v>
      </c>
      <c r="P278" s="159">
        <f t="shared" si="31"/>
        <v>241</v>
      </c>
      <c r="Q278" s="160">
        <f t="shared" si="32"/>
        <v>166</v>
      </c>
      <c r="R278" s="160">
        <f t="shared" si="33"/>
        <v>47</v>
      </c>
      <c r="S278" s="176">
        <f t="shared" si="34"/>
        <v>0.22065727699530516</v>
      </c>
      <c r="T278" s="227"/>
    </row>
    <row r="279" spans="1:20" x14ac:dyDescent="0.2">
      <c r="A279" s="175" t="s">
        <v>414</v>
      </c>
      <c r="B279" s="164" t="s">
        <v>40</v>
      </c>
      <c r="C279" s="165" t="s">
        <v>41</v>
      </c>
      <c r="D279" s="157"/>
      <c r="E279" s="158"/>
      <c r="F279" s="158"/>
      <c r="G279" s="158"/>
      <c r="H279" s="181" t="str">
        <f t="shared" si="28"/>
        <v/>
      </c>
      <c r="I279" s="221">
        <v>752</v>
      </c>
      <c r="J279" s="131">
        <v>723</v>
      </c>
      <c r="K279" s="131">
        <v>11</v>
      </c>
      <c r="L279" s="167">
        <f t="shared" si="29"/>
        <v>1.5214384508990318E-2</v>
      </c>
      <c r="M279" s="222"/>
      <c r="N279" s="131">
        <v>8</v>
      </c>
      <c r="O279" s="184">
        <f t="shared" si="30"/>
        <v>1.094391244870041E-2</v>
      </c>
      <c r="P279" s="159">
        <f t="shared" si="31"/>
        <v>752</v>
      </c>
      <c r="Q279" s="160">
        <f t="shared" si="32"/>
        <v>723</v>
      </c>
      <c r="R279" s="160">
        <f t="shared" si="33"/>
        <v>8</v>
      </c>
      <c r="S279" s="176">
        <f t="shared" si="34"/>
        <v>1.094391244870041E-2</v>
      </c>
      <c r="T279" s="227"/>
    </row>
    <row r="280" spans="1:20" ht="29" x14ac:dyDescent="0.2">
      <c r="A280" s="175" t="s">
        <v>414</v>
      </c>
      <c r="B280" s="164" t="s">
        <v>40</v>
      </c>
      <c r="C280" s="165" t="s">
        <v>43</v>
      </c>
      <c r="D280" s="157">
        <v>1</v>
      </c>
      <c r="E280" s="158"/>
      <c r="F280" s="158"/>
      <c r="G280" s="158">
        <v>1</v>
      </c>
      <c r="H280" s="181">
        <f t="shared" si="28"/>
        <v>1</v>
      </c>
      <c r="I280" s="221">
        <v>12561</v>
      </c>
      <c r="J280" s="131">
        <v>10623</v>
      </c>
      <c r="K280" s="131">
        <v>6300</v>
      </c>
      <c r="L280" s="167">
        <f t="shared" si="29"/>
        <v>0.59305280994069476</v>
      </c>
      <c r="M280" s="222"/>
      <c r="N280" s="131">
        <v>1454</v>
      </c>
      <c r="O280" s="184">
        <f t="shared" si="30"/>
        <v>0.12039413761695786</v>
      </c>
      <c r="P280" s="159">
        <f t="shared" si="31"/>
        <v>12562</v>
      </c>
      <c r="Q280" s="160">
        <f t="shared" si="32"/>
        <v>10623</v>
      </c>
      <c r="R280" s="160">
        <f t="shared" si="33"/>
        <v>1455</v>
      </c>
      <c r="S280" s="176">
        <f t="shared" si="34"/>
        <v>0.12046696472925982</v>
      </c>
      <c r="T280" s="227"/>
    </row>
    <row r="281" spans="1:20" x14ac:dyDescent="0.2">
      <c r="A281" s="175" t="s">
        <v>414</v>
      </c>
      <c r="B281" s="164" t="s">
        <v>40</v>
      </c>
      <c r="C281" s="165" t="s">
        <v>44</v>
      </c>
      <c r="D281" s="157"/>
      <c r="E281" s="158"/>
      <c r="F281" s="158"/>
      <c r="G281" s="158"/>
      <c r="H281" s="181" t="str">
        <f t="shared" si="28"/>
        <v/>
      </c>
      <c r="I281" s="221">
        <v>559</v>
      </c>
      <c r="J281" s="131">
        <v>553</v>
      </c>
      <c r="K281" s="131">
        <v>16</v>
      </c>
      <c r="L281" s="167">
        <f t="shared" si="29"/>
        <v>2.8933092224231464E-2</v>
      </c>
      <c r="M281" s="222"/>
      <c r="N281" s="131">
        <v>5</v>
      </c>
      <c r="O281" s="184">
        <f t="shared" si="30"/>
        <v>8.9605734767025085E-3</v>
      </c>
      <c r="P281" s="159">
        <f t="shared" si="31"/>
        <v>559</v>
      </c>
      <c r="Q281" s="160">
        <f t="shared" si="32"/>
        <v>553</v>
      </c>
      <c r="R281" s="160">
        <f t="shared" si="33"/>
        <v>5</v>
      </c>
      <c r="S281" s="176">
        <f t="shared" si="34"/>
        <v>8.9605734767025085E-3</v>
      </c>
      <c r="T281" s="227"/>
    </row>
    <row r="282" spans="1:20" x14ac:dyDescent="0.2">
      <c r="A282" s="175" t="s">
        <v>414</v>
      </c>
      <c r="B282" s="164" t="s">
        <v>59</v>
      </c>
      <c r="C282" s="165" t="s">
        <v>266</v>
      </c>
      <c r="D282" s="157"/>
      <c r="E282" s="158"/>
      <c r="F282" s="158"/>
      <c r="G282" s="158"/>
      <c r="H282" s="181" t="str">
        <f t="shared" si="28"/>
        <v/>
      </c>
      <c r="I282" s="221">
        <v>1843</v>
      </c>
      <c r="J282" s="131">
        <v>1793</v>
      </c>
      <c r="K282" s="131">
        <v>615</v>
      </c>
      <c r="L282" s="167">
        <f t="shared" si="29"/>
        <v>0.34300055772448412</v>
      </c>
      <c r="M282" s="222">
        <v>2</v>
      </c>
      <c r="N282" s="131">
        <v>3</v>
      </c>
      <c r="O282" s="184">
        <f t="shared" si="30"/>
        <v>1.6685205784204673E-3</v>
      </c>
      <c r="P282" s="159">
        <f t="shared" si="31"/>
        <v>1843</v>
      </c>
      <c r="Q282" s="160">
        <f t="shared" si="32"/>
        <v>1795</v>
      </c>
      <c r="R282" s="160">
        <f t="shared" si="33"/>
        <v>3</v>
      </c>
      <c r="S282" s="176">
        <f t="shared" si="34"/>
        <v>1.6685205784204673E-3</v>
      </c>
      <c r="T282" s="227"/>
    </row>
    <row r="283" spans="1:20" x14ac:dyDescent="0.2">
      <c r="A283" s="175" t="s">
        <v>414</v>
      </c>
      <c r="B283" s="164" t="s">
        <v>63</v>
      </c>
      <c r="C283" s="165" t="s">
        <v>64</v>
      </c>
      <c r="D283" s="157"/>
      <c r="E283" s="158"/>
      <c r="F283" s="158"/>
      <c r="G283" s="158"/>
      <c r="H283" s="181" t="str">
        <f t="shared" si="28"/>
        <v/>
      </c>
      <c r="I283" s="221">
        <v>1247</v>
      </c>
      <c r="J283" s="131">
        <v>889</v>
      </c>
      <c r="K283" s="131">
        <v>446</v>
      </c>
      <c r="L283" s="167">
        <f t="shared" si="29"/>
        <v>0.50168728908886384</v>
      </c>
      <c r="M283" s="222">
        <v>3</v>
      </c>
      <c r="N283" s="131">
        <v>284</v>
      </c>
      <c r="O283" s="184">
        <f t="shared" si="30"/>
        <v>0.24149659863945577</v>
      </c>
      <c r="P283" s="159">
        <f t="shared" si="31"/>
        <v>1247</v>
      </c>
      <c r="Q283" s="160">
        <f t="shared" si="32"/>
        <v>892</v>
      </c>
      <c r="R283" s="160">
        <f t="shared" si="33"/>
        <v>284</v>
      </c>
      <c r="S283" s="176">
        <f t="shared" si="34"/>
        <v>0.24149659863945577</v>
      </c>
      <c r="T283" s="227"/>
    </row>
    <row r="284" spans="1:20" x14ac:dyDescent="0.2">
      <c r="A284" s="175" t="s">
        <v>414</v>
      </c>
      <c r="B284" s="164" t="s">
        <v>79</v>
      </c>
      <c r="C284" s="165" t="s">
        <v>80</v>
      </c>
      <c r="D284" s="157">
        <v>9</v>
      </c>
      <c r="E284" s="158">
        <v>2</v>
      </c>
      <c r="F284" s="158"/>
      <c r="G284" s="158">
        <v>6</v>
      </c>
      <c r="H284" s="181">
        <f t="shared" si="28"/>
        <v>0.75</v>
      </c>
      <c r="I284" s="221">
        <v>3091</v>
      </c>
      <c r="J284" s="131">
        <v>1333</v>
      </c>
      <c r="K284" s="131">
        <v>207</v>
      </c>
      <c r="L284" s="167">
        <f t="shared" si="29"/>
        <v>0.15528882220555137</v>
      </c>
      <c r="M284" s="222"/>
      <c r="N284" s="131">
        <v>1659</v>
      </c>
      <c r="O284" s="184">
        <f t="shared" si="30"/>
        <v>0.55447860962566842</v>
      </c>
      <c r="P284" s="159">
        <f t="shared" si="31"/>
        <v>3100</v>
      </c>
      <c r="Q284" s="160">
        <f t="shared" si="32"/>
        <v>1335</v>
      </c>
      <c r="R284" s="160">
        <f t="shared" si="33"/>
        <v>1665</v>
      </c>
      <c r="S284" s="176">
        <f t="shared" si="34"/>
        <v>0.55500000000000005</v>
      </c>
      <c r="T284" s="227"/>
    </row>
    <row r="285" spans="1:20" x14ac:dyDescent="0.2">
      <c r="A285" s="175" t="s">
        <v>414</v>
      </c>
      <c r="B285" s="164" t="s">
        <v>369</v>
      </c>
      <c r="C285" s="165" t="s">
        <v>370</v>
      </c>
      <c r="D285" s="157"/>
      <c r="E285" s="158"/>
      <c r="F285" s="158"/>
      <c r="G285" s="158"/>
      <c r="H285" s="181" t="str">
        <f t="shared" si="28"/>
        <v/>
      </c>
      <c r="I285" s="221">
        <v>29</v>
      </c>
      <c r="J285" s="131">
        <v>24</v>
      </c>
      <c r="K285" s="131">
        <v>5</v>
      </c>
      <c r="L285" s="167">
        <f t="shared" si="29"/>
        <v>0.20833333333333334</v>
      </c>
      <c r="M285" s="222"/>
      <c r="N285" s="131"/>
      <c r="O285" s="184">
        <f t="shared" si="30"/>
        <v>0</v>
      </c>
      <c r="P285" s="159">
        <f t="shared" si="31"/>
        <v>29</v>
      </c>
      <c r="Q285" s="160">
        <f t="shared" si="32"/>
        <v>24</v>
      </c>
      <c r="R285" s="160" t="str">
        <f t="shared" si="33"/>
        <v/>
      </c>
      <c r="S285" s="176" t="str">
        <f t="shared" si="34"/>
        <v/>
      </c>
      <c r="T285" s="227"/>
    </row>
    <row r="286" spans="1:20" x14ac:dyDescent="0.2">
      <c r="A286" s="175" t="s">
        <v>414</v>
      </c>
      <c r="B286" s="164" t="s">
        <v>90</v>
      </c>
      <c r="C286" s="165" t="s">
        <v>91</v>
      </c>
      <c r="D286" s="157">
        <v>13</v>
      </c>
      <c r="E286" s="158">
        <v>1</v>
      </c>
      <c r="F286" s="158">
        <v>1</v>
      </c>
      <c r="G286" s="158">
        <v>5</v>
      </c>
      <c r="H286" s="181">
        <f t="shared" si="28"/>
        <v>0.83333333333333337</v>
      </c>
      <c r="I286" s="221">
        <v>16262</v>
      </c>
      <c r="J286" s="131">
        <v>12194</v>
      </c>
      <c r="K286" s="131">
        <v>7918</v>
      </c>
      <c r="L286" s="167">
        <f t="shared" si="29"/>
        <v>0.64933573888797769</v>
      </c>
      <c r="M286" s="222">
        <v>1</v>
      </c>
      <c r="N286" s="131">
        <v>3161</v>
      </c>
      <c r="O286" s="184">
        <f t="shared" si="30"/>
        <v>0.20584787705131544</v>
      </c>
      <c r="P286" s="159">
        <f t="shared" si="31"/>
        <v>16275</v>
      </c>
      <c r="Q286" s="160">
        <f t="shared" si="32"/>
        <v>12196</v>
      </c>
      <c r="R286" s="160">
        <f t="shared" si="33"/>
        <v>3166</v>
      </c>
      <c r="S286" s="176">
        <f t="shared" si="34"/>
        <v>0.20609295664627</v>
      </c>
      <c r="T286" s="227"/>
    </row>
    <row r="287" spans="1:20" x14ac:dyDescent="0.2">
      <c r="A287" s="175" t="s">
        <v>414</v>
      </c>
      <c r="B287" s="164" t="s">
        <v>96</v>
      </c>
      <c r="C287" s="165" t="s">
        <v>97</v>
      </c>
      <c r="D287" s="157"/>
      <c r="E287" s="158"/>
      <c r="F287" s="158"/>
      <c r="G287" s="158"/>
      <c r="H287" s="181" t="str">
        <f t="shared" si="28"/>
        <v/>
      </c>
      <c r="I287" s="221">
        <v>4573</v>
      </c>
      <c r="J287" s="131">
        <v>4199</v>
      </c>
      <c r="K287" s="131">
        <v>829</v>
      </c>
      <c r="L287" s="167">
        <f t="shared" si="29"/>
        <v>0.19742795903786617</v>
      </c>
      <c r="M287" s="222"/>
      <c r="N287" s="131">
        <v>295</v>
      </c>
      <c r="O287" s="184">
        <f t="shared" si="30"/>
        <v>6.5643079661771256E-2</v>
      </c>
      <c r="P287" s="159">
        <f t="shared" si="31"/>
        <v>4573</v>
      </c>
      <c r="Q287" s="160">
        <f t="shared" si="32"/>
        <v>4199</v>
      </c>
      <c r="R287" s="160">
        <f t="shared" si="33"/>
        <v>295</v>
      </c>
      <c r="S287" s="176">
        <f t="shared" si="34"/>
        <v>6.5643079661771256E-2</v>
      </c>
      <c r="T287" s="227"/>
    </row>
    <row r="288" spans="1:20" x14ac:dyDescent="0.2">
      <c r="A288" s="175" t="s">
        <v>414</v>
      </c>
      <c r="B288" s="164" t="s">
        <v>521</v>
      </c>
      <c r="C288" s="165" t="s">
        <v>98</v>
      </c>
      <c r="D288" s="157"/>
      <c r="E288" s="158"/>
      <c r="F288" s="158"/>
      <c r="G288" s="158"/>
      <c r="H288" s="181" t="str">
        <f t="shared" si="28"/>
        <v/>
      </c>
      <c r="I288" s="221">
        <v>1563</v>
      </c>
      <c r="J288" s="131">
        <v>973</v>
      </c>
      <c r="K288" s="131">
        <v>267</v>
      </c>
      <c r="L288" s="167">
        <f t="shared" si="29"/>
        <v>0.27440904419321688</v>
      </c>
      <c r="M288" s="222">
        <v>8</v>
      </c>
      <c r="N288" s="131">
        <v>521</v>
      </c>
      <c r="O288" s="184">
        <f t="shared" si="30"/>
        <v>0.34687083888149134</v>
      </c>
      <c r="P288" s="159">
        <f t="shared" si="31"/>
        <v>1563</v>
      </c>
      <c r="Q288" s="160">
        <f t="shared" si="32"/>
        <v>981</v>
      </c>
      <c r="R288" s="160">
        <f t="shared" si="33"/>
        <v>521</v>
      </c>
      <c r="S288" s="176">
        <f t="shared" si="34"/>
        <v>0.34687083888149134</v>
      </c>
      <c r="T288" s="227"/>
    </row>
    <row r="289" spans="1:20" x14ac:dyDescent="0.2">
      <c r="A289" s="175" t="s">
        <v>414</v>
      </c>
      <c r="B289" s="164" t="s">
        <v>114</v>
      </c>
      <c r="C289" s="165" t="s">
        <v>115</v>
      </c>
      <c r="D289" s="157">
        <v>3</v>
      </c>
      <c r="E289" s="158">
        <v>1</v>
      </c>
      <c r="F289" s="158">
        <v>1</v>
      </c>
      <c r="G289" s="158"/>
      <c r="H289" s="181">
        <f t="shared" si="28"/>
        <v>0</v>
      </c>
      <c r="I289" s="221">
        <v>2949</v>
      </c>
      <c r="J289" s="131">
        <v>1761</v>
      </c>
      <c r="K289" s="131">
        <v>345</v>
      </c>
      <c r="L289" s="167">
        <f t="shared" si="29"/>
        <v>0.19591141396933562</v>
      </c>
      <c r="M289" s="222">
        <v>8</v>
      </c>
      <c r="N289" s="131">
        <v>972</v>
      </c>
      <c r="O289" s="184">
        <f t="shared" si="30"/>
        <v>0.35461510397665086</v>
      </c>
      <c r="P289" s="159">
        <f t="shared" si="31"/>
        <v>2952</v>
      </c>
      <c r="Q289" s="160">
        <f t="shared" si="32"/>
        <v>1770</v>
      </c>
      <c r="R289" s="160">
        <f t="shared" si="33"/>
        <v>972</v>
      </c>
      <c r="S289" s="176">
        <f t="shared" si="34"/>
        <v>0.35448577680525162</v>
      </c>
      <c r="T289" s="227"/>
    </row>
    <row r="290" spans="1:20" x14ac:dyDescent="0.2">
      <c r="A290" s="175" t="s">
        <v>414</v>
      </c>
      <c r="B290" s="164" t="s">
        <v>120</v>
      </c>
      <c r="C290" s="165" t="s">
        <v>121</v>
      </c>
      <c r="D290" s="157"/>
      <c r="E290" s="158"/>
      <c r="F290" s="158"/>
      <c r="G290" s="158"/>
      <c r="H290" s="181" t="str">
        <f t="shared" si="28"/>
        <v/>
      </c>
      <c r="I290" s="221">
        <v>962</v>
      </c>
      <c r="J290" s="131">
        <v>541</v>
      </c>
      <c r="K290" s="131">
        <v>199</v>
      </c>
      <c r="L290" s="167">
        <f t="shared" si="29"/>
        <v>0.36783733826247689</v>
      </c>
      <c r="M290" s="222">
        <v>34</v>
      </c>
      <c r="N290" s="131">
        <v>384</v>
      </c>
      <c r="O290" s="184">
        <f t="shared" si="30"/>
        <v>0.40041710114702816</v>
      </c>
      <c r="P290" s="159">
        <f t="shared" si="31"/>
        <v>962</v>
      </c>
      <c r="Q290" s="160">
        <f t="shared" si="32"/>
        <v>575</v>
      </c>
      <c r="R290" s="160">
        <f t="shared" si="33"/>
        <v>384</v>
      </c>
      <c r="S290" s="176">
        <f t="shared" si="34"/>
        <v>0.40041710114702816</v>
      </c>
      <c r="T290" s="227"/>
    </row>
    <row r="291" spans="1:20" x14ac:dyDescent="0.2">
      <c r="A291" s="175" t="s">
        <v>414</v>
      </c>
      <c r="B291" s="164" t="s">
        <v>125</v>
      </c>
      <c r="C291" s="165" t="s">
        <v>126</v>
      </c>
      <c r="D291" s="157"/>
      <c r="E291" s="158"/>
      <c r="F291" s="158"/>
      <c r="G291" s="158"/>
      <c r="H291" s="181" t="str">
        <f t="shared" si="28"/>
        <v/>
      </c>
      <c r="I291" s="221">
        <v>415</v>
      </c>
      <c r="J291" s="131">
        <v>178</v>
      </c>
      <c r="K291" s="131">
        <v>9</v>
      </c>
      <c r="L291" s="167">
        <f t="shared" si="29"/>
        <v>5.0561797752808987E-2</v>
      </c>
      <c r="M291" s="222"/>
      <c r="N291" s="131">
        <v>218</v>
      </c>
      <c r="O291" s="184">
        <f t="shared" si="30"/>
        <v>0.5505050505050505</v>
      </c>
      <c r="P291" s="159">
        <f t="shared" si="31"/>
        <v>415</v>
      </c>
      <c r="Q291" s="160">
        <f t="shared" si="32"/>
        <v>178</v>
      </c>
      <c r="R291" s="160">
        <f t="shared" si="33"/>
        <v>218</v>
      </c>
      <c r="S291" s="176">
        <f t="shared" si="34"/>
        <v>0.5505050505050505</v>
      </c>
      <c r="T291" s="227"/>
    </row>
    <row r="292" spans="1:20" x14ac:dyDescent="0.2">
      <c r="A292" s="175" t="s">
        <v>414</v>
      </c>
      <c r="B292" s="164" t="s">
        <v>128</v>
      </c>
      <c r="C292" s="165" t="s">
        <v>129</v>
      </c>
      <c r="D292" s="157"/>
      <c r="E292" s="158"/>
      <c r="F292" s="158"/>
      <c r="G292" s="158"/>
      <c r="H292" s="181" t="str">
        <f t="shared" si="28"/>
        <v/>
      </c>
      <c r="I292" s="221">
        <v>50</v>
      </c>
      <c r="J292" s="131">
        <v>35</v>
      </c>
      <c r="K292" s="131">
        <v>16</v>
      </c>
      <c r="L292" s="167">
        <f t="shared" si="29"/>
        <v>0.45714285714285713</v>
      </c>
      <c r="M292" s="222"/>
      <c r="N292" s="131">
        <v>15</v>
      </c>
      <c r="O292" s="184">
        <f t="shared" si="30"/>
        <v>0.3</v>
      </c>
      <c r="P292" s="159">
        <f t="shared" si="31"/>
        <v>50</v>
      </c>
      <c r="Q292" s="160">
        <f t="shared" si="32"/>
        <v>35</v>
      </c>
      <c r="R292" s="160">
        <f t="shared" si="33"/>
        <v>15</v>
      </c>
      <c r="S292" s="176">
        <f t="shared" si="34"/>
        <v>0.3</v>
      </c>
      <c r="T292" s="227"/>
    </row>
    <row r="293" spans="1:20" x14ac:dyDescent="0.2">
      <c r="A293" s="175" t="s">
        <v>414</v>
      </c>
      <c r="B293" s="164" t="s">
        <v>131</v>
      </c>
      <c r="C293" s="165" t="s">
        <v>132</v>
      </c>
      <c r="D293" s="157"/>
      <c r="E293" s="158"/>
      <c r="F293" s="158"/>
      <c r="G293" s="158"/>
      <c r="H293" s="181" t="str">
        <f t="shared" si="28"/>
        <v/>
      </c>
      <c r="I293" s="221">
        <v>2</v>
      </c>
      <c r="J293" s="131"/>
      <c r="K293" s="131"/>
      <c r="L293" s="167" t="str">
        <f t="shared" si="29"/>
        <v/>
      </c>
      <c r="M293" s="222"/>
      <c r="N293" s="131">
        <v>2</v>
      </c>
      <c r="O293" s="184">
        <f t="shared" si="30"/>
        <v>1</v>
      </c>
      <c r="P293" s="159">
        <f t="shared" si="31"/>
        <v>2</v>
      </c>
      <c r="Q293" s="160" t="str">
        <f t="shared" si="32"/>
        <v/>
      </c>
      <c r="R293" s="160">
        <f t="shared" si="33"/>
        <v>2</v>
      </c>
      <c r="S293" s="176" t="str">
        <f t="shared" si="34"/>
        <v/>
      </c>
      <c r="T293" s="227"/>
    </row>
    <row r="294" spans="1:20" x14ac:dyDescent="0.2">
      <c r="A294" s="175" t="s">
        <v>414</v>
      </c>
      <c r="B294" s="164" t="s">
        <v>145</v>
      </c>
      <c r="C294" s="165" t="s">
        <v>146</v>
      </c>
      <c r="D294" s="157"/>
      <c r="E294" s="158"/>
      <c r="F294" s="158"/>
      <c r="G294" s="158"/>
      <c r="H294" s="181" t="str">
        <f t="shared" si="28"/>
        <v/>
      </c>
      <c r="I294" s="221">
        <v>1550</v>
      </c>
      <c r="J294" s="131">
        <v>691</v>
      </c>
      <c r="K294" s="131">
        <v>277</v>
      </c>
      <c r="L294" s="167">
        <f t="shared" si="29"/>
        <v>0.40086830680173663</v>
      </c>
      <c r="M294" s="222"/>
      <c r="N294" s="131">
        <v>830</v>
      </c>
      <c r="O294" s="184">
        <f t="shared" si="30"/>
        <v>0.54569362261669951</v>
      </c>
      <c r="P294" s="159">
        <f t="shared" si="31"/>
        <v>1550</v>
      </c>
      <c r="Q294" s="160">
        <f t="shared" si="32"/>
        <v>691</v>
      </c>
      <c r="R294" s="160">
        <f t="shared" si="33"/>
        <v>830</v>
      </c>
      <c r="S294" s="176">
        <f t="shared" si="34"/>
        <v>0.54569362261669951</v>
      </c>
      <c r="T294" s="227"/>
    </row>
    <row r="295" spans="1:20" x14ac:dyDescent="0.2">
      <c r="A295" s="175" t="s">
        <v>414</v>
      </c>
      <c r="B295" s="164" t="s">
        <v>151</v>
      </c>
      <c r="C295" s="165" t="s">
        <v>152</v>
      </c>
      <c r="D295" s="157">
        <v>1</v>
      </c>
      <c r="E295" s="158"/>
      <c r="F295" s="158"/>
      <c r="G295" s="158">
        <v>1</v>
      </c>
      <c r="H295" s="181">
        <f t="shared" si="28"/>
        <v>1</v>
      </c>
      <c r="I295" s="221">
        <v>1753</v>
      </c>
      <c r="J295" s="131">
        <v>723</v>
      </c>
      <c r="K295" s="131">
        <v>369</v>
      </c>
      <c r="L295" s="167">
        <f t="shared" si="29"/>
        <v>0.51037344398340245</v>
      </c>
      <c r="M295" s="222"/>
      <c r="N295" s="131">
        <v>943</v>
      </c>
      <c r="O295" s="184">
        <f t="shared" si="30"/>
        <v>0.56602641056422565</v>
      </c>
      <c r="P295" s="159">
        <f t="shared" si="31"/>
        <v>1754</v>
      </c>
      <c r="Q295" s="160">
        <f t="shared" si="32"/>
        <v>723</v>
      </c>
      <c r="R295" s="160">
        <f t="shared" si="33"/>
        <v>944</v>
      </c>
      <c r="S295" s="176">
        <f t="shared" si="34"/>
        <v>0.56628674265146972</v>
      </c>
      <c r="T295" s="227"/>
    </row>
    <row r="296" spans="1:20" x14ac:dyDescent="0.2">
      <c r="A296" s="175" t="s">
        <v>414</v>
      </c>
      <c r="B296" s="164" t="s">
        <v>158</v>
      </c>
      <c r="C296" s="165" t="s">
        <v>159</v>
      </c>
      <c r="D296" s="157"/>
      <c r="E296" s="158"/>
      <c r="F296" s="158"/>
      <c r="G296" s="158"/>
      <c r="H296" s="181" t="str">
        <f t="shared" si="28"/>
        <v/>
      </c>
      <c r="I296" s="221">
        <v>4653</v>
      </c>
      <c r="J296" s="131">
        <v>3951</v>
      </c>
      <c r="K296" s="131">
        <v>2636</v>
      </c>
      <c r="L296" s="167">
        <f t="shared" si="29"/>
        <v>0.66717286762844852</v>
      </c>
      <c r="M296" s="222">
        <v>2</v>
      </c>
      <c r="N296" s="131">
        <v>613</v>
      </c>
      <c r="O296" s="184">
        <f t="shared" si="30"/>
        <v>0.13425317564607972</v>
      </c>
      <c r="P296" s="159">
        <f t="shared" si="31"/>
        <v>4653</v>
      </c>
      <c r="Q296" s="160">
        <f t="shared" si="32"/>
        <v>3953</v>
      </c>
      <c r="R296" s="160">
        <f t="shared" si="33"/>
        <v>613</v>
      </c>
      <c r="S296" s="176">
        <f t="shared" si="34"/>
        <v>0.13425317564607972</v>
      </c>
      <c r="T296" s="227"/>
    </row>
    <row r="297" spans="1:20" x14ac:dyDescent="0.2">
      <c r="A297" s="175" t="s">
        <v>414</v>
      </c>
      <c r="B297" s="164" t="s">
        <v>172</v>
      </c>
      <c r="C297" s="165" t="s">
        <v>173</v>
      </c>
      <c r="D297" s="157">
        <v>3</v>
      </c>
      <c r="E297" s="158">
        <v>1</v>
      </c>
      <c r="F297" s="158"/>
      <c r="G297" s="158">
        <v>1</v>
      </c>
      <c r="H297" s="181">
        <f t="shared" si="28"/>
        <v>0.5</v>
      </c>
      <c r="I297" s="221">
        <v>1970</v>
      </c>
      <c r="J297" s="131">
        <v>1637</v>
      </c>
      <c r="K297" s="131">
        <v>404</v>
      </c>
      <c r="L297" s="167">
        <f t="shared" si="29"/>
        <v>0.24679291386682956</v>
      </c>
      <c r="M297" s="222">
        <v>4</v>
      </c>
      <c r="N297" s="131">
        <v>263</v>
      </c>
      <c r="O297" s="184">
        <f t="shared" si="30"/>
        <v>0.13813025210084034</v>
      </c>
      <c r="P297" s="159">
        <f t="shared" si="31"/>
        <v>1973</v>
      </c>
      <c r="Q297" s="160">
        <f t="shared" si="32"/>
        <v>1642</v>
      </c>
      <c r="R297" s="160">
        <f t="shared" si="33"/>
        <v>264</v>
      </c>
      <c r="S297" s="176">
        <f t="shared" si="34"/>
        <v>0.13850996852046171</v>
      </c>
      <c r="T297" s="227"/>
    </row>
    <row r="298" spans="1:20" x14ac:dyDescent="0.2">
      <c r="A298" s="175" t="s">
        <v>414</v>
      </c>
      <c r="B298" s="164" t="s">
        <v>178</v>
      </c>
      <c r="C298" s="165" t="s">
        <v>178</v>
      </c>
      <c r="D298" s="157"/>
      <c r="E298" s="158"/>
      <c r="F298" s="158"/>
      <c r="G298" s="158"/>
      <c r="H298" s="181" t="str">
        <f t="shared" si="28"/>
        <v/>
      </c>
      <c r="I298" s="221">
        <v>2767</v>
      </c>
      <c r="J298" s="131">
        <v>2670</v>
      </c>
      <c r="K298" s="131">
        <v>324</v>
      </c>
      <c r="L298" s="167">
        <f t="shared" si="29"/>
        <v>0.12134831460674157</v>
      </c>
      <c r="M298" s="222"/>
      <c r="N298" s="131">
        <v>51</v>
      </c>
      <c r="O298" s="184">
        <f t="shared" si="30"/>
        <v>1.8743109151047408E-2</v>
      </c>
      <c r="P298" s="159">
        <f t="shared" si="31"/>
        <v>2767</v>
      </c>
      <c r="Q298" s="160">
        <f t="shared" si="32"/>
        <v>2670</v>
      </c>
      <c r="R298" s="160">
        <f t="shared" si="33"/>
        <v>51</v>
      </c>
      <c r="S298" s="176">
        <f t="shared" si="34"/>
        <v>1.8743109151047408E-2</v>
      </c>
      <c r="T298" s="227"/>
    </row>
    <row r="299" spans="1:20" x14ac:dyDescent="0.2">
      <c r="A299" s="175" t="s">
        <v>414</v>
      </c>
      <c r="B299" s="164" t="s">
        <v>196</v>
      </c>
      <c r="C299" s="165" t="s">
        <v>197</v>
      </c>
      <c r="D299" s="157">
        <v>2</v>
      </c>
      <c r="E299" s="158"/>
      <c r="F299" s="158"/>
      <c r="G299" s="158">
        <v>2</v>
      </c>
      <c r="H299" s="181">
        <f t="shared" si="28"/>
        <v>1</v>
      </c>
      <c r="I299" s="221">
        <v>11538</v>
      </c>
      <c r="J299" s="131">
        <v>10414</v>
      </c>
      <c r="K299" s="131">
        <v>5867</v>
      </c>
      <c r="L299" s="167">
        <f t="shared" si="29"/>
        <v>0.56337622431342427</v>
      </c>
      <c r="M299" s="222">
        <v>1</v>
      </c>
      <c r="N299" s="131">
        <v>1181</v>
      </c>
      <c r="O299" s="184">
        <f t="shared" si="30"/>
        <v>0.10184546395308727</v>
      </c>
      <c r="P299" s="159">
        <f t="shared" si="31"/>
        <v>11540</v>
      </c>
      <c r="Q299" s="160">
        <f t="shared" si="32"/>
        <v>10415</v>
      </c>
      <c r="R299" s="160">
        <f t="shared" si="33"/>
        <v>1183</v>
      </c>
      <c r="S299" s="176">
        <f t="shared" si="34"/>
        <v>0.1020003448870495</v>
      </c>
      <c r="T299" s="227"/>
    </row>
    <row r="300" spans="1:20" x14ac:dyDescent="0.2">
      <c r="A300" s="175" t="s">
        <v>414</v>
      </c>
      <c r="B300" s="164" t="s">
        <v>539</v>
      </c>
      <c r="C300" s="165" t="s">
        <v>202</v>
      </c>
      <c r="D300" s="157">
        <v>4</v>
      </c>
      <c r="E300" s="158">
        <v>1</v>
      </c>
      <c r="F300" s="158">
        <v>1</v>
      </c>
      <c r="G300" s="158"/>
      <c r="H300" s="181">
        <f t="shared" si="28"/>
        <v>0</v>
      </c>
      <c r="I300" s="221">
        <v>8719</v>
      </c>
      <c r="J300" s="131">
        <v>4869</v>
      </c>
      <c r="K300" s="131">
        <v>1085</v>
      </c>
      <c r="L300" s="167">
        <f t="shared" si="29"/>
        <v>0.2228383651673855</v>
      </c>
      <c r="M300" s="222">
        <v>21</v>
      </c>
      <c r="N300" s="131">
        <v>3175</v>
      </c>
      <c r="O300" s="184">
        <f t="shared" si="30"/>
        <v>0.39367637941723499</v>
      </c>
      <c r="P300" s="159">
        <f t="shared" si="31"/>
        <v>8723</v>
      </c>
      <c r="Q300" s="160">
        <f t="shared" si="32"/>
        <v>4891</v>
      </c>
      <c r="R300" s="160">
        <f t="shared" si="33"/>
        <v>3175</v>
      </c>
      <c r="S300" s="176">
        <f t="shared" si="34"/>
        <v>0.39362757252665509</v>
      </c>
      <c r="T300" s="227"/>
    </row>
    <row r="301" spans="1:20" ht="29" x14ac:dyDescent="0.2">
      <c r="A301" s="175" t="s">
        <v>414</v>
      </c>
      <c r="B301" s="164" t="s">
        <v>209</v>
      </c>
      <c r="C301" s="165" t="s">
        <v>211</v>
      </c>
      <c r="D301" s="157">
        <v>4</v>
      </c>
      <c r="E301" s="158"/>
      <c r="F301" s="158"/>
      <c r="G301" s="158">
        <v>3</v>
      </c>
      <c r="H301" s="181">
        <f t="shared" si="28"/>
        <v>1</v>
      </c>
      <c r="I301" s="221">
        <v>12794</v>
      </c>
      <c r="J301" s="131">
        <v>7218</v>
      </c>
      <c r="K301" s="131">
        <v>4827</v>
      </c>
      <c r="L301" s="167">
        <f t="shared" si="29"/>
        <v>0.66874480465502906</v>
      </c>
      <c r="M301" s="222">
        <v>2</v>
      </c>
      <c r="N301" s="131">
        <v>3366</v>
      </c>
      <c r="O301" s="184">
        <f t="shared" si="30"/>
        <v>0.31796712639334973</v>
      </c>
      <c r="P301" s="159">
        <f t="shared" si="31"/>
        <v>12798</v>
      </c>
      <c r="Q301" s="160">
        <f t="shared" si="32"/>
        <v>7220</v>
      </c>
      <c r="R301" s="160">
        <f t="shared" si="33"/>
        <v>3369</v>
      </c>
      <c r="S301" s="176">
        <f t="shared" si="34"/>
        <v>0.31816035508546603</v>
      </c>
      <c r="T301" s="227"/>
    </row>
    <row r="302" spans="1:20" x14ac:dyDescent="0.2">
      <c r="A302" s="175" t="s">
        <v>414</v>
      </c>
      <c r="B302" s="164" t="s">
        <v>212</v>
      </c>
      <c r="C302" s="165" t="s">
        <v>214</v>
      </c>
      <c r="D302" s="157">
        <v>17</v>
      </c>
      <c r="E302" s="158">
        <v>1</v>
      </c>
      <c r="F302" s="158">
        <v>1</v>
      </c>
      <c r="G302" s="158">
        <v>6</v>
      </c>
      <c r="H302" s="181">
        <f t="shared" si="28"/>
        <v>0.8571428571428571</v>
      </c>
      <c r="I302" s="221">
        <v>7986</v>
      </c>
      <c r="J302" s="131">
        <v>5725</v>
      </c>
      <c r="K302" s="131">
        <v>2443</v>
      </c>
      <c r="L302" s="167">
        <f t="shared" si="29"/>
        <v>0.42672489082969434</v>
      </c>
      <c r="M302" s="222">
        <v>12</v>
      </c>
      <c r="N302" s="131">
        <v>1387</v>
      </c>
      <c r="O302" s="184">
        <f t="shared" si="30"/>
        <v>0.19469399213924762</v>
      </c>
      <c r="P302" s="159">
        <f t="shared" si="31"/>
        <v>8003</v>
      </c>
      <c r="Q302" s="160">
        <f t="shared" si="32"/>
        <v>5738</v>
      </c>
      <c r="R302" s="160">
        <f t="shared" si="33"/>
        <v>1393</v>
      </c>
      <c r="S302" s="176">
        <f t="shared" si="34"/>
        <v>0.19534427149067451</v>
      </c>
      <c r="T302" s="227"/>
    </row>
    <row r="303" spans="1:20" x14ac:dyDescent="0.2">
      <c r="A303" s="175" t="s">
        <v>414</v>
      </c>
      <c r="B303" s="164" t="s">
        <v>217</v>
      </c>
      <c r="C303" s="165" t="s">
        <v>221</v>
      </c>
      <c r="D303" s="157">
        <v>4</v>
      </c>
      <c r="E303" s="158"/>
      <c r="F303" s="158"/>
      <c r="G303" s="158">
        <v>1</v>
      </c>
      <c r="H303" s="181">
        <f t="shared" si="28"/>
        <v>1</v>
      </c>
      <c r="I303" s="221">
        <v>5349</v>
      </c>
      <c r="J303" s="131">
        <v>4632</v>
      </c>
      <c r="K303" s="131">
        <v>863</v>
      </c>
      <c r="L303" s="167">
        <f t="shared" si="29"/>
        <v>0.18631260794473228</v>
      </c>
      <c r="M303" s="222">
        <v>1</v>
      </c>
      <c r="N303" s="131">
        <v>278</v>
      </c>
      <c r="O303" s="184">
        <f t="shared" si="30"/>
        <v>5.660761555691305E-2</v>
      </c>
      <c r="P303" s="159">
        <f t="shared" si="31"/>
        <v>5353</v>
      </c>
      <c r="Q303" s="160">
        <f t="shared" si="32"/>
        <v>4633</v>
      </c>
      <c r="R303" s="160">
        <f t="shared" si="33"/>
        <v>279</v>
      </c>
      <c r="S303" s="176">
        <f t="shared" si="34"/>
        <v>5.6799674267100975E-2</v>
      </c>
      <c r="T303" s="227"/>
    </row>
    <row r="304" spans="1:20" x14ac:dyDescent="0.2">
      <c r="A304" s="175" t="s">
        <v>428</v>
      </c>
      <c r="B304" s="164" t="s">
        <v>8</v>
      </c>
      <c r="C304" s="165" t="s">
        <v>9</v>
      </c>
      <c r="D304" s="157"/>
      <c r="E304" s="158"/>
      <c r="F304" s="158"/>
      <c r="G304" s="158"/>
      <c r="H304" s="181" t="str">
        <f t="shared" si="28"/>
        <v/>
      </c>
      <c r="I304" s="221">
        <v>55</v>
      </c>
      <c r="J304" s="131">
        <v>49</v>
      </c>
      <c r="K304" s="131">
        <v>13</v>
      </c>
      <c r="L304" s="167">
        <f t="shared" si="29"/>
        <v>0.26530612244897961</v>
      </c>
      <c r="M304" s="222"/>
      <c r="N304" s="131">
        <v>5</v>
      </c>
      <c r="O304" s="184">
        <f t="shared" si="30"/>
        <v>9.2592592592592587E-2</v>
      </c>
      <c r="P304" s="159">
        <f t="shared" si="31"/>
        <v>55</v>
      </c>
      <c r="Q304" s="160">
        <f t="shared" si="32"/>
        <v>49</v>
      </c>
      <c r="R304" s="160">
        <f t="shared" si="33"/>
        <v>5</v>
      </c>
      <c r="S304" s="176">
        <f t="shared" si="34"/>
        <v>9.2592592592592587E-2</v>
      </c>
      <c r="T304" s="227"/>
    </row>
    <row r="305" spans="1:20" x14ac:dyDescent="0.2">
      <c r="A305" s="175" t="s">
        <v>428</v>
      </c>
      <c r="B305" s="164" t="s">
        <v>17</v>
      </c>
      <c r="C305" s="165" t="s">
        <v>18</v>
      </c>
      <c r="D305" s="157"/>
      <c r="E305" s="158"/>
      <c r="F305" s="158"/>
      <c r="G305" s="158"/>
      <c r="H305" s="181" t="str">
        <f t="shared" si="28"/>
        <v/>
      </c>
      <c r="I305" s="221">
        <v>1631</v>
      </c>
      <c r="J305" s="131">
        <v>1473</v>
      </c>
      <c r="K305" s="131">
        <v>1377</v>
      </c>
      <c r="L305" s="167">
        <f t="shared" si="29"/>
        <v>0.93482688391038693</v>
      </c>
      <c r="M305" s="222">
        <v>10</v>
      </c>
      <c r="N305" s="131">
        <v>143</v>
      </c>
      <c r="O305" s="184">
        <f t="shared" si="30"/>
        <v>8.794587945879459E-2</v>
      </c>
      <c r="P305" s="159">
        <f t="shared" si="31"/>
        <v>1631</v>
      </c>
      <c r="Q305" s="160">
        <f t="shared" si="32"/>
        <v>1483</v>
      </c>
      <c r="R305" s="160">
        <f t="shared" si="33"/>
        <v>143</v>
      </c>
      <c r="S305" s="176">
        <f t="shared" si="34"/>
        <v>8.794587945879459E-2</v>
      </c>
      <c r="T305" s="227"/>
    </row>
    <row r="306" spans="1:20" x14ac:dyDescent="0.2">
      <c r="A306" s="175" t="s">
        <v>428</v>
      </c>
      <c r="B306" s="164" t="s">
        <v>33</v>
      </c>
      <c r="C306" s="165" t="s">
        <v>34</v>
      </c>
      <c r="D306" s="157"/>
      <c r="E306" s="158"/>
      <c r="F306" s="158"/>
      <c r="G306" s="158"/>
      <c r="H306" s="181" t="str">
        <f t="shared" si="28"/>
        <v/>
      </c>
      <c r="I306" s="221">
        <v>199</v>
      </c>
      <c r="J306" s="131">
        <v>149</v>
      </c>
      <c r="K306" s="131">
        <v>86</v>
      </c>
      <c r="L306" s="167">
        <f t="shared" si="29"/>
        <v>0.57718120805369133</v>
      </c>
      <c r="M306" s="222"/>
      <c r="N306" s="131">
        <v>50</v>
      </c>
      <c r="O306" s="184">
        <f t="shared" si="30"/>
        <v>0.25125628140703515</v>
      </c>
      <c r="P306" s="159">
        <f t="shared" si="31"/>
        <v>199</v>
      </c>
      <c r="Q306" s="160">
        <f t="shared" si="32"/>
        <v>149</v>
      </c>
      <c r="R306" s="160">
        <f t="shared" si="33"/>
        <v>50</v>
      </c>
      <c r="S306" s="176">
        <f t="shared" si="34"/>
        <v>0.25125628140703515</v>
      </c>
      <c r="T306" s="227"/>
    </row>
    <row r="307" spans="1:20" x14ac:dyDescent="0.2">
      <c r="A307" s="175" t="s">
        <v>428</v>
      </c>
      <c r="B307" s="164" t="s">
        <v>40</v>
      </c>
      <c r="C307" s="165" t="s">
        <v>41</v>
      </c>
      <c r="D307" s="157"/>
      <c r="E307" s="158"/>
      <c r="F307" s="158"/>
      <c r="G307" s="158"/>
      <c r="H307" s="181" t="str">
        <f t="shared" si="28"/>
        <v/>
      </c>
      <c r="I307" s="221">
        <v>603</v>
      </c>
      <c r="J307" s="131">
        <v>546</v>
      </c>
      <c r="K307" s="131">
        <v>251</v>
      </c>
      <c r="L307" s="167">
        <f t="shared" si="29"/>
        <v>0.45970695970695968</v>
      </c>
      <c r="M307" s="222"/>
      <c r="N307" s="131">
        <v>44</v>
      </c>
      <c r="O307" s="184">
        <f t="shared" si="30"/>
        <v>7.4576271186440682E-2</v>
      </c>
      <c r="P307" s="159">
        <f t="shared" si="31"/>
        <v>603</v>
      </c>
      <c r="Q307" s="160">
        <f t="shared" si="32"/>
        <v>546</v>
      </c>
      <c r="R307" s="160">
        <f t="shared" si="33"/>
        <v>44</v>
      </c>
      <c r="S307" s="176">
        <f t="shared" si="34"/>
        <v>7.4576271186440682E-2</v>
      </c>
      <c r="T307" s="227"/>
    </row>
    <row r="308" spans="1:20" x14ac:dyDescent="0.2">
      <c r="A308" s="175" t="s">
        <v>428</v>
      </c>
      <c r="B308" s="164" t="s">
        <v>63</v>
      </c>
      <c r="C308" s="165" t="s">
        <v>64</v>
      </c>
      <c r="D308" s="157"/>
      <c r="E308" s="158"/>
      <c r="F308" s="158"/>
      <c r="G308" s="158"/>
      <c r="H308" s="181" t="str">
        <f t="shared" si="28"/>
        <v/>
      </c>
      <c r="I308" s="221">
        <v>341</v>
      </c>
      <c r="J308" s="131">
        <v>136</v>
      </c>
      <c r="K308" s="131">
        <v>23</v>
      </c>
      <c r="L308" s="167">
        <f t="shared" si="29"/>
        <v>0.16911764705882354</v>
      </c>
      <c r="M308" s="222">
        <v>2</v>
      </c>
      <c r="N308" s="131">
        <v>203</v>
      </c>
      <c r="O308" s="184">
        <f t="shared" si="30"/>
        <v>0.59530791788856308</v>
      </c>
      <c r="P308" s="159">
        <f t="shared" si="31"/>
        <v>341</v>
      </c>
      <c r="Q308" s="160">
        <f t="shared" si="32"/>
        <v>138</v>
      </c>
      <c r="R308" s="160">
        <f t="shared" si="33"/>
        <v>203</v>
      </c>
      <c r="S308" s="176">
        <f t="shared" si="34"/>
        <v>0.59530791788856308</v>
      </c>
      <c r="T308" s="227"/>
    </row>
    <row r="309" spans="1:20" x14ac:dyDescent="0.2">
      <c r="A309" s="175" t="s">
        <v>428</v>
      </c>
      <c r="B309" s="164" t="s">
        <v>74</v>
      </c>
      <c r="C309" s="165" t="s">
        <v>75</v>
      </c>
      <c r="D309" s="157"/>
      <c r="E309" s="158"/>
      <c r="F309" s="158"/>
      <c r="G309" s="158"/>
      <c r="H309" s="181" t="str">
        <f t="shared" si="28"/>
        <v/>
      </c>
      <c r="I309" s="221">
        <v>155</v>
      </c>
      <c r="J309" s="131">
        <v>102</v>
      </c>
      <c r="K309" s="131">
        <v>9</v>
      </c>
      <c r="L309" s="167">
        <f t="shared" si="29"/>
        <v>8.8235294117647065E-2</v>
      </c>
      <c r="M309" s="222">
        <v>1</v>
      </c>
      <c r="N309" s="131">
        <v>50</v>
      </c>
      <c r="O309" s="184">
        <f t="shared" si="30"/>
        <v>0.32679738562091504</v>
      </c>
      <c r="P309" s="159">
        <f t="shared" si="31"/>
        <v>155</v>
      </c>
      <c r="Q309" s="160">
        <f t="shared" si="32"/>
        <v>103</v>
      </c>
      <c r="R309" s="160">
        <f t="shared" si="33"/>
        <v>50</v>
      </c>
      <c r="S309" s="176">
        <f t="shared" si="34"/>
        <v>0.32679738562091504</v>
      </c>
      <c r="T309" s="227"/>
    </row>
    <row r="310" spans="1:20" x14ac:dyDescent="0.2">
      <c r="A310" s="175" t="s">
        <v>428</v>
      </c>
      <c r="B310" s="164" t="s">
        <v>90</v>
      </c>
      <c r="C310" s="165" t="s">
        <v>91</v>
      </c>
      <c r="D310" s="157"/>
      <c r="E310" s="158"/>
      <c r="F310" s="158"/>
      <c r="G310" s="158"/>
      <c r="H310" s="181" t="str">
        <f t="shared" si="28"/>
        <v/>
      </c>
      <c r="I310" s="221">
        <v>1817</v>
      </c>
      <c r="J310" s="131">
        <v>898</v>
      </c>
      <c r="K310" s="131">
        <v>313</v>
      </c>
      <c r="L310" s="167">
        <f t="shared" si="29"/>
        <v>0.34855233853006684</v>
      </c>
      <c r="M310" s="222">
        <v>6</v>
      </c>
      <c r="N310" s="131">
        <v>904</v>
      </c>
      <c r="O310" s="184">
        <f t="shared" si="30"/>
        <v>0.5</v>
      </c>
      <c r="P310" s="159">
        <f t="shared" si="31"/>
        <v>1817</v>
      </c>
      <c r="Q310" s="160">
        <f t="shared" si="32"/>
        <v>904</v>
      </c>
      <c r="R310" s="160">
        <f t="shared" si="33"/>
        <v>904</v>
      </c>
      <c r="S310" s="176">
        <f t="shared" si="34"/>
        <v>0.5</v>
      </c>
      <c r="T310" s="227"/>
    </row>
    <row r="311" spans="1:20" x14ac:dyDescent="0.2">
      <c r="A311" s="175" t="s">
        <v>428</v>
      </c>
      <c r="B311" s="164" t="s">
        <v>101</v>
      </c>
      <c r="C311" s="165" t="s">
        <v>102</v>
      </c>
      <c r="D311" s="157"/>
      <c r="E311" s="158"/>
      <c r="F311" s="158"/>
      <c r="G311" s="158"/>
      <c r="H311" s="181" t="str">
        <f t="shared" si="28"/>
        <v/>
      </c>
      <c r="I311" s="221">
        <v>166</v>
      </c>
      <c r="J311" s="131">
        <v>95</v>
      </c>
      <c r="K311" s="131">
        <v>49</v>
      </c>
      <c r="L311" s="167">
        <f t="shared" si="29"/>
        <v>0.51578947368421058</v>
      </c>
      <c r="M311" s="222">
        <v>4</v>
      </c>
      <c r="N311" s="131">
        <v>67</v>
      </c>
      <c r="O311" s="184">
        <f t="shared" si="30"/>
        <v>0.40361445783132532</v>
      </c>
      <c r="P311" s="159">
        <f t="shared" si="31"/>
        <v>166</v>
      </c>
      <c r="Q311" s="160">
        <f t="shared" si="32"/>
        <v>99</v>
      </c>
      <c r="R311" s="160">
        <f t="shared" si="33"/>
        <v>67</v>
      </c>
      <c r="S311" s="176">
        <f t="shared" si="34"/>
        <v>0.40361445783132532</v>
      </c>
      <c r="T311" s="227"/>
    </row>
    <row r="312" spans="1:20" x14ac:dyDescent="0.2">
      <c r="A312" s="175" t="s">
        <v>428</v>
      </c>
      <c r="B312" s="164" t="s">
        <v>103</v>
      </c>
      <c r="C312" s="165" t="s">
        <v>104</v>
      </c>
      <c r="D312" s="157"/>
      <c r="E312" s="158"/>
      <c r="F312" s="158"/>
      <c r="G312" s="158"/>
      <c r="H312" s="181" t="str">
        <f t="shared" si="28"/>
        <v/>
      </c>
      <c r="I312" s="221">
        <v>17</v>
      </c>
      <c r="J312" s="131">
        <v>14</v>
      </c>
      <c r="K312" s="131">
        <v>4</v>
      </c>
      <c r="L312" s="167">
        <f t="shared" si="29"/>
        <v>0.2857142857142857</v>
      </c>
      <c r="M312" s="222"/>
      <c r="N312" s="131">
        <v>3</v>
      </c>
      <c r="O312" s="184">
        <f t="shared" si="30"/>
        <v>0.17647058823529413</v>
      </c>
      <c r="P312" s="159">
        <f t="shared" si="31"/>
        <v>17</v>
      </c>
      <c r="Q312" s="160">
        <f t="shared" si="32"/>
        <v>14</v>
      </c>
      <c r="R312" s="160">
        <f t="shared" si="33"/>
        <v>3</v>
      </c>
      <c r="S312" s="176">
        <f t="shared" si="34"/>
        <v>0.17647058823529413</v>
      </c>
      <c r="T312" s="227"/>
    </row>
    <row r="313" spans="1:20" x14ac:dyDescent="0.2">
      <c r="A313" s="175" t="s">
        <v>428</v>
      </c>
      <c r="B313" s="164" t="s">
        <v>108</v>
      </c>
      <c r="C313" s="165" t="s">
        <v>109</v>
      </c>
      <c r="D313" s="157"/>
      <c r="E313" s="158"/>
      <c r="F313" s="158"/>
      <c r="G313" s="158"/>
      <c r="H313" s="181" t="str">
        <f t="shared" si="28"/>
        <v/>
      </c>
      <c r="I313" s="221">
        <v>24</v>
      </c>
      <c r="J313" s="131">
        <v>19</v>
      </c>
      <c r="K313" s="131">
        <v>11</v>
      </c>
      <c r="L313" s="167">
        <f t="shared" si="29"/>
        <v>0.57894736842105265</v>
      </c>
      <c r="M313" s="222"/>
      <c r="N313" s="131">
        <v>5</v>
      </c>
      <c r="O313" s="184">
        <f t="shared" si="30"/>
        <v>0.20833333333333334</v>
      </c>
      <c r="P313" s="159">
        <f t="shared" si="31"/>
        <v>24</v>
      </c>
      <c r="Q313" s="160">
        <f t="shared" si="32"/>
        <v>19</v>
      </c>
      <c r="R313" s="160">
        <f t="shared" si="33"/>
        <v>5</v>
      </c>
      <c r="S313" s="176">
        <f t="shared" si="34"/>
        <v>0.20833333333333334</v>
      </c>
      <c r="T313" s="227"/>
    </row>
    <row r="314" spans="1:20" x14ac:dyDescent="0.2">
      <c r="A314" s="175" t="s">
        <v>428</v>
      </c>
      <c r="B314" s="164" t="s">
        <v>112</v>
      </c>
      <c r="C314" s="165" t="s">
        <v>538</v>
      </c>
      <c r="D314" s="157"/>
      <c r="E314" s="158"/>
      <c r="F314" s="158"/>
      <c r="G314" s="158"/>
      <c r="H314" s="181" t="str">
        <f t="shared" si="28"/>
        <v/>
      </c>
      <c r="I314" s="221">
        <v>748</v>
      </c>
      <c r="J314" s="131">
        <v>674</v>
      </c>
      <c r="K314" s="131">
        <v>354</v>
      </c>
      <c r="L314" s="167">
        <f t="shared" si="29"/>
        <v>0.52522255192878342</v>
      </c>
      <c r="M314" s="222"/>
      <c r="N314" s="131">
        <v>71</v>
      </c>
      <c r="O314" s="184">
        <f t="shared" si="30"/>
        <v>9.5302013422818799E-2</v>
      </c>
      <c r="P314" s="159">
        <f t="shared" si="31"/>
        <v>748</v>
      </c>
      <c r="Q314" s="160">
        <f t="shared" si="32"/>
        <v>674</v>
      </c>
      <c r="R314" s="160">
        <f t="shared" si="33"/>
        <v>71</v>
      </c>
      <c r="S314" s="176">
        <f t="shared" si="34"/>
        <v>9.5302013422818799E-2</v>
      </c>
      <c r="T314" s="227"/>
    </row>
    <row r="315" spans="1:20" ht="29" x14ac:dyDescent="0.2">
      <c r="A315" s="175" t="s">
        <v>428</v>
      </c>
      <c r="B315" s="164" t="s">
        <v>166</v>
      </c>
      <c r="C315" s="165" t="s">
        <v>168</v>
      </c>
      <c r="D315" s="157"/>
      <c r="E315" s="158"/>
      <c r="F315" s="158"/>
      <c r="G315" s="158"/>
      <c r="H315" s="181" t="str">
        <f t="shared" si="28"/>
        <v/>
      </c>
      <c r="I315" s="221">
        <v>2799</v>
      </c>
      <c r="J315" s="131">
        <v>1244</v>
      </c>
      <c r="K315" s="131">
        <v>769</v>
      </c>
      <c r="L315" s="167">
        <f t="shared" si="29"/>
        <v>0.61816720257234725</v>
      </c>
      <c r="M315" s="222">
        <v>658</v>
      </c>
      <c r="N315" s="131">
        <v>890</v>
      </c>
      <c r="O315" s="184">
        <f t="shared" si="30"/>
        <v>0.31876790830945556</v>
      </c>
      <c r="P315" s="159">
        <f t="shared" si="31"/>
        <v>2799</v>
      </c>
      <c r="Q315" s="160">
        <f t="shared" si="32"/>
        <v>1902</v>
      </c>
      <c r="R315" s="160">
        <f t="shared" si="33"/>
        <v>890</v>
      </c>
      <c r="S315" s="176">
        <f t="shared" si="34"/>
        <v>0.31876790830945556</v>
      </c>
      <c r="T315" s="227"/>
    </row>
    <row r="316" spans="1:20" x14ac:dyDescent="0.2">
      <c r="A316" s="175" t="s">
        <v>428</v>
      </c>
      <c r="B316" s="164" t="s">
        <v>539</v>
      </c>
      <c r="C316" s="165" t="s">
        <v>202</v>
      </c>
      <c r="D316" s="157"/>
      <c r="E316" s="158"/>
      <c r="F316" s="158"/>
      <c r="G316" s="158"/>
      <c r="H316" s="181" t="str">
        <f t="shared" si="28"/>
        <v/>
      </c>
      <c r="I316" s="221">
        <v>1744</v>
      </c>
      <c r="J316" s="131">
        <v>1003</v>
      </c>
      <c r="K316" s="131">
        <v>333</v>
      </c>
      <c r="L316" s="167">
        <f t="shared" si="29"/>
        <v>0.33200398803589232</v>
      </c>
      <c r="M316" s="222"/>
      <c r="N316" s="131">
        <v>741</v>
      </c>
      <c r="O316" s="184">
        <f t="shared" si="30"/>
        <v>0.42488532110091742</v>
      </c>
      <c r="P316" s="159">
        <f t="shared" si="31"/>
        <v>1744</v>
      </c>
      <c r="Q316" s="160">
        <f t="shared" si="32"/>
        <v>1003</v>
      </c>
      <c r="R316" s="160">
        <f t="shared" si="33"/>
        <v>741</v>
      </c>
      <c r="S316" s="176">
        <f t="shared" si="34"/>
        <v>0.42488532110091742</v>
      </c>
      <c r="T316" s="227"/>
    </row>
    <row r="317" spans="1:20" x14ac:dyDescent="0.2">
      <c r="A317" s="175" t="s">
        <v>428</v>
      </c>
      <c r="B317" s="164" t="s">
        <v>206</v>
      </c>
      <c r="C317" s="165" t="s">
        <v>478</v>
      </c>
      <c r="D317" s="157"/>
      <c r="E317" s="158"/>
      <c r="F317" s="158"/>
      <c r="G317" s="158"/>
      <c r="H317" s="181" t="str">
        <f t="shared" si="28"/>
        <v/>
      </c>
      <c r="I317" s="221">
        <v>327</v>
      </c>
      <c r="J317" s="131">
        <v>253</v>
      </c>
      <c r="K317" s="131">
        <v>65</v>
      </c>
      <c r="L317" s="167">
        <f t="shared" si="29"/>
        <v>0.25691699604743085</v>
      </c>
      <c r="M317" s="222">
        <v>3</v>
      </c>
      <c r="N317" s="131">
        <v>71</v>
      </c>
      <c r="O317" s="184">
        <f t="shared" si="30"/>
        <v>0.21712538226299694</v>
      </c>
      <c r="P317" s="159">
        <f t="shared" si="31"/>
        <v>327</v>
      </c>
      <c r="Q317" s="160">
        <f t="shared" si="32"/>
        <v>256</v>
      </c>
      <c r="R317" s="160">
        <f t="shared" si="33"/>
        <v>71</v>
      </c>
      <c r="S317" s="176">
        <f t="shared" si="34"/>
        <v>0.21712538226299694</v>
      </c>
      <c r="T317" s="227"/>
    </row>
    <row r="318" spans="1:20" ht="29" x14ac:dyDescent="0.2">
      <c r="A318" s="175" t="s">
        <v>428</v>
      </c>
      <c r="B318" s="164" t="s">
        <v>209</v>
      </c>
      <c r="C318" s="165" t="s">
        <v>210</v>
      </c>
      <c r="D318" s="157"/>
      <c r="E318" s="158"/>
      <c r="F318" s="158"/>
      <c r="G318" s="158"/>
      <c r="H318" s="181" t="str">
        <f t="shared" si="28"/>
        <v/>
      </c>
      <c r="I318" s="221">
        <v>747</v>
      </c>
      <c r="J318" s="131">
        <v>310</v>
      </c>
      <c r="K318" s="131">
        <v>235</v>
      </c>
      <c r="L318" s="167">
        <f t="shared" si="29"/>
        <v>0.75806451612903225</v>
      </c>
      <c r="M318" s="222">
        <v>3</v>
      </c>
      <c r="N318" s="131">
        <v>433</v>
      </c>
      <c r="O318" s="184">
        <f t="shared" si="30"/>
        <v>0.58042895442359255</v>
      </c>
      <c r="P318" s="159">
        <f t="shared" si="31"/>
        <v>747</v>
      </c>
      <c r="Q318" s="160">
        <f t="shared" si="32"/>
        <v>313</v>
      </c>
      <c r="R318" s="160">
        <f t="shared" si="33"/>
        <v>433</v>
      </c>
      <c r="S318" s="176">
        <f t="shared" si="34"/>
        <v>0.58042895442359255</v>
      </c>
      <c r="T318" s="227"/>
    </row>
    <row r="319" spans="1:20" x14ac:dyDescent="0.2">
      <c r="A319" s="175" t="s">
        <v>428</v>
      </c>
      <c r="B319" s="164" t="s">
        <v>212</v>
      </c>
      <c r="C319" s="165" t="s">
        <v>214</v>
      </c>
      <c r="D319" s="157"/>
      <c r="E319" s="158"/>
      <c r="F319" s="158"/>
      <c r="G319" s="158"/>
      <c r="H319" s="181" t="str">
        <f t="shared" si="28"/>
        <v/>
      </c>
      <c r="I319" s="221">
        <v>1259</v>
      </c>
      <c r="J319" s="131">
        <v>659</v>
      </c>
      <c r="K319" s="131">
        <v>645</v>
      </c>
      <c r="L319" s="167">
        <f t="shared" si="29"/>
        <v>0.97875569044006072</v>
      </c>
      <c r="M319" s="222">
        <v>5</v>
      </c>
      <c r="N319" s="131">
        <v>594</v>
      </c>
      <c r="O319" s="184">
        <f t="shared" si="30"/>
        <v>0.47217806041335453</v>
      </c>
      <c r="P319" s="159">
        <f t="shared" si="31"/>
        <v>1259</v>
      </c>
      <c r="Q319" s="160">
        <f t="shared" si="32"/>
        <v>664</v>
      </c>
      <c r="R319" s="160">
        <f t="shared" si="33"/>
        <v>594</v>
      </c>
      <c r="S319" s="176">
        <f t="shared" si="34"/>
        <v>0.47217806041335453</v>
      </c>
      <c r="T319" s="227"/>
    </row>
    <row r="320" spans="1:20" x14ac:dyDescent="0.2">
      <c r="A320" s="175" t="s">
        <v>428</v>
      </c>
      <c r="B320" s="164" t="s">
        <v>217</v>
      </c>
      <c r="C320" s="165" t="s">
        <v>221</v>
      </c>
      <c r="D320" s="157"/>
      <c r="E320" s="158"/>
      <c r="F320" s="158"/>
      <c r="G320" s="158"/>
      <c r="H320" s="181" t="str">
        <f t="shared" si="28"/>
        <v/>
      </c>
      <c r="I320" s="221">
        <v>235</v>
      </c>
      <c r="J320" s="131">
        <v>185</v>
      </c>
      <c r="K320" s="131">
        <v>62</v>
      </c>
      <c r="L320" s="167">
        <f t="shared" si="29"/>
        <v>0.33513513513513515</v>
      </c>
      <c r="M320" s="222">
        <v>3</v>
      </c>
      <c r="N320" s="131">
        <v>47</v>
      </c>
      <c r="O320" s="184">
        <f t="shared" si="30"/>
        <v>0.2</v>
      </c>
      <c r="P320" s="159">
        <f t="shared" si="31"/>
        <v>235</v>
      </c>
      <c r="Q320" s="160">
        <f t="shared" si="32"/>
        <v>188</v>
      </c>
      <c r="R320" s="160">
        <f t="shared" si="33"/>
        <v>47</v>
      </c>
      <c r="S320" s="176">
        <f t="shared" si="34"/>
        <v>0.2</v>
      </c>
      <c r="T320" s="227"/>
    </row>
    <row r="321" spans="1:20" ht="29" x14ac:dyDescent="0.2">
      <c r="A321" s="175" t="s">
        <v>428</v>
      </c>
      <c r="B321" s="164" t="s">
        <v>217</v>
      </c>
      <c r="C321" s="165" t="s">
        <v>222</v>
      </c>
      <c r="D321" s="157"/>
      <c r="E321" s="158"/>
      <c r="F321" s="158"/>
      <c r="G321" s="158"/>
      <c r="H321" s="181" t="str">
        <f t="shared" si="28"/>
        <v/>
      </c>
      <c r="I321" s="221">
        <v>323</v>
      </c>
      <c r="J321" s="131">
        <v>296</v>
      </c>
      <c r="K321" s="131">
        <v>266</v>
      </c>
      <c r="L321" s="167">
        <f t="shared" si="29"/>
        <v>0.89864864864864868</v>
      </c>
      <c r="M321" s="222">
        <v>1</v>
      </c>
      <c r="N321" s="131">
        <v>26</v>
      </c>
      <c r="O321" s="184">
        <f t="shared" si="30"/>
        <v>8.0495356037151702E-2</v>
      </c>
      <c r="P321" s="159">
        <f t="shared" si="31"/>
        <v>323</v>
      </c>
      <c r="Q321" s="160">
        <f t="shared" si="32"/>
        <v>297</v>
      </c>
      <c r="R321" s="160">
        <f t="shared" si="33"/>
        <v>26</v>
      </c>
      <c r="S321" s="176">
        <f t="shared" si="34"/>
        <v>8.0495356037151702E-2</v>
      </c>
      <c r="T321" s="227"/>
    </row>
    <row r="322" spans="1:20" x14ac:dyDescent="0.2">
      <c r="A322" s="175" t="s">
        <v>384</v>
      </c>
      <c r="B322" s="164" t="s">
        <v>2</v>
      </c>
      <c r="C322" s="165" t="s">
        <v>3</v>
      </c>
      <c r="D322" s="157"/>
      <c r="E322" s="158"/>
      <c r="F322" s="158"/>
      <c r="G322" s="158"/>
      <c r="H322" s="181" t="str">
        <f t="shared" ref="H322:H385" si="35">IF((E322+G322)&lt;&gt;0,G322/(E322+G322),"")</f>
        <v/>
      </c>
      <c r="I322" s="221">
        <v>874</v>
      </c>
      <c r="J322" s="131">
        <v>552</v>
      </c>
      <c r="K322" s="131">
        <v>100</v>
      </c>
      <c r="L322" s="167">
        <f t="shared" ref="L322:L385" si="36">IF(J322&lt;&gt;0,K322/J322,"")</f>
        <v>0.18115942028985507</v>
      </c>
      <c r="M322" s="187">
        <v>2</v>
      </c>
      <c r="N322" s="27">
        <v>295</v>
      </c>
      <c r="O322" s="184">
        <f t="shared" ref="O322:O385" si="37">IF((J322+M322+N322)&lt;&gt;0,N322/(J322+M322+N322),"")</f>
        <v>0.34746760895170792</v>
      </c>
      <c r="P322" s="159">
        <f t="shared" ref="P322:P385" si="38">IF(SUM(D322,I322)&gt;0,SUM(D322,I322),"")</f>
        <v>874</v>
      </c>
      <c r="Q322" s="160">
        <f t="shared" ref="Q322:Q385" si="39">IF(SUM(E322,J322, M322)&gt;0,SUM(E322,J322, M322),"")</f>
        <v>554</v>
      </c>
      <c r="R322" s="160">
        <f t="shared" ref="R322:R385" si="40">IF(SUM(G322,N322)&gt;0,SUM(G322,N322),"")</f>
        <v>295</v>
      </c>
      <c r="S322" s="176">
        <f t="shared" ref="S322:S385" si="41">IFERROR(IF((Q322+R322)&lt;&gt;0,R322/(Q322+R322),""),"")</f>
        <v>0.34746760895170792</v>
      </c>
      <c r="T322" s="227"/>
    </row>
    <row r="323" spans="1:20" x14ac:dyDescent="0.2">
      <c r="A323" s="175" t="s">
        <v>384</v>
      </c>
      <c r="B323" s="164" t="s">
        <v>6</v>
      </c>
      <c r="C323" s="165" t="s">
        <v>7</v>
      </c>
      <c r="D323" s="157"/>
      <c r="E323" s="158"/>
      <c r="F323" s="158"/>
      <c r="G323" s="158"/>
      <c r="H323" s="181" t="str">
        <f t="shared" si="35"/>
        <v/>
      </c>
      <c r="I323" s="221">
        <v>3</v>
      </c>
      <c r="J323" s="131">
        <v>3</v>
      </c>
      <c r="K323" s="131">
        <v>1</v>
      </c>
      <c r="L323" s="167">
        <f t="shared" si="36"/>
        <v>0.33333333333333331</v>
      </c>
      <c r="M323" s="187"/>
      <c r="N323" s="27"/>
      <c r="O323" s="184">
        <f t="shared" si="37"/>
        <v>0</v>
      </c>
      <c r="P323" s="159">
        <f t="shared" si="38"/>
        <v>3</v>
      </c>
      <c r="Q323" s="160">
        <f t="shared" si="39"/>
        <v>3</v>
      </c>
      <c r="R323" s="160" t="str">
        <f t="shared" si="40"/>
        <v/>
      </c>
      <c r="S323" s="176" t="str">
        <f t="shared" si="41"/>
        <v/>
      </c>
      <c r="T323" s="227"/>
    </row>
    <row r="324" spans="1:20" x14ac:dyDescent="0.2">
      <c r="A324" s="175" t="s">
        <v>384</v>
      </c>
      <c r="B324" s="164" t="s">
        <v>8</v>
      </c>
      <c r="C324" s="165" t="s">
        <v>9</v>
      </c>
      <c r="D324" s="157"/>
      <c r="E324" s="158"/>
      <c r="F324" s="158"/>
      <c r="G324" s="158"/>
      <c r="H324" s="181" t="str">
        <f t="shared" si="35"/>
        <v/>
      </c>
      <c r="I324" s="221">
        <v>205</v>
      </c>
      <c r="J324" s="131">
        <v>191</v>
      </c>
      <c r="K324" s="131">
        <v>39</v>
      </c>
      <c r="L324" s="167">
        <f t="shared" si="36"/>
        <v>0.20418848167539266</v>
      </c>
      <c r="M324" s="187"/>
      <c r="N324" s="27">
        <v>7</v>
      </c>
      <c r="O324" s="184">
        <f t="shared" si="37"/>
        <v>3.5353535353535352E-2</v>
      </c>
      <c r="P324" s="159">
        <f t="shared" si="38"/>
        <v>205</v>
      </c>
      <c r="Q324" s="160">
        <f t="shared" si="39"/>
        <v>191</v>
      </c>
      <c r="R324" s="160">
        <f t="shared" si="40"/>
        <v>7</v>
      </c>
      <c r="S324" s="176">
        <f t="shared" si="41"/>
        <v>3.5353535353535352E-2</v>
      </c>
      <c r="T324" s="227"/>
    </row>
    <row r="325" spans="1:20" x14ac:dyDescent="0.2">
      <c r="A325" s="175" t="s">
        <v>384</v>
      </c>
      <c r="B325" s="164" t="s">
        <v>30</v>
      </c>
      <c r="C325" s="165" t="s">
        <v>31</v>
      </c>
      <c r="D325" s="157"/>
      <c r="E325" s="158"/>
      <c r="F325" s="158"/>
      <c r="G325" s="158"/>
      <c r="H325" s="181" t="str">
        <f t="shared" si="35"/>
        <v/>
      </c>
      <c r="I325" s="221">
        <v>199</v>
      </c>
      <c r="J325" s="131">
        <v>186</v>
      </c>
      <c r="K325" s="131">
        <v>98</v>
      </c>
      <c r="L325" s="167">
        <f t="shared" si="36"/>
        <v>0.5268817204301075</v>
      </c>
      <c r="M325" s="187">
        <v>7</v>
      </c>
      <c r="N325" s="27">
        <v>5</v>
      </c>
      <c r="O325" s="184">
        <f t="shared" si="37"/>
        <v>2.5252525252525252E-2</v>
      </c>
      <c r="P325" s="159">
        <f t="shared" si="38"/>
        <v>199</v>
      </c>
      <c r="Q325" s="160">
        <f t="shared" si="39"/>
        <v>193</v>
      </c>
      <c r="R325" s="160">
        <f t="shared" si="40"/>
        <v>5</v>
      </c>
      <c r="S325" s="176">
        <f t="shared" si="41"/>
        <v>2.5252525252525252E-2</v>
      </c>
      <c r="T325" s="227"/>
    </row>
    <row r="326" spans="1:20" ht="29" x14ac:dyDescent="0.2">
      <c r="A326" s="175" t="s">
        <v>384</v>
      </c>
      <c r="B326" s="164" t="s">
        <v>38</v>
      </c>
      <c r="C326" s="165" t="s">
        <v>39</v>
      </c>
      <c r="D326" s="157"/>
      <c r="E326" s="158"/>
      <c r="F326" s="158"/>
      <c r="G326" s="158"/>
      <c r="H326" s="181" t="str">
        <f t="shared" si="35"/>
        <v/>
      </c>
      <c r="I326" s="221">
        <v>9</v>
      </c>
      <c r="J326" s="131">
        <v>3</v>
      </c>
      <c r="K326" s="131">
        <v>3</v>
      </c>
      <c r="L326" s="167">
        <f t="shared" si="36"/>
        <v>1</v>
      </c>
      <c r="M326" s="187"/>
      <c r="N326" s="27">
        <v>5</v>
      </c>
      <c r="O326" s="184">
        <f t="shared" si="37"/>
        <v>0.625</v>
      </c>
      <c r="P326" s="159">
        <f t="shared" si="38"/>
        <v>9</v>
      </c>
      <c r="Q326" s="160">
        <f t="shared" si="39"/>
        <v>3</v>
      </c>
      <c r="R326" s="160">
        <f t="shared" si="40"/>
        <v>5</v>
      </c>
      <c r="S326" s="176">
        <f t="shared" si="41"/>
        <v>0.625</v>
      </c>
      <c r="T326" s="227"/>
    </row>
    <row r="327" spans="1:20" x14ac:dyDescent="0.2">
      <c r="A327" s="175" t="s">
        <v>384</v>
      </c>
      <c r="B327" s="164" t="s">
        <v>40</v>
      </c>
      <c r="C327" s="165" t="s">
        <v>41</v>
      </c>
      <c r="D327" s="157">
        <v>1</v>
      </c>
      <c r="E327" s="158"/>
      <c r="F327" s="158"/>
      <c r="G327" s="158"/>
      <c r="H327" s="181" t="str">
        <f t="shared" si="35"/>
        <v/>
      </c>
      <c r="I327" s="221">
        <v>8855</v>
      </c>
      <c r="J327" s="131">
        <v>7441</v>
      </c>
      <c r="K327" s="131">
        <v>479</v>
      </c>
      <c r="L327" s="167">
        <f t="shared" si="36"/>
        <v>6.4373068136003228E-2</v>
      </c>
      <c r="M327" s="187">
        <v>24</v>
      </c>
      <c r="N327" s="27">
        <v>519</v>
      </c>
      <c r="O327" s="184">
        <f t="shared" si="37"/>
        <v>6.5005010020040083E-2</v>
      </c>
      <c r="P327" s="159">
        <f t="shared" si="38"/>
        <v>8856</v>
      </c>
      <c r="Q327" s="160">
        <f t="shared" si="39"/>
        <v>7465</v>
      </c>
      <c r="R327" s="160">
        <f t="shared" si="40"/>
        <v>519</v>
      </c>
      <c r="S327" s="176">
        <f t="shared" si="41"/>
        <v>6.5005010020040083E-2</v>
      </c>
      <c r="T327" s="227"/>
    </row>
    <row r="328" spans="1:20" x14ac:dyDescent="0.2">
      <c r="A328" s="175" t="s">
        <v>384</v>
      </c>
      <c r="B328" s="164" t="s">
        <v>40</v>
      </c>
      <c r="C328" s="165" t="s">
        <v>44</v>
      </c>
      <c r="D328" s="157"/>
      <c r="E328" s="158"/>
      <c r="F328" s="158"/>
      <c r="G328" s="158"/>
      <c r="H328" s="181" t="str">
        <f t="shared" si="35"/>
        <v/>
      </c>
      <c r="I328" s="221">
        <v>8482</v>
      </c>
      <c r="J328" s="131">
        <v>7610</v>
      </c>
      <c r="K328" s="131">
        <v>946</v>
      </c>
      <c r="L328" s="167">
        <f t="shared" si="36"/>
        <v>0.12431011826544021</v>
      </c>
      <c r="M328" s="187">
        <v>4</v>
      </c>
      <c r="N328" s="27">
        <v>252</v>
      </c>
      <c r="O328" s="184">
        <f t="shared" si="37"/>
        <v>3.2036613272311214E-2</v>
      </c>
      <c r="P328" s="159">
        <f t="shared" si="38"/>
        <v>8482</v>
      </c>
      <c r="Q328" s="160">
        <f t="shared" si="39"/>
        <v>7614</v>
      </c>
      <c r="R328" s="160">
        <f t="shared" si="40"/>
        <v>252</v>
      </c>
      <c r="S328" s="176">
        <f t="shared" si="41"/>
        <v>3.2036613272311214E-2</v>
      </c>
      <c r="T328" s="227"/>
    </row>
    <row r="329" spans="1:20" x14ac:dyDescent="0.2">
      <c r="A329" s="175" t="s">
        <v>384</v>
      </c>
      <c r="B329" s="164" t="s">
        <v>55</v>
      </c>
      <c r="C329" s="165" t="s">
        <v>56</v>
      </c>
      <c r="D329" s="157"/>
      <c r="E329" s="158"/>
      <c r="F329" s="158"/>
      <c r="G329" s="158"/>
      <c r="H329" s="181" t="str">
        <f t="shared" si="35"/>
        <v/>
      </c>
      <c r="I329" s="221">
        <v>354</v>
      </c>
      <c r="J329" s="131">
        <v>218</v>
      </c>
      <c r="K329" s="131">
        <v>24</v>
      </c>
      <c r="L329" s="167">
        <f t="shared" si="36"/>
        <v>0.11009174311926606</v>
      </c>
      <c r="M329" s="187">
        <v>2</v>
      </c>
      <c r="N329" s="27">
        <v>125</v>
      </c>
      <c r="O329" s="184">
        <f t="shared" si="37"/>
        <v>0.36231884057971014</v>
      </c>
      <c r="P329" s="159">
        <f t="shared" si="38"/>
        <v>354</v>
      </c>
      <c r="Q329" s="160">
        <f t="shared" si="39"/>
        <v>220</v>
      </c>
      <c r="R329" s="160">
        <f t="shared" si="40"/>
        <v>125</v>
      </c>
      <c r="S329" s="176">
        <f t="shared" si="41"/>
        <v>0.36231884057971014</v>
      </c>
      <c r="T329" s="227"/>
    </row>
    <row r="330" spans="1:20" x14ac:dyDescent="0.2">
      <c r="A330" s="175" t="s">
        <v>384</v>
      </c>
      <c r="B330" s="164" t="s">
        <v>63</v>
      </c>
      <c r="C330" s="165" t="s">
        <v>64</v>
      </c>
      <c r="D330" s="157"/>
      <c r="E330" s="158"/>
      <c r="F330" s="158"/>
      <c r="G330" s="158"/>
      <c r="H330" s="181" t="str">
        <f t="shared" si="35"/>
        <v/>
      </c>
      <c r="I330" s="221">
        <v>779</v>
      </c>
      <c r="J330" s="131">
        <v>563</v>
      </c>
      <c r="K330" s="131">
        <v>215</v>
      </c>
      <c r="L330" s="167">
        <f t="shared" si="36"/>
        <v>0.38188277087033745</v>
      </c>
      <c r="M330" s="187">
        <v>4</v>
      </c>
      <c r="N330" s="27">
        <v>171</v>
      </c>
      <c r="O330" s="184">
        <f t="shared" si="37"/>
        <v>0.23170731707317074</v>
      </c>
      <c r="P330" s="159">
        <f t="shared" si="38"/>
        <v>779</v>
      </c>
      <c r="Q330" s="160">
        <f t="shared" si="39"/>
        <v>567</v>
      </c>
      <c r="R330" s="160">
        <f t="shared" si="40"/>
        <v>171</v>
      </c>
      <c r="S330" s="176">
        <f t="shared" si="41"/>
        <v>0.23170731707317074</v>
      </c>
      <c r="T330" s="227"/>
    </row>
    <row r="331" spans="1:20" x14ac:dyDescent="0.2">
      <c r="A331" s="175" t="s">
        <v>384</v>
      </c>
      <c r="B331" s="164" t="s">
        <v>67</v>
      </c>
      <c r="C331" s="165" t="s">
        <v>68</v>
      </c>
      <c r="D331" s="157"/>
      <c r="E331" s="158"/>
      <c r="F331" s="158"/>
      <c r="G331" s="158"/>
      <c r="H331" s="181" t="str">
        <f t="shared" si="35"/>
        <v/>
      </c>
      <c r="I331" s="221">
        <v>303</v>
      </c>
      <c r="J331" s="131">
        <v>195</v>
      </c>
      <c r="K331" s="131">
        <v>8</v>
      </c>
      <c r="L331" s="167">
        <f t="shared" si="36"/>
        <v>4.1025641025641026E-2</v>
      </c>
      <c r="M331" s="187"/>
      <c r="N331" s="27">
        <v>93</v>
      </c>
      <c r="O331" s="184">
        <f t="shared" si="37"/>
        <v>0.32291666666666669</v>
      </c>
      <c r="P331" s="159">
        <f t="shared" si="38"/>
        <v>303</v>
      </c>
      <c r="Q331" s="160">
        <f t="shared" si="39"/>
        <v>195</v>
      </c>
      <c r="R331" s="160">
        <f t="shared" si="40"/>
        <v>93</v>
      </c>
      <c r="S331" s="176">
        <f t="shared" si="41"/>
        <v>0.32291666666666669</v>
      </c>
      <c r="T331" s="227"/>
    </row>
    <row r="332" spans="1:20" x14ac:dyDescent="0.2">
      <c r="A332" s="175" t="s">
        <v>384</v>
      </c>
      <c r="B332" s="164" t="s">
        <v>76</v>
      </c>
      <c r="C332" s="165" t="s">
        <v>77</v>
      </c>
      <c r="D332" s="157"/>
      <c r="E332" s="158"/>
      <c r="F332" s="158"/>
      <c r="G332" s="158"/>
      <c r="H332" s="181" t="str">
        <f t="shared" si="35"/>
        <v/>
      </c>
      <c r="I332" s="221">
        <v>1</v>
      </c>
      <c r="J332" s="131">
        <v>1</v>
      </c>
      <c r="K332" s="131"/>
      <c r="L332" s="167">
        <f t="shared" si="36"/>
        <v>0</v>
      </c>
      <c r="M332" s="187"/>
      <c r="N332" s="27"/>
      <c r="O332" s="184">
        <f t="shared" si="37"/>
        <v>0</v>
      </c>
      <c r="P332" s="159">
        <f t="shared" si="38"/>
        <v>1</v>
      </c>
      <c r="Q332" s="160">
        <f t="shared" si="39"/>
        <v>1</v>
      </c>
      <c r="R332" s="160" t="str">
        <f t="shared" si="40"/>
        <v/>
      </c>
      <c r="S332" s="176" t="str">
        <f t="shared" si="41"/>
        <v/>
      </c>
      <c r="T332" s="227"/>
    </row>
    <row r="333" spans="1:20" x14ac:dyDescent="0.2">
      <c r="A333" s="175" t="s">
        <v>384</v>
      </c>
      <c r="B333" s="164" t="s">
        <v>519</v>
      </c>
      <c r="C333" s="165" t="s">
        <v>87</v>
      </c>
      <c r="D333" s="157"/>
      <c r="E333" s="158"/>
      <c r="F333" s="158"/>
      <c r="G333" s="158"/>
      <c r="H333" s="181" t="str">
        <f t="shared" si="35"/>
        <v/>
      </c>
      <c r="I333" s="221">
        <v>1051</v>
      </c>
      <c r="J333" s="131">
        <v>979</v>
      </c>
      <c r="K333" s="131">
        <v>63</v>
      </c>
      <c r="L333" s="167">
        <f t="shared" si="36"/>
        <v>6.4351378958120528E-2</v>
      </c>
      <c r="M333" s="187"/>
      <c r="N333" s="27">
        <v>66</v>
      </c>
      <c r="O333" s="184">
        <f t="shared" si="37"/>
        <v>6.3157894736842107E-2</v>
      </c>
      <c r="P333" s="159">
        <f t="shared" si="38"/>
        <v>1051</v>
      </c>
      <c r="Q333" s="160">
        <f t="shared" si="39"/>
        <v>979</v>
      </c>
      <c r="R333" s="160">
        <f t="shared" si="40"/>
        <v>66</v>
      </c>
      <c r="S333" s="176">
        <f t="shared" si="41"/>
        <v>6.3157894736842107E-2</v>
      </c>
      <c r="T333" s="227"/>
    </row>
    <row r="334" spans="1:20" x14ac:dyDescent="0.2">
      <c r="A334" s="175" t="s">
        <v>384</v>
      </c>
      <c r="B334" s="164" t="s">
        <v>90</v>
      </c>
      <c r="C334" s="165" t="s">
        <v>91</v>
      </c>
      <c r="D334" s="157"/>
      <c r="E334" s="158"/>
      <c r="F334" s="158"/>
      <c r="G334" s="158"/>
      <c r="H334" s="181" t="str">
        <f t="shared" si="35"/>
        <v/>
      </c>
      <c r="I334" s="221">
        <v>16447</v>
      </c>
      <c r="J334" s="131">
        <v>11675</v>
      </c>
      <c r="K334" s="131">
        <v>956</v>
      </c>
      <c r="L334" s="167">
        <f t="shared" si="36"/>
        <v>8.1884368308351177E-2</v>
      </c>
      <c r="M334" s="187">
        <v>22</v>
      </c>
      <c r="N334" s="27">
        <v>4395</v>
      </c>
      <c r="O334" s="184">
        <f t="shared" si="37"/>
        <v>0.27311707680835196</v>
      </c>
      <c r="P334" s="159">
        <f t="shared" si="38"/>
        <v>16447</v>
      </c>
      <c r="Q334" s="160">
        <f t="shared" si="39"/>
        <v>11697</v>
      </c>
      <c r="R334" s="160">
        <f t="shared" si="40"/>
        <v>4395</v>
      </c>
      <c r="S334" s="176">
        <f t="shared" si="41"/>
        <v>0.27311707680835196</v>
      </c>
      <c r="T334" s="227"/>
    </row>
    <row r="335" spans="1:20" x14ac:dyDescent="0.2">
      <c r="A335" s="175" t="s">
        <v>384</v>
      </c>
      <c r="B335" s="164" t="s">
        <v>96</v>
      </c>
      <c r="C335" s="165" t="s">
        <v>97</v>
      </c>
      <c r="D335" s="157"/>
      <c r="E335" s="158"/>
      <c r="F335" s="158"/>
      <c r="G335" s="158"/>
      <c r="H335" s="181" t="str">
        <f t="shared" si="35"/>
        <v/>
      </c>
      <c r="I335" s="221">
        <v>1814</v>
      </c>
      <c r="J335" s="131">
        <v>1656</v>
      </c>
      <c r="K335" s="131">
        <v>241</v>
      </c>
      <c r="L335" s="167">
        <f t="shared" si="36"/>
        <v>0.14553140096618358</v>
      </c>
      <c r="M335" s="187">
        <v>6</v>
      </c>
      <c r="N335" s="27">
        <v>103</v>
      </c>
      <c r="O335" s="184">
        <f t="shared" si="37"/>
        <v>5.8356940509915016E-2</v>
      </c>
      <c r="P335" s="159">
        <f t="shared" si="38"/>
        <v>1814</v>
      </c>
      <c r="Q335" s="160">
        <f t="shared" si="39"/>
        <v>1662</v>
      </c>
      <c r="R335" s="160">
        <f t="shared" si="40"/>
        <v>103</v>
      </c>
      <c r="S335" s="176">
        <f t="shared" si="41"/>
        <v>5.8356940509915016E-2</v>
      </c>
      <c r="T335" s="227"/>
    </row>
    <row r="336" spans="1:20" x14ac:dyDescent="0.2">
      <c r="A336" s="175" t="s">
        <v>384</v>
      </c>
      <c r="B336" s="164" t="s">
        <v>521</v>
      </c>
      <c r="C336" s="165" t="s">
        <v>98</v>
      </c>
      <c r="D336" s="157"/>
      <c r="E336" s="158"/>
      <c r="F336" s="158"/>
      <c r="G336" s="158"/>
      <c r="H336" s="181" t="str">
        <f t="shared" si="35"/>
        <v/>
      </c>
      <c r="I336" s="221">
        <v>2600</v>
      </c>
      <c r="J336" s="131">
        <v>1913</v>
      </c>
      <c r="K336" s="131">
        <v>147</v>
      </c>
      <c r="L336" s="167">
        <f t="shared" si="36"/>
        <v>7.6842655514898064E-2</v>
      </c>
      <c r="M336" s="187">
        <v>26</v>
      </c>
      <c r="N336" s="27">
        <v>616</v>
      </c>
      <c r="O336" s="184">
        <f t="shared" si="37"/>
        <v>0.24109589041095891</v>
      </c>
      <c r="P336" s="159">
        <f t="shared" si="38"/>
        <v>2600</v>
      </c>
      <c r="Q336" s="160">
        <f t="shared" si="39"/>
        <v>1939</v>
      </c>
      <c r="R336" s="160">
        <f t="shared" si="40"/>
        <v>616</v>
      </c>
      <c r="S336" s="176">
        <f t="shared" si="41"/>
        <v>0.24109589041095891</v>
      </c>
      <c r="T336" s="227"/>
    </row>
    <row r="337" spans="1:20" x14ac:dyDescent="0.2">
      <c r="A337" s="175" t="s">
        <v>384</v>
      </c>
      <c r="B337" s="164" t="s">
        <v>101</v>
      </c>
      <c r="C337" s="165" t="s">
        <v>102</v>
      </c>
      <c r="D337" s="157">
        <v>3</v>
      </c>
      <c r="E337" s="158"/>
      <c r="F337" s="158"/>
      <c r="G337" s="158"/>
      <c r="H337" s="181" t="str">
        <f t="shared" si="35"/>
        <v/>
      </c>
      <c r="I337" s="221">
        <v>610</v>
      </c>
      <c r="J337" s="131">
        <v>552</v>
      </c>
      <c r="K337" s="131">
        <v>170</v>
      </c>
      <c r="L337" s="167">
        <f t="shared" si="36"/>
        <v>0.3079710144927536</v>
      </c>
      <c r="M337" s="187"/>
      <c r="N337" s="27">
        <v>38</v>
      </c>
      <c r="O337" s="184">
        <f t="shared" si="37"/>
        <v>6.4406779661016947E-2</v>
      </c>
      <c r="P337" s="159">
        <f t="shared" si="38"/>
        <v>613</v>
      </c>
      <c r="Q337" s="160">
        <f t="shared" si="39"/>
        <v>552</v>
      </c>
      <c r="R337" s="160">
        <f t="shared" si="40"/>
        <v>38</v>
      </c>
      <c r="S337" s="176">
        <f t="shared" si="41"/>
        <v>6.4406779661016947E-2</v>
      </c>
      <c r="T337" s="227"/>
    </row>
    <row r="338" spans="1:20" x14ac:dyDescent="0.2">
      <c r="A338" s="175" t="s">
        <v>384</v>
      </c>
      <c r="B338" s="164" t="s">
        <v>103</v>
      </c>
      <c r="C338" s="165" t="s">
        <v>104</v>
      </c>
      <c r="D338" s="157"/>
      <c r="E338" s="158"/>
      <c r="F338" s="158"/>
      <c r="G338" s="158"/>
      <c r="H338" s="181" t="str">
        <f t="shared" si="35"/>
        <v/>
      </c>
      <c r="I338" s="221">
        <v>110</v>
      </c>
      <c r="J338" s="131">
        <v>87</v>
      </c>
      <c r="K338" s="131">
        <v>22</v>
      </c>
      <c r="L338" s="167">
        <f t="shared" si="36"/>
        <v>0.25287356321839083</v>
      </c>
      <c r="M338" s="187">
        <v>9</v>
      </c>
      <c r="N338" s="27">
        <v>11</v>
      </c>
      <c r="O338" s="184">
        <f t="shared" si="37"/>
        <v>0.10280373831775701</v>
      </c>
      <c r="P338" s="159">
        <f t="shared" si="38"/>
        <v>110</v>
      </c>
      <c r="Q338" s="160">
        <f t="shared" si="39"/>
        <v>96</v>
      </c>
      <c r="R338" s="160">
        <f t="shared" si="40"/>
        <v>11</v>
      </c>
      <c r="S338" s="176">
        <f t="shared" si="41"/>
        <v>0.10280373831775701</v>
      </c>
      <c r="T338" s="227"/>
    </row>
    <row r="339" spans="1:20" x14ac:dyDescent="0.2">
      <c r="A339" s="175" t="s">
        <v>384</v>
      </c>
      <c r="B339" s="164" t="s">
        <v>108</v>
      </c>
      <c r="C339" s="165" t="s">
        <v>109</v>
      </c>
      <c r="D339" s="157"/>
      <c r="E339" s="158"/>
      <c r="F339" s="158"/>
      <c r="G339" s="158"/>
      <c r="H339" s="181" t="str">
        <f t="shared" si="35"/>
        <v/>
      </c>
      <c r="I339" s="221">
        <v>250</v>
      </c>
      <c r="J339" s="131">
        <v>229</v>
      </c>
      <c r="K339" s="131">
        <v>11</v>
      </c>
      <c r="L339" s="167">
        <f t="shared" si="36"/>
        <v>4.8034934497816595E-2</v>
      </c>
      <c r="M339" s="187"/>
      <c r="N339" s="27">
        <v>16</v>
      </c>
      <c r="O339" s="184">
        <f t="shared" si="37"/>
        <v>6.5306122448979598E-2</v>
      </c>
      <c r="P339" s="159">
        <f t="shared" si="38"/>
        <v>250</v>
      </c>
      <c r="Q339" s="160">
        <f t="shared" si="39"/>
        <v>229</v>
      </c>
      <c r="R339" s="160">
        <f t="shared" si="40"/>
        <v>16</v>
      </c>
      <c r="S339" s="176">
        <f t="shared" si="41"/>
        <v>6.5306122448979598E-2</v>
      </c>
      <c r="T339" s="227"/>
    </row>
    <row r="340" spans="1:20" x14ac:dyDescent="0.2">
      <c r="A340" s="175" t="s">
        <v>384</v>
      </c>
      <c r="B340" s="164" t="s">
        <v>112</v>
      </c>
      <c r="C340" s="165" t="s">
        <v>538</v>
      </c>
      <c r="D340" s="157"/>
      <c r="E340" s="158"/>
      <c r="F340" s="158"/>
      <c r="G340" s="158"/>
      <c r="H340" s="181" t="str">
        <f t="shared" si="35"/>
        <v/>
      </c>
      <c r="I340" s="221">
        <v>1741</v>
      </c>
      <c r="J340" s="131">
        <v>1494</v>
      </c>
      <c r="K340" s="131">
        <v>180</v>
      </c>
      <c r="L340" s="167">
        <f t="shared" si="36"/>
        <v>0.12048192771084337</v>
      </c>
      <c r="M340" s="187">
        <v>5</v>
      </c>
      <c r="N340" s="27">
        <v>232</v>
      </c>
      <c r="O340" s="184">
        <f t="shared" si="37"/>
        <v>0.1340265742345465</v>
      </c>
      <c r="P340" s="159">
        <f t="shared" si="38"/>
        <v>1741</v>
      </c>
      <c r="Q340" s="160">
        <f t="shared" si="39"/>
        <v>1499</v>
      </c>
      <c r="R340" s="160">
        <f t="shared" si="40"/>
        <v>232</v>
      </c>
      <c r="S340" s="176">
        <f t="shared" si="41"/>
        <v>0.1340265742345465</v>
      </c>
      <c r="T340" s="227"/>
    </row>
    <row r="341" spans="1:20" x14ac:dyDescent="0.2">
      <c r="A341" s="175" t="s">
        <v>384</v>
      </c>
      <c r="B341" s="164" t="s">
        <v>114</v>
      </c>
      <c r="C341" s="165" t="s">
        <v>115</v>
      </c>
      <c r="D341" s="157">
        <v>2</v>
      </c>
      <c r="E341" s="158"/>
      <c r="F341" s="158"/>
      <c r="G341" s="158"/>
      <c r="H341" s="181" t="str">
        <f t="shared" si="35"/>
        <v/>
      </c>
      <c r="I341" s="221">
        <v>1208</v>
      </c>
      <c r="J341" s="131">
        <v>420</v>
      </c>
      <c r="K341" s="131">
        <v>12</v>
      </c>
      <c r="L341" s="167">
        <f t="shared" si="36"/>
        <v>2.8571428571428571E-2</v>
      </c>
      <c r="M341" s="187">
        <v>3</v>
      </c>
      <c r="N341" s="27">
        <v>678</v>
      </c>
      <c r="O341" s="184">
        <f t="shared" si="37"/>
        <v>0.61580381471389645</v>
      </c>
      <c r="P341" s="159">
        <f t="shared" si="38"/>
        <v>1210</v>
      </c>
      <c r="Q341" s="160">
        <f t="shared" si="39"/>
        <v>423</v>
      </c>
      <c r="R341" s="160">
        <f t="shared" si="40"/>
        <v>678</v>
      </c>
      <c r="S341" s="176">
        <f t="shared" si="41"/>
        <v>0.61580381471389645</v>
      </c>
      <c r="T341" s="227"/>
    </row>
    <row r="342" spans="1:20" x14ac:dyDescent="0.2">
      <c r="A342" s="175" t="s">
        <v>384</v>
      </c>
      <c r="B342" s="164" t="s">
        <v>117</v>
      </c>
      <c r="C342" s="165" t="s">
        <v>118</v>
      </c>
      <c r="D342" s="157"/>
      <c r="E342" s="158"/>
      <c r="F342" s="158"/>
      <c r="G342" s="158"/>
      <c r="H342" s="181" t="str">
        <f t="shared" si="35"/>
        <v/>
      </c>
      <c r="I342" s="221">
        <v>2282</v>
      </c>
      <c r="J342" s="131">
        <v>17</v>
      </c>
      <c r="K342" s="131">
        <v>6</v>
      </c>
      <c r="L342" s="167">
        <f t="shared" si="36"/>
        <v>0.35294117647058826</v>
      </c>
      <c r="M342" s="187">
        <v>2016</v>
      </c>
      <c r="N342" s="27">
        <v>375</v>
      </c>
      <c r="O342" s="184">
        <f t="shared" si="37"/>
        <v>0.15573089700996678</v>
      </c>
      <c r="P342" s="159">
        <f t="shared" si="38"/>
        <v>2282</v>
      </c>
      <c r="Q342" s="160">
        <f t="shared" si="39"/>
        <v>2033</v>
      </c>
      <c r="R342" s="160">
        <f t="shared" si="40"/>
        <v>375</v>
      </c>
      <c r="S342" s="176">
        <f t="shared" si="41"/>
        <v>0.15573089700996678</v>
      </c>
      <c r="T342" s="227"/>
    </row>
    <row r="343" spans="1:20" x14ac:dyDescent="0.2">
      <c r="A343" s="175" t="s">
        <v>384</v>
      </c>
      <c r="B343" s="164" t="s">
        <v>123</v>
      </c>
      <c r="C343" s="165" t="s">
        <v>124</v>
      </c>
      <c r="D343" s="157"/>
      <c r="E343" s="158"/>
      <c r="F343" s="158"/>
      <c r="G343" s="158"/>
      <c r="H343" s="181" t="str">
        <f t="shared" si="35"/>
        <v/>
      </c>
      <c r="I343" s="221">
        <v>105</v>
      </c>
      <c r="J343" s="131">
        <v>84</v>
      </c>
      <c r="K343" s="131">
        <v>14</v>
      </c>
      <c r="L343" s="167">
        <f t="shared" si="36"/>
        <v>0.16666666666666666</v>
      </c>
      <c r="M343" s="187"/>
      <c r="N343" s="27">
        <v>18</v>
      </c>
      <c r="O343" s="184">
        <f t="shared" si="37"/>
        <v>0.17647058823529413</v>
      </c>
      <c r="P343" s="159">
        <f t="shared" si="38"/>
        <v>105</v>
      </c>
      <c r="Q343" s="160">
        <f t="shared" si="39"/>
        <v>84</v>
      </c>
      <c r="R343" s="160">
        <f t="shared" si="40"/>
        <v>18</v>
      </c>
      <c r="S343" s="176">
        <f t="shared" si="41"/>
        <v>0.17647058823529413</v>
      </c>
      <c r="T343" s="227"/>
    </row>
    <row r="344" spans="1:20" x14ac:dyDescent="0.2">
      <c r="A344" s="175" t="s">
        <v>384</v>
      </c>
      <c r="B344" s="164" t="s">
        <v>128</v>
      </c>
      <c r="C344" s="165" t="s">
        <v>129</v>
      </c>
      <c r="D344" s="157"/>
      <c r="E344" s="158"/>
      <c r="F344" s="158"/>
      <c r="G344" s="158"/>
      <c r="H344" s="181" t="str">
        <f t="shared" si="35"/>
        <v/>
      </c>
      <c r="I344" s="221">
        <v>21</v>
      </c>
      <c r="J344" s="131">
        <v>18</v>
      </c>
      <c r="K344" s="131">
        <v>9</v>
      </c>
      <c r="L344" s="167">
        <f t="shared" si="36"/>
        <v>0.5</v>
      </c>
      <c r="M344" s="187"/>
      <c r="N344" s="27">
        <v>1</v>
      </c>
      <c r="O344" s="184">
        <f t="shared" si="37"/>
        <v>5.2631578947368418E-2</v>
      </c>
      <c r="P344" s="159">
        <f t="shared" si="38"/>
        <v>21</v>
      </c>
      <c r="Q344" s="160">
        <f t="shared" si="39"/>
        <v>18</v>
      </c>
      <c r="R344" s="160">
        <f t="shared" si="40"/>
        <v>1</v>
      </c>
      <c r="S344" s="176">
        <f t="shared" si="41"/>
        <v>5.2631578947368418E-2</v>
      </c>
      <c r="T344" s="227"/>
    </row>
    <row r="345" spans="1:20" x14ac:dyDescent="0.2">
      <c r="A345" s="175" t="s">
        <v>384</v>
      </c>
      <c r="B345" s="164" t="s">
        <v>131</v>
      </c>
      <c r="C345" s="165" t="s">
        <v>132</v>
      </c>
      <c r="D345" s="157"/>
      <c r="E345" s="158"/>
      <c r="F345" s="158"/>
      <c r="G345" s="158"/>
      <c r="H345" s="181" t="str">
        <f t="shared" si="35"/>
        <v/>
      </c>
      <c r="I345" s="221">
        <v>771</v>
      </c>
      <c r="J345" s="131">
        <v>455</v>
      </c>
      <c r="K345" s="131">
        <v>88</v>
      </c>
      <c r="L345" s="167">
        <f t="shared" si="36"/>
        <v>0.19340659340659341</v>
      </c>
      <c r="M345" s="187">
        <v>4</v>
      </c>
      <c r="N345" s="27">
        <v>314</v>
      </c>
      <c r="O345" s="184">
        <f t="shared" si="37"/>
        <v>0.40620957309184996</v>
      </c>
      <c r="P345" s="159">
        <f t="shared" si="38"/>
        <v>771</v>
      </c>
      <c r="Q345" s="160">
        <f t="shared" si="39"/>
        <v>459</v>
      </c>
      <c r="R345" s="160">
        <f t="shared" si="40"/>
        <v>314</v>
      </c>
      <c r="S345" s="176">
        <f t="shared" si="41"/>
        <v>0.40620957309184996</v>
      </c>
      <c r="T345" s="227"/>
    </row>
    <row r="346" spans="1:20" x14ac:dyDescent="0.2">
      <c r="A346" s="175" t="s">
        <v>384</v>
      </c>
      <c r="B346" s="164" t="s">
        <v>133</v>
      </c>
      <c r="C346" s="165" t="s">
        <v>134</v>
      </c>
      <c r="D346" s="157"/>
      <c r="E346" s="158"/>
      <c r="F346" s="158"/>
      <c r="G346" s="158"/>
      <c r="H346" s="181" t="str">
        <f t="shared" si="35"/>
        <v/>
      </c>
      <c r="I346" s="221">
        <v>135</v>
      </c>
      <c r="J346" s="131">
        <v>124</v>
      </c>
      <c r="K346" s="131">
        <v>43</v>
      </c>
      <c r="L346" s="167">
        <f t="shared" si="36"/>
        <v>0.34677419354838712</v>
      </c>
      <c r="M346" s="187"/>
      <c r="N346" s="27">
        <v>9</v>
      </c>
      <c r="O346" s="184">
        <f t="shared" si="37"/>
        <v>6.7669172932330823E-2</v>
      </c>
      <c r="P346" s="159">
        <f t="shared" si="38"/>
        <v>135</v>
      </c>
      <c r="Q346" s="160">
        <f t="shared" si="39"/>
        <v>124</v>
      </c>
      <c r="R346" s="160">
        <f t="shared" si="40"/>
        <v>9</v>
      </c>
      <c r="S346" s="176">
        <f t="shared" si="41"/>
        <v>6.7669172932330823E-2</v>
      </c>
      <c r="T346" s="227"/>
    </row>
    <row r="347" spans="1:20" x14ac:dyDescent="0.2">
      <c r="A347" s="175" t="s">
        <v>384</v>
      </c>
      <c r="B347" s="164" t="s">
        <v>135</v>
      </c>
      <c r="C347" s="165" t="s">
        <v>245</v>
      </c>
      <c r="D347" s="157"/>
      <c r="E347" s="158"/>
      <c r="F347" s="158"/>
      <c r="G347" s="158"/>
      <c r="H347" s="181" t="str">
        <f t="shared" si="35"/>
        <v/>
      </c>
      <c r="I347" s="221">
        <v>862</v>
      </c>
      <c r="J347" s="131">
        <v>792</v>
      </c>
      <c r="K347" s="131">
        <v>581</v>
      </c>
      <c r="L347" s="167">
        <f t="shared" si="36"/>
        <v>0.73358585858585856</v>
      </c>
      <c r="M347" s="187">
        <v>3</v>
      </c>
      <c r="N347" s="27">
        <v>45</v>
      </c>
      <c r="O347" s="184">
        <f t="shared" si="37"/>
        <v>5.3571428571428568E-2</v>
      </c>
      <c r="P347" s="159">
        <f t="shared" si="38"/>
        <v>862</v>
      </c>
      <c r="Q347" s="160">
        <f t="shared" si="39"/>
        <v>795</v>
      </c>
      <c r="R347" s="160">
        <f t="shared" si="40"/>
        <v>45</v>
      </c>
      <c r="S347" s="176">
        <f t="shared" si="41"/>
        <v>5.3571428571428568E-2</v>
      </c>
      <c r="T347" s="227"/>
    </row>
    <row r="348" spans="1:20" x14ac:dyDescent="0.2">
      <c r="A348" s="175" t="s">
        <v>384</v>
      </c>
      <c r="B348" s="164" t="s">
        <v>136</v>
      </c>
      <c r="C348" s="165" t="s">
        <v>137</v>
      </c>
      <c r="D348" s="157"/>
      <c r="E348" s="158"/>
      <c r="F348" s="158"/>
      <c r="G348" s="158"/>
      <c r="H348" s="181" t="str">
        <f t="shared" si="35"/>
        <v/>
      </c>
      <c r="I348" s="221">
        <v>884</v>
      </c>
      <c r="J348" s="131">
        <v>425</v>
      </c>
      <c r="K348" s="131">
        <v>7</v>
      </c>
      <c r="L348" s="167">
        <f t="shared" si="36"/>
        <v>1.6470588235294119E-2</v>
      </c>
      <c r="M348" s="187">
        <v>1</v>
      </c>
      <c r="N348" s="27">
        <v>447</v>
      </c>
      <c r="O348" s="184">
        <f t="shared" si="37"/>
        <v>0.51202749140893467</v>
      </c>
      <c r="P348" s="159">
        <f t="shared" si="38"/>
        <v>884</v>
      </c>
      <c r="Q348" s="160">
        <f t="shared" si="39"/>
        <v>426</v>
      </c>
      <c r="R348" s="160">
        <f t="shared" si="40"/>
        <v>447</v>
      </c>
      <c r="S348" s="176">
        <f t="shared" si="41"/>
        <v>0.51202749140893467</v>
      </c>
      <c r="T348" s="227"/>
    </row>
    <row r="349" spans="1:20" x14ac:dyDescent="0.2">
      <c r="A349" s="175" t="s">
        <v>384</v>
      </c>
      <c r="B349" s="164" t="s">
        <v>145</v>
      </c>
      <c r="C349" s="165" t="s">
        <v>146</v>
      </c>
      <c r="D349" s="157"/>
      <c r="E349" s="158"/>
      <c r="F349" s="158"/>
      <c r="G349" s="158"/>
      <c r="H349" s="181" t="str">
        <f t="shared" si="35"/>
        <v/>
      </c>
      <c r="I349" s="221">
        <v>1341</v>
      </c>
      <c r="J349" s="131">
        <v>525</v>
      </c>
      <c r="K349" s="131">
        <v>41</v>
      </c>
      <c r="L349" s="167">
        <f t="shared" si="36"/>
        <v>7.8095238095238093E-2</v>
      </c>
      <c r="M349" s="187">
        <v>4</v>
      </c>
      <c r="N349" s="27">
        <v>785</v>
      </c>
      <c r="O349" s="184">
        <f t="shared" si="37"/>
        <v>0.5974124809741248</v>
      </c>
      <c r="P349" s="159">
        <f t="shared" si="38"/>
        <v>1341</v>
      </c>
      <c r="Q349" s="160">
        <f t="shared" si="39"/>
        <v>529</v>
      </c>
      <c r="R349" s="160">
        <f t="shared" si="40"/>
        <v>785</v>
      </c>
      <c r="S349" s="176">
        <f t="shared" si="41"/>
        <v>0.5974124809741248</v>
      </c>
      <c r="T349" s="227"/>
    </row>
    <row r="350" spans="1:20" x14ac:dyDescent="0.2">
      <c r="A350" s="175" t="s">
        <v>384</v>
      </c>
      <c r="B350" s="164" t="s">
        <v>156</v>
      </c>
      <c r="C350" s="165" t="s">
        <v>157</v>
      </c>
      <c r="D350" s="157"/>
      <c r="E350" s="158"/>
      <c r="F350" s="158"/>
      <c r="G350" s="158"/>
      <c r="H350" s="181" t="str">
        <f t="shared" si="35"/>
        <v/>
      </c>
      <c r="I350" s="221">
        <v>63</v>
      </c>
      <c r="J350" s="131">
        <v>55</v>
      </c>
      <c r="K350" s="131">
        <v>26</v>
      </c>
      <c r="L350" s="167">
        <f t="shared" si="36"/>
        <v>0.47272727272727272</v>
      </c>
      <c r="M350" s="187">
        <v>1</v>
      </c>
      <c r="N350" s="27">
        <v>3</v>
      </c>
      <c r="O350" s="184">
        <f t="shared" si="37"/>
        <v>5.0847457627118647E-2</v>
      </c>
      <c r="P350" s="159">
        <f t="shared" si="38"/>
        <v>63</v>
      </c>
      <c r="Q350" s="160">
        <f t="shared" si="39"/>
        <v>56</v>
      </c>
      <c r="R350" s="160">
        <f t="shared" si="40"/>
        <v>3</v>
      </c>
      <c r="S350" s="176">
        <f t="shared" si="41"/>
        <v>5.0847457627118647E-2</v>
      </c>
      <c r="T350" s="227"/>
    </row>
    <row r="351" spans="1:20" x14ac:dyDescent="0.2">
      <c r="A351" s="175" t="s">
        <v>384</v>
      </c>
      <c r="B351" s="164" t="s">
        <v>158</v>
      </c>
      <c r="C351" s="165" t="s">
        <v>159</v>
      </c>
      <c r="D351" s="157"/>
      <c r="E351" s="158"/>
      <c r="F351" s="158"/>
      <c r="G351" s="158"/>
      <c r="H351" s="181" t="str">
        <f t="shared" si="35"/>
        <v/>
      </c>
      <c r="I351" s="221">
        <v>1863</v>
      </c>
      <c r="J351" s="131">
        <v>1407</v>
      </c>
      <c r="K351" s="131">
        <v>506</v>
      </c>
      <c r="L351" s="167">
        <f t="shared" si="36"/>
        <v>0.35963041933191187</v>
      </c>
      <c r="M351" s="187">
        <v>1</v>
      </c>
      <c r="N351" s="27">
        <v>406</v>
      </c>
      <c r="O351" s="184">
        <f t="shared" si="37"/>
        <v>0.22381477398015434</v>
      </c>
      <c r="P351" s="159">
        <f t="shared" si="38"/>
        <v>1863</v>
      </c>
      <c r="Q351" s="160">
        <f t="shared" si="39"/>
        <v>1408</v>
      </c>
      <c r="R351" s="160">
        <f t="shared" si="40"/>
        <v>406</v>
      </c>
      <c r="S351" s="176">
        <f t="shared" si="41"/>
        <v>0.22381477398015434</v>
      </c>
      <c r="T351" s="227"/>
    </row>
    <row r="352" spans="1:20" ht="29" x14ac:dyDescent="0.2">
      <c r="A352" s="175" t="s">
        <v>384</v>
      </c>
      <c r="B352" s="164" t="s">
        <v>166</v>
      </c>
      <c r="C352" s="165" t="s">
        <v>168</v>
      </c>
      <c r="D352" s="157">
        <v>4</v>
      </c>
      <c r="E352" s="158"/>
      <c r="F352" s="158"/>
      <c r="G352" s="158"/>
      <c r="H352" s="181" t="str">
        <f t="shared" si="35"/>
        <v/>
      </c>
      <c r="I352" s="221">
        <v>5582</v>
      </c>
      <c r="J352" s="131">
        <v>4004</v>
      </c>
      <c r="K352" s="131">
        <v>2078</v>
      </c>
      <c r="L352" s="167">
        <f t="shared" si="36"/>
        <v>0.518981018981019</v>
      </c>
      <c r="M352" s="187">
        <v>800</v>
      </c>
      <c r="N352" s="27">
        <v>653</v>
      </c>
      <c r="O352" s="184">
        <f t="shared" si="37"/>
        <v>0.1196628183983874</v>
      </c>
      <c r="P352" s="159">
        <f t="shared" si="38"/>
        <v>5586</v>
      </c>
      <c r="Q352" s="160">
        <f t="shared" si="39"/>
        <v>4804</v>
      </c>
      <c r="R352" s="160">
        <f t="shared" si="40"/>
        <v>653</v>
      </c>
      <c r="S352" s="176">
        <f t="shared" si="41"/>
        <v>0.1196628183983874</v>
      </c>
      <c r="T352" s="227"/>
    </row>
    <row r="353" spans="1:20" ht="29" x14ac:dyDescent="0.2">
      <c r="A353" s="175" t="s">
        <v>384</v>
      </c>
      <c r="B353" s="164" t="s">
        <v>166</v>
      </c>
      <c r="C353" s="165" t="s">
        <v>248</v>
      </c>
      <c r="D353" s="157"/>
      <c r="E353" s="158"/>
      <c r="F353" s="158"/>
      <c r="G353" s="158"/>
      <c r="H353" s="181" t="str">
        <f t="shared" si="35"/>
        <v/>
      </c>
      <c r="I353" s="221">
        <v>2</v>
      </c>
      <c r="J353" s="131">
        <v>3</v>
      </c>
      <c r="K353" s="131">
        <v>3</v>
      </c>
      <c r="L353" s="167">
        <f t="shared" si="36"/>
        <v>1</v>
      </c>
      <c r="M353" s="187"/>
      <c r="N353" s="27"/>
      <c r="O353" s="184">
        <f t="shared" si="37"/>
        <v>0</v>
      </c>
      <c r="P353" s="159">
        <f t="shared" si="38"/>
        <v>2</v>
      </c>
      <c r="Q353" s="160">
        <f t="shared" si="39"/>
        <v>3</v>
      </c>
      <c r="R353" s="160" t="str">
        <f t="shared" si="40"/>
        <v/>
      </c>
      <c r="S353" s="176" t="str">
        <f t="shared" si="41"/>
        <v/>
      </c>
      <c r="T353" s="227"/>
    </row>
    <row r="354" spans="1:20" ht="29" x14ac:dyDescent="0.2">
      <c r="A354" s="175" t="s">
        <v>384</v>
      </c>
      <c r="B354" s="164" t="s">
        <v>166</v>
      </c>
      <c r="C354" s="165" t="s">
        <v>249</v>
      </c>
      <c r="D354" s="157"/>
      <c r="E354" s="158"/>
      <c r="F354" s="158"/>
      <c r="G354" s="158"/>
      <c r="H354" s="181" t="str">
        <f t="shared" si="35"/>
        <v/>
      </c>
      <c r="I354" s="221">
        <v>468</v>
      </c>
      <c r="J354" s="131">
        <v>417</v>
      </c>
      <c r="K354" s="131">
        <v>229</v>
      </c>
      <c r="L354" s="167">
        <f t="shared" si="36"/>
        <v>0.54916067146282976</v>
      </c>
      <c r="M354" s="187">
        <v>2</v>
      </c>
      <c r="N354" s="27">
        <v>51</v>
      </c>
      <c r="O354" s="184">
        <f t="shared" si="37"/>
        <v>0.10851063829787234</v>
      </c>
      <c r="P354" s="159">
        <f t="shared" si="38"/>
        <v>468</v>
      </c>
      <c r="Q354" s="160">
        <f t="shared" si="39"/>
        <v>419</v>
      </c>
      <c r="R354" s="160">
        <f t="shared" si="40"/>
        <v>51</v>
      </c>
      <c r="S354" s="176">
        <f t="shared" si="41"/>
        <v>0.10851063829787234</v>
      </c>
      <c r="T354" s="227"/>
    </row>
    <row r="355" spans="1:20" ht="29" x14ac:dyDescent="0.2">
      <c r="A355" s="175" t="s">
        <v>384</v>
      </c>
      <c r="B355" s="164" t="s">
        <v>166</v>
      </c>
      <c r="C355" s="165" t="s">
        <v>167</v>
      </c>
      <c r="D355" s="157">
        <v>8</v>
      </c>
      <c r="E355" s="158"/>
      <c r="F355" s="158"/>
      <c r="G355" s="158"/>
      <c r="H355" s="181" t="str">
        <f t="shared" si="35"/>
        <v/>
      </c>
      <c r="I355" s="221">
        <v>6384</v>
      </c>
      <c r="J355" s="131">
        <v>4902</v>
      </c>
      <c r="K355" s="131">
        <v>2843</v>
      </c>
      <c r="L355" s="167">
        <f t="shared" si="36"/>
        <v>0.57996736026111795</v>
      </c>
      <c r="M355" s="187">
        <v>1016</v>
      </c>
      <c r="N355" s="27">
        <v>499</v>
      </c>
      <c r="O355" s="184">
        <f t="shared" si="37"/>
        <v>7.7762194171731344E-2</v>
      </c>
      <c r="P355" s="159">
        <f t="shared" si="38"/>
        <v>6392</v>
      </c>
      <c r="Q355" s="160">
        <f t="shared" si="39"/>
        <v>5918</v>
      </c>
      <c r="R355" s="160">
        <f t="shared" si="40"/>
        <v>499</v>
      </c>
      <c r="S355" s="176">
        <f t="shared" si="41"/>
        <v>7.7762194171731344E-2</v>
      </c>
      <c r="T355" s="227"/>
    </row>
    <row r="356" spans="1:20" x14ac:dyDescent="0.2">
      <c r="A356" s="175" t="s">
        <v>384</v>
      </c>
      <c r="B356" s="164" t="s">
        <v>172</v>
      </c>
      <c r="C356" s="165" t="s">
        <v>173</v>
      </c>
      <c r="D356" s="157"/>
      <c r="E356" s="158"/>
      <c r="F356" s="158"/>
      <c r="G356" s="158"/>
      <c r="H356" s="181" t="str">
        <f t="shared" si="35"/>
        <v/>
      </c>
      <c r="I356" s="221">
        <v>23</v>
      </c>
      <c r="J356" s="131">
        <v>17</v>
      </c>
      <c r="K356" s="131">
        <v>6</v>
      </c>
      <c r="L356" s="167">
        <f t="shared" si="36"/>
        <v>0.35294117647058826</v>
      </c>
      <c r="M356" s="187">
        <v>2</v>
      </c>
      <c r="N356" s="27">
        <v>3</v>
      </c>
      <c r="O356" s="184">
        <f t="shared" si="37"/>
        <v>0.13636363636363635</v>
      </c>
      <c r="P356" s="159">
        <f t="shared" si="38"/>
        <v>23</v>
      </c>
      <c r="Q356" s="160">
        <f t="shared" si="39"/>
        <v>19</v>
      </c>
      <c r="R356" s="160">
        <f t="shared" si="40"/>
        <v>3</v>
      </c>
      <c r="S356" s="176">
        <f t="shared" si="41"/>
        <v>0.13636363636363635</v>
      </c>
      <c r="T356" s="227"/>
    </row>
    <row r="357" spans="1:20" x14ac:dyDescent="0.2">
      <c r="A357" s="175" t="s">
        <v>384</v>
      </c>
      <c r="B357" s="164" t="s">
        <v>176</v>
      </c>
      <c r="C357" s="165" t="s">
        <v>481</v>
      </c>
      <c r="D357" s="157"/>
      <c r="E357" s="158"/>
      <c r="F357" s="158"/>
      <c r="G357" s="158"/>
      <c r="H357" s="181" t="str">
        <f t="shared" si="35"/>
        <v/>
      </c>
      <c r="I357" s="221">
        <v>77</v>
      </c>
      <c r="J357" s="131">
        <v>57</v>
      </c>
      <c r="K357" s="131">
        <v>16</v>
      </c>
      <c r="L357" s="167">
        <f t="shared" si="36"/>
        <v>0.2807017543859649</v>
      </c>
      <c r="M357" s="187"/>
      <c r="N357" s="27">
        <v>13</v>
      </c>
      <c r="O357" s="184">
        <f t="shared" si="37"/>
        <v>0.18571428571428572</v>
      </c>
      <c r="P357" s="159">
        <f t="shared" si="38"/>
        <v>77</v>
      </c>
      <c r="Q357" s="160">
        <f t="shared" si="39"/>
        <v>57</v>
      </c>
      <c r="R357" s="160">
        <f t="shared" si="40"/>
        <v>13</v>
      </c>
      <c r="S357" s="176">
        <f t="shared" si="41"/>
        <v>0.18571428571428572</v>
      </c>
      <c r="T357" s="227"/>
    </row>
    <row r="358" spans="1:20" x14ac:dyDescent="0.2">
      <c r="A358" s="175" t="s">
        <v>384</v>
      </c>
      <c r="B358" s="164" t="s">
        <v>180</v>
      </c>
      <c r="C358" s="165" t="s">
        <v>182</v>
      </c>
      <c r="D358" s="157"/>
      <c r="E358" s="158"/>
      <c r="F358" s="158"/>
      <c r="G358" s="158"/>
      <c r="H358" s="181" t="str">
        <f t="shared" si="35"/>
        <v/>
      </c>
      <c r="I358" s="221">
        <v>1370</v>
      </c>
      <c r="J358" s="131">
        <v>1226</v>
      </c>
      <c r="K358" s="131">
        <v>1187</v>
      </c>
      <c r="L358" s="167">
        <f t="shared" si="36"/>
        <v>0.96818923327895601</v>
      </c>
      <c r="M358" s="187">
        <v>4</v>
      </c>
      <c r="N358" s="27">
        <v>130</v>
      </c>
      <c r="O358" s="184">
        <f t="shared" si="37"/>
        <v>9.5588235294117641E-2</v>
      </c>
      <c r="P358" s="159">
        <f t="shared" si="38"/>
        <v>1370</v>
      </c>
      <c r="Q358" s="160">
        <f t="shared" si="39"/>
        <v>1230</v>
      </c>
      <c r="R358" s="160">
        <f t="shared" si="40"/>
        <v>130</v>
      </c>
      <c r="S358" s="176">
        <f t="shared" si="41"/>
        <v>9.5588235294117641E-2</v>
      </c>
      <c r="T358" s="227"/>
    </row>
    <row r="359" spans="1:20" x14ac:dyDescent="0.2">
      <c r="A359" s="175" t="s">
        <v>384</v>
      </c>
      <c r="B359" s="164" t="s">
        <v>525</v>
      </c>
      <c r="C359" s="165" t="s">
        <v>116</v>
      </c>
      <c r="D359" s="157"/>
      <c r="E359" s="158"/>
      <c r="F359" s="158"/>
      <c r="G359" s="158"/>
      <c r="H359" s="181" t="str">
        <f t="shared" si="35"/>
        <v/>
      </c>
      <c r="I359" s="221">
        <v>44</v>
      </c>
      <c r="J359" s="131">
        <v>36</v>
      </c>
      <c r="K359" s="131">
        <v>2</v>
      </c>
      <c r="L359" s="167">
        <f t="shared" si="36"/>
        <v>5.5555555555555552E-2</v>
      </c>
      <c r="M359" s="187"/>
      <c r="N359" s="27">
        <v>6</v>
      </c>
      <c r="O359" s="184">
        <f t="shared" si="37"/>
        <v>0.14285714285714285</v>
      </c>
      <c r="P359" s="159">
        <f t="shared" si="38"/>
        <v>44</v>
      </c>
      <c r="Q359" s="160">
        <f t="shared" si="39"/>
        <v>36</v>
      </c>
      <c r="R359" s="160">
        <f t="shared" si="40"/>
        <v>6</v>
      </c>
      <c r="S359" s="176">
        <f t="shared" si="41"/>
        <v>0.14285714285714285</v>
      </c>
      <c r="T359" s="227"/>
    </row>
    <row r="360" spans="1:20" x14ac:dyDescent="0.2">
      <c r="A360" s="175" t="s">
        <v>384</v>
      </c>
      <c r="B360" s="164" t="s">
        <v>183</v>
      </c>
      <c r="C360" s="165" t="s">
        <v>184</v>
      </c>
      <c r="D360" s="157"/>
      <c r="E360" s="158"/>
      <c r="F360" s="158"/>
      <c r="G360" s="158"/>
      <c r="H360" s="181" t="str">
        <f t="shared" si="35"/>
        <v/>
      </c>
      <c r="I360" s="221">
        <v>2</v>
      </c>
      <c r="J360" s="131">
        <v>2</v>
      </c>
      <c r="K360" s="131"/>
      <c r="L360" s="167">
        <f t="shared" si="36"/>
        <v>0</v>
      </c>
      <c r="M360" s="187"/>
      <c r="N360" s="27"/>
      <c r="O360" s="184">
        <f t="shared" si="37"/>
        <v>0</v>
      </c>
      <c r="P360" s="159">
        <f t="shared" si="38"/>
        <v>2</v>
      </c>
      <c r="Q360" s="160">
        <f t="shared" si="39"/>
        <v>2</v>
      </c>
      <c r="R360" s="160" t="str">
        <f t="shared" si="40"/>
        <v/>
      </c>
      <c r="S360" s="176" t="str">
        <f t="shared" si="41"/>
        <v/>
      </c>
      <c r="T360" s="227"/>
    </row>
    <row r="361" spans="1:20" x14ac:dyDescent="0.2">
      <c r="A361" s="175" t="s">
        <v>384</v>
      </c>
      <c r="B361" s="164" t="s">
        <v>191</v>
      </c>
      <c r="C361" s="165" t="s">
        <v>192</v>
      </c>
      <c r="D361" s="157">
        <v>1</v>
      </c>
      <c r="E361" s="158"/>
      <c r="F361" s="158"/>
      <c r="G361" s="158"/>
      <c r="H361" s="181" t="str">
        <f t="shared" si="35"/>
        <v/>
      </c>
      <c r="I361" s="221">
        <v>4</v>
      </c>
      <c r="J361" s="131">
        <v>4</v>
      </c>
      <c r="K361" s="131">
        <v>2</v>
      </c>
      <c r="L361" s="167">
        <f t="shared" si="36"/>
        <v>0.5</v>
      </c>
      <c r="M361" s="187"/>
      <c r="N361" s="27">
        <v>1</v>
      </c>
      <c r="O361" s="184">
        <f t="shared" si="37"/>
        <v>0.2</v>
      </c>
      <c r="P361" s="159">
        <f t="shared" si="38"/>
        <v>5</v>
      </c>
      <c r="Q361" s="160">
        <f t="shared" si="39"/>
        <v>4</v>
      </c>
      <c r="R361" s="160">
        <f t="shared" si="40"/>
        <v>1</v>
      </c>
      <c r="S361" s="176">
        <f t="shared" si="41"/>
        <v>0.2</v>
      </c>
      <c r="T361" s="227"/>
    </row>
    <row r="362" spans="1:20" x14ac:dyDescent="0.2">
      <c r="A362" s="175" t="s">
        <v>384</v>
      </c>
      <c r="B362" s="164" t="s">
        <v>474</v>
      </c>
      <c r="C362" s="165" t="s">
        <v>195</v>
      </c>
      <c r="D362" s="157"/>
      <c r="E362" s="158"/>
      <c r="F362" s="158"/>
      <c r="G362" s="158"/>
      <c r="H362" s="181" t="str">
        <f t="shared" si="35"/>
        <v/>
      </c>
      <c r="I362" s="221">
        <v>543</v>
      </c>
      <c r="J362" s="131">
        <v>376</v>
      </c>
      <c r="K362" s="131">
        <v>24</v>
      </c>
      <c r="L362" s="167">
        <f t="shared" si="36"/>
        <v>6.3829787234042548E-2</v>
      </c>
      <c r="M362" s="187"/>
      <c r="N362" s="27">
        <v>156</v>
      </c>
      <c r="O362" s="184">
        <f t="shared" si="37"/>
        <v>0.2932330827067669</v>
      </c>
      <c r="P362" s="159">
        <f t="shared" si="38"/>
        <v>543</v>
      </c>
      <c r="Q362" s="160">
        <f t="shared" si="39"/>
        <v>376</v>
      </c>
      <c r="R362" s="160">
        <f t="shared" si="40"/>
        <v>156</v>
      </c>
      <c r="S362" s="176">
        <f t="shared" si="41"/>
        <v>0.2932330827067669</v>
      </c>
      <c r="T362" s="227"/>
    </row>
    <row r="363" spans="1:20" x14ac:dyDescent="0.2">
      <c r="A363" s="175" t="s">
        <v>384</v>
      </c>
      <c r="B363" s="164" t="s">
        <v>196</v>
      </c>
      <c r="C363" s="165" t="s">
        <v>197</v>
      </c>
      <c r="D363" s="157"/>
      <c r="E363" s="158"/>
      <c r="F363" s="158"/>
      <c r="G363" s="158"/>
      <c r="H363" s="181" t="str">
        <f t="shared" si="35"/>
        <v/>
      </c>
      <c r="I363" s="221">
        <v>7567</v>
      </c>
      <c r="J363" s="131">
        <v>6783</v>
      </c>
      <c r="K363" s="131">
        <v>311</v>
      </c>
      <c r="L363" s="167">
        <f t="shared" si="36"/>
        <v>4.5849918914934396E-2</v>
      </c>
      <c r="M363" s="187">
        <v>1</v>
      </c>
      <c r="N363" s="27">
        <v>793</v>
      </c>
      <c r="O363" s="184">
        <f t="shared" si="37"/>
        <v>0.10465883595090406</v>
      </c>
      <c r="P363" s="159">
        <f t="shared" si="38"/>
        <v>7567</v>
      </c>
      <c r="Q363" s="160">
        <f t="shared" si="39"/>
        <v>6784</v>
      </c>
      <c r="R363" s="160">
        <f t="shared" si="40"/>
        <v>793</v>
      </c>
      <c r="S363" s="176">
        <f t="shared" si="41"/>
        <v>0.10465883595090406</v>
      </c>
      <c r="T363" s="227"/>
    </row>
    <row r="364" spans="1:20" x14ac:dyDescent="0.2">
      <c r="A364" s="175" t="s">
        <v>384</v>
      </c>
      <c r="B364" s="164" t="s">
        <v>200</v>
      </c>
      <c r="C364" s="165" t="s">
        <v>201</v>
      </c>
      <c r="D364" s="157">
        <v>4</v>
      </c>
      <c r="E364" s="158"/>
      <c r="F364" s="158"/>
      <c r="G364" s="158"/>
      <c r="H364" s="181" t="str">
        <f t="shared" si="35"/>
        <v/>
      </c>
      <c r="I364" s="221">
        <v>2673</v>
      </c>
      <c r="J364" s="131">
        <v>1153</v>
      </c>
      <c r="K364" s="131">
        <v>223</v>
      </c>
      <c r="L364" s="167">
        <f t="shared" si="36"/>
        <v>0.19340849956634865</v>
      </c>
      <c r="M364" s="187">
        <v>8</v>
      </c>
      <c r="N364" s="27">
        <v>1499</v>
      </c>
      <c r="O364" s="184">
        <f t="shared" si="37"/>
        <v>0.56353383458646622</v>
      </c>
      <c r="P364" s="159">
        <f t="shared" si="38"/>
        <v>2677</v>
      </c>
      <c r="Q364" s="160">
        <f t="shared" si="39"/>
        <v>1161</v>
      </c>
      <c r="R364" s="160">
        <f t="shared" si="40"/>
        <v>1499</v>
      </c>
      <c r="S364" s="176">
        <f t="shared" si="41"/>
        <v>0.56353383458646622</v>
      </c>
      <c r="T364" s="227"/>
    </row>
    <row r="365" spans="1:20" x14ac:dyDescent="0.2">
      <c r="A365" s="175" t="s">
        <v>384</v>
      </c>
      <c r="B365" s="164" t="s">
        <v>539</v>
      </c>
      <c r="C365" s="165" t="s">
        <v>202</v>
      </c>
      <c r="D365" s="157">
        <v>1</v>
      </c>
      <c r="E365" s="158"/>
      <c r="F365" s="158"/>
      <c r="G365" s="158"/>
      <c r="H365" s="181" t="str">
        <f t="shared" si="35"/>
        <v/>
      </c>
      <c r="I365" s="221">
        <v>4029</v>
      </c>
      <c r="J365" s="131">
        <v>2736</v>
      </c>
      <c r="K365" s="131">
        <v>849</v>
      </c>
      <c r="L365" s="167">
        <f t="shared" si="36"/>
        <v>0.31030701754385964</v>
      </c>
      <c r="M365" s="187">
        <v>13</v>
      </c>
      <c r="N365" s="27">
        <v>1251</v>
      </c>
      <c r="O365" s="184">
        <f t="shared" si="37"/>
        <v>0.31274999999999997</v>
      </c>
      <c r="P365" s="159">
        <f t="shared" si="38"/>
        <v>4030</v>
      </c>
      <c r="Q365" s="160">
        <f t="shared" si="39"/>
        <v>2749</v>
      </c>
      <c r="R365" s="160">
        <f t="shared" si="40"/>
        <v>1251</v>
      </c>
      <c r="S365" s="176">
        <f t="shared" si="41"/>
        <v>0.31274999999999997</v>
      </c>
      <c r="T365" s="227"/>
    </row>
    <row r="366" spans="1:20" ht="29" x14ac:dyDescent="0.2">
      <c r="A366" s="175" t="s">
        <v>384</v>
      </c>
      <c r="B366" s="164" t="s">
        <v>209</v>
      </c>
      <c r="C366" s="165" t="s">
        <v>210</v>
      </c>
      <c r="D366" s="157">
        <v>1</v>
      </c>
      <c r="E366" s="158"/>
      <c r="F366" s="158"/>
      <c r="G366" s="158"/>
      <c r="H366" s="181" t="str">
        <f t="shared" si="35"/>
        <v/>
      </c>
      <c r="I366" s="221">
        <v>1598</v>
      </c>
      <c r="J366" s="131">
        <v>988</v>
      </c>
      <c r="K366" s="131">
        <v>329</v>
      </c>
      <c r="L366" s="167">
        <f t="shared" si="36"/>
        <v>0.33299595141700405</v>
      </c>
      <c r="M366" s="187">
        <v>5</v>
      </c>
      <c r="N366" s="27">
        <v>569</v>
      </c>
      <c r="O366" s="184">
        <f t="shared" si="37"/>
        <v>0.36427656850192064</v>
      </c>
      <c r="P366" s="159">
        <f t="shared" si="38"/>
        <v>1599</v>
      </c>
      <c r="Q366" s="160">
        <f t="shared" si="39"/>
        <v>993</v>
      </c>
      <c r="R366" s="160">
        <f t="shared" si="40"/>
        <v>569</v>
      </c>
      <c r="S366" s="176">
        <f t="shared" si="41"/>
        <v>0.36427656850192064</v>
      </c>
      <c r="T366" s="227"/>
    </row>
    <row r="367" spans="1:20" x14ac:dyDescent="0.2">
      <c r="A367" s="175" t="s">
        <v>384</v>
      </c>
      <c r="B367" s="164" t="s">
        <v>212</v>
      </c>
      <c r="C367" s="165" t="s">
        <v>214</v>
      </c>
      <c r="D367" s="157">
        <v>1</v>
      </c>
      <c r="E367" s="158"/>
      <c r="F367" s="158"/>
      <c r="G367" s="158"/>
      <c r="H367" s="181" t="str">
        <f t="shared" si="35"/>
        <v/>
      </c>
      <c r="I367" s="221">
        <v>4316</v>
      </c>
      <c r="J367" s="131">
        <v>3859</v>
      </c>
      <c r="K367" s="131">
        <v>1310</v>
      </c>
      <c r="L367" s="167">
        <f t="shared" si="36"/>
        <v>0.33946618294895048</v>
      </c>
      <c r="M367" s="187">
        <v>19</v>
      </c>
      <c r="N367" s="27">
        <v>370</v>
      </c>
      <c r="O367" s="184">
        <f t="shared" si="37"/>
        <v>8.7099811676082869E-2</v>
      </c>
      <c r="P367" s="159">
        <f t="shared" si="38"/>
        <v>4317</v>
      </c>
      <c r="Q367" s="160">
        <f t="shared" si="39"/>
        <v>3878</v>
      </c>
      <c r="R367" s="160">
        <f t="shared" si="40"/>
        <v>370</v>
      </c>
      <c r="S367" s="176">
        <f t="shared" si="41"/>
        <v>8.7099811676082869E-2</v>
      </c>
      <c r="T367" s="227"/>
    </row>
    <row r="368" spans="1:20" ht="29" x14ac:dyDescent="0.2">
      <c r="A368" s="175" t="s">
        <v>384</v>
      </c>
      <c r="B368" s="164" t="s">
        <v>217</v>
      </c>
      <c r="C368" s="165" t="s">
        <v>219</v>
      </c>
      <c r="D368" s="157">
        <v>1</v>
      </c>
      <c r="E368" s="158"/>
      <c r="F368" s="158"/>
      <c r="G368" s="158"/>
      <c r="H368" s="181" t="str">
        <f t="shared" si="35"/>
        <v/>
      </c>
      <c r="I368" s="221">
        <v>527</v>
      </c>
      <c r="J368" s="131">
        <v>356</v>
      </c>
      <c r="K368" s="131">
        <v>60</v>
      </c>
      <c r="L368" s="167">
        <f t="shared" si="36"/>
        <v>0.16853932584269662</v>
      </c>
      <c r="M368" s="187">
        <v>2</v>
      </c>
      <c r="N368" s="27">
        <v>150</v>
      </c>
      <c r="O368" s="184">
        <f t="shared" si="37"/>
        <v>0.29527559055118108</v>
      </c>
      <c r="P368" s="159">
        <f t="shared" si="38"/>
        <v>528</v>
      </c>
      <c r="Q368" s="160">
        <f t="shared" si="39"/>
        <v>358</v>
      </c>
      <c r="R368" s="160">
        <f t="shared" si="40"/>
        <v>150</v>
      </c>
      <c r="S368" s="176">
        <f t="shared" si="41"/>
        <v>0.29527559055118108</v>
      </c>
      <c r="T368" s="227"/>
    </row>
    <row r="369" spans="1:20" x14ac:dyDescent="0.2">
      <c r="A369" s="175" t="s">
        <v>384</v>
      </c>
      <c r="B369" s="164" t="s">
        <v>217</v>
      </c>
      <c r="C369" s="165" t="s">
        <v>221</v>
      </c>
      <c r="D369" s="157">
        <v>13</v>
      </c>
      <c r="E369" s="158"/>
      <c r="F369" s="158"/>
      <c r="G369" s="158">
        <v>1</v>
      </c>
      <c r="H369" s="181">
        <f t="shared" si="35"/>
        <v>1</v>
      </c>
      <c r="I369" s="221">
        <v>1206</v>
      </c>
      <c r="J369" s="131">
        <v>1015</v>
      </c>
      <c r="K369" s="131">
        <v>179</v>
      </c>
      <c r="L369" s="167">
        <f t="shared" si="36"/>
        <v>0.17635467980295566</v>
      </c>
      <c r="M369" s="187">
        <v>11</v>
      </c>
      <c r="N369" s="27">
        <v>155</v>
      </c>
      <c r="O369" s="184">
        <f t="shared" si="37"/>
        <v>0.13124470787468248</v>
      </c>
      <c r="P369" s="159">
        <f t="shared" si="38"/>
        <v>1219</v>
      </c>
      <c r="Q369" s="160">
        <f t="shared" si="39"/>
        <v>1026</v>
      </c>
      <c r="R369" s="160">
        <f t="shared" si="40"/>
        <v>156</v>
      </c>
      <c r="S369" s="176">
        <f t="shared" si="41"/>
        <v>0.13197969543147209</v>
      </c>
      <c r="T369" s="227"/>
    </row>
    <row r="370" spans="1:20" x14ac:dyDescent="0.2">
      <c r="A370" s="175" t="s">
        <v>384</v>
      </c>
      <c r="B370" s="164" t="s">
        <v>528</v>
      </c>
      <c r="C370" s="165" t="s">
        <v>228</v>
      </c>
      <c r="D370" s="157"/>
      <c r="E370" s="158"/>
      <c r="F370" s="158"/>
      <c r="G370" s="158"/>
      <c r="H370" s="181" t="str">
        <f t="shared" si="35"/>
        <v/>
      </c>
      <c r="I370" s="221">
        <v>1440</v>
      </c>
      <c r="J370" s="131">
        <v>1135</v>
      </c>
      <c r="K370" s="131">
        <v>15</v>
      </c>
      <c r="L370" s="167">
        <f t="shared" si="36"/>
        <v>1.3215859030837005E-2</v>
      </c>
      <c r="M370" s="187">
        <v>6</v>
      </c>
      <c r="N370" s="27">
        <v>273</v>
      </c>
      <c r="O370" s="184">
        <f t="shared" si="37"/>
        <v>0.19306930693069307</v>
      </c>
      <c r="P370" s="159">
        <f t="shared" si="38"/>
        <v>1440</v>
      </c>
      <c r="Q370" s="160">
        <f t="shared" si="39"/>
        <v>1141</v>
      </c>
      <c r="R370" s="160">
        <f t="shared" si="40"/>
        <v>273</v>
      </c>
      <c r="S370" s="176">
        <f t="shared" si="41"/>
        <v>0.19306930693069307</v>
      </c>
      <c r="T370" s="227"/>
    </row>
    <row r="371" spans="1:20" x14ac:dyDescent="0.2">
      <c r="A371" s="175" t="s">
        <v>384</v>
      </c>
      <c r="B371" s="164" t="s">
        <v>230</v>
      </c>
      <c r="C371" s="165" t="s">
        <v>251</v>
      </c>
      <c r="D371" s="157"/>
      <c r="E371" s="158"/>
      <c r="F371" s="158"/>
      <c r="G371" s="158"/>
      <c r="H371" s="181" t="str">
        <f t="shared" si="35"/>
        <v/>
      </c>
      <c r="I371" s="232">
        <v>1</v>
      </c>
      <c r="J371" s="131"/>
      <c r="K371" s="131"/>
      <c r="L371" s="167" t="str">
        <f t="shared" si="36"/>
        <v/>
      </c>
      <c r="M371" s="187">
        <v>1</v>
      </c>
      <c r="N371" s="27"/>
      <c r="O371" s="184">
        <f t="shared" si="37"/>
        <v>0</v>
      </c>
      <c r="P371" s="159">
        <f t="shared" si="38"/>
        <v>1</v>
      </c>
      <c r="Q371" s="160">
        <f t="shared" si="39"/>
        <v>1</v>
      </c>
      <c r="R371" s="160" t="str">
        <f t="shared" si="40"/>
        <v/>
      </c>
      <c r="S371" s="176" t="str">
        <f t="shared" si="41"/>
        <v/>
      </c>
      <c r="T371" s="227"/>
    </row>
    <row r="372" spans="1:20" x14ac:dyDescent="0.2">
      <c r="A372" s="175" t="s">
        <v>386</v>
      </c>
      <c r="B372" s="164" t="s">
        <v>0</v>
      </c>
      <c r="C372" s="165" t="s">
        <v>1</v>
      </c>
      <c r="D372" s="157"/>
      <c r="E372" s="158"/>
      <c r="F372" s="158"/>
      <c r="G372" s="158"/>
      <c r="H372" s="181" t="str">
        <f t="shared" si="35"/>
        <v/>
      </c>
      <c r="I372" s="186">
        <v>97</v>
      </c>
      <c r="J372" s="27">
        <v>92</v>
      </c>
      <c r="K372" s="27">
        <v>12</v>
      </c>
      <c r="L372" s="167">
        <f t="shared" si="36"/>
        <v>0.13043478260869565</v>
      </c>
      <c r="M372" s="27"/>
      <c r="N372" s="27">
        <v>7</v>
      </c>
      <c r="O372" s="184">
        <f t="shared" si="37"/>
        <v>7.0707070707070704E-2</v>
      </c>
      <c r="P372" s="159">
        <f t="shared" si="38"/>
        <v>97</v>
      </c>
      <c r="Q372" s="160">
        <f t="shared" si="39"/>
        <v>92</v>
      </c>
      <c r="R372" s="160">
        <f t="shared" si="40"/>
        <v>7</v>
      </c>
      <c r="S372" s="176">
        <f t="shared" si="41"/>
        <v>7.0707070707070704E-2</v>
      </c>
      <c r="T372" s="227"/>
    </row>
    <row r="373" spans="1:20" x14ac:dyDescent="0.2">
      <c r="A373" s="175" t="s">
        <v>386</v>
      </c>
      <c r="B373" s="164" t="s">
        <v>2</v>
      </c>
      <c r="C373" s="165" t="s">
        <v>3</v>
      </c>
      <c r="D373" s="157">
        <v>3</v>
      </c>
      <c r="E373" s="158">
        <v>1</v>
      </c>
      <c r="F373" s="158"/>
      <c r="G373" s="158"/>
      <c r="H373" s="181">
        <f t="shared" si="35"/>
        <v>0</v>
      </c>
      <c r="I373" s="186">
        <v>152411</v>
      </c>
      <c r="J373" s="27">
        <v>106124</v>
      </c>
      <c r="K373" s="27">
        <v>20835</v>
      </c>
      <c r="L373" s="167">
        <f t="shared" si="36"/>
        <v>0.1963269382985941</v>
      </c>
      <c r="M373" s="187">
        <v>127</v>
      </c>
      <c r="N373" s="27">
        <v>47722</v>
      </c>
      <c r="O373" s="184">
        <f t="shared" si="37"/>
        <v>0.30993745656706045</v>
      </c>
      <c r="P373" s="159">
        <f t="shared" si="38"/>
        <v>152414</v>
      </c>
      <c r="Q373" s="160">
        <f t="shared" si="39"/>
        <v>106252</v>
      </c>
      <c r="R373" s="160">
        <f t="shared" si="40"/>
        <v>47722</v>
      </c>
      <c r="S373" s="176">
        <f t="shared" si="41"/>
        <v>0.30993544364632991</v>
      </c>
      <c r="T373" s="227"/>
    </row>
    <row r="374" spans="1:20" x14ac:dyDescent="0.2">
      <c r="A374" s="175" t="s">
        <v>386</v>
      </c>
      <c r="B374" s="164" t="s">
        <v>2</v>
      </c>
      <c r="C374" s="165" t="s">
        <v>307</v>
      </c>
      <c r="D374" s="157"/>
      <c r="E374" s="158"/>
      <c r="F374" s="158"/>
      <c r="G374" s="158"/>
      <c r="H374" s="181" t="str">
        <f t="shared" si="35"/>
        <v/>
      </c>
      <c r="I374" s="186">
        <v>53379</v>
      </c>
      <c r="J374" s="27">
        <v>32711</v>
      </c>
      <c r="K374" s="27">
        <v>6369</v>
      </c>
      <c r="L374" s="167">
        <f t="shared" si="36"/>
        <v>0.1947051450582373</v>
      </c>
      <c r="M374" s="187">
        <v>4</v>
      </c>
      <c r="N374" s="27">
        <v>19915</v>
      </c>
      <c r="O374" s="184">
        <f t="shared" si="37"/>
        <v>0.3783963518905567</v>
      </c>
      <c r="P374" s="159">
        <f t="shared" si="38"/>
        <v>53379</v>
      </c>
      <c r="Q374" s="160">
        <f t="shared" si="39"/>
        <v>32715</v>
      </c>
      <c r="R374" s="160">
        <f t="shared" si="40"/>
        <v>19915</v>
      </c>
      <c r="S374" s="176">
        <f t="shared" si="41"/>
        <v>0.3783963518905567</v>
      </c>
      <c r="T374" s="227"/>
    </row>
    <row r="375" spans="1:20" x14ac:dyDescent="0.2">
      <c r="A375" s="175" t="s">
        <v>386</v>
      </c>
      <c r="B375" s="164" t="s">
        <v>2</v>
      </c>
      <c r="C375" s="165" t="s">
        <v>252</v>
      </c>
      <c r="D375" s="157"/>
      <c r="E375" s="158"/>
      <c r="F375" s="158"/>
      <c r="G375" s="158"/>
      <c r="H375" s="181" t="str">
        <f t="shared" si="35"/>
        <v/>
      </c>
      <c r="I375" s="186">
        <v>73215</v>
      </c>
      <c r="J375" s="27">
        <v>46997</v>
      </c>
      <c r="K375" s="27">
        <v>14482</v>
      </c>
      <c r="L375" s="167">
        <f t="shared" si="36"/>
        <v>0.30814732855288635</v>
      </c>
      <c r="M375" s="187">
        <v>5</v>
      </c>
      <c r="N375" s="27">
        <v>25514</v>
      </c>
      <c r="O375" s="184">
        <f t="shared" si="37"/>
        <v>0.35183959402062992</v>
      </c>
      <c r="P375" s="159">
        <f t="shared" si="38"/>
        <v>73215</v>
      </c>
      <c r="Q375" s="160">
        <f t="shared" si="39"/>
        <v>47002</v>
      </c>
      <c r="R375" s="160">
        <f t="shared" si="40"/>
        <v>25514</v>
      </c>
      <c r="S375" s="176">
        <f t="shared" si="41"/>
        <v>0.35183959402062992</v>
      </c>
      <c r="T375" s="227"/>
    </row>
    <row r="376" spans="1:20" x14ac:dyDescent="0.2">
      <c r="A376" s="175" t="s">
        <v>386</v>
      </c>
      <c r="B376" s="164" t="s">
        <v>4</v>
      </c>
      <c r="C376" s="165" t="s">
        <v>5</v>
      </c>
      <c r="D376" s="157">
        <v>63</v>
      </c>
      <c r="E376" s="158">
        <v>56</v>
      </c>
      <c r="F376" s="158"/>
      <c r="G376" s="158"/>
      <c r="H376" s="181">
        <f t="shared" si="35"/>
        <v>0</v>
      </c>
      <c r="I376" s="186">
        <v>1982</v>
      </c>
      <c r="J376" s="27">
        <v>1126</v>
      </c>
      <c r="K376" s="27">
        <v>243</v>
      </c>
      <c r="L376" s="167">
        <f t="shared" si="36"/>
        <v>0.21580817051509768</v>
      </c>
      <c r="M376" s="187"/>
      <c r="N376" s="27">
        <v>780</v>
      </c>
      <c r="O376" s="184">
        <f t="shared" si="37"/>
        <v>0.40923399790136411</v>
      </c>
      <c r="P376" s="159">
        <f t="shared" si="38"/>
        <v>2045</v>
      </c>
      <c r="Q376" s="160">
        <f t="shared" si="39"/>
        <v>1182</v>
      </c>
      <c r="R376" s="160">
        <f t="shared" si="40"/>
        <v>780</v>
      </c>
      <c r="S376" s="176">
        <f t="shared" si="41"/>
        <v>0.39755351681957185</v>
      </c>
      <c r="T376" s="227"/>
    </row>
    <row r="377" spans="1:20" x14ac:dyDescent="0.2">
      <c r="A377" s="175" t="s">
        <v>386</v>
      </c>
      <c r="B377" s="164" t="s">
        <v>6</v>
      </c>
      <c r="C377" s="165" t="s">
        <v>7</v>
      </c>
      <c r="D377" s="157">
        <v>2</v>
      </c>
      <c r="E377" s="158">
        <v>2</v>
      </c>
      <c r="F377" s="158"/>
      <c r="G377" s="158"/>
      <c r="H377" s="181">
        <f t="shared" si="35"/>
        <v>0</v>
      </c>
      <c r="I377" s="186">
        <v>212</v>
      </c>
      <c r="J377" s="27">
        <v>184</v>
      </c>
      <c r="K377" s="27">
        <v>42</v>
      </c>
      <c r="L377" s="167">
        <f t="shared" si="36"/>
        <v>0.22826086956521738</v>
      </c>
      <c r="M377" s="187">
        <v>3</v>
      </c>
      <c r="N377" s="27">
        <v>34</v>
      </c>
      <c r="O377" s="184">
        <f t="shared" si="37"/>
        <v>0.15384615384615385</v>
      </c>
      <c r="P377" s="159">
        <f t="shared" si="38"/>
        <v>214</v>
      </c>
      <c r="Q377" s="160">
        <f t="shared" si="39"/>
        <v>189</v>
      </c>
      <c r="R377" s="160">
        <f t="shared" si="40"/>
        <v>34</v>
      </c>
      <c r="S377" s="176">
        <f t="shared" si="41"/>
        <v>0.15246636771300448</v>
      </c>
      <c r="T377" s="227"/>
    </row>
    <row r="378" spans="1:20" x14ac:dyDescent="0.2">
      <c r="A378" s="175" t="s">
        <v>386</v>
      </c>
      <c r="B378" s="164" t="s">
        <v>308</v>
      </c>
      <c r="C378" s="165" t="s">
        <v>309</v>
      </c>
      <c r="D378" s="157">
        <v>4</v>
      </c>
      <c r="E378" s="158"/>
      <c r="F378" s="158"/>
      <c r="G378" s="158"/>
      <c r="H378" s="181" t="str">
        <f t="shared" si="35"/>
        <v/>
      </c>
      <c r="I378" s="186">
        <v>11798</v>
      </c>
      <c r="J378" s="27">
        <v>10211</v>
      </c>
      <c r="K378" s="27">
        <v>2950</v>
      </c>
      <c r="L378" s="167">
        <f t="shared" si="36"/>
        <v>0.28890412300460289</v>
      </c>
      <c r="M378" s="187">
        <v>85</v>
      </c>
      <c r="N378" s="27">
        <v>1265</v>
      </c>
      <c r="O378" s="184">
        <f t="shared" si="37"/>
        <v>0.10941960038058991</v>
      </c>
      <c r="P378" s="159">
        <f t="shared" si="38"/>
        <v>11802</v>
      </c>
      <c r="Q378" s="160">
        <f t="shared" si="39"/>
        <v>10296</v>
      </c>
      <c r="R378" s="160">
        <f t="shared" si="40"/>
        <v>1265</v>
      </c>
      <c r="S378" s="176">
        <f t="shared" si="41"/>
        <v>0.10941960038058991</v>
      </c>
      <c r="T378" s="227"/>
    </row>
    <row r="379" spans="1:20" x14ac:dyDescent="0.2">
      <c r="A379" s="175" t="s">
        <v>386</v>
      </c>
      <c r="B379" s="164" t="s">
        <v>8</v>
      </c>
      <c r="C379" s="165" t="s">
        <v>9</v>
      </c>
      <c r="D379" s="157"/>
      <c r="E379" s="158"/>
      <c r="F379" s="158"/>
      <c r="G379" s="158"/>
      <c r="H379" s="181" t="str">
        <f t="shared" si="35"/>
        <v/>
      </c>
      <c r="I379" s="186">
        <v>5</v>
      </c>
      <c r="J379" s="27">
        <v>3</v>
      </c>
      <c r="K379" s="27"/>
      <c r="L379" s="167">
        <f t="shared" si="36"/>
        <v>0</v>
      </c>
      <c r="M379" s="187"/>
      <c r="N379" s="27"/>
      <c r="O379" s="184">
        <f t="shared" si="37"/>
        <v>0</v>
      </c>
      <c r="P379" s="159">
        <f t="shared" si="38"/>
        <v>5</v>
      </c>
      <c r="Q379" s="160">
        <f t="shared" si="39"/>
        <v>3</v>
      </c>
      <c r="R379" s="160" t="str">
        <f t="shared" si="40"/>
        <v/>
      </c>
      <c r="S379" s="176" t="str">
        <f t="shared" si="41"/>
        <v/>
      </c>
      <c r="T379" s="227"/>
    </row>
    <row r="380" spans="1:20" x14ac:dyDescent="0.2">
      <c r="A380" s="175" t="s">
        <v>386</v>
      </c>
      <c r="B380" s="164" t="s">
        <v>8</v>
      </c>
      <c r="C380" s="165" t="s">
        <v>10</v>
      </c>
      <c r="D380" s="157">
        <v>4</v>
      </c>
      <c r="E380" s="158">
        <v>4</v>
      </c>
      <c r="F380" s="158"/>
      <c r="G380" s="158"/>
      <c r="H380" s="181">
        <f t="shared" si="35"/>
        <v>0</v>
      </c>
      <c r="I380" s="186">
        <v>2383</v>
      </c>
      <c r="J380" s="27">
        <v>2404</v>
      </c>
      <c r="K380" s="27">
        <v>492</v>
      </c>
      <c r="L380" s="167">
        <f t="shared" si="36"/>
        <v>0.20465890183028287</v>
      </c>
      <c r="M380" s="187"/>
      <c r="N380" s="27">
        <v>13</v>
      </c>
      <c r="O380" s="184">
        <f t="shared" si="37"/>
        <v>5.3785684733140254E-3</v>
      </c>
      <c r="P380" s="159">
        <f t="shared" si="38"/>
        <v>2387</v>
      </c>
      <c r="Q380" s="160">
        <f t="shared" si="39"/>
        <v>2408</v>
      </c>
      <c r="R380" s="160">
        <f t="shared" si="40"/>
        <v>13</v>
      </c>
      <c r="S380" s="176">
        <f t="shared" si="41"/>
        <v>5.3696819496076003E-3</v>
      </c>
      <c r="T380" s="227"/>
    </row>
    <row r="381" spans="1:20" x14ac:dyDescent="0.2">
      <c r="A381" s="175" t="s">
        <v>386</v>
      </c>
      <c r="B381" s="164" t="s">
        <v>11</v>
      </c>
      <c r="C381" s="165" t="s">
        <v>12</v>
      </c>
      <c r="D381" s="157"/>
      <c r="E381" s="158"/>
      <c r="F381" s="158"/>
      <c r="G381" s="158"/>
      <c r="H381" s="181" t="str">
        <f t="shared" si="35"/>
        <v/>
      </c>
      <c r="I381" s="186">
        <v>1</v>
      </c>
      <c r="J381" s="27"/>
      <c r="K381" s="27"/>
      <c r="L381" s="167" t="str">
        <f t="shared" si="36"/>
        <v/>
      </c>
      <c r="M381" s="187"/>
      <c r="N381" s="27"/>
      <c r="O381" s="184" t="str">
        <f t="shared" si="37"/>
        <v/>
      </c>
      <c r="P381" s="159">
        <f t="shared" si="38"/>
        <v>1</v>
      </c>
      <c r="Q381" s="160" t="str">
        <f t="shared" si="39"/>
        <v/>
      </c>
      <c r="R381" s="160" t="str">
        <f t="shared" si="40"/>
        <v/>
      </c>
      <c r="S381" s="176" t="str">
        <f t="shared" si="41"/>
        <v/>
      </c>
      <c r="T381" s="227"/>
    </row>
    <row r="382" spans="1:20" x14ac:dyDescent="0.2">
      <c r="A382" s="175" t="s">
        <v>386</v>
      </c>
      <c r="B382" s="164" t="s">
        <v>13</v>
      </c>
      <c r="C382" s="165" t="s">
        <v>14</v>
      </c>
      <c r="D382" s="157">
        <v>1</v>
      </c>
      <c r="E382" s="158"/>
      <c r="F382" s="158"/>
      <c r="G382" s="158">
        <v>1</v>
      </c>
      <c r="H382" s="181">
        <f t="shared" si="35"/>
        <v>1</v>
      </c>
      <c r="I382" s="186">
        <v>22541</v>
      </c>
      <c r="J382" s="27">
        <v>21210</v>
      </c>
      <c r="K382" s="27">
        <v>6355</v>
      </c>
      <c r="L382" s="167">
        <f t="shared" si="36"/>
        <v>0.29962281942479962</v>
      </c>
      <c r="M382" s="187">
        <v>4</v>
      </c>
      <c r="N382" s="27">
        <v>1373</v>
      </c>
      <c r="O382" s="184">
        <f t="shared" si="37"/>
        <v>6.0787178465488999E-2</v>
      </c>
      <c r="P382" s="159">
        <f t="shared" si="38"/>
        <v>22542</v>
      </c>
      <c r="Q382" s="160">
        <f t="shared" si="39"/>
        <v>21214</v>
      </c>
      <c r="R382" s="160">
        <f t="shared" si="40"/>
        <v>1374</v>
      </c>
      <c r="S382" s="176">
        <f t="shared" si="41"/>
        <v>6.0828758632902429E-2</v>
      </c>
      <c r="T382" s="227"/>
    </row>
    <row r="383" spans="1:20" x14ac:dyDescent="0.2">
      <c r="A383" s="175" t="s">
        <v>386</v>
      </c>
      <c r="B383" s="164" t="s">
        <v>310</v>
      </c>
      <c r="C383" s="165" t="s">
        <v>311</v>
      </c>
      <c r="D383" s="157"/>
      <c r="E383" s="158"/>
      <c r="F383" s="158"/>
      <c r="G383" s="158"/>
      <c r="H383" s="181" t="str">
        <f t="shared" si="35"/>
        <v/>
      </c>
      <c r="I383" s="186">
        <v>6383</v>
      </c>
      <c r="J383" s="27">
        <v>6013</v>
      </c>
      <c r="K383" s="27">
        <v>4660</v>
      </c>
      <c r="L383" s="167">
        <f t="shared" si="36"/>
        <v>0.77498752702477969</v>
      </c>
      <c r="M383" s="187">
        <v>2</v>
      </c>
      <c r="N383" s="27">
        <v>327</v>
      </c>
      <c r="O383" s="184">
        <f t="shared" si="37"/>
        <v>5.1561021759697255E-2</v>
      </c>
      <c r="P383" s="159">
        <f t="shared" si="38"/>
        <v>6383</v>
      </c>
      <c r="Q383" s="160">
        <f t="shared" si="39"/>
        <v>6015</v>
      </c>
      <c r="R383" s="160">
        <f t="shared" si="40"/>
        <v>327</v>
      </c>
      <c r="S383" s="176">
        <f t="shared" si="41"/>
        <v>5.1561021759697255E-2</v>
      </c>
      <c r="T383" s="227"/>
    </row>
    <row r="384" spans="1:20" x14ac:dyDescent="0.2">
      <c r="A384" s="175" t="s">
        <v>386</v>
      </c>
      <c r="B384" s="164" t="s">
        <v>15</v>
      </c>
      <c r="C384" s="165" t="s">
        <v>16</v>
      </c>
      <c r="D384" s="157">
        <v>4</v>
      </c>
      <c r="E384" s="158">
        <v>2</v>
      </c>
      <c r="F384" s="158"/>
      <c r="G384" s="158">
        <v>2</v>
      </c>
      <c r="H384" s="181">
        <f t="shared" si="35"/>
        <v>0.5</v>
      </c>
      <c r="I384" s="186">
        <v>4391</v>
      </c>
      <c r="J384" s="27">
        <v>2808</v>
      </c>
      <c r="K384" s="27">
        <v>355</v>
      </c>
      <c r="L384" s="167">
        <f t="shared" si="36"/>
        <v>0.12642450142450143</v>
      </c>
      <c r="M384" s="187">
        <v>6</v>
      </c>
      <c r="N384" s="27">
        <v>1618</v>
      </c>
      <c r="O384" s="184">
        <f t="shared" si="37"/>
        <v>0.36507220216606501</v>
      </c>
      <c r="P384" s="159">
        <f t="shared" si="38"/>
        <v>4395</v>
      </c>
      <c r="Q384" s="160">
        <f t="shared" si="39"/>
        <v>2816</v>
      </c>
      <c r="R384" s="160">
        <f t="shared" si="40"/>
        <v>1620</v>
      </c>
      <c r="S384" s="176">
        <f t="shared" si="41"/>
        <v>0.36519386834986473</v>
      </c>
      <c r="T384" s="227"/>
    </row>
    <row r="385" spans="1:20" x14ac:dyDescent="0.2">
      <c r="A385" s="175" t="s">
        <v>386</v>
      </c>
      <c r="B385" s="164" t="s">
        <v>17</v>
      </c>
      <c r="C385" s="165" t="s">
        <v>18</v>
      </c>
      <c r="D385" s="157">
        <v>1</v>
      </c>
      <c r="E385" s="158"/>
      <c r="F385" s="158"/>
      <c r="G385" s="158"/>
      <c r="H385" s="181" t="str">
        <f t="shared" si="35"/>
        <v/>
      </c>
      <c r="I385" s="186">
        <v>12436</v>
      </c>
      <c r="J385" s="27">
        <v>11848</v>
      </c>
      <c r="K385" s="27">
        <v>7947</v>
      </c>
      <c r="L385" s="167">
        <f t="shared" si="36"/>
        <v>0.67074611748818369</v>
      </c>
      <c r="M385" s="187">
        <v>1</v>
      </c>
      <c r="N385" s="27">
        <v>278</v>
      </c>
      <c r="O385" s="184">
        <f t="shared" si="37"/>
        <v>2.2924053764327535E-2</v>
      </c>
      <c r="P385" s="159">
        <f t="shared" si="38"/>
        <v>12437</v>
      </c>
      <c r="Q385" s="160">
        <f t="shared" si="39"/>
        <v>11849</v>
      </c>
      <c r="R385" s="160">
        <f t="shared" si="40"/>
        <v>278</v>
      </c>
      <c r="S385" s="176">
        <f t="shared" si="41"/>
        <v>2.2924053764327535E-2</v>
      </c>
      <c r="T385" s="227"/>
    </row>
    <row r="386" spans="1:20" x14ac:dyDescent="0.2">
      <c r="A386" s="175" t="s">
        <v>386</v>
      </c>
      <c r="B386" s="164" t="s">
        <v>19</v>
      </c>
      <c r="C386" s="165" t="s">
        <v>20</v>
      </c>
      <c r="D386" s="157"/>
      <c r="E386" s="158"/>
      <c r="F386" s="158"/>
      <c r="G386" s="158"/>
      <c r="H386" s="181" t="str">
        <f t="shared" ref="H386:H449" si="42">IF((E386+G386)&lt;&gt;0,G386/(E386+G386),"")</f>
        <v/>
      </c>
      <c r="I386" s="186">
        <v>27</v>
      </c>
      <c r="J386" s="27">
        <v>27</v>
      </c>
      <c r="K386" s="27">
        <v>9</v>
      </c>
      <c r="L386" s="167">
        <f t="shared" ref="L386:L449" si="43">IF(J386&lt;&gt;0,K386/J386,"")</f>
        <v>0.33333333333333331</v>
      </c>
      <c r="M386" s="187"/>
      <c r="N386" s="27">
        <v>2</v>
      </c>
      <c r="O386" s="184">
        <f t="shared" ref="O386:O449" si="44">IF((J386+M386+N386)&lt;&gt;0,N386/(J386+M386+N386),"")</f>
        <v>6.8965517241379309E-2</v>
      </c>
      <c r="P386" s="159">
        <f t="shared" ref="P386:P449" si="45">IF(SUM(D386,I386)&gt;0,SUM(D386,I386),"")</f>
        <v>27</v>
      </c>
      <c r="Q386" s="160">
        <f t="shared" ref="Q386:Q449" si="46">IF(SUM(E386,J386, M386)&gt;0,SUM(E386,J386, M386),"")</f>
        <v>27</v>
      </c>
      <c r="R386" s="160">
        <f t="shared" ref="R386:R449" si="47">IF(SUM(G386,N386)&gt;0,SUM(G386,N386),"")</f>
        <v>2</v>
      </c>
      <c r="S386" s="176">
        <f t="shared" ref="S386:S449" si="48">IFERROR(IF((Q386+R386)&lt;&gt;0,R386/(Q386+R386),""),"")</f>
        <v>6.8965517241379309E-2</v>
      </c>
      <c r="T386" s="227"/>
    </row>
    <row r="387" spans="1:20" x14ac:dyDescent="0.2">
      <c r="A387" s="175" t="s">
        <v>386</v>
      </c>
      <c r="B387" s="164" t="s">
        <v>21</v>
      </c>
      <c r="C387" s="165" t="s">
        <v>22</v>
      </c>
      <c r="D387" s="157">
        <v>34</v>
      </c>
      <c r="E387" s="158">
        <v>20</v>
      </c>
      <c r="F387" s="158"/>
      <c r="G387" s="158">
        <v>4</v>
      </c>
      <c r="H387" s="181">
        <f t="shared" si="42"/>
        <v>0.16666666666666666</v>
      </c>
      <c r="I387" s="186">
        <v>14451</v>
      </c>
      <c r="J387" s="27">
        <v>10001</v>
      </c>
      <c r="K387" s="27">
        <v>2308</v>
      </c>
      <c r="L387" s="167">
        <f t="shared" si="43"/>
        <v>0.23077692230776922</v>
      </c>
      <c r="M387" s="187">
        <v>16</v>
      </c>
      <c r="N387" s="27">
        <v>4089</v>
      </c>
      <c r="O387" s="184">
        <f t="shared" si="44"/>
        <v>0.2898766482347937</v>
      </c>
      <c r="P387" s="159">
        <f t="shared" si="45"/>
        <v>14485</v>
      </c>
      <c r="Q387" s="160">
        <f t="shared" si="46"/>
        <v>10037</v>
      </c>
      <c r="R387" s="160">
        <f t="shared" si="47"/>
        <v>4093</v>
      </c>
      <c r="S387" s="176">
        <f t="shared" si="48"/>
        <v>0.28966737438075019</v>
      </c>
      <c r="T387" s="227"/>
    </row>
    <row r="388" spans="1:20" x14ac:dyDescent="0.2">
      <c r="A388" s="175" t="s">
        <v>386</v>
      </c>
      <c r="B388" s="164" t="s">
        <v>23</v>
      </c>
      <c r="C388" s="165" t="s">
        <v>259</v>
      </c>
      <c r="D388" s="157">
        <v>2</v>
      </c>
      <c r="E388" s="158">
        <v>2</v>
      </c>
      <c r="F388" s="158"/>
      <c r="G388" s="158"/>
      <c r="H388" s="181">
        <f t="shared" si="42"/>
        <v>0</v>
      </c>
      <c r="I388" s="186">
        <v>170</v>
      </c>
      <c r="J388" s="27">
        <v>161</v>
      </c>
      <c r="K388" s="27">
        <v>46</v>
      </c>
      <c r="L388" s="167">
        <f t="shared" si="43"/>
        <v>0.2857142857142857</v>
      </c>
      <c r="M388" s="187">
        <v>1</v>
      </c>
      <c r="N388" s="27">
        <v>2</v>
      </c>
      <c r="O388" s="184">
        <f t="shared" si="44"/>
        <v>1.2195121951219513E-2</v>
      </c>
      <c r="P388" s="159">
        <f t="shared" si="45"/>
        <v>172</v>
      </c>
      <c r="Q388" s="160">
        <f t="shared" si="46"/>
        <v>164</v>
      </c>
      <c r="R388" s="160">
        <f t="shared" si="47"/>
        <v>2</v>
      </c>
      <c r="S388" s="176">
        <f t="shared" si="48"/>
        <v>1.2048192771084338E-2</v>
      </c>
      <c r="T388" s="227"/>
    </row>
    <row r="389" spans="1:20" ht="29" x14ac:dyDescent="0.2">
      <c r="A389" s="175" t="s">
        <v>386</v>
      </c>
      <c r="B389" s="164" t="s">
        <v>24</v>
      </c>
      <c r="C389" s="165" t="s">
        <v>25</v>
      </c>
      <c r="D389" s="157"/>
      <c r="E389" s="158"/>
      <c r="F389" s="158"/>
      <c r="G389" s="158"/>
      <c r="H389" s="181" t="str">
        <f t="shared" si="42"/>
        <v/>
      </c>
      <c r="I389" s="186">
        <v>58</v>
      </c>
      <c r="J389" s="27">
        <v>50</v>
      </c>
      <c r="K389" s="27">
        <v>6</v>
      </c>
      <c r="L389" s="167">
        <f t="shared" si="43"/>
        <v>0.12</v>
      </c>
      <c r="M389" s="187"/>
      <c r="N389" s="27">
        <v>5</v>
      </c>
      <c r="O389" s="184">
        <f t="shared" si="44"/>
        <v>9.0909090909090912E-2</v>
      </c>
      <c r="P389" s="159">
        <f t="shared" si="45"/>
        <v>58</v>
      </c>
      <c r="Q389" s="160">
        <f t="shared" si="46"/>
        <v>50</v>
      </c>
      <c r="R389" s="160">
        <f t="shared" si="47"/>
        <v>5</v>
      </c>
      <c r="S389" s="176">
        <f t="shared" si="48"/>
        <v>9.0909090909090912E-2</v>
      </c>
      <c r="T389" s="227"/>
    </row>
    <row r="390" spans="1:20" x14ac:dyDescent="0.2">
      <c r="A390" s="175" t="s">
        <v>386</v>
      </c>
      <c r="B390" s="164" t="s">
        <v>26</v>
      </c>
      <c r="C390" s="165" t="s">
        <v>27</v>
      </c>
      <c r="D390" s="157"/>
      <c r="E390" s="158"/>
      <c r="F390" s="158"/>
      <c r="G390" s="158"/>
      <c r="H390" s="181" t="str">
        <f t="shared" si="42"/>
        <v/>
      </c>
      <c r="I390" s="186">
        <v>50</v>
      </c>
      <c r="J390" s="27">
        <v>43</v>
      </c>
      <c r="K390" s="27">
        <v>5</v>
      </c>
      <c r="L390" s="167">
        <f t="shared" si="43"/>
        <v>0.11627906976744186</v>
      </c>
      <c r="M390" s="187"/>
      <c r="N390" s="27">
        <v>2</v>
      </c>
      <c r="O390" s="184">
        <f t="shared" si="44"/>
        <v>4.4444444444444446E-2</v>
      </c>
      <c r="P390" s="159">
        <f t="shared" si="45"/>
        <v>50</v>
      </c>
      <c r="Q390" s="160">
        <f t="shared" si="46"/>
        <v>43</v>
      </c>
      <c r="R390" s="160">
        <f t="shared" si="47"/>
        <v>2</v>
      </c>
      <c r="S390" s="176">
        <f t="shared" si="48"/>
        <v>4.4444444444444446E-2</v>
      </c>
      <c r="T390" s="227"/>
    </row>
    <row r="391" spans="1:20" x14ac:dyDescent="0.2">
      <c r="A391" s="175" t="s">
        <v>386</v>
      </c>
      <c r="B391" s="164" t="s">
        <v>26</v>
      </c>
      <c r="C391" s="165" t="s">
        <v>368</v>
      </c>
      <c r="D391" s="157"/>
      <c r="E391" s="158"/>
      <c r="F391" s="158"/>
      <c r="G391" s="158"/>
      <c r="H391" s="181" t="str">
        <f t="shared" si="42"/>
        <v/>
      </c>
      <c r="I391" s="186">
        <v>13</v>
      </c>
      <c r="J391" s="27">
        <v>12</v>
      </c>
      <c r="K391" s="27">
        <v>2</v>
      </c>
      <c r="L391" s="167">
        <f t="shared" si="43"/>
        <v>0.16666666666666666</v>
      </c>
      <c r="M391" s="187"/>
      <c r="N391" s="27">
        <v>1</v>
      </c>
      <c r="O391" s="184">
        <f t="shared" si="44"/>
        <v>7.6923076923076927E-2</v>
      </c>
      <c r="P391" s="159">
        <f t="shared" si="45"/>
        <v>13</v>
      </c>
      <c r="Q391" s="160">
        <f t="shared" si="46"/>
        <v>12</v>
      </c>
      <c r="R391" s="160">
        <f t="shared" si="47"/>
        <v>1</v>
      </c>
      <c r="S391" s="176">
        <f t="shared" si="48"/>
        <v>7.6923076923076927E-2</v>
      </c>
      <c r="T391" s="227"/>
    </row>
    <row r="392" spans="1:20" x14ac:dyDescent="0.2">
      <c r="A392" s="175" t="s">
        <v>386</v>
      </c>
      <c r="B392" s="164" t="s">
        <v>26</v>
      </c>
      <c r="C392" s="165" t="s">
        <v>28</v>
      </c>
      <c r="D392" s="157">
        <v>1</v>
      </c>
      <c r="E392" s="158">
        <v>1</v>
      </c>
      <c r="F392" s="158"/>
      <c r="G392" s="158"/>
      <c r="H392" s="181">
        <f t="shared" si="42"/>
        <v>0</v>
      </c>
      <c r="I392" s="186">
        <v>46</v>
      </c>
      <c r="J392" s="27">
        <v>34</v>
      </c>
      <c r="K392" s="27">
        <v>10</v>
      </c>
      <c r="L392" s="167">
        <f t="shared" si="43"/>
        <v>0.29411764705882354</v>
      </c>
      <c r="M392" s="187"/>
      <c r="N392" s="27">
        <v>13</v>
      </c>
      <c r="O392" s="184">
        <f t="shared" si="44"/>
        <v>0.27659574468085107</v>
      </c>
      <c r="P392" s="159">
        <f t="shared" si="45"/>
        <v>47</v>
      </c>
      <c r="Q392" s="160">
        <f t="shared" si="46"/>
        <v>35</v>
      </c>
      <c r="R392" s="160">
        <f t="shared" si="47"/>
        <v>13</v>
      </c>
      <c r="S392" s="176">
        <f t="shared" si="48"/>
        <v>0.27083333333333331</v>
      </c>
      <c r="T392" s="227"/>
    </row>
    <row r="393" spans="1:20" x14ac:dyDescent="0.2">
      <c r="A393" s="175" t="s">
        <v>386</v>
      </c>
      <c r="B393" s="164" t="s">
        <v>26</v>
      </c>
      <c r="C393" s="165" t="s">
        <v>29</v>
      </c>
      <c r="D393" s="157">
        <v>14</v>
      </c>
      <c r="E393" s="158">
        <v>14</v>
      </c>
      <c r="F393" s="158"/>
      <c r="G393" s="158"/>
      <c r="H393" s="181">
        <f t="shared" si="42"/>
        <v>0</v>
      </c>
      <c r="I393" s="186">
        <v>247</v>
      </c>
      <c r="J393" s="27">
        <v>191</v>
      </c>
      <c r="K393" s="27">
        <v>19</v>
      </c>
      <c r="L393" s="167">
        <f t="shared" si="43"/>
        <v>9.947643979057591E-2</v>
      </c>
      <c r="M393" s="187">
        <v>1</v>
      </c>
      <c r="N393" s="27">
        <v>61</v>
      </c>
      <c r="O393" s="184">
        <f t="shared" si="44"/>
        <v>0.24110671936758893</v>
      </c>
      <c r="P393" s="159">
        <f t="shared" si="45"/>
        <v>261</v>
      </c>
      <c r="Q393" s="160">
        <f t="shared" si="46"/>
        <v>206</v>
      </c>
      <c r="R393" s="160">
        <f t="shared" si="47"/>
        <v>61</v>
      </c>
      <c r="S393" s="176">
        <f t="shared" si="48"/>
        <v>0.22846441947565543</v>
      </c>
      <c r="T393" s="227"/>
    </row>
    <row r="394" spans="1:20" x14ac:dyDescent="0.2">
      <c r="A394" s="175" t="s">
        <v>386</v>
      </c>
      <c r="B394" s="164" t="s">
        <v>30</v>
      </c>
      <c r="C394" s="165" t="s">
        <v>31</v>
      </c>
      <c r="D394" s="157"/>
      <c r="E394" s="158"/>
      <c r="F394" s="158"/>
      <c r="G394" s="158"/>
      <c r="H394" s="181" t="str">
        <f t="shared" si="42"/>
        <v/>
      </c>
      <c r="I394" s="186">
        <v>653</v>
      </c>
      <c r="J394" s="27">
        <v>614</v>
      </c>
      <c r="K394" s="27">
        <v>54</v>
      </c>
      <c r="L394" s="167">
        <f t="shared" si="43"/>
        <v>8.7947882736156349E-2</v>
      </c>
      <c r="M394" s="187"/>
      <c r="N394" s="27">
        <v>19</v>
      </c>
      <c r="O394" s="184">
        <f t="shared" si="44"/>
        <v>3.0015797788309637E-2</v>
      </c>
      <c r="P394" s="159">
        <f t="shared" si="45"/>
        <v>653</v>
      </c>
      <c r="Q394" s="160">
        <f t="shared" si="46"/>
        <v>614</v>
      </c>
      <c r="R394" s="160">
        <f t="shared" si="47"/>
        <v>19</v>
      </c>
      <c r="S394" s="176">
        <f t="shared" si="48"/>
        <v>3.0015797788309637E-2</v>
      </c>
      <c r="T394" s="227"/>
    </row>
    <row r="395" spans="1:20" x14ac:dyDescent="0.2">
      <c r="A395" s="175" t="s">
        <v>386</v>
      </c>
      <c r="B395" s="164" t="s">
        <v>314</v>
      </c>
      <c r="C395" s="165" t="s">
        <v>315</v>
      </c>
      <c r="D395" s="157">
        <v>6</v>
      </c>
      <c r="E395" s="158">
        <v>2</v>
      </c>
      <c r="F395" s="158"/>
      <c r="G395" s="158"/>
      <c r="H395" s="181">
        <f t="shared" si="42"/>
        <v>0</v>
      </c>
      <c r="I395" s="186">
        <v>6008</v>
      </c>
      <c r="J395" s="27">
        <v>4669</v>
      </c>
      <c r="K395" s="27">
        <v>963</v>
      </c>
      <c r="L395" s="167">
        <f t="shared" si="43"/>
        <v>0.20625401584921824</v>
      </c>
      <c r="M395" s="187">
        <v>11</v>
      </c>
      <c r="N395" s="27">
        <v>1284</v>
      </c>
      <c r="O395" s="184">
        <f t="shared" si="44"/>
        <v>0.2152917505030181</v>
      </c>
      <c r="P395" s="159">
        <f t="shared" si="45"/>
        <v>6014</v>
      </c>
      <c r="Q395" s="160">
        <f t="shared" si="46"/>
        <v>4682</v>
      </c>
      <c r="R395" s="160">
        <f t="shared" si="47"/>
        <v>1284</v>
      </c>
      <c r="S395" s="176">
        <f t="shared" si="48"/>
        <v>0.21521957760643648</v>
      </c>
      <c r="T395" s="227"/>
    </row>
    <row r="396" spans="1:20" x14ac:dyDescent="0.2">
      <c r="A396" s="175" t="s">
        <v>386</v>
      </c>
      <c r="B396" s="164" t="s">
        <v>316</v>
      </c>
      <c r="C396" s="165" t="s">
        <v>317</v>
      </c>
      <c r="D396" s="157"/>
      <c r="E396" s="158"/>
      <c r="F396" s="158"/>
      <c r="G396" s="158"/>
      <c r="H396" s="181" t="str">
        <f t="shared" si="42"/>
        <v/>
      </c>
      <c r="I396" s="186">
        <v>79</v>
      </c>
      <c r="J396" s="27">
        <v>74</v>
      </c>
      <c r="K396" s="27">
        <v>13</v>
      </c>
      <c r="L396" s="167">
        <f t="shared" si="43"/>
        <v>0.17567567567567569</v>
      </c>
      <c r="M396" s="187"/>
      <c r="N396" s="27"/>
      <c r="O396" s="184">
        <f t="shared" si="44"/>
        <v>0</v>
      </c>
      <c r="P396" s="159">
        <f t="shared" si="45"/>
        <v>79</v>
      </c>
      <c r="Q396" s="160">
        <f t="shared" si="46"/>
        <v>74</v>
      </c>
      <c r="R396" s="160" t="str">
        <f t="shared" si="47"/>
        <v/>
      </c>
      <c r="S396" s="176" t="str">
        <f t="shared" si="48"/>
        <v/>
      </c>
      <c r="T396" s="227"/>
    </row>
    <row r="397" spans="1:20" x14ac:dyDescent="0.2">
      <c r="A397" s="175" t="s">
        <v>386</v>
      </c>
      <c r="B397" s="164" t="s">
        <v>318</v>
      </c>
      <c r="C397" s="165" t="s">
        <v>319</v>
      </c>
      <c r="D397" s="157">
        <v>1</v>
      </c>
      <c r="E397" s="158"/>
      <c r="F397" s="158"/>
      <c r="G397" s="158"/>
      <c r="H397" s="181" t="str">
        <f t="shared" si="42"/>
        <v/>
      </c>
      <c r="I397" s="186">
        <v>8557</v>
      </c>
      <c r="J397" s="27">
        <v>7339</v>
      </c>
      <c r="K397" s="27">
        <v>872</v>
      </c>
      <c r="L397" s="167">
        <f t="shared" si="43"/>
        <v>0.11881727755825044</v>
      </c>
      <c r="M397" s="187"/>
      <c r="N397" s="27">
        <v>1043</v>
      </c>
      <c r="O397" s="184">
        <f t="shared" si="44"/>
        <v>0.12443330947267955</v>
      </c>
      <c r="P397" s="159">
        <f t="shared" si="45"/>
        <v>8558</v>
      </c>
      <c r="Q397" s="160">
        <f t="shared" si="46"/>
        <v>7339</v>
      </c>
      <c r="R397" s="160">
        <f t="shared" si="47"/>
        <v>1043</v>
      </c>
      <c r="S397" s="176">
        <f t="shared" si="48"/>
        <v>0.12443330947267955</v>
      </c>
      <c r="T397" s="227"/>
    </row>
    <row r="398" spans="1:20" x14ac:dyDescent="0.2">
      <c r="A398" s="175" t="s">
        <v>386</v>
      </c>
      <c r="B398" s="164" t="s">
        <v>32</v>
      </c>
      <c r="C398" s="165" t="s">
        <v>320</v>
      </c>
      <c r="D398" s="157">
        <v>17</v>
      </c>
      <c r="E398" s="158">
        <v>11</v>
      </c>
      <c r="F398" s="158"/>
      <c r="G398" s="158">
        <v>3</v>
      </c>
      <c r="H398" s="181">
        <f t="shared" si="42"/>
        <v>0.21428571428571427</v>
      </c>
      <c r="I398" s="186">
        <v>10118</v>
      </c>
      <c r="J398" s="27">
        <v>7307</v>
      </c>
      <c r="K398" s="27">
        <v>2790</v>
      </c>
      <c r="L398" s="167">
        <f t="shared" si="43"/>
        <v>0.38182564664020802</v>
      </c>
      <c r="M398" s="187"/>
      <c r="N398" s="27">
        <v>2895</v>
      </c>
      <c r="O398" s="184">
        <f t="shared" si="44"/>
        <v>0.28376788864928443</v>
      </c>
      <c r="P398" s="159">
        <f t="shared" si="45"/>
        <v>10135</v>
      </c>
      <c r="Q398" s="160">
        <f t="shared" si="46"/>
        <v>7318</v>
      </c>
      <c r="R398" s="160">
        <f t="shared" si="47"/>
        <v>2898</v>
      </c>
      <c r="S398" s="176">
        <f t="shared" si="48"/>
        <v>0.28367267032106502</v>
      </c>
      <c r="T398" s="227"/>
    </row>
    <row r="399" spans="1:20" x14ac:dyDescent="0.2">
      <c r="A399" s="175" t="s">
        <v>386</v>
      </c>
      <c r="B399" s="164" t="s">
        <v>32</v>
      </c>
      <c r="C399" s="165" t="s">
        <v>263</v>
      </c>
      <c r="D399" s="157">
        <v>37</v>
      </c>
      <c r="E399" s="158">
        <v>18</v>
      </c>
      <c r="F399" s="158"/>
      <c r="G399" s="158">
        <v>12</v>
      </c>
      <c r="H399" s="181">
        <f t="shared" si="42"/>
        <v>0.4</v>
      </c>
      <c r="I399" s="186">
        <v>10956</v>
      </c>
      <c r="J399" s="27">
        <v>7817</v>
      </c>
      <c r="K399" s="27">
        <v>2137</v>
      </c>
      <c r="L399" s="167">
        <f t="shared" si="43"/>
        <v>0.27337853396443651</v>
      </c>
      <c r="M399" s="187">
        <v>4</v>
      </c>
      <c r="N399" s="27">
        <v>2695</v>
      </c>
      <c r="O399" s="184">
        <f t="shared" si="44"/>
        <v>0.25627615062761505</v>
      </c>
      <c r="P399" s="159">
        <f t="shared" si="45"/>
        <v>10993</v>
      </c>
      <c r="Q399" s="160">
        <f t="shared" si="46"/>
        <v>7839</v>
      </c>
      <c r="R399" s="160">
        <f t="shared" si="47"/>
        <v>2707</v>
      </c>
      <c r="S399" s="176">
        <f t="shared" si="48"/>
        <v>0.25668499905177317</v>
      </c>
      <c r="T399" s="227"/>
    </row>
    <row r="400" spans="1:20" x14ac:dyDescent="0.2">
      <c r="A400" s="175" t="s">
        <v>386</v>
      </c>
      <c r="B400" s="164" t="s">
        <v>33</v>
      </c>
      <c r="C400" s="165" t="s">
        <v>264</v>
      </c>
      <c r="D400" s="157">
        <v>12</v>
      </c>
      <c r="E400" s="158">
        <v>9</v>
      </c>
      <c r="F400" s="158"/>
      <c r="G400" s="158">
        <v>2</v>
      </c>
      <c r="H400" s="181">
        <f t="shared" si="42"/>
        <v>0.18181818181818182</v>
      </c>
      <c r="I400" s="186">
        <v>11260</v>
      </c>
      <c r="J400" s="27">
        <v>9773</v>
      </c>
      <c r="K400" s="27">
        <v>784</v>
      </c>
      <c r="L400" s="167">
        <f t="shared" si="43"/>
        <v>8.0221017087895224E-2</v>
      </c>
      <c r="M400" s="187">
        <v>5</v>
      </c>
      <c r="N400" s="27">
        <v>943</v>
      </c>
      <c r="O400" s="184">
        <f t="shared" si="44"/>
        <v>8.7958212853278608E-2</v>
      </c>
      <c r="P400" s="159">
        <f t="shared" si="45"/>
        <v>11272</v>
      </c>
      <c r="Q400" s="160">
        <f t="shared" si="46"/>
        <v>9787</v>
      </c>
      <c r="R400" s="160">
        <f t="shared" si="47"/>
        <v>945</v>
      </c>
      <c r="S400" s="176">
        <f t="shared" si="48"/>
        <v>8.8054416697726429E-2</v>
      </c>
      <c r="T400" s="227"/>
    </row>
    <row r="401" spans="1:20" ht="29" x14ac:dyDescent="0.2">
      <c r="A401" s="175" t="s">
        <v>386</v>
      </c>
      <c r="B401" s="164" t="s">
        <v>321</v>
      </c>
      <c r="C401" s="165" t="s">
        <v>322</v>
      </c>
      <c r="D401" s="157">
        <v>8</v>
      </c>
      <c r="E401" s="158">
        <v>3</v>
      </c>
      <c r="F401" s="158"/>
      <c r="G401" s="158">
        <v>4</v>
      </c>
      <c r="H401" s="181">
        <f t="shared" si="42"/>
        <v>0.5714285714285714</v>
      </c>
      <c r="I401" s="186">
        <v>2211</v>
      </c>
      <c r="J401" s="27">
        <v>1614</v>
      </c>
      <c r="K401" s="27">
        <v>378</v>
      </c>
      <c r="L401" s="167">
        <f t="shared" si="43"/>
        <v>0.2342007434944238</v>
      </c>
      <c r="M401" s="187"/>
      <c r="N401" s="27">
        <v>527</v>
      </c>
      <c r="O401" s="184">
        <f t="shared" si="44"/>
        <v>0.24614666043904718</v>
      </c>
      <c r="P401" s="159">
        <f t="shared" si="45"/>
        <v>2219</v>
      </c>
      <c r="Q401" s="160">
        <f t="shared" si="46"/>
        <v>1617</v>
      </c>
      <c r="R401" s="160">
        <f t="shared" si="47"/>
        <v>531</v>
      </c>
      <c r="S401" s="176">
        <f t="shared" si="48"/>
        <v>0.24720670391061453</v>
      </c>
      <c r="T401" s="227"/>
    </row>
    <row r="402" spans="1:20" x14ac:dyDescent="0.2">
      <c r="A402" s="175" t="s">
        <v>386</v>
      </c>
      <c r="B402" s="164" t="s">
        <v>323</v>
      </c>
      <c r="C402" s="165" t="s">
        <v>324</v>
      </c>
      <c r="D402" s="157">
        <v>7</v>
      </c>
      <c r="E402" s="158">
        <v>4</v>
      </c>
      <c r="F402" s="158"/>
      <c r="G402" s="158"/>
      <c r="H402" s="181">
        <f t="shared" si="42"/>
        <v>0</v>
      </c>
      <c r="I402" s="186">
        <v>8380</v>
      </c>
      <c r="J402" s="27">
        <v>5672</v>
      </c>
      <c r="K402" s="27">
        <v>1896</v>
      </c>
      <c r="L402" s="167">
        <f t="shared" si="43"/>
        <v>0.33427362482369533</v>
      </c>
      <c r="M402" s="187">
        <v>1</v>
      </c>
      <c r="N402" s="27">
        <v>2095</v>
      </c>
      <c r="O402" s="184">
        <f t="shared" si="44"/>
        <v>0.26969618949536561</v>
      </c>
      <c r="P402" s="159">
        <f t="shared" si="45"/>
        <v>8387</v>
      </c>
      <c r="Q402" s="160">
        <f t="shared" si="46"/>
        <v>5677</v>
      </c>
      <c r="R402" s="160">
        <f t="shared" si="47"/>
        <v>2095</v>
      </c>
      <c r="S402" s="176">
        <f t="shared" si="48"/>
        <v>0.26955738548636132</v>
      </c>
      <c r="T402" s="227"/>
    </row>
    <row r="403" spans="1:20" ht="29" x14ac:dyDescent="0.2">
      <c r="A403" s="175" t="s">
        <v>386</v>
      </c>
      <c r="B403" s="164" t="s">
        <v>38</v>
      </c>
      <c r="C403" s="165" t="s">
        <v>39</v>
      </c>
      <c r="D403" s="157">
        <v>9</v>
      </c>
      <c r="E403" s="158">
        <v>9</v>
      </c>
      <c r="F403" s="158"/>
      <c r="G403" s="158"/>
      <c r="H403" s="181">
        <f t="shared" si="42"/>
        <v>0</v>
      </c>
      <c r="I403" s="186">
        <v>435</v>
      </c>
      <c r="J403" s="27">
        <v>304</v>
      </c>
      <c r="K403" s="27">
        <v>14</v>
      </c>
      <c r="L403" s="167">
        <f t="shared" si="43"/>
        <v>4.6052631578947366E-2</v>
      </c>
      <c r="M403" s="187">
        <v>1</v>
      </c>
      <c r="N403" s="27">
        <v>131</v>
      </c>
      <c r="O403" s="184">
        <f t="shared" si="44"/>
        <v>0.30045871559633025</v>
      </c>
      <c r="P403" s="159">
        <f t="shared" si="45"/>
        <v>444</v>
      </c>
      <c r="Q403" s="160">
        <f t="shared" si="46"/>
        <v>314</v>
      </c>
      <c r="R403" s="160">
        <f t="shared" si="47"/>
        <v>131</v>
      </c>
      <c r="S403" s="176">
        <f t="shared" si="48"/>
        <v>0.29438202247191009</v>
      </c>
      <c r="T403" s="227"/>
    </row>
    <row r="404" spans="1:20" x14ac:dyDescent="0.2">
      <c r="A404" s="175" t="s">
        <v>386</v>
      </c>
      <c r="B404" s="164" t="s">
        <v>40</v>
      </c>
      <c r="C404" s="165" t="s">
        <v>41</v>
      </c>
      <c r="D404" s="157">
        <v>18</v>
      </c>
      <c r="E404" s="158">
        <v>12</v>
      </c>
      <c r="F404" s="158"/>
      <c r="G404" s="158">
        <v>3</v>
      </c>
      <c r="H404" s="181">
        <f t="shared" si="42"/>
        <v>0.2</v>
      </c>
      <c r="I404" s="186">
        <v>71195</v>
      </c>
      <c r="J404" s="27">
        <v>66564</v>
      </c>
      <c r="K404" s="27">
        <v>19324</v>
      </c>
      <c r="L404" s="167">
        <f t="shared" si="43"/>
        <v>0.29030707289225405</v>
      </c>
      <c r="M404" s="187">
        <v>2</v>
      </c>
      <c r="N404" s="27">
        <v>3400</v>
      </c>
      <c r="O404" s="184">
        <f t="shared" si="44"/>
        <v>4.8595031872623845E-2</v>
      </c>
      <c r="P404" s="159">
        <f t="shared" si="45"/>
        <v>71213</v>
      </c>
      <c r="Q404" s="160">
        <f t="shared" si="46"/>
        <v>66578</v>
      </c>
      <c r="R404" s="160">
        <f t="shared" si="47"/>
        <v>3403</v>
      </c>
      <c r="S404" s="176">
        <f t="shared" si="48"/>
        <v>4.8627484602963664E-2</v>
      </c>
      <c r="T404" s="227"/>
    </row>
    <row r="405" spans="1:20" x14ac:dyDescent="0.2">
      <c r="A405" s="175" t="s">
        <v>386</v>
      </c>
      <c r="B405" s="164" t="s">
        <v>40</v>
      </c>
      <c r="C405" s="165" t="s">
        <v>325</v>
      </c>
      <c r="D405" s="157">
        <v>1</v>
      </c>
      <c r="E405" s="158">
        <v>1</v>
      </c>
      <c r="F405" s="158"/>
      <c r="G405" s="158"/>
      <c r="H405" s="181">
        <f t="shared" si="42"/>
        <v>0</v>
      </c>
      <c r="I405" s="186">
        <v>31041</v>
      </c>
      <c r="J405" s="27">
        <v>29243</v>
      </c>
      <c r="K405" s="27">
        <v>3898</v>
      </c>
      <c r="L405" s="167">
        <f t="shared" si="43"/>
        <v>0.13329685736757516</v>
      </c>
      <c r="M405" s="187"/>
      <c r="N405" s="27">
        <v>1149</v>
      </c>
      <c r="O405" s="184">
        <f t="shared" si="44"/>
        <v>3.7806001579362987E-2</v>
      </c>
      <c r="P405" s="159">
        <f t="shared" si="45"/>
        <v>31042</v>
      </c>
      <c r="Q405" s="160">
        <f t="shared" si="46"/>
        <v>29244</v>
      </c>
      <c r="R405" s="160">
        <f t="shared" si="47"/>
        <v>1149</v>
      </c>
      <c r="S405" s="176">
        <f t="shared" si="48"/>
        <v>3.7804757674464513E-2</v>
      </c>
      <c r="T405" s="227"/>
    </row>
    <row r="406" spans="1:20" ht="29" x14ac:dyDescent="0.2">
      <c r="A406" s="175" t="s">
        <v>386</v>
      </c>
      <c r="B406" s="164" t="s">
        <v>40</v>
      </c>
      <c r="C406" s="165" t="s">
        <v>43</v>
      </c>
      <c r="D406" s="157">
        <v>1</v>
      </c>
      <c r="E406" s="158"/>
      <c r="F406" s="158"/>
      <c r="G406" s="158"/>
      <c r="H406" s="181" t="str">
        <f t="shared" si="42"/>
        <v/>
      </c>
      <c r="I406" s="186">
        <v>44143</v>
      </c>
      <c r="J406" s="27">
        <v>40392</v>
      </c>
      <c r="K406" s="27">
        <v>11715</v>
      </c>
      <c r="L406" s="167">
        <f t="shared" si="43"/>
        <v>0.29003267973856212</v>
      </c>
      <c r="M406" s="187"/>
      <c r="N406" s="27">
        <v>2670</v>
      </c>
      <c r="O406" s="184">
        <f t="shared" si="44"/>
        <v>6.2003622683572526E-2</v>
      </c>
      <c r="P406" s="159">
        <f t="shared" si="45"/>
        <v>44144</v>
      </c>
      <c r="Q406" s="160">
        <f t="shared" si="46"/>
        <v>40392</v>
      </c>
      <c r="R406" s="160">
        <f t="shared" si="47"/>
        <v>2670</v>
      </c>
      <c r="S406" s="176">
        <f t="shared" si="48"/>
        <v>6.2003622683572526E-2</v>
      </c>
      <c r="T406" s="227"/>
    </row>
    <row r="407" spans="1:20" x14ac:dyDescent="0.2">
      <c r="A407" s="175" t="s">
        <v>386</v>
      </c>
      <c r="B407" s="164" t="s">
        <v>40</v>
      </c>
      <c r="C407" s="165" t="s">
        <v>44</v>
      </c>
      <c r="D407" s="157">
        <v>2</v>
      </c>
      <c r="E407" s="158">
        <v>2</v>
      </c>
      <c r="F407" s="158"/>
      <c r="G407" s="158"/>
      <c r="H407" s="181">
        <f t="shared" si="42"/>
        <v>0</v>
      </c>
      <c r="I407" s="186">
        <v>84480</v>
      </c>
      <c r="J407" s="27">
        <v>79031</v>
      </c>
      <c r="K407" s="27">
        <v>13516</v>
      </c>
      <c r="L407" s="167">
        <f t="shared" si="43"/>
        <v>0.17102149789323176</v>
      </c>
      <c r="M407" s="187"/>
      <c r="N407" s="27">
        <v>3876</v>
      </c>
      <c r="O407" s="184">
        <f t="shared" si="44"/>
        <v>4.675117903192734E-2</v>
      </c>
      <c r="P407" s="159">
        <f t="shared" si="45"/>
        <v>84482</v>
      </c>
      <c r="Q407" s="160">
        <f t="shared" si="46"/>
        <v>79033</v>
      </c>
      <c r="R407" s="160">
        <f t="shared" si="47"/>
        <v>3876</v>
      </c>
      <c r="S407" s="176">
        <f t="shared" si="48"/>
        <v>4.6750051261021122E-2</v>
      </c>
      <c r="T407" s="227"/>
    </row>
    <row r="408" spans="1:20" x14ac:dyDescent="0.2">
      <c r="A408" s="175" t="s">
        <v>386</v>
      </c>
      <c r="B408" s="164" t="s">
        <v>40</v>
      </c>
      <c r="C408" s="165" t="s">
        <v>477</v>
      </c>
      <c r="D408" s="157"/>
      <c r="E408" s="158"/>
      <c r="F408" s="158"/>
      <c r="G408" s="158"/>
      <c r="H408" s="181" t="str">
        <f t="shared" si="42"/>
        <v/>
      </c>
      <c r="I408" s="186">
        <v>8693</v>
      </c>
      <c r="J408" s="27">
        <v>7057</v>
      </c>
      <c r="K408" s="27">
        <v>1378</v>
      </c>
      <c r="L408" s="167">
        <f t="shared" si="43"/>
        <v>0.19526711067025648</v>
      </c>
      <c r="M408" s="187"/>
      <c r="N408" s="27">
        <v>1396</v>
      </c>
      <c r="O408" s="184">
        <f t="shared" si="44"/>
        <v>0.16514846799952679</v>
      </c>
      <c r="P408" s="159">
        <f t="shared" si="45"/>
        <v>8693</v>
      </c>
      <c r="Q408" s="160">
        <f t="shared" si="46"/>
        <v>7057</v>
      </c>
      <c r="R408" s="160">
        <f t="shared" si="47"/>
        <v>1396</v>
      </c>
      <c r="S408" s="176">
        <f t="shared" si="48"/>
        <v>0.16514846799952679</v>
      </c>
      <c r="T408" s="227"/>
    </row>
    <row r="409" spans="1:20" x14ac:dyDescent="0.2">
      <c r="A409" s="175" t="s">
        <v>386</v>
      </c>
      <c r="B409" s="164" t="s">
        <v>40</v>
      </c>
      <c r="C409" s="165" t="s">
        <v>326</v>
      </c>
      <c r="D409" s="157">
        <v>2</v>
      </c>
      <c r="E409" s="158">
        <v>2</v>
      </c>
      <c r="F409" s="158"/>
      <c r="G409" s="158"/>
      <c r="H409" s="181">
        <f t="shared" si="42"/>
        <v>0</v>
      </c>
      <c r="I409" s="186">
        <v>31559</v>
      </c>
      <c r="J409" s="27">
        <v>29677</v>
      </c>
      <c r="K409" s="27">
        <v>3275</v>
      </c>
      <c r="L409" s="167">
        <f t="shared" si="43"/>
        <v>0.11035482023115543</v>
      </c>
      <c r="M409" s="187">
        <v>19</v>
      </c>
      <c r="N409" s="27">
        <v>1514</v>
      </c>
      <c r="O409" s="184">
        <f t="shared" si="44"/>
        <v>4.8510092918936237E-2</v>
      </c>
      <c r="P409" s="159">
        <f t="shared" si="45"/>
        <v>31561</v>
      </c>
      <c r="Q409" s="160">
        <f t="shared" si="46"/>
        <v>29698</v>
      </c>
      <c r="R409" s="160">
        <f t="shared" si="47"/>
        <v>1514</v>
      </c>
      <c r="S409" s="176">
        <f t="shared" si="48"/>
        <v>4.8506984493143661E-2</v>
      </c>
      <c r="T409" s="227"/>
    </row>
    <row r="410" spans="1:20" x14ac:dyDescent="0.2">
      <c r="A410" s="175" t="s">
        <v>386</v>
      </c>
      <c r="B410" s="164" t="s">
        <v>45</v>
      </c>
      <c r="C410" s="165" t="s">
        <v>46</v>
      </c>
      <c r="D410" s="157">
        <v>10</v>
      </c>
      <c r="E410" s="158">
        <v>7</v>
      </c>
      <c r="F410" s="158"/>
      <c r="G410" s="158"/>
      <c r="H410" s="181">
        <f t="shared" si="42"/>
        <v>0</v>
      </c>
      <c r="I410" s="186">
        <v>96</v>
      </c>
      <c r="J410" s="27">
        <v>84</v>
      </c>
      <c r="K410" s="27">
        <v>34</v>
      </c>
      <c r="L410" s="167">
        <f t="shared" si="43"/>
        <v>0.40476190476190477</v>
      </c>
      <c r="M410" s="187"/>
      <c r="N410" s="27">
        <v>8</v>
      </c>
      <c r="O410" s="184">
        <f t="shared" si="44"/>
        <v>8.6956521739130432E-2</v>
      </c>
      <c r="P410" s="159">
        <f t="shared" si="45"/>
        <v>106</v>
      </c>
      <c r="Q410" s="160">
        <f t="shared" si="46"/>
        <v>91</v>
      </c>
      <c r="R410" s="160">
        <f t="shared" si="47"/>
        <v>8</v>
      </c>
      <c r="S410" s="176">
        <f t="shared" si="48"/>
        <v>8.0808080808080815E-2</v>
      </c>
      <c r="T410" s="227"/>
    </row>
    <row r="411" spans="1:20" x14ac:dyDescent="0.2">
      <c r="A411" s="175" t="s">
        <v>386</v>
      </c>
      <c r="B411" s="164" t="s">
        <v>327</v>
      </c>
      <c r="C411" s="165" t="s">
        <v>328</v>
      </c>
      <c r="D411" s="157"/>
      <c r="E411" s="158"/>
      <c r="F411" s="158"/>
      <c r="G411" s="158"/>
      <c r="H411" s="181" t="str">
        <f t="shared" si="42"/>
        <v/>
      </c>
      <c r="I411" s="186">
        <v>3767</v>
      </c>
      <c r="J411" s="27">
        <v>1370</v>
      </c>
      <c r="K411" s="27">
        <v>372</v>
      </c>
      <c r="L411" s="167">
        <f t="shared" si="43"/>
        <v>0.27153284671532846</v>
      </c>
      <c r="M411" s="187">
        <v>4</v>
      </c>
      <c r="N411" s="27">
        <v>2174</v>
      </c>
      <c r="O411" s="184">
        <f t="shared" si="44"/>
        <v>0.612739571589628</v>
      </c>
      <c r="P411" s="159">
        <f t="shared" si="45"/>
        <v>3767</v>
      </c>
      <c r="Q411" s="160">
        <f t="shared" si="46"/>
        <v>1374</v>
      </c>
      <c r="R411" s="160">
        <f t="shared" si="47"/>
        <v>2174</v>
      </c>
      <c r="S411" s="176">
        <f t="shared" si="48"/>
        <v>0.612739571589628</v>
      </c>
      <c r="T411" s="227"/>
    </row>
    <row r="412" spans="1:20" x14ac:dyDescent="0.2">
      <c r="A412" s="175" t="s">
        <v>386</v>
      </c>
      <c r="B412" s="164" t="s">
        <v>327</v>
      </c>
      <c r="C412" s="165" t="s">
        <v>329</v>
      </c>
      <c r="D412" s="157"/>
      <c r="E412" s="158"/>
      <c r="F412" s="158"/>
      <c r="G412" s="158"/>
      <c r="H412" s="181" t="str">
        <f t="shared" si="42"/>
        <v/>
      </c>
      <c r="I412" s="186">
        <v>1</v>
      </c>
      <c r="J412" s="27"/>
      <c r="K412" s="27"/>
      <c r="L412" s="167" t="str">
        <f t="shared" si="43"/>
        <v/>
      </c>
      <c r="M412" s="187"/>
      <c r="N412" s="27"/>
      <c r="O412" s="184" t="str">
        <f t="shared" si="44"/>
        <v/>
      </c>
      <c r="P412" s="159">
        <f t="shared" si="45"/>
        <v>1</v>
      </c>
      <c r="Q412" s="160" t="str">
        <f t="shared" si="46"/>
        <v/>
      </c>
      <c r="R412" s="160" t="str">
        <f t="shared" si="47"/>
        <v/>
      </c>
      <c r="S412" s="176" t="str">
        <f t="shared" si="48"/>
        <v/>
      </c>
      <c r="T412" s="227"/>
    </row>
    <row r="413" spans="1:20" ht="29" x14ac:dyDescent="0.2">
      <c r="A413" s="175" t="s">
        <v>386</v>
      </c>
      <c r="B413" s="164" t="s">
        <v>523</v>
      </c>
      <c r="C413" s="165" t="s">
        <v>330</v>
      </c>
      <c r="D413" s="157">
        <v>25</v>
      </c>
      <c r="E413" s="158">
        <v>14</v>
      </c>
      <c r="F413" s="158"/>
      <c r="G413" s="158">
        <v>2</v>
      </c>
      <c r="H413" s="181">
        <f t="shared" si="42"/>
        <v>0.125</v>
      </c>
      <c r="I413" s="186">
        <v>15799</v>
      </c>
      <c r="J413" s="27">
        <v>9615</v>
      </c>
      <c r="K413" s="27">
        <v>2004</v>
      </c>
      <c r="L413" s="167">
        <f t="shared" si="43"/>
        <v>0.20842433697347895</v>
      </c>
      <c r="M413" s="187"/>
      <c r="N413" s="27">
        <v>5292</v>
      </c>
      <c r="O413" s="184">
        <f t="shared" si="44"/>
        <v>0.35500100623867981</v>
      </c>
      <c r="P413" s="159">
        <f t="shared" si="45"/>
        <v>15824</v>
      </c>
      <c r="Q413" s="160">
        <f t="shared" si="46"/>
        <v>9629</v>
      </c>
      <c r="R413" s="160">
        <f t="shared" si="47"/>
        <v>5294</v>
      </c>
      <c r="S413" s="176">
        <f t="shared" si="48"/>
        <v>0.35475440595054614</v>
      </c>
      <c r="T413" s="227"/>
    </row>
    <row r="414" spans="1:20" ht="29" x14ac:dyDescent="0.2">
      <c r="A414" s="175" t="s">
        <v>386</v>
      </c>
      <c r="B414" s="164" t="s">
        <v>523</v>
      </c>
      <c r="C414" s="165" t="s">
        <v>331</v>
      </c>
      <c r="D414" s="157">
        <v>3</v>
      </c>
      <c r="E414" s="158">
        <v>1</v>
      </c>
      <c r="F414" s="158"/>
      <c r="G414" s="158">
        <v>2</v>
      </c>
      <c r="H414" s="181">
        <f t="shared" si="42"/>
        <v>0.66666666666666663</v>
      </c>
      <c r="I414" s="186">
        <v>4932</v>
      </c>
      <c r="J414" s="27">
        <v>3110</v>
      </c>
      <c r="K414" s="27">
        <v>610</v>
      </c>
      <c r="L414" s="167">
        <f t="shared" si="43"/>
        <v>0.19614147909967847</v>
      </c>
      <c r="M414" s="187"/>
      <c r="N414" s="27">
        <v>1643</v>
      </c>
      <c r="O414" s="184">
        <f t="shared" si="44"/>
        <v>0.34567641489585527</v>
      </c>
      <c r="P414" s="159">
        <f t="shared" si="45"/>
        <v>4935</v>
      </c>
      <c r="Q414" s="160">
        <f t="shared" si="46"/>
        <v>3111</v>
      </c>
      <c r="R414" s="160">
        <f t="shared" si="47"/>
        <v>1645</v>
      </c>
      <c r="S414" s="176">
        <f t="shared" si="48"/>
        <v>0.345878889823381</v>
      </c>
      <c r="T414" s="227"/>
    </row>
    <row r="415" spans="1:20" ht="43" x14ac:dyDescent="0.2">
      <c r="A415" s="175" t="s">
        <v>386</v>
      </c>
      <c r="B415" s="164" t="s">
        <v>522</v>
      </c>
      <c r="C415" s="165" t="s">
        <v>47</v>
      </c>
      <c r="D415" s="157"/>
      <c r="E415" s="158"/>
      <c r="F415" s="158"/>
      <c r="G415" s="158"/>
      <c r="H415" s="181" t="str">
        <f t="shared" si="42"/>
        <v/>
      </c>
      <c r="I415" s="186">
        <v>93</v>
      </c>
      <c r="J415" s="27">
        <v>75</v>
      </c>
      <c r="K415" s="27">
        <v>1</v>
      </c>
      <c r="L415" s="167">
        <f t="shared" si="43"/>
        <v>1.3333333333333334E-2</v>
      </c>
      <c r="M415" s="187">
        <v>48</v>
      </c>
      <c r="N415" s="27">
        <v>5</v>
      </c>
      <c r="O415" s="184">
        <f t="shared" si="44"/>
        <v>3.90625E-2</v>
      </c>
      <c r="P415" s="159">
        <f t="shared" si="45"/>
        <v>93</v>
      </c>
      <c r="Q415" s="160">
        <f t="shared" si="46"/>
        <v>123</v>
      </c>
      <c r="R415" s="160">
        <f t="shared" si="47"/>
        <v>5</v>
      </c>
      <c r="S415" s="176">
        <f t="shared" si="48"/>
        <v>3.90625E-2</v>
      </c>
      <c r="T415" s="227"/>
    </row>
    <row r="416" spans="1:20" x14ac:dyDescent="0.2">
      <c r="A416" s="175" t="s">
        <v>386</v>
      </c>
      <c r="B416" s="164" t="s">
        <v>48</v>
      </c>
      <c r="C416" s="165" t="s">
        <v>49</v>
      </c>
      <c r="D416" s="157"/>
      <c r="E416" s="158"/>
      <c r="F416" s="158"/>
      <c r="G416" s="158"/>
      <c r="H416" s="181" t="str">
        <f t="shared" si="42"/>
        <v/>
      </c>
      <c r="I416" s="186">
        <v>2</v>
      </c>
      <c r="J416" s="27">
        <v>2</v>
      </c>
      <c r="K416" s="27">
        <v>2</v>
      </c>
      <c r="L416" s="167">
        <f t="shared" si="43"/>
        <v>1</v>
      </c>
      <c r="M416" s="187"/>
      <c r="N416" s="27"/>
      <c r="O416" s="184">
        <f t="shared" si="44"/>
        <v>0</v>
      </c>
      <c r="P416" s="159">
        <f t="shared" si="45"/>
        <v>2</v>
      </c>
      <c r="Q416" s="160">
        <f t="shared" si="46"/>
        <v>2</v>
      </c>
      <c r="R416" s="160" t="str">
        <f t="shared" si="47"/>
        <v/>
      </c>
      <c r="S416" s="176" t="str">
        <f t="shared" si="48"/>
        <v/>
      </c>
      <c r="T416" s="227"/>
    </row>
    <row r="417" spans="1:20" x14ac:dyDescent="0.2">
      <c r="A417" s="175" t="s">
        <v>386</v>
      </c>
      <c r="B417" s="164" t="s">
        <v>50</v>
      </c>
      <c r="C417" s="165" t="s">
        <v>394</v>
      </c>
      <c r="D417" s="157">
        <v>76</v>
      </c>
      <c r="E417" s="158">
        <v>34</v>
      </c>
      <c r="F417" s="158"/>
      <c r="G417" s="158">
        <v>28</v>
      </c>
      <c r="H417" s="181">
        <f t="shared" si="42"/>
        <v>0.45161290322580644</v>
      </c>
      <c r="I417" s="186">
        <v>54283</v>
      </c>
      <c r="J417" s="27">
        <v>36493</v>
      </c>
      <c r="K417" s="27">
        <v>12767</v>
      </c>
      <c r="L417" s="167">
        <f t="shared" si="43"/>
        <v>0.34984791603869236</v>
      </c>
      <c r="M417" s="187">
        <v>8</v>
      </c>
      <c r="N417" s="27">
        <v>18290</v>
      </c>
      <c r="O417" s="184">
        <f t="shared" si="44"/>
        <v>0.33381394754612986</v>
      </c>
      <c r="P417" s="159">
        <f t="shared" si="45"/>
        <v>54359</v>
      </c>
      <c r="Q417" s="160">
        <f t="shared" si="46"/>
        <v>36535</v>
      </c>
      <c r="R417" s="160">
        <f t="shared" si="47"/>
        <v>18318</v>
      </c>
      <c r="S417" s="176">
        <f t="shared" si="48"/>
        <v>0.33394709496290087</v>
      </c>
      <c r="T417" s="227"/>
    </row>
    <row r="418" spans="1:20" x14ac:dyDescent="0.2">
      <c r="A418" s="175" t="s">
        <v>386</v>
      </c>
      <c r="B418" s="164" t="s">
        <v>53</v>
      </c>
      <c r="C418" s="165" t="s">
        <v>54</v>
      </c>
      <c r="D418" s="157">
        <v>873</v>
      </c>
      <c r="E418" s="158">
        <v>801</v>
      </c>
      <c r="F418" s="158"/>
      <c r="G418" s="158">
        <v>57</v>
      </c>
      <c r="H418" s="181">
        <f t="shared" si="42"/>
        <v>6.6433566433566432E-2</v>
      </c>
      <c r="I418" s="186">
        <v>3891</v>
      </c>
      <c r="J418" s="27">
        <v>2299</v>
      </c>
      <c r="K418" s="27">
        <v>504</v>
      </c>
      <c r="L418" s="167">
        <f t="shared" si="43"/>
        <v>0.21922575032622879</v>
      </c>
      <c r="M418" s="187"/>
      <c r="N418" s="27">
        <v>1572</v>
      </c>
      <c r="O418" s="184">
        <f t="shared" si="44"/>
        <v>0.4060966158615345</v>
      </c>
      <c r="P418" s="159">
        <f t="shared" si="45"/>
        <v>4764</v>
      </c>
      <c r="Q418" s="160">
        <f t="shared" si="46"/>
        <v>3100</v>
      </c>
      <c r="R418" s="160">
        <f t="shared" si="47"/>
        <v>1629</v>
      </c>
      <c r="S418" s="176">
        <f t="shared" si="48"/>
        <v>0.34447028970183974</v>
      </c>
      <c r="T418" s="227"/>
    </row>
    <row r="419" spans="1:20" x14ac:dyDescent="0.2">
      <c r="A419" s="175" t="s">
        <v>386</v>
      </c>
      <c r="B419" s="164" t="s">
        <v>55</v>
      </c>
      <c r="C419" s="165" t="s">
        <v>56</v>
      </c>
      <c r="D419" s="157"/>
      <c r="E419" s="158"/>
      <c r="F419" s="158"/>
      <c r="G419" s="158"/>
      <c r="H419" s="181" t="str">
        <f t="shared" si="42"/>
        <v/>
      </c>
      <c r="I419" s="186">
        <v>588</v>
      </c>
      <c r="J419" s="27">
        <v>429</v>
      </c>
      <c r="K419" s="27">
        <v>44</v>
      </c>
      <c r="L419" s="167">
        <f t="shared" si="43"/>
        <v>0.10256410256410256</v>
      </c>
      <c r="M419" s="187"/>
      <c r="N419" s="27">
        <v>83</v>
      </c>
      <c r="O419" s="184">
        <f t="shared" si="44"/>
        <v>0.162109375</v>
      </c>
      <c r="P419" s="159">
        <f t="shared" si="45"/>
        <v>588</v>
      </c>
      <c r="Q419" s="160">
        <f t="shared" si="46"/>
        <v>429</v>
      </c>
      <c r="R419" s="160">
        <f t="shared" si="47"/>
        <v>83</v>
      </c>
      <c r="S419" s="176">
        <f t="shared" si="48"/>
        <v>0.162109375</v>
      </c>
      <c r="T419" s="227"/>
    </row>
    <row r="420" spans="1:20" x14ac:dyDescent="0.2">
      <c r="A420" s="175" t="s">
        <v>386</v>
      </c>
      <c r="B420" s="164" t="s">
        <v>59</v>
      </c>
      <c r="C420" s="165" t="s">
        <v>266</v>
      </c>
      <c r="D420" s="157"/>
      <c r="E420" s="158"/>
      <c r="F420" s="158"/>
      <c r="G420" s="158"/>
      <c r="H420" s="181" t="str">
        <f t="shared" si="42"/>
        <v/>
      </c>
      <c r="I420" s="186">
        <v>4</v>
      </c>
      <c r="J420" s="27">
        <v>4</v>
      </c>
      <c r="K420" s="27"/>
      <c r="L420" s="167">
        <f t="shared" si="43"/>
        <v>0</v>
      </c>
      <c r="M420" s="187"/>
      <c r="N420" s="27"/>
      <c r="O420" s="184">
        <f t="shared" si="44"/>
        <v>0</v>
      </c>
      <c r="P420" s="159">
        <f t="shared" si="45"/>
        <v>4</v>
      </c>
      <c r="Q420" s="160">
        <f t="shared" si="46"/>
        <v>4</v>
      </c>
      <c r="R420" s="160" t="str">
        <f t="shared" si="47"/>
        <v/>
      </c>
      <c r="S420" s="176" t="str">
        <f t="shared" si="48"/>
        <v/>
      </c>
      <c r="T420" s="227"/>
    </row>
    <row r="421" spans="1:20" x14ac:dyDescent="0.2">
      <c r="A421" s="175" t="s">
        <v>386</v>
      </c>
      <c r="B421" s="164" t="s">
        <v>332</v>
      </c>
      <c r="C421" s="165" t="s">
        <v>332</v>
      </c>
      <c r="D421" s="157">
        <v>1</v>
      </c>
      <c r="E421" s="158"/>
      <c r="F421" s="158"/>
      <c r="G421" s="158"/>
      <c r="H421" s="181" t="str">
        <f t="shared" si="42"/>
        <v/>
      </c>
      <c r="I421" s="186">
        <v>4661</v>
      </c>
      <c r="J421" s="27">
        <v>3292</v>
      </c>
      <c r="K421" s="27">
        <v>1017</v>
      </c>
      <c r="L421" s="167">
        <f t="shared" si="43"/>
        <v>0.30893074119076547</v>
      </c>
      <c r="M421" s="187">
        <v>1</v>
      </c>
      <c r="N421" s="27">
        <v>1137</v>
      </c>
      <c r="O421" s="184">
        <f t="shared" si="44"/>
        <v>0.25665914221218961</v>
      </c>
      <c r="P421" s="159">
        <f t="shared" si="45"/>
        <v>4662</v>
      </c>
      <c r="Q421" s="160">
        <f t="shared" si="46"/>
        <v>3293</v>
      </c>
      <c r="R421" s="160">
        <f t="shared" si="47"/>
        <v>1137</v>
      </c>
      <c r="S421" s="176">
        <f t="shared" si="48"/>
        <v>0.25665914221218961</v>
      </c>
      <c r="T421" s="227"/>
    </row>
    <row r="422" spans="1:20" ht="29" x14ac:dyDescent="0.2">
      <c r="A422" s="175" t="s">
        <v>386</v>
      </c>
      <c r="B422" s="164" t="s">
        <v>60</v>
      </c>
      <c r="C422" s="165" t="s">
        <v>61</v>
      </c>
      <c r="D422" s="157">
        <v>2</v>
      </c>
      <c r="E422" s="158">
        <v>2</v>
      </c>
      <c r="F422" s="158"/>
      <c r="G422" s="158"/>
      <c r="H422" s="181">
        <f t="shared" si="42"/>
        <v>0</v>
      </c>
      <c r="I422" s="186">
        <v>5166</v>
      </c>
      <c r="J422" s="27">
        <v>3816</v>
      </c>
      <c r="K422" s="27">
        <v>1285</v>
      </c>
      <c r="L422" s="167">
        <f t="shared" si="43"/>
        <v>0.3367400419287212</v>
      </c>
      <c r="M422" s="187"/>
      <c r="N422" s="27">
        <v>1168</v>
      </c>
      <c r="O422" s="184">
        <f t="shared" si="44"/>
        <v>0.23434991974317818</v>
      </c>
      <c r="P422" s="159">
        <f t="shared" si="45"/>
        <v>5168</v>
      </c>
      <c r="Q422" s="160">
        <f t="shared" si="46"/>
        <v>3818</v>
      </c>
      <c r="R422" s="160">
        <f t="shared" si="47"/>
        <v>1168</v>
      </c>
      <c r="S422" s="176">
        <f t="shared" si="48"/>
        <v>0.23425591656638589</v>
      </c>
      <c r="T422" s="227"/>
    </row>
    <row r="423" spans="1:20" x14ac:dyDescent="0.2">
      <c r="A423" s="175" t="s">
        <v>386</v>
      </c>
      <c r="B423" s="164" t="s">
        <v>62</v>
      </c>
      <c r="C423" s="165" t="s">
        <v>267</v>
      </c>
      <c r="D423" s="157">
        <v>3</v>
      </c>
      <c r="E423" s="158"/>
      <c r="F423" s="158"/>
      <c r="G423" s="158">
        <v>2</v>
      </c>
      <c r="H423" s="181">
        <f t="shared" si="42"/>
        <v>1</v>
      </c>
      <c r="I423" s="186">
        <v>5120</v>
      </c>
      <c r="J423" s="27">
        <v>3772</v>
      </c>
      <c r="K423" s="27">
        <v>902</v>
      </c>
      <c r="L423" s="167">
        <f t="shared" si="43"/>
        <v>0.2391304347826087</v>
      </c>
      <c r="M423" s="187"/>
      <c r="N423" s="27">
        <v>1342</v>
      </c>
      <c r="O423" s="184">
        <f t="shared" si="44"/>
        <v>0.26241689479859209</v>
      </c>
      <c r="P423" s="159">
        <f t="shared" si="45"/>
        <v>5123</v>
      </c>
      <c r="Q423" s="160">
        <f t="shared" si="46"/>
        <v>3772</v>
      </c>
      <c r="R423" s="160">
        <f t="shared" si="47"/>
        <v>1344</v>
      </c>
      <c r="S423" s="176">
        <f t="shared" si="48"/>
        <v>0.26270523846755278</v>
      </c>
      <c r="T423" s="227"/>
    </row>
    <row r="424" spans="1:20" x14ac:dyDescent="0.2">
      <c r="A424" s="175" t="s">
        <v>386</v>
      </c>
      <c r="B424" s="164" t="s">
        <v>63</v>
      </c>
      <c r="C424" s="165" t="s">
        <v>64</v>
      </c>
      <c r="D424" s="157">
        <v>3</v>
      </c>
      <c r="E424" s="158">
        <v>2</v>
      </c>
      <c r="F424" s="158"/>
      <c r="G424" s="158"/>
      <c r="H424" s="181">
        <f t="shared" si="42"/>
        <v>0</v>
      </c>
      <c r="I424" s="186">
        <v>38424</v>
      </c>
      <c r="J424" s="27">
        <v>33301</v>
      </c>
      <c r="K424" s="27">
        <v>16751</v>
      </c>
      <c r="L424" s="167">
        <f t="shared" si="43"/>
        <v>0.50301792738956785</v>
      </c>
      <c r="M424" s="187">
        <v>121</v>
      </c>
      <c r="N424" s="27">
        <v>4917</v>
      </c>
      <c r="O424" s="184">
        <f t="shared" si="44"/>
        <v>0.12825060643209266</v>
      </c>
      <c r="P424" s="159">
        <f t="shared" si="45"/>
        <v>38427</v>
      </c>
      <c r="Q424" s="160">
        <f t="shared" si="46"/>
        <v>33424</v>
      </c>
      <c r="R424" s="160">
        <f t="shared" si="47"/>
        <v>4917</v>
      </c>
      <c r="S424" s="176">
        <f t="shared" si="48"/>
        <v>0.12824391643410449</v>
      </c>
      <c r="T424" s="227"/>
    </row>
    <row r="425" spans="1:20" ht="29" x14ac:dyDescent="0.2">
      <c r="A425" s="175" t="s">
        <v>386</v>
      </c>
      <c r="B425" s="164" t="s">
        <v>237</v>
      </c>
      <c r="C425" s="165" t="s">
        <v>272</v>
      </c>
      <c r="D425" s="157">
        <v>2</v>
      </c>
      <c r="E425" s="158">
        <v>2</v>
      </c>
      <c r="F425" s="158"/>
      <c r="G425" s="158"/>
      <c r="H425" s="181">
        <f t="shared" si="42"/>
        <v>0</v>
      </c>
      <c r="I425" s="186">
        <v>1143</v>
      </c>
      <c r="J425" s="27">
        <v>760</v>
      </c>
      <c r="K425" s="27">
        <v>234</v>
      </c>
      <c r="L425" s="167">
        <f t="shared" si="43"/>
        <v>0.30789473684210528</v>
      </c>
      <c r="M425" s="187">
        <v>91</v>
      </c>
      <c r="N425" s="27">
        <v>331</v>
      </c>
      <c r="O425" s="184">
        <f t="shared" si="44"/>
        <v>0.28003384094754652</v>
      </c>
      <c r="P425" s="159">
        <f t="shared" si="45"/>
        <v>1145</v>
      </c>
      <c r="Q425" s="160">
        <f t="shared" si="46"/>
        <v>853</v>
      </c>
      <c r="R425" s="160">
        <f t="shared" si="47"/>
        <v>331</v>
      </c>
      <c r="S425" s="176">
        <f t="shared" si="48"/>
        <v>0.2795608108108108</v>
      </c>
      <c r="T425" s="227"/>
    </row>
    <row r="426" spans="1:20" x14ac:dyDescent="0.2">
      <c r="A426" s="175" t="s">
        <v>386</v>
      </c>
      <c r="B426" s="164" t="s">
        <v>67</v>
      </c>
      <c r="C426" s="165" t="s">
        <v>68</v>
      </c>
      <c r="D426" s="157">
        <v>15</v>
      </c>
      <c r="E426" s="158">
        <v>9</v>
      </c>
      <c r="F426" s="158"/>
      <c r="G426" s="158">
        <v>3</v>
      </c>
      <c r="H426" s="181">
        <f t="shared" si="42"/>
        <v>0.25</v>
      </c>
      <c r="I426" s="186">
        <v>3831</v>
      </c>
      <c r="J426" s="27">
        <v>2450</v>
      </c>
      <c r="K426" s="27">
        <v>464</v>
      </c>
      <c r="L426" s="167">
        <f t="shared" si="43"/>
        <v>0.18938775510204081</v>
      </c>
      <c r="M426" s="187">
        <v>20</v>
      </c>
      <c r="N426" s="27">
        <v>1247</v>
      </c>
      <c r="O426" s="184">
        <f t="shared" si="44"/>
        <v>0.33548560667204735</v>
      </c>
      <c r="P426" s="159">
        <f t="shared" si="45"/>
        <v>3846</v>
      </c>
      <c r="Q426" s="160">
        <f t="shared" si="46"/>
        <v>2479</v>
      </c>
      <c r="R426" s="160">
        <f t="shared" si="47"/>
        <v>1250</v>
      </c>
      <c r="S426" s="176">
        <f t="shared" si="48"/>
        <v>0.33521051220166265</v>
      </c>
      <c r="T426" s="227"/>
    </row>
    <row r="427" spans="1:20" x14ac:dyDescent="0.2">
      <c r="A427" s="175" t="s">
        <v>386</v>
      </c>
      <c r="B427" s="164" t="s">
        <v>72</v>
      </c>
      <c r="C427" s="165" t="s">
        <v>244</v>
      </c>
      <c r="D427" s="157"/>
      <c r="E427" s="158"/>
      <c r="F427" s="158"/>
      <c r="G427" s="158"/>
      <c r="H427" s="181" t="str">
        <f t="shared" si="42"/>
        <v/>
      </c>
      <c r="I427" s="186">
        <v>7</v>
      </c>
      <c r="J427" s="27"/>
      <c r="K427" s="27"/>
      <c r="L427" s="167" t="str">
        <f t="shared" si="43"/>
        <v/>
      </c>
      <c r="M427" s="187"/>
      <c r="N427" s="27"/>
      <c r="O427" s="184" t="str">
        <f t="shared" si="44"/>
        <v/>
      </c>
      <c r="P427" s="159">
        <f t="shared" si="45"/>
        <v>7</v>
      </c>
      <c r="Q427" s="160" t="str">
        <f t="shared" si="46"/>
        <v/>
      </c>
      <c r="R427" s="160" t="str">
        <f t="shared" si="47"/>
        <v/>
      </c>
      <c r="S427" s="176" t="str">
        <f t="shared" si="48"/>
        <v/>
      </c>
      <c r="T427" s="227"/>
    </row>
    <row r="428" spans="1:20" x14ac:dyDescent="0.2">
      <c r="A428" s="175" t="s">
        <v>386</v>
      </c>
      <c r="B428" s="164" t="s">
        <v>73</v>
      </c>
      <c r="C428" s="165" t="s">
        <v>274</v>
      </c>
      <c r="D428" s="157">
        <v>9</v>
      </c>
      <c r="E428" s="158">
        <v>3</v>
      </c>
      <c r="F428" s="158"/>
      <c r="G428" s="158">
        <v>6</v>
      </c>
      <c r="H428" s="181">
        <f t="shared" si="42"/>
        <v>0.66666666666666663</v>
      </c>
      <c r="I428" s="186">
        <v>17738</v>
      </c>
      <c r="J428" s="27">
        <v>13533</v>
      </c>
      <c r="K428" s="27">
        <v>4590</v>
      </c>
      <c r="L428" s="167">
        <f t="shared" si="43"/>
        <v>0.33917091553979162</v>
      </c>
      <c r="M428" s="187">
        <v>3</v>
      </c>
      <c r="N428" s="27">
        <v>4198</v>
      </c>
      <c r="O428" s="184">
        <f t="shared" si="44"/>
        <v>0.23672042404420887</v>
      </c>
      <c r="P428" s="159">
        <f t="shared" si="45"/>
        <v>17747</v>
      </c>
      <c r="Q428" s="160">
        <f t="shared" si="46"/>
        <v>13539</v>
      </c>
      <c r="R428" s="160">
        <f t="shared" si="47"/>
        <v>4204</v>
      </c>
      <c r="S428" s="176">
        <f t="shared" si="48"/>
        <v>0.23693851096206955</v>
      </c>
      <c r="T428" s="227"/>
    </row>
    <row r="429" spans="1:20" x14ac:dyDescent="0.2">
      <c r="A429" s="175" t="s">
        <v>386</v>
      </c>
      <c r="B429" s="164" t="s">
        <v>74</v>
      </c>
      <c r="C429" s="165" t="s">
        <v>75</v>
      </c>
      <c r="D429" s="157">
        <v>10</v>
      </c>
      <c r="E429" s="158">
        <v>10</v>
      </c>
      <c r="F429" s="158"/>
      <c r="G429" s="158"/>
      <c r="H429" s="181">
        <f t="shared" si="42"/>
        <v>0</v>
      </c>
      <c r="I429" s="186">
        <v>1285</v>
      </c>
      <c r="J429" s="27">
        <v>891</v>
      </c>
      <c r="K429" s="27">
        <v>116</v>
      </c>
      <c r="L429" s="167">
        <f t="shared" si="43"/>
        <v>0.13019079685746351</v>
      </c>
      <c r="M429" s="187">
        <v>1</v>
      </c>
      <c r="N429" s="27">
        <v>366</v>
      </c>
      <c r="O429" s="184">
        <f t="shared" si="44"/>
        <v>0.29093799682034976</v>
      </c>
      <c r="P429" s="159">
        <f t="shared" si="45"/>
        <v>1295</v>
      </c>
      <c r="Q429" s="160">
        <f t="shared" si="46"/>
        <v>902</v>
      </c>
      <c r="R429" s="160">
        <f t="shared" si="47"/>
        <v>366</v>
      </c>
      <c r="S429" s="176">
        <f t="shared" si="48"/>
        <v>0.28864353312302837</v>
      </c>
      <c r="T429" s="227"/>
    </row>
    <row r="430" spans="1:20" x14ac:dyDescent="0.2">
      <c r="A430" s="175" t="s">
        <v>386</v>
      </c>
      <c r="B430" s="164" t="s">
        <v>76</v>
      </c>
      <c r="C430" s="165" t="s">
        <v>77</v>
      </c>
      <c r="D430" s="157"/>
      <c r="E430" s="158"/>
      <c r="F430" s="158"/>
      <c r="G430" s="158"/>
      <c r="H430" s="181" t="str">
        <f t="shared" si="42"/>
        <v/>
      </c>
      <c r="I430" s="186">
        <v>1</v>
      </c>
      <c r="J430" s="27">
        <v>1</v>
      </c>
      <c r="K430" s="27">
        <v>1</v>
      </c>
      <c r="L430" s="167">
        <f t="shared" si="43"/>
        <v>1</v>
      </c>
      <c r="M430" s="187"/>
      <c r="N430" s="27"/>
      <c r="O430" s="184">
        <f t="shared" si="44"/>
        <v>0</v>
      </c>
      <c r="P430" s="159">
        <f t="shared" si="45"/>
        <v>1</v>
      </c>
      <c r="Q430" s="160">
        <f t="shared" si="46"/>
        <v>1</v>
      </c>
      <c r="R430" s="160" t="str">
        <f t="shared" si="47"/>
        <v/>
      </c>
      <c r="S430" s="176" t="str">
        <f t="shared" si="48"/>
        <v/>
      </c>
      <c r="T430" s="227"/>
    </row>
    <row r="431" spans="1:20" x14ac:dyDescent="0.2">
      <c r="A431" s="175" t="s">
        <v>386</v>
      </c>
      <c r="B431" s="164" t="s">
        <v>76</v>
      </c>
      <c r="C431" s="165" t="s">
        <v>275</v>
      </c>
      <c r="D431" s="157">
        <v>1</v>
      </c>
      <c r="E431" s="158"/>
      <c r="F431" s="158"/>
      <c r="G431" s="158">
        <v>1</v>
      </c>
      <c r="H431" s="181">
        <f t="shared" si="42"/>
        <v>1</v>
      </c>
      <c r="I431" s="186">
        <v>39</v>
      </c>
      <c r="J431" s="27">
        <v>36</v>
      </c>
      <c r="K431" s="27">
        <v>3</v>
      </c>
      <c r="L431" s="167">
        <f t="shared" si="43"/>
        <v>8.3333333333333329E-2</v>
      </c>
      <c r="M431" s="187"/>
      <c r="N431" s="27">
        <v>2</v>
      </c>
      <c r="O431" s="184">
        <f t="shared" si="44"/>
        <v>5.2631578947368418E-2</v>
      </c>
      <c r="P431" s="159">
        <f t="shared" si="45"/>
        <v>40</v>
      </c>
      <c r="Q431" s="160">
        <f t="shared" si="46"/>
        <v>36</v>
      </c>
      <c r="R431" s="160">
        <f t="shared" si="47"/>
        <v>3</v>
      </c>
      <c r="S431" s="176">
        <f t="shared" si="48"/>
        <v>7.6923076923076927E-2</v>
      </c>
      <c r="T431" s="227"/>
    </row>
    <row r="432" spans="1:20" x14ac:dyDescent="0.2">
      <c r="A432" s="175" t="s">
        <v>386</v>
      </c>
      <c r="B432" s="164" t="s">
        <v>79</v>
      </c>
      <c r="C432" s="165" t="s">
        <v>80</v>
      </c>
      <c r="D432" s="157">
        <v>17</v>
      </c>
      <c r="E432" s="158">
        <v>14</v>
      </c>
      <c r="F432" s="158"/>
      <c r="G432" s="158">
        <v>1</v>
      </c>
      <c r="H432" s="181">
        <f t="shared" si="42"/>
        <v>6.6666666666666666E-2</v>
      </c>
      <c r="I432" s="186">
        <v>4659</v>
      </c>
      <c r="J432" s="27">
        <v>3165</v>
      </c>
      <c r="K432" s="27">
        <v>631</v>
      </c>
      <c r="L432" s="167">
        <f t="shared" si="43"/>
        <v>0.19936808846761453</v>
      </c>
      <c r="M432" s="187"/>
      <c r="N432" s="27">
        <v>1294</v>
      </c>
      <c r="O432" s="184">
        <f t="shared" si="44"/>
        <v>0.29019959632204528</v>
      </c>
      <c r="P432" s="159">
        <f t="shared" si="45"/>
        <v>4676</v>
      </c>
      <c r="Q432" s="160">
        <f t="shared" si="46"/>
        <v>3179</v>
      </c>
      <c r="R432" s="160">
        <f t="shared" si="47"/>
        <v>1295</v>
      </c>
      <c r="S432" s="176">
        <f t="shared" si="48"/>
        <v>0.28945015645954403</v>
      </c>
      <c r="T432" s="227"/>
    </row>
    <row r="433" spans="1:20" x14ac:dyDescent="0.2">
      <c r="A433" s="175" t="s">
        <v>386</v>
      </c>
      <c r="B433" s="164" t="s">
        <v>83</v>
      </c>
      <c r="C433" s="165" t="s">
        <v>278</v>
      </c>
      <c r="D433" s="157"/>
      <c r="E433" s="158"/>
      <c r="F433" s="158"/>
      <c r="G433" s="158"/>
      <c r="H433" s="181" t="str">
        <f t="shared" si="42"/>
        <v/>
      </c>
      <c r="I433" s="186">
        <v>64</v>
      </c>
      <c r="J433" s="27">
        <v>62</v>
      </c>
      <c r="K433" s="27">
        <v>15</v>
      </c>
      <c r="L433" s="167">
        <f t="shared" si="43"/>
        <v>0.24193548387096775</v>
      </c>
      <c r="M433" s="187"/>
      <c r="N433" s="27"/>
      <c r="O433" s="184">
        <f t="shared" si="44"/>
        <v>0</v>
      </c>
      <c r="P433" s="159">
        <f t="shared" si="45"/>
        <v>64</v>
      </c>
      <c r="Q433" s="160">
        <f t="shared" si="46"/>
        <v>62</v>
      </c>
      <c r="R433" s="160" t="str">
        <f t="shared" si="47"/>
        <v/>
      </c>
      <c r="S433" s="176" t="str">
        <f t="shared" si="48"/>
        <v/>
      </c>
      <c r="T433" s="227"/>
    </row>
    <row r="434" spans="1:20" x14ac:dyDescent="0.2">
      <c r="A434" s="175" t="s">
        <v>386</v>
      </c>
      <c r="B434" s="164" t="s">
        <v>84</v>
      </c>
      <c r="C434" s="165" t="s">
        <v>279</v>
      </c>
      <c r="D434" s="157">
        <v>72</v>
      </c>
      <c r="E434" s="158">
        <v>33</v>
      </c>
      <c r="F434" s="158"/>
      <c r="G434" s="158">
        <v>32</v>
      </c>
      <c r="H434" s="181">
        <f t="shared" si="42"/>
        <v>0.49230769230769234</v>
      </c>
      <c r="I434" s="186">
        <v>11063</v>
      </c>
      <c r="J434" s="27">
        <v>5635</v>
      </c>
      <c r="K434" s="27">
        <v>1140</v>
      </c>
      <c r="L434" s="167">
        <f t="shared" si="43"/>
        <v>0.2023070097604259</v>
      </c>
      <c r="M434" s="187">
        <v>1</v>
      </c>
      <c r="N434" s="27">
        <v>5237</v>
      </c>
      <c r="O434" s="184">
        <f t="shared" si="44"/>
        <v>0.48165179803182195</v>
      </c>
      <c r="P434" s="159">
        <f t="shared" si="45"/>
        <v>11135</v>
      </c>
      <c r="Q434" s="160">
        <f t="shared" si="46"/>
        <v>5669</v>
      </c>
      <c r="R434" s="160">
        <f t="shared" si="47"/>
        <v>5269</v>
      </c>
      <c r="S434" s="176">
        <f t="shared" si="48"/>
        <v>0.48171512159444141</v>
      </c>
      <c r="T434" s="227"/>
    </row>
    <row r="435" spans="1:20" x14ac:dyDescent="0.2">
      <c r="A435" s="175" t="s">
        <v>386</v>
      </c>
      <c r="B435" s="164" t="s">
        <v>238</v>
      </c>
      <c r="C435" s="165" t="s">
        <v>281</v>
      </c>
      <c r="D435" s="157">
        <v>125</v>
      </c>
      <c r="E435" s="158">
        <v>55</v>
      </c>
      <c r="F435" s="158"/>
      <c r="G435" s="158">
        <v>54</v>
      </c>
      <c r="H435" s="181">
        <f t="shared" si="42"/>
        <v>0.49541284403669728</v>
      </c>
      <c r="I435" s="186">
        <v>5461</v>
      </c>
      <c r="J435" s="27">
        <v>2984</v>
      </c>
      <c r="K435" s="27">
        <v>270</v>
      </c>
      <c r="L435" s="167">
        <f t="shared" si="43"/>
        <v>9.048257372654156E-2</v>
      </c>
      <c r="M435" s="187"/>
      <c r="N435" s="27">
        <v>2379</v>
      </c>
      <c r="O435" s="184">
        <f t="shared" si="44"/>
        <v>0.44359500279694203</v>
      </c>
      <c r="P435" s="159">
        <f t="shared" si="45"/>
        <v>5586</v>
      </c>
      <c r="Q435" s="160">
        <f t="shared" si="46"/>
        <v>3039</v>
      </c>
      <c r="R435" s="160">
        <f t="shared" si="47"/>
        <v>2433</v>
      </c>
      <c r="S435" s="176">
        <f t="shared" si="48"/>
        <v>0.44462719298245612</v>
      </c>
      <c r="T435" s="227"/>
    </row>
    <row r="436" spans="1:20" x14ac:dyDescent="0.2">
      <c r="A436" s="175" t="s">
        <v>386</v>
      </c>
      <c r="B436" s="164" t="s">
        <v>519</v>
      </c>
      <c r="C436" s="165" t="s">
        <v>87</v>
      </c>
      <c r="D436" s="157">
        <v>4</v>
      </c>
      <c r="E436" s="158">
        <v>3</v>
      </c>
      <c r="F436" s="158"/>
      <c r="G436" s="158">
        <v>1</v>
      </c>
      <c r="H436" s="181">
        <f t="shared" si="42"/>
        <v>0.25</v>
      </c>
      <c r="I436" s="186">
        <v>3895</v>
      </c>
      <c r="J436" s="27">
        <v>3653</v>
      </c>
      <c r="K436" s="27">
        <v>1106</v>
      </c>
      <c r="L436" s="167">
        <f t="shared" si="43"/>
        <v>0.30276485080755544</v>
      </c>
      <c r="M436" s="187"/>
      <c r="N436" s="27">
        <v>162</v>
      </c>
      <c r="O436" s="184">
        <f t="shared" si="44"/>
        <v>4.2463958060288333E-2</v>
      </c>
      <c r="P436" s="159">
        <f t="shared" si="45"/>
        <v>3899</v>
      </c>
      <c r="Q436" s="160">
        <f t="shared" si="46"/>
        <v>3656</v>
      </c>
      <c r="R436" s="160">
        <f t="shared" si="47"/>
        <v>163</v>
      </c>
      <c r="S436" s="176">
        <f t="shared" si="48"/>
        <v>4.2681330191149516E-2</v>
      </c>
      <c r="T436" s="227"/>
    </row>
    <row r="437" spans="1:20" x14ac:dyDescent="0.2">
      <c r="A437" s="175" t="s">
        <v>386</v>
      </c>
      <c r="B437" s="164" t="s">
        <v>90</v>
      </c>
      <c r="C437" s="165" t="s">
        <v>95</v>
      </c>
      <c r="D437" s="157">
        <v>66</v>
      </c>
      <c r="E437" s="158">
        <v>53</v>
      </c>
      <c r="F437" s="158"/>
      <c r="G437" s="158">
        <v>10</v>
      </c>
      <c r="H437" s="181">
        <f t="shared" si="42"/>
        <v>0.15873015873015872</v>
      </c>
      <c r="I437" s="186">
        <v>51787</v>
      </c>
      <c r="J437" s="27">
        <v>47455</v>
      </c>
      <c r="K437" s="27">
        <v>19463</v>
      </c>
      <c r="L437" s="167">
        <f t="shared" si="43"/>
        <v>0.41013591823833107</v>
      </c>
      <c r="M437" s="187"/>
      <c r="N437" s="27">
        <v>4495</v>
      </c>
      <c r="O437" s="184">
        <f t="shared" si="44"/>
        <v>8.6525505293551491E-2</v>
      </c>
      <c r="P437" s="159">
        <f t="shared" si="45"/>
        <v>51853</v>
      </c>
      <c r="Q437" s="160">
        <f t="shared" si="46"/>
        <v>47508</v>
      </c>
      <c r="R437" s="160">
        <f t="shared" si="47"/>
        <v>4505</v>
      </c>
      <c r="S437" s="176">
        <f t="shared" si="48"/>
        <v>8.6612962144079361E-2</v>
      </c>
      <c r="T437" s="227"/>
    </row>
    <row r="438" spans="1:20" x14ac:dyDescent="0.2">
      <c r="A438" s="175" t="s">
        <v>386</v>
      </c>
      <c r="B438" s="164" t="s">
        <v>90</v>
      </c>
      <c r="C438" s="165" t="s">
        <v>93</v>
      </c>
      <c r="D438" s="157">
        <v>55</v>
      </c>
      <c r="E438" s="158">
        <v>25</v>
      </c>
      <c r="F438" s="158"/>
      <c r="G438" s="158">
        <v>21</v>
      </c>
      <c r="H438" s="181">
        <f t="shared" si="42"/>
        <v>0.45652173913043476</v>
      </c>
      <c r="I438" s="186">
        <v>25120</v>
      </c>
      <c r="J438" s="27">
        <v>19047</v>
      </c>
      <c r="K438" s="27">
        <v>4725</v>
      </c>
      <c r="L438" s="167">
        <f t="shared" si="43"/>
        <v>0.24807056229327454</v>
      </c>
      <c r="M438" s="187"/>
      <c r="N438" s="27">
        <v>6287</v>
      </c>
      <c r="O438" s="184">
        <f t="shared" si="44"/>
        <v>0.24816452198626351</v>
      </c>
      <c r="P438" s="159">
        <f t="shared" si="45"/>
        <v>25175</v>
      </c>
      <c r="Q438" s="160">
        <f t="shared" si="46"/>
        <v>19072</v>
      </c>
      <c r="R438" s="160">
        <f t="shared" si="47"/>
        <v>6308</v>
      </c>
      <c r="S438" s="176">
        <f t="shared" si="48"/>
        <v>0.24854215918045705</v>
      </c>
      <c r="T438" s="227"/>
    </row>
    <row r="439" spans="1:20" x14ac:dyDescent="0.2">
      <c r="A439" s="175" t="s">
        <v>386</v>
      </c>
      <c r="B439" s="164" t="s">
        <v>90</v>
      </c>
      <c r="C439" s="165" t="s">
        <v>92</v>
      </c>
      <c r="D439" s="157">
        <v>8</v>
      </c>
      <c r="E439" s="158">
        <v>4</v>
      </c>
      <c r="F439" s="158"/>
      <c r="G439" s="158">
        <v>3</v>
      </c>
      <c r="H439" s="181">
        <f t="shared" si="42"/>
        <v>0.42857142857142855</v>
      </c>
      <c r="I439" s="186">
        <v>10133</v>
      </c>
      <c r="J439" s="27">
        <v>8665</v>
      </c>
      <c r="K439" s="27">
        <v>1868</v>
      </c>
      <c r="L439" s="167">
        <f t="shared" si="43"/>
        <v>0.2155799192152337</v>
      </c>
      <c r="M439" s="187"/>
      <c r="N439" s="27">
        <v>1419</v>
      </c>
      <c r="O439" s="184">
        <f t="shared" si="44"/>
        <v>0.14071796905989686</v>
      </c>
      <c r="P439" s="159">
        <f t="shared" si="45"/>
        <v>10141</v>
      </c>
      <c r="Q439" s="160">
        <f t="shared" si="46"/>
        <v>8669</v>
      </c>
      <c r="R439" s="160">
        <f t="shared" si="47"/>
        <v>1422</v>
      </c>
      <c r="S439" s="176">
        <f t="shared" si="48"/>
        <v>0.14091764939054602</v>
      </c>
      <c r="T439" s="227"/>
    </row>
    <row r="440" spans="1:20" x14ac:dyDescent="0.2">
      <c r="A440" s="175" t="s">
        <v>386</v>
      </c>
      <c r="B440" s="164" t="s">
        <v>90</v>
      </c>
      <c r="C440" s="165" t="s">
        <v>94</v>
      </c>
      <c r="D440" s="157">
        <v>66</v>
      </c>
      <c r="E440" s="158">
        <v>41</v>
      </c>
      <c r="F440" s="158"/>
      <c r="G440" s="158">
        <v>23</v>
      </c>
      <c r="H440" s="181">
        <f t="shared" si="42"/>
        <v>0.359375</v>
      </c>
      <c r="I440" s="186">
        <v>52443</v>
      </c>
      <c r="J440" s="27">
        <v>44954</v>
      </c>
      <c r="K440" s="27">
        <v>11208</v>
      </c>
      <c r="L440" s="167">
        <f t="shared" si="43"/>
        <v>0.2493215286737554</v>
      </c>
      <c r="M440" s="187"/>
      <c r="N440" s="27">
        <v>7824</v>
      </c>
      <c r="O440" s="184">
        <f t="shared" si="44"/>
        <v>0.14824358634279436</v>
      </c>
      <c r="P440" s="159">
        <f t="shared" si="45"/>
        <v>52509</v>
      </c>
      <c r="Q440" s="160">
        <f t="shared" si="46"/>
        <v>44995</v>
      </c>
      <c r="R440" s="160">
        <f t="shared" si="47"/>
        <v>7847</v>
      </c>
      <c r="S440" s="176">
        <f t="shared" si="48"/>
        <v>0.14849929979940199</v>
      </c>
      <c r="T440" s="227"/>
    </row>
    <row r="441" spans="1:20" x14ac:dyDescent="0.2">
      <c r="A441" s="175" t="s">
        <v>386</v>
      </c>
      <c r="B441" s="164" t="s">
        <v>90</v>
      </c>
      <c r="C441" s="165" t="s">
        <v>91</v>
      </c>
      <c r="D441" s="157">
        <v>77</v>
      </c>
      <c r="E441" s="158">
        <v>58</v>
      </c>
      <c r="F441" s="158"/>
      <c r="G441" s="158">
        <v>8</v>
      </c>
      <c r="H441" s="181">
        <f t="shared" si="42"/>
        <v>0.12121212121212122</v>
      </c>
      <c r="I441" s="186">
        <v>36754</v>
      </c>
      <c r="J441" s="27">
        <v>26817</v>
      </c>
      <c r="K441" s="27">
        <v>5885</v>
      </c>
      <c r="L441" s="167">
        <f t="shared" si="43"/>
        <v>0.21945034865943244</v>
      </c>
      <c r="M441" s="187">
        <v>17</v>
      </c>
      <c r="N441" s="27">
        <v>9841</v>
      </c>
      <c r="O441" s="184">
        <f t="shared" si="44"/>
        <v>0.26832992501704156</v>
      </c>
      <c r="P441" s="159">
        <f t="shared" si="45"/>
        <v>36831</v>
      </c>
      <c r="Q441" s="160">
        <f t="shared" si="46"/>
        <v>26892</v>
      </c>
      <c r="R441" s="160">
        <f t="shared" si="47"/>
        <v>9849</v>
      </c>
      <c r="S441" s="176">
        <f t="shared" si="48"/>
        <v>0.26806564873030131</v>
      </c>
      <c r="T441" s="227"/>
    </row>
    <row r="442" spans="1:20" x14ac:dyDescent="0.2">
      <c r="A442" s="175" t="s">
        <v>386</v>
      </c>
      <c r="B442" s="164" t="s">
        <v>96</v>
      </c>
      <c r="C442" s="165" t="s">
        <v>97</v>
      </c>
      <c r="D442" s="157"/>
      <c r="E442" s="158"/>
      <c r="F442" s="158"/>
      <c r="G442" s="158"/>
      <c r="H442" s="181" t="str">
        <f t="shared" si="42"/>
        <v/>
      </c>
      <c r="I442" s="186">
        <v>29525</v>
      </c>
      <c r="J442" s="27">
        <v>28868</v>
      </c>
      <c r="K442" s="27">
        <v>5685</v>
      </c>
      <c r="L442" s="167">
        <f t="shared" si="43"/>
        <v>0.19693085769710406</v>
      </c>
      <c r="M442" s="187"/>
      <c r="N442" s="27">
        <v>895</v>
      </c>
      <c r="O442" s="184">
        <f t="shared" si="44"/>
        <v>3.0070893391123208E-2</v>
      </c>
      <c r="P442" s="159">
        <f t="shared" si="45"/>
        <v>29525</v>
      </c>
      <c r="Q442" s="160">
        <f t="shared" si="46"/>
        <v>28868</v>
      </c>
      <c r="R442" s="160">
        <f t="shared" si="47"/>
        <v>895</v>
      </c>
      <c r="S442" s="176">
        <f t="shared" si="48"/>
        <v>3.0070893391123208E-2</v>
      </c>
      <c r="T442" s="227"/>
    </row>
    <row r="443" spans="1:20" x14ac:dyDescent="0.2">
      <c r="A443" s="175" t="s">
        <v>386</v>
      </c>
      <c r="B443" s="164" t="s">
        <v>521</v>
      </c>
      <c r="C443" s="165" t="s">
        <v>98</v>
      </c>
      <c r="D443" s="157">
        <v>5</v>
      </c>
      <c r="E443" s="158"/>
      <c r="F443" s="158"/>
      <c r="G443" s="158">
        <v>4</v>
      </c>
      <c r="H443" s="181">
        <f t="shared" si="42"/>
        <v>1</v>
      </c>
      <c r="I443" s="186">
        <v>38806</v>
      </c>
      <c r="J443" s="27">
        <v>30777</v>
      </c>
      <c r="K443" s="27">
        <v>5095</v>
      </c>
      <c r="L443" s="167">
        <f t="shared" si="43"/>
        <v>0.16554569971082303</v>
      </c>
      <c r="M443" s="187">
        <v>211</v>
      </c>
      <c r="N443" s="27">
        <v>6574</v>
      </c>
      <c r="O443" s="184">
        <f t="shared" si="44"/>
        <v>0.1750173047228582</v>
      </c>
      <c r="P443" s="159">
        <f t="shared" si="45"/>
        <v>38811</v>
      </c>
      <c r="Q443" s="160">
        <f t="shared" si="46"/>
        <v>30988</v>
      </c>
      <c r="R443" s="160">
        <f t="shared" si="47"/>
        <v>6578</v>
      </c>
      <c r="S443" s="176">
        <f t="shared" si="48"/>
        <v>0.17510514827237394</v>
      </c>
      <c r="T443" s="227"/>
    </row>
    <row r="444" spans="1:20" x14ac:dyDescent="0.2">
      <c r="A444" s="175" t="s">
        <v>386</v>
      </c>
      <c r="B444" s="164" t="s">
        <v>99</v>
      </c>
      <c r="C444" s="165" t="s">
        <v>486</v>
      </c>
      <c r="D444" s="157"/>
      <c r="E444" s="158"/>
      <c r="F444" s="158"/>
      <c r="G444" s="158"/>
      <c r="H444" s="181" t="str">
        <f t="shared" si="42"/>
        <v/>
      </c>
      <c r="I444" s="186">
        <v>6836</v>
      </c>
      <c r="J444" s="27">
        <v>4477</v>
      </c>
      <c r="K444" s="27">
        <v>793</v>
      </c>
      <c r="L444" s="167">
        <f t="shared" si="43"/>
        <v>0.17712754076390441</v>
      </c>
      <c r="M444" s="187">
        <v>81</v>
      </c>
      <c r="N444" s="27">
        <v>2220</v>
      </c>
      <c r="O444" s="184">
        <f t="shared" si="44"/>
        <v>0.32753024491000293</v>
      </c>
      <c r="P444" s="159">
        <f t="shared" si="45"/>
        <v>6836</v>
      </c>
      <c r="Q444" s="160">
        <f t="shared" si="46"/>
        <v>4558</v>
      </c>
      <c r="R444" s="160">
        <f t="shared" si="47"/>
        <v>2220</v>
      </c>
      <c r="S444" s="176">
        <f t="shared" si="48"/>
        <v>0.32753024491000293</v>
      </c>
      <c r="T444" s="227"/>
    </row>
    <row r="445" spans="1:20" x14ac:dyDescent="0.2">
      <c r="A445" s="175" t="s">
        <v>386</v>
      </c>
      <c r="B445" s="164" t="s">
        <v>99</v>
      </c>
      <c r="C445" s="165" t="s">
        <v>100</v>
      </c>
      <c r="D445" s="157"/>
      <c r="E445" s="158"/>
      <c r="F445" s="158"/>
      <c r="G445" s="158"/>
      <c r="H445" s="181" t="str">
        <f t="shared" si="42"/>
        <v/>
      </c>
      <c r="I445" s="186">
        <v>10438</v>
      </c>
      <c r="J445" s="27">
        <v>5784</v>
      </c>
      <c r="K445" s="27">
        <v>1289</v>
      </c>
      <c r="L445" s="167">
        <f t="shared" si="43"/>
        <v>0.22285615491009683</v>
      </c>
      <c r="M445" s="187">
        <v>13</v>
      </c>
      <c r="N445" s="27">
        <v>4449</v>
      </c>
      <c r="O445" s="184">
        <f t="shared" si="44"/>
        <v>0.43421823150497757</v>
      </c>
      <c r="P445" s="159">
        <f t="shared" si="45"/>
        <v>10438</v>
      </c>
      <c r="Q445" s="160">
        <f t="shared" si="46"/>
        <v>5797</v>
      </c>
      <c r="R445" s="160">
        <f t="shared" si="47"/>
        <v>4449</v>
      </c>
      <c r="S445" s="176">
        <f t="shared" si="48"/>
        <v>0.43421823150497757</v>
      </c>
      <c r="T445" s="227"/>
    </row>
    <row r="446" spans="1:20" x14ac:dyDescent="0.2">
      <c r="A446" s="175" t="s">
        <v>386</v>
      </c>
      <c r="B446" s="164" t="s">
        <v>101</v>
      </c>
      <c r="C446" s="165" t="s">
        <v>102</v>
      </c>
      <c r="D446" s="157"/>
      <c r="E446" s="158"/>
      <c r="F446" s="158"/>
      <c r="G446" s="158"/>
      <c r="H446" s="181" t="str">
        <f t="shared" si="42"/>
        <v/>
      </c>
      <c r="I446" s="186">
        <v>4759</v>
      </c>
      <c r="J446" s="27">
        <v>4607</v>
      </c>
      <c r="K446" s="27">
        <v>1114</v>
      </c>
      <c r="L446" s="167">
        <f t="shared" si="43"/>
        <v>0.24180594747123943</v>
      </c>
      <c r="M446" s="187">
        <v>1</v>
      </c>
      <c r="N446" s="27">
        <v>96</v>
      </c>
      <c r="O446" s="184">
        <f t="shared" si="44"/>
        <v>2.0408163265306121E-2</v>
      </c>
      <c r="P446" s="159">
        <f t="shared" si="45"/>
        <v>4759</v>
      </c>
      <c r="Q446" s="160">
        <f t="shared" si="46"/>
        <v>4608</v>
      </c>
      <c r="R446" s="160">
        <f t="shared" si="47"/>
        <v>96</v>
      </c>
      <c r="S446" s="176">
        <f t="shared" si="48"/>
        <v>2.0408163265306121E-2</v>
      </c>
      <c r="T446" s="227"/>
    </row>
    <row r="447" spans="1:20" x14ac:dyDescent="0.2">
      <c r="A447" s="175" t="s">
        <v>386</v>
      </c>
      <c r="B447" s="164" t="s">
        <v>103</v>
      </c>
      <c r="C447" s="165" t="s">
        <v>283</v>
      </c>
      <c r="D447" s="157"/>
      <c r="E447" s="158"/>
      <c r="F447" s="158"/>
      <c r="G447" s="158"/>
      <c r="H447" s="181" t="str">
        <f t="shared" si="42"/>
        <v/>
      </c>
      <c r="I447" s="186">
        <v>3537</v>
      </c>
      <c r="J447" s="27">
        <v>3105</v>
      </c>
      <c r="K447" s="27">
        <v>872</v>
      </c>
      <c r="L447" s="167">
        <f t="shared" si="43"/>
        <v>0.28083735909822866</v>
      </c>
      <c r="M447" s="187">
        <v>11</v>
      </c>
      <c r="N447" s="27">
        <v>376</v>
      </c>
      <c r="O447" s="184">
        <f t="shared" si="44"/>
        <v>0.10767468499427263</v>
      </c>
      <c r="P447" s="159">
        <f t="shared" si="45"/>
        <v>3537</v>
      </c>
      <c r="Q447" s="160">
        <f t="shared" si="46"/>
        <v>3116</v>
      </c>
      <c r="R447" s="160">
        <f t="shared" si="47"/>
        <v>376</v>
      </c>
      <c r="S447" s="176">
        <f t="shared" si="48"/>
        <v>0.10767468499427263</v>
      </c>
      <c r="T447" s="227"/>
    </row>
    <row r="448" spans="1:20" x14ac:dyDescent="0.2">
      <c r="A448" s="175" t="s">
        <v>386</v>
      </c>
      <c r="B448" s="164" t="s">
        <v>103</v>
      </c>
      <c r="C448" s="165" t="s">
        <v>104</v>
      </c>
      <c r="D448" s="157">
        <v>3</v>
      </c>
      <c r="E448" s="158">
        <v>3</v>
      </c>
      <c r="F448" s="158"/>
      <c r="G448" s="158"/>
      <c r="H448" s="181">
        <f t="shared" si="42"/>
        <v>0</v>
      </c>
      <c r="I448" s="186">
        <v>394</v>
      </c>
      <c r="J448" s="27">
        <v>331</v>
      </c>
      <c r="K448" s="27">
        <v>26</v>
      </c>
      <c r="L448" s="167">
        <f t="shared" si="43"/>
        <v>7.8549848942598186E-2</v>
      </c>
      <c r="M448" s="187"/>
      <c r="N448" s="27">
        <v>53</v>
      </c>
      <c r="O448" s="184">
        <f t="shared" si="44"/>
        <v>0.13802083333333334</v>
      </c>
      <c r="P448" s="159">
        <f t="shared" si="45"/>
        <v>397</v>
      </c>
      <c r="Q448" s="160">
        <f t="shared" si="46"/>
        <v>334</v>
      </c>
      <c r="R448" s="160">
        <f t="shared" si="47"/>
        <v>53</v>
      </c>
      <c r="S448" s="176">
        <f t="shared" si="48"/>
        <v>0.13695090439276486</v>
      </c>
      <c r="T448" s="227"/>
    </row>
    <row r="449" spans="1:20" x14ac:dyDescent="0.2">
      <c r="A449" s="175" t="s">
        <v>386</v>
      </c>
      <c r="B449" s="164" t="s">
        <v>105</v>
      </c>
      <c r="C449" s="165" t="s">
        <v>284</v>
      </c>
      <c r="D449" s="157"/>
      <c r="E449" s="158"/>
      <c r="F449" s="158"/>
      <c r="G449" s="158"/>
      <c r="H449" s="181" t="str">
        <f t="shared" si="42"/>
        <v/>
      </c>
      <c r="I449" s="186">
        <v>27</v>
      </c>
      <c r="J449" s="27">
        <v>22</v>
      </c>
      <c r="K449" s="27"/>
      <c r="L449" s="167">
        <f t="shared" si="43"/>
        <v>0</v>
      </c>
      <c r="M449" s="187"/>
      <c r="N449" s="27">
        <v>2</v>
      </c>
      <c r="O449" s="184">
        <f t="shared" si="44"/>
        <v>8.3333333333333329E-2</v>
      </c>
      <c r="P449" s="159">
        <f t="shared" si="45"/>
        <v>27</v>
      </c>
      <c r="Q449" s="160">
        <f t="shared" si="46"/>
        <v>22</v>
      </c>
      <c r="R449" s="160">
        <f t="shared" si="47"/>
        <v>2</v>
      </c>
      <c r="S449" s="176">
        <f t="shared" si="48"/>
        <v>8.3333333333333329E-2</v>
      </c>
      <c r="T449" s="227"/>
    </row>
    <row r="450" spans="1:20" x14ac:dyDescent="0.2">
      <c r="A450" s="175" t="s">
        <v>386</v>
      </c>
      <c r="B450" s="164" t="s">
        <v>108</v>
      </c>
      <c r="C450" s="165" t="s">
        <v>109</v>
      </c>
      <c r="D450" s="157">
        <v>1</v>
      </c>
      <c r="E450" s="158"/>
      <c r="F450" s="158"/>
      <c r="G450" s="158"/>
      <c r="H450" s="181" t="str">
        <f t="shared" ref="H450:H513" si="49">IF((E450+G450)&lt;&gt;0,G450/(E450+G450),"")</f>
        <v/>
      </c>
      <c r="I450" s="186">
        <v>2472</v>
      </c>
      <c r="J450" s="27">
        <v>2240</v>
      </c>
      <c r="K450" s="27">
        <v>219</v>
      </c>
      <c r="L450" s="167">
        <f t="shared" ref="L450:L513" si="50">IF(J450&lt;&gt;0,K450/J450,"")</f>
        <v>9.7767857142857142E-2</v>
      </c>
      <c r="M450" s="187">
        <v>1</v>
      </c>
      <c r="N450" s="27">
        <v>129</v>
      </c>
      <c r="O450" s="184">
        <f t="shared" ref="O450:O513" si="51">IF((J450+M450+N450)&lt;&gt;0,N450/(J450+M450+N450),"")</f>
        <v>5.4430379746835442E-2</v>
      </c>
      <c r="P450" s="159">
        <f t="shared" ref="P450:P513" si="52">IF(SUM(D450,I450)&gt;0,SUM(D450,I450),"")</f>
        <v>2473</v>
      </c>
      <c r="Q450" s="160">
        <f t="shared" ref="Q450:Q513" si="53">IF(SUM(E450,J450, M450)&gt;0,SUM(E450,J450, M450),"")</f>
        <v>2241</v>
      </c>
      <c r="R450" s="160">
        <f t="shared" ref="R450:R513" si="54">IF(SUM(G450,N450)&gt;0,SUM(G450,N450),"")</f>
        <v>129</v>
      </c>
      <c r="S450" s="176">
        <f t="shared" ref="S450:S513" si="55">IFERROR(IF((Q450+R450)&lt;&gt;0,R450/(Q450+R450),""),"")</f>
        <v>5.4430379746835442E-2</v>
      </c>
      <c r="T450" s="227"/>
    </row>
    <row r="451" spans="1:20" x14ac:dyDescent="0.2">
      <c r="A451" s="175" t="s">
        <v>386</v>
      </c>
      <c r="B451" s="164" t="s">
        <v>110</v>
      </c>
      <c r="C451" s="165" t="s">
        <v>111</v>
      </c>
      <c r="D451" s="157"/>
      <c r="E451" s="158"/>
      <c r="F451" s="158"/>
      <c r="G451" s="158"/>
      <c r="H451" s="181" t="str">
        <f t="shared" si="49"/>
        <v/>
      </c>
      <c r="I451" s="186">
        <v>4311</v>
      </c>
      <c r="J451" s="27">
        <v>3759</v>
      </c>
      <c r="K451" s="27">
        <v>2044</v>
      </c>
      <c r="L451" s="167">
        <f t="shared" si="50"/>
        <v>0.54376163873370575</v>
      </c>
      <c r="M451" s="187">
        <v>47</v>
      </c>
      <c r="N451" s="27">
        <v>491</v>
      </c>
      <c r="O451" s="184">
        <f t="shared" si="51"/>
        <v>0.11426576681405631</v>
      </c>
      <c r="P451" s="159">
        <f t="shared" si="52"/>
        <v>4311</v>
      </c>
      <c r="Q451" s="160">
        <f t="shared" si="53"/>
        <v>3806</v>
      </c>
      <c r="R451" s="160">
        <f t="shared" si="54"/>
        <v>491</v>
      </c>
      <c r="S451" s="176">
        <f t="shared" si="55"/>
        <v>0.11426576681405631</v>
      </c>
      <c r="T451" s="227"/>
    </row>
    <row r="452" spans="1:20" x14ac:dyDescent="0.2">
      <c r="A452" s="175" t="s">
        <v>386</v>
      </c>
      <c r="B452" s="164" t="s">
        <v>112</v>
      </c>
      <c r="C452" s="165" t="s">
        <v>538</v>
      </c>
      <c r="D452" s="157"/>
      <c r="E452" s="158"/>
      <c r="F452" s="158"/>
      <c r="G452" s="158"/>
      <c r="H452" s="181" t="str">
        <f t="shared" si="49"/>
        <v/>
      </c>
      <c r="I452" s="186">
        <v>12096</v>
      </c>
      <c r="J452" s="27">
        <v>11159</v>
      </c>
      <c r="K452" s="27">
        <v>2777</v>
      </c>
      <c r="L452" s="167">
        <f t="shared" si="50"/>
        <v>0.24885742450040327</v>
      </c>
      <c r="M452" s="187">
        <v>29</v>
      </c>
      <c r="N452" s="27">
        <v>649</v>
      </c>
      <c r="O452" s="184">
        <f t="shared" si="51"/>
        <v>5.4828081439553943E-2</v>
      </c>
      <c r="P452" s="159">
        <f t="shared" si="52"/>
        <v>12096</v>
      </c>
      <c r="Q452" s="160">
        <f t="shared" si="53"/>
        <v>11188</v>
      </c>
      <c r="R452" s="160">
        <f t="shared" si="54"/>
        <v>649</v>
      </c>
      <c r="S452" s="176">
        <f t="shared" si="55"/>
        <v>5.4828081439553943E-2</v>
      </c>
      <c r="T452" s="227"/>
    </row>
    <row r="453" spans="1:20" x14ac:dyDescent="0.2">
      <c r="A453" s="175" t="s">
        <v>386</v>
      </c>
      <c r="B453" s="164" t="s">
        <v>114</v>
      </c>
      <c r="C453" s="165" t="s">
        <v>115</v>
      </c>
      <c r="D453" s="157">
        <v>2</v>
      </c>
      <c r="E453" s="158"/>
      <c r="F453" s="158"/>
      <c r="G453" s="158"/>
      <c r="H453" s="181" t="str">
        <f t="shared" si="49"/>
        <v/>
      </c>
      <c r="I453" s="186">
        <v>2794</v>
      </c>
      <c r="J453" s="27">
        <v>2239</v>
      </c>
      <c r="K453" s="27">
        <v>764</v>
      </c>
      <c r="L453" s="167">
        <f t="shared" si="50"/>
        <v>0.34122376060741405</v>
      </c>
      <c r="M453" s="187">
        <v>28</v>
      </c>
      <c r="N453" s="27">
        <v>516</v>
      </c>
      <c r="O453" s="184">
        <f t="shared" si="51"/>
        <v>0.18541142651814588</v>
      </c>
      <c r="P453" s="159">
        <f t="shared" si="52"/>
        <v>2796</v>
      </c>
      <c r="Q453" s="160">
        <f t="shared" si="53"/>
        <v>2267</v>
      </c>
      <c r="R453" s="160">
        <f t="shared" si="54"/>
        <v>516</v>
      </c>
      <c r="S453" s="176">
        <f t="shared" si="55"/>
        <v>0.18541142651814588</v>
      </c>
      <c r="T453" s="227"/>
    </row>
    <row r="454" spans="1:20" x14ac:dyDescent="0.2">
      <c r="A454" s="175" t="s">
        <v>386</v>
      </c>
      <c r="B454" s="164" t="s">
        <v>119</v>
      </c>
      <c r="C454" s="165" t="s">
        <v>119</v>
      </c>
      <c r="D454" s="157"/>
      <c r="E454" s="158"/>
      <c r="F454" s="158"/>
      <c r="G454" s="158"/>
      <c r="H454" s="181" t="str">
        <f t="shared" si="49"/>
        <v/>
      </c>
      <c r="I454" s="186">
        <v>40172</v>
      </c>
      <c r="J454" s="27">
        <v>38127</v>
      </c>
      <c r="K454" s="27">
        <v>18436</v>
      </c>
      <c r="L454" s="167">
        <f t="shared" si="50"/>
        <v>0.48354184698507618</v>
      </c>
      <c r="M454" s="187">
        <v>5</v>
      </c>
      <c r="N454" s="27">
        <v>2289</v>
      </c>
      <c r="O454" s="184">
        <f t="shared" si="51"/>
        <v>5.6628979985651022E-2</v>
      </c>
      <c r="P454" s="159">
        <f t="shared" si="52"/>
        <v>40172</v>
      </c>
      <c r="Q454" s="160">
        <f t="shared" si="53"/>
        <v>38132</v>
      </c>
      <c r="R454" s="160">
        <f t="shared" si="54"/>
        <v>2289</v>
      </c>
      <c r="S454" s="176">
        <f t="shared" si="55"/>
        <v>5.6628979985651022E-2</v>
      </c>
      <c r="T454" s="227"/>
    </row>
    <row r="455" spans="1:20" x14ac:dyDescent="0.2">
      <c r="A455" s="175" t="s">
        <v>386</v>
      </c>
      <c r="B455" s="164" t="s">
        <v>526</v>
      </c>
      <c r="C455" s="165" t="s">
        <v>333</v>
      </c>
      <c r="D455" s="157">
        <v>5</v>
      </c>
      <c r="E455" s="158">
        <v>1</v>
      </c>
      <c r="F455" s="158"/>
      <c r="G455" s="158">
        <v>4</v>
      </c>
      <c r="H455" s="181">
        <f t="shared" si="49"/>
        <v>0.8</v>
      </c>
      <c r="I455" s="186">
        <v>2553</v>
      </c>
      <c r="J455" s="27">
        <v>1993</v>
      </c>
      <c r="K455" s="27">
        <v>346</v>
      </c>
      <c r="L455" s="167">
        <f t="shared" si="50"/>
        <v>0.173607626693427</v>
      </c>
      <c r="M455" s="187"/>
      <c r="N455" s="27">
        <v>394</v>
      </c>
      <c r="O455" s="184">
        <f t="shared" si="51"/>
        <v>0.16506074570590701</v>
      </c>
      <c r="P455" s="159">
        <f t="shared" si="52"/>
        <v>2558</v>
      </c>
      <c r="Q455" s="160">
        <f t="shared" si="53"/>
        <v>1994</v>
      </c>
      <c r="R455" s="160">
        <f t="shared" si="54"/>
        <v>398</v>
      </c>
      <c r="S455" s="176">
        <f t="shared" si="55"/>
        <v>0.16638795986622074</v>
      </c>
      <c r="T455" s="227"/>
    </row>
    <row r="456" spans="1:20" x14ac:dyDescent="0.2">
      <c r="A456" s="175" t="s">
        <v>386</v>
      </c>
      <c r="B456" s="164" t="s">
        <v>120</v>
      </c>
      <c r="C456" s="165" t="s">
        <v>121</v>
      </c>
      <c r="D456" s="157">
        <v>44</v>
      </c>
      <c r="E456" s="158">
        <v>18</v>
      </c>
      <c r="F456" s="158"/>
      <c r="G456" s="158">
        <v>12</v>
      </c>
      <c r="H456" s="181">
        <f t="shared" si="49"/>
        <v>0.4</v>
      </c>
      <c r="I456" s="186">
        <v>53645</v>
      </c>
      <c r="J456" s="27">
        <v>46435</v>
      </c>
      <c r="K456" s="27">
        <v>22164</v>
      </c>
      <c r="L456" s="167">
        <f t="shared" si="50"/>
        <v>0.47731237213308925</v>
      </c>
      <c r="M456" s="187">
        <v>29</v>
      </c>
      <c r="N456" s="27">
        <v>6706</v>
      </c>
      <c r="O456" s="184">
        <f t="shared" si="51"/>
        <v>0.12612375399661463</v>
      </c>
      <c r="P456" s="159">
        <f t="shared" si="52"/>
        <v>53689</v>
      </c>
      <c r="Q456" s="160">
        <f t="shared" si="53"/>
        <v>46482</v>
      </c>
      <c r="R456" s="160">
        <f t="shared" si="54"/>
        <v>6718</v>
      </c>
      <c r="S456" s="176">
        <f t="shared" si="55"/>
        <v>0.1262781954887218</v>
      </c>
      <c r="T456" s="227"/>
    </row>
    <row r="457" spans="1:20" x14ac:dyDescent="0.2">
      <c r="A457" s="175" t="s">
        <v>386</v>
      </c>
      <c r="B457" s="164" t="s">
        <v>334</v>
      </c>
      <c r="C457" s="165" t="s">
        <v>335</v>
      </c>
      <c r="D457" s="157">
        <v>7</v>
      </c>
      <c r="E457" s="158">
        <v>2</v>
      </c>
      <c r="F457" s="158"/>
      <c r="G457" s="158">
        <v>5</v>
      </c>
      <c r="H457" s="181">
        <f t="shared" si="49"/>
        <v>0.7142857142857143</v>
      </c>
      <c r="I457" s="186">
        <v>15507</v>
      </c>
      <c r="J457" s="27">
        <v>10814</v>
      </c>
      <c r="K457" s="27">
        <v>5089</v>
      </c>
      <c r="L457" s="167">
        <f t="shared" si="50"/>
        <v>0.47059367486591458</v>
      </c>
      <c r="M457" s="187"/>
      <c r="N457" s="27">
        <v>5207</v>
      </c>
      <c r="O457" s="184">
        <f t="shared" si="51"/>
        <v>0.32501092316334812</v>
      </c>
      <c r="P457" s="159">
        <f t="shared" si="52"/>
        <v>15514</v>
      </c>
      <c r="Q457" s="160">
        <f t="shared" si="53"/>
        <v>10816</v>
      </c>
      <c r="R457" s="160">
        <f t="shared" si="54"/>
        <v>5212</v>
      </c>
      <c r="S457" s="176">
        <f t="shared" si="55"/>
        <v>0.32518093336660842</v>
      </c>
      <c r="T457" s="227"/>
    </row>
    <row r="458" spans="1:20" x14ac:dyDescent="0.2">
      <c r="A458" s="175" t="s">
        <v>386</v>
      </c>
      <c r="B458" s="164" t="s">
        <v>123</v>
      </c>
      <c r="C458" s="165" t="s">
        <v>124</v>
      </c>
      <c r="D458" s="157">
        <v>1</v>
      </c>
      <c r="E458" s="158"/>
      <c r="F458" s="158"/>
      <c r="G458" s="158"/>
      <c r="H458" s="181" t="str">
        <f t="shared" si="49"/>
        <v/>
      </c>
      <c r="I458" s="186">
        <v>1490</v>
      </c>
      <c r="J458" s="27">
        <v>1065</v>
      </c>
      <c r="K458" s="27">
        <v>178</v>
      </c>
      <c r="L458" s="167">
        <f t="shared" si="50"/>
        <v>0.16713615023474179</v>
      </c>
      <c r="M458" s="187"/>
      <c r="N458" s="27">
        <v>355</v>
      </c>
      <c r="O458" s="184">
        <f t="shared" si="51"/>
        <v>0.25</v>
      </c>
      <c r="P458" s="159">
        <f t="shared" si="52"/>
        <v>1491</v>
      </c>
      <c r="Q458" s="160">
        <f t="shared" si="53"/>
        <v>1065</v>
      </c>
      <c r="R458" s="160">
        <f t="shared" si="54"/>
        <v>355</v>
      </c>
      <c r="S458" s="176">
        <f t="shared" si="55"/>
        <v>0.25</v>
      </c>
      <c r="T458" s="227"/>
    </row>
    <row r="459" spans="1:20" x14ac:dyDescent="0.2">
      <c r="A459" s="175" t="s">
        <v>386</v>
      </c>
      <c r="B459" s="164" t="s">
        <v>125</v>
      </c>
      <c r="C459" s="165" t="s">
        <v>126</v>
      </c>
      <c r="D459" s="157">
        <v>19</v>
      </c>
      <c r="E459" s="158">
        <v>3</v>
      </c>
      <c r="F459" s="158"/>
      <c r="G459" s="158">
        <v>15</v>
      </c>
      <c r="H459" s="181">
        <f t="shared" si="49"/>
        <v>0.83333333333333337</v>
      </c>
      <c r="I459" s="186">
        <v>13414</v>
      </c>
      <c r="J459" s="27">
        <v>7647</v>
      </c>
      <c r="K459" s="27">
        <v>2408</v>
      </c>
      <c r="L459" s="167">
        <f t="shared" si="50"/>
        <v>0.31489472995946122</v>
      </c>
      <c r="M459" s="187">
        <v>1</v>
      </c>
      <c r="N459" s="27">
        <v>6138</v>
      </c>
      <c r="O459" s="184">
        <f t="shared" si="51"/>
        <v>0.44523429566226608</v>
      </c>
      <c r="P459" s="159">
        <f t="shared" si="52"/>
        <v>13433</v>
      </c>
      <c r="Q459" s="160">
        <f t="shared" si="53"/>
        <v>7651</v>
      </c>
      <c r="R459" s="160">
        <f t="shared" si="54"/>
        <v>6153</v>
      </c>
      <c r="S459" s="176">
        <f t="shared" si="55"/>
        <v>0.44574036511156184</v>
      </c>
      <c r="T459" s="227"/>
    </row>
    <row r="460" spans="1:20" x14ac:dyDescent="0.2">
      <c r="A460" s="175" t="s">
        <v>386</v>
      </c>
      <c r="B460" s="164" t="s">
        <v>127</v>
      </c>
      <c r="C460" s="165" t="s">
        <v>286</v>
      </c>
      <c r="D460" s="157"/>
      <c r="E460" s="158"/>
      <c r="F460" s="158"/>
      <c r="G460" s="158"/>
      <c r="H460" s="181" t="str">
        <f t="shared" si="49"/>
        <v/>
      </c>
      <c r="I460" s="186">
        <v>8</v>
      </c>
      <c r="J460" s="27">
        <v>7</v>
      </c>
      <c r="K460" s="27">
        <v>1</v>
      </c>
      <c r="L460" s="167">
        <f t="shared" si="50"/>
        <v>0.14285714285714285</v>
      </c>
      <c r="M460" s="187">
        <v>1</v>
      </c>
      <c r="N460" s="27"/>
      <c r="O460" s="184">
        <f t="shared" si="51"/>
        <v>0</v>
      </c>
      <c r="P460" s="159">
        <f t="shared" si="52"/>
        <v>8</v>
      </c>
      <c r="Q460" s="160">
        <f t="shared" si="53"/>
        <v>8</v>
      </c>
      <c r="R460" s="160" t="str">
        <f t="shared" si="54"/>
        <v/>
      </c>
      <c r="S460" s="176" t="str">
        <f t="shared" si="55"/>
        <v/>
      </c>
      <c r="T460" s="227"/>
    </row>
    <row r="461" spans="1:20" x14ac:dyDescent="0.2">
      <c r="A461" s="175" t="s">
        <v>386</v>
      </c>
      <c r="B461" s="164" t="s">
        <v>239</v>
      </c>
      <c r="C461" s="165" t="s">
        <v>287</v>
      </c>
      <c r="D461" s="157">
        <v>10</v>
      </c>
      <c r="E461" s="158">
        <v>3</v>
      </c>
      <c r="F461" s="158"/>
      <c r="G461" s="158">
        <v>7</v>
      </c>
      <c r="H461" s="181">
        <f t="shared" si="49"/>
        <v>0.7</v>
      </c>
      <c r="I461" s="186">
        <v>3221</v>
      </c>
      <c r="J461" s="27">
        <v>1980</v>
      </c>
      <c r="K461" s="27">
        <v>525</v>
      </c>
      <c r="L461" s="167">
        <f t="shared" si="50"/>
        <v>0.26515151515151514</v>
      </c>
      <c r="M461" s="187">
        <v>3</v>
      </c>
      <c r="N461" s="27">
        <v>1152</v>
      </c>
      <c r="O461" s="184">
        <f t="shared" si="51"/>
        <v>0.36746411483253588</v>
      </c>
      <c r="P461" s="159">
        <f t="shared" si="52"/>
        <v>3231</v>
      </c>
      <c r="Q461" s="160">
        <f t="shared" si="53"/>
        <v>1986</v>
      </c>
      <c r="R461" s="160">
        <f t="shared" si="54"/>
        <v>1159</v>
      </c>
      <c r="S461" s="176">
        <f t="shared" si="55"/>
        <v>0.36852146263910968</v>
      </c>
      <c r="T461" s="227"/>
    </row>
    <row r="462" spans="1:20" x14ac:dyDescent="0.2">
      <c r="A462" s="175" t="s">
        <v>386</v>
      </c>
      <c r="B462" s="164" t="s">
        <v>336</v>
      </c>
      <c r="C462" s="165" t="s">
        <v>337</v>
      </c>
      <c r="D462" s="157">
        <v>1</v>
      </c>
      <c r="E462" s="158">
        <v>1</v>
      </c>
      <c r="F462" s="158"/>
      <c r="G462" s="158"/>
      <c r="H462" s="181">
        <f t="shared" si="49"/>
        <v>0</v>
      </c>
      <c r="I462" s="186">
        <v>729</v>
      </c>
      <c r="J462" s="27">
        <v>663</v>
      </c>
      <c r="K462" s="27">
        <v>419</v>
      </c>
      <c r="L462" s="167">
        <f t="shared" si="50"/>
        <v>0.63197586726998489</v>
      </c>
      <c r="M462" s="187"/>
      <c r="N462" s="27">
        <v>48</v>
      </c>
      <c r="O462" s="184">
        <f t="shared" si="51"/>
        <v>6.7510548523206745E-2</v>
      </c>
      <c r="P462" s="159">
        <f t="shared" si="52"/>
        <v>730</v>
      </c>
      <c r="Q462" s="160">
        <f t="shared" si="53"/>
        <v>664</v>
      </c>
      <c r="R462" s="160">
        <f t="shared" si="54"/>
        <v>48</v>
      </c>
      <c r="S462" s="176">
        <f t="shared" si="55"/>
        <v>6.741573033707865E-2</v>
      </c>
      <c r="T462" s="227"/>
    </row>
    <row r="463" spans="1:20" x14ac:dyDescent="0.2">
      <c r="A463" s="175" t="s">
        <v>386</v>
      </c>
      <c r="B463" s="164" t="s">
        <v>128</v>
      </c>
      <c r="C463" s="165" t="s">
        <v>129</v>
      </c>
      <c r="D463" s="157">
        <v>22</v>
      </c>
      <c r="E463" s="158">
        <v>18</v>
      </c>
      <c r="F463" s="158"/>
      <c r="G463" s="158">
        <v>5</v>
      </c>
      <c r="H463" s="181">
        <f t="shared" si="49"/>
        <v>0.21739130434782608</v>
      </c>
      <c r="I463" s="186">
        <v>354</v>
      </c>
      <c r="J463" s="27">
        <v>279</v>
      </c>
      <c r="K463" s="27">
        <v>26</v>
      </c>
      <c r="L463" s="167">
        <f t="shared" si="50"/>
        <v>9.3189964157706098E-2</v>
      </c>
      <c r="M463" s="187"/>
      <c r="N463" s="27">
        <v>71</v>
      </c>
      <c r="O463" s="184">
        <f t="shared" si="51"/>
        <v>0.20285714285714285</v>
      </c>
      <c r="P463" s="159">
        <f t="shared" si="52"/>
        <v>376</v>
      </c>
      <c r="Q463" s="160">
        <f t="shared" si="53"/>
        <v>297</v>
      </c>
      <c r="R463" s="160">
        <f t="shared" si="54"/>
        <v>76</v>
      </c>
      <c r="S463" s="176">
        <f t="shared" si="55"/>
        <v>0.20375335120643431</v>
      </c>
      <c r="T463" s="227"/>
    </row>
    <row r="464" spans="1:20" x14ac:dyDescent="0.2">
      <c r="A464" s="175" t="s">
        <v>386</v>
      </c>
      <c r="B464" s="164" t="s">
        <v>338</v>
      </c>
      <c r="C464" s="165" t="s">
        <v>339</v>
      </c>
      <c r="D464" s="157"/>
      <c r="E464" s="158"/>
      <c r="F464" s="158"/>
      <c r="G464" s="158"/>
      <c r="H464" s="181" t="str">
        <f t="shared" si="49"/>
        <v/>
      </c>
      <c r="I464" s="186">
        <v>3478</v>
      </c>
      <c r="J464" s="27">
        <v>2625</v>
      </c>
      <c r="K464" s="27">
        <v>428</v>
      </c>
      <c r="L464" s="167">
        <f t="shared" si="50"/>
        <v>0.16304761904761905</v>
      </c>
      <c r="M464" s="187"/>
      <c r="N464" s="27">
        <v>825</v>
      </c>
      <c r="O464" s="184">
        <f t="shared" si="51"/>
        <v>0.2391304347826087</v>
      </c>
      <c r="P464" s="159">
        <f t="shared" si="52"/>
        <v>3478</v>
      </c>
      <c r="Q464" s="160">
        <f t="shared" si="53"/>
        <v>2625</v>
      </c>
      <c r="R464" s="160">
        <f t="shared" si="54"/>
        <v>825</v>
      </c>
      <c r="S464" s="176">
        <f t="shared" si="55"/>
        <v>0.2391304347826087</v>
      </c>
      <c r="T464" s="227"/>
    </row>
    <row r="465" spans="1:20" x14ac:dyDescent="0.2">
      <c r="A465" s="175" t="s">
        <v>386</v>
      </c>
      <c r="B465" s="164" t="s">
        <v>131</v>
      </c>
      <c r="C465" s="165" t="s">
        <v>291</v>
      </c>
      <c r="D465" s="157"/>
      <c r="E465" s="158"/>
      <c r="F465" s="158"/>
      <c r="G465" s="158"/>
      <c r="H465" s="181" t="str">
        <f t="shared" si="49"/>
        <v/>
      </c>
      <c r="I465" s="186">
        <v>89844</v>
      </c>
      <c r="J465" s="27">
        <v>77229</v>
      </c>
      <c r="K465" s="27">
        <v>41848</v>
      </c>
      <c r="L465" s="167">
        <f t="shared" si="50"/>
        <v>0.54186898703854769</v>
      </c>
      <c r="M465" s="187">
        <v>27</v>
      </c>
      <c r="N465" s="27">
        <v>11173</v>
      </c>
      <c r="O465" s="184">
        <f t="shared" si="51"/>
        <v>0.12634995306969432</v>
      </c>
      <c r="P465" s="159">
        <f t="shared" si="52"/>
        <v>89844</v>
      </c>
      <c r="Q465" s="160">
        <f t="shared" si="53"/>
        <v>77256</v>
      </c>
      <c r="R465" s="160">
        <f t="shared" si="54"/>
        <v>11173</v>
      </c>
      <c r="S465" s="176">
        <f t="shared" si="55"/>
        <v>0.12634995306969432</v>
      </c>
      <c r="T465" s="227"/>
    </row>
    <row r="466" spans="1:20" x14ac:dyDescent="0.2">
      <c r="A466" s="175" t="s">
        <v>386</v>
      </c>
      <c r="B466" s="164" t="s">
        <v>131</v>
      </c>
      <c r="C466" s="165" t="s">
        <v>252</v>
      </c>
      <c r="D466" s="157"/>
      <c r="E466" s="158"/>
      <c r="F466" s="158"/>
      <c r="G466" s="158"/>
      <c r="H466" s="181" t="str">
        <f t="shared" si="49"/>
        <v/>
      </c>
      <c r="I466" s="186">
        <v>73215</v>
      </c>
      <c r="J466" s="27">
        <v>46997</v>
      </c>
      <c r="K466" s="27">
        <v>14482</v>
      </c>
      <c r="L466" s="167">
        <f t="shared" si="50"/>
        <v>0.30814732855288635</v>
      </c>
      <c r="M466" s="187">
        <v>5</v>
      </c>
      <c r="N466" s="27">
        <v>25514</v>
      </c>
      <c r="O466" s="184">
        <f t="shared" si="51"/>
        <v>0.35183959402062992</v>
      </c>
      <c r="P466" s="159">
        <f t="shared" si="52"/>
        <v>73215</v>
      </c>
      <c r="Q466" s="160">
        <f t="shared" si="53"/>
        <v>47002</v>
      </c>
      <c r="R466" s="160">
        <f t="shared" si="54"/>
        <v>25514</v>
      </c>
      <c r="S466" s="176">
        <f t="shared" si="55"/>
        <v>0.35183959402062992</v>
      </c>
      <c r="T466" s="227"/>
    </row>
    <row r="467" spans="1:20" x14ac:dyDescent="0.2">
      <c r="A467" s="175" t="s">
        <v>386</v>
      </c>
      <c r="B467" s="164" t="s">
        <v>131</v>
      </c>
      <c r="C467" s="165" t="s">
        <v>132</v>
      </c>
      <c r="D467" s="157">
        <v>4</v>
      </c>
      <c r="E467" s="158">
        <v>3</v>
      </c>
      <c r="F467" s="158"/>
      <c r="G467" s="158"/>
      <c r="H467" s="181">
        <f t="shared" si="49"/>
        <v>0</v>
      </c>
      <c r="I467" s="186">
        <v>146998</v>
      </c>
      <c r="J467" s="27">
        <v>127724</v>
      </c>
      <c r="K467" s="27">
        <v>77823</v>
      </c>
      <c r="L467" s="167">
        <f t="shared" si="50"/>
        <v>0.60930600357019826</v>
      </c>
      <c r="M467" s="187">
        <v>73</v>
      </c>
      <c r="N467" s="27">
        <v>18928</v>
      </c>
      <c r="O467" s="184">
        <f t="shared" si="51"/>
        <v>0.12900323734878175</v>
      </c>
      <c r="P467" s="159">
        <f t="shared" si="52"/>
        <v>147002</v>
      </c>
      <c r="Q467" s="160">
        <f t="shared" si="53"/>
        <v>127800</v>
      </c>
      <c r="R467" s="160">
        <f t="shared" si="54"/>
        <v>18928</v>
      </c>
      <c r="S467" s="176">
        <f t="shared" si="55"/>
        <v>0.12900059974919578</v>
      </c>
      <c r="T467" s="227"/>
    </row>
    <row r="468" spans="1:20" x14ac:dyDescent="0.2">
      <c r="A468" s="175" t="s">
        <v>386</v>
      </c>
      <c r="B468" s="164" t="s">
        <v>133</v>
      </c>
      <c r="C468" s="165" t="s">
        <v>134</v>
      </c>
      <c r="D468" s="157">
        <v>3</v>
      </c>
      <c r="E468" s="158">
        <v>3</v>
      </c>
      <c r="F468" s="158"/>
      <c r="G468" s="158"/>
      <c r="H468" s="181">
        <f t="shared" si="49"/>
        <v>0</v>
      </c>
      <c r="I468" s="186">
        <v>1930</v>
      </c>
      <c r="J468" s="27">
        <v>1586</v>
      </c>
      <c r="K468" s="27">
        <v>372</v>
      </c>
      <c r="L468" s="167">
        <f t="shared" si="50"/>
        <v>0.23455233291298866</v>
      </c>
      <c r="M468" s="187">
        <v>1</v>
      </c>
      <c r="N468" s="27">
        <v>329</v>
      </c>
      <c r="O468" s="184">
        <f t="shared" si="51"/>
        <v>0.17171189979123172</v>
      </c>
      <c r="P468" s="159">
        <f t="shared" si="52"/>
        <v>1933</v>
      </c>
      <c r="Q468" s="160">
        <f t="shared" si="53"/>
        <v>1590</v>
      </c>
      <c r="R468" s="160">
        <f t="shared" si="54"/>
        <v>329</v>
      </c>
      <c r="S468" s="176">
        <f t="shared" si="55"/>
        <v>0.17144346013548722</v>
      </c>
      <c r="T468" s="227"/>
    </row>
    <row r="469" spans="1:20" x14ac:dyDescent="0.2">
      <c r="A469" s="175" t="s">
        <v>386</v>
      </c>
      <c r="B469" s="164" t="s">
        <v>340</v>
      </c>
      <c r="C469" s="165" t="s">
        <v>341</v>
      </c>
      <c r="D469" s="157"/>
      <c r="E469" s="158"/>
      <c r="F469" s="158"/>
      <c r="G469" s="158"/>
      <c r="H469" s="181" t="str">
        <f t="shared" si="49"/>
        <v/>
      </c>
      <c r="I469" s="186">
        <v>1691</v>
      </c>
      <c r="J469" s="27">
        <v>1520</v>
      </c>
      <c r="K469" s="27">
        <v>39</v>
      </c>
      <c r="L469" s="167">
        <f t="shared" si="50"/>
        <v>2.5657894736842105E-2</v>
      </c>
      <c r="M469" s="187"/>
      <c r="N469" s="27">
        <v>115</v>
      </c>
      <c r="O469" s="184">
        <f t="shared" si="51"/>
        <v>7.0336391437308868E-2</v>
      </c>
      <c r="P469" s="159">
        <f t="shared" si="52"/>
        <v>1691</v>
      </c>
      <c r="Q469" s="160">
        <f t="shared" si="53"/>
        <v>1520</v>
      </c>
      <c r="R469" s="160">
        <f t="shared" si="54"/>
        <v>115</v>
      </c>
      <c r="S469" s="176">
        <f t="shared" si="55"/>
        <v>7.0336391437308868E-2</v>
      </c>
      <c r="T469" s="227"/>
    </row>
    <row r="470" spans="1:20" x14ac:dyDescent="0.2">
      <c r="A470" s="175" t="s">
        <v>386</v>
      </c>
      <c r="B470" s="164" t="s">
        <v>142</v>
      </c>
      <c r="C470" s="165" t="s">
        <v>143</v>
      </c>
      <c r="D470" s="157"/>
      <c r="E470" s="158"/>
      <c r="F470" s="158"/>
      <c r="G470" s="158"/>
      <c r="H470" s="181" t="str">
        <f t="shared" si="49"/>
        <v/>
      </c>
      <c r="I470" s="186">
        <v>537</v>
      </c>
      <c r="J470" s="27">
        <v>518</v>
      </c>
      <c r="K470" s="27">
        <v>35</v>
      </c>
      <c r="L470" s="167">
        <f t="shared" si="50"/>
        <v>6.7567567567567571E-2</v>
      </c>
      <c r="M470" s="187"/>
      <c r="N470" s="27">
        <v>1</v>
      </c>
      <c r="O470" s="184">
        <f t="shared" si="51"/>
        <v>1.9267822736030828E-3</v>
      </c>
      <c r="P470" s="159">
        <f t="shared" si="52"/>
        <v>537</v>
      </c>
      <c r="Q470" s="160">
        <f t="shared" si="53"/>
        <v>518</v>
      </c>
      <c r="R470" s="160">
        <f t="shared" si="54"/>
        <v>1</v>
      </c>
      <c r="S470" s="176">
        <f t="shared" si="55"/>
        <v>1.9267822736030828E-3</v>
      </c>
      <c r="T470" s="227"/>
    </row>
    <row r="471" spans="1:20" x14ac:dyDescent="0.2">
      <c r="A471" s="175" t="s">
        <v>386</v>
      </c>
      <c r="B471" s="164" t="s">
        <v>240</v>
      </c>
      <c r="C471" s="165" t="s">
        <v>297</v>
      </c>
      <c r="D471" s="157">
        <v>5</v>
      </c>
      <c r="E471" s="158">
        <v>3</v>
      </c>
      <c r="F471" s="158"/>
      <c r="G471" s="158"/>
      <c r="H471" s="181">
        <f t="shared" si="49"/>
        <v>0</v>
      </c>
      <c r="I471" s="186">
        <v>4233</v>
      </c>
      <c r="J471" s="27">
        <v>3043</v>
      </c>
      <c r="K471" s="27">
        <v>1124</v>
      </c>
      <c r="L471" s="167">
        <f t="shared" si="50"/>
        <v>0.36937232993756164</v>
      </c>
      <c r="M471" s="187">
        <v>45</v>
      </c>
      <c r="N471" s="27">
        <v>803</v>
      </c>
      <c r="O471" s="184">
        <f t="shared" si="51"/>
        <v>0.20637368285787716</v>
      </c>
      <c r="P471" s="159">
        <f t="shared" si="52"/>
        <v>4238</v>
      </c>
      <c r="Q471" s="160">
        <f t="shared" si="53"/>
        <v>3091</v>
      </c>
      <c r="R471" s="160">
        <f t="shared" si="54"/>
        <v>803</v>
      </c>
      <c r="S471" s="176">
        <f t="shared" si="55"/>
        <v>0.20621468926553671</v>
      </c>
      <c r="T471" s="227"/>
    </row>
    <row r="472" spans="1:20" x14ac:dyDescent="0.2">
      <c r="A472" s="175" t="s">
        <v>386</v>
      </c>
      <c r="B472" s="164" t="s">
        <v>145</v>
      </c>
      <c r="C472" s="165" t="s">
        <v>146</v>
      </c>
      <c r="D472" s="157">
        <v>361</v>
      </c>
      <c r="E472" s="158">
        <v>294</v>
      </c>
      <c r="F472" s="158"/>
      <c r="G472" s="158">
        <v>57</v>
      </c>
      <c r="H472" s="181">
        <f t="shared" si="49"/>
        <v>0.1623931623931624</v>
      </c>
      <c r="I472" s="186">
        <v>18053</v>
      </c>
      <c r="J472" s="27">
        <v>11292</v>
      </c>
      <c r="K472" s="27">
        <v>3276</v>
      </c>
      <c r="L472" s="167">
        <f t="shared" si="50"/>
        <v>0.29011689691817216</v>
      </c>
      <c r="M472" s="187">
        <v>75</v>
      </c>
      <c r="N472" s="27">
        <v>6471</v>
      </c>
      <c r="O472" s="184">
        <f t="shared" si="51"/>
        <v>0.36276488395560041</v>
      </c>
      <c r="P472" s="159">
        <f t="shared" si="52"/>
        <v>18414</v>
      </c>
      <c r="Q472" s="160">
        <f t="shared" si="53"/>
        <v>11661</v>
      </c>
      <c r="R472" s="160">
        <f t="shared" si="54"/>
        <v>6528</v>
      </c>
      <c r="S472" s="176">
        <f t="shared" si="55"/>
        <v>0.35889823519709713</v>
      </c>
      <c r="T472" s="227"/>
    </row>
    <row r="473" spans="1:20" x14ac:dyDescent="0.2">
      <c r="A473" s="175" t="s">
        <v>386</v>
      </c>
      <c r="B473" s="164" t="s">
        <v>145</v>
      </c>
      <c r="C473" s="165" t="s">
        <v>298</v>
      </c>
      <c r="D473" s="157">
        <v>2721</v>
      </c>
      <c r="E473" s="158">
        <v>2228</v>
      </c>
      <c r="F473" s="158"/>
      <c r="G473" s="158">
        <v>455</v>
      </c>
      <c r="H473" s="181">
        <f t="shared" si="49"/>
        <v>0.16958628401043607</v>
      </c>
      <c r="I473" s="186">
        <v>31128</v>
      </c>
      <c r="J473" s="27">
        <v>17569</v>
      </c>
      <c r="K473" s="27">
        <v>5734</v>
      </c>
      <c r="L473" s="167">
        <f t="shared" si="50"/>
        <v>0.32637031134384425</v>
      </c>
      <c r="M473" s="187">
        <v>5</v>
      </c>
      <c r="N473" s="27">
        <v>13386</v>
      </c>
      <c r="O473" s="184">
        <f t="shared" si="51"/>
        <v>0.43236434108527133</v>
      </c>
      <c r="P473" s="159">
        <f t="shared" si="52"/>
        <v>33849</v>
      </c>
      <c r="Q473" s="160">
        <f t="shared" si="53"/>
        <v>19802</v>
      </c>
      <c r="R473" s="160">
        <f t="shared" si="54"/>
        <v>13841</v>
      </c>
      <c r="S473" s="176">
        <f t="shared" si="55"/>
        <v>0.41140801949885564</v>
      </c>
      <c r="T473" s="227"/>
    </row>
    <row r="474" spans="1:20" x14ac:dyDescent="0.2">
      <c r="A474" s="175" t="s">
        <v>386</v>
      </c>
      <c r="B474" s="164" t="s">
        <v>537</v>
      </c>
      <c r="C474" s="165" t="s">
        <v>71</v>
      </c>
      <c r="D474" s="157"/>
      <c r="E474" s="158"/>
      <c r="F474" s="158"/>
      <c r="G474" s="158"/>
      <c r="H474" s="181" t="str">
        <f t="shared" si="49"/>
        <v/>
      </c>
      <c r="I474" s="186">
        <v>31</v>
      </c>
      <c r="J474" s="27">
        <v>27</v>
      </c>
      <c r="K474" s="27">
        <v>9</v>
      </c>
      <c r="L474" s="167">
        <f t="shared" si="50"/>
        <v>0.33333333333333331</v>
      </c>
      <c r="M474" s="187"/>
      <c r="N474" s="27">
        <v>3</v>
      </c>
      <c r="O474" s="184">
        <f t="shared" si="51"/>
        <v>0.1</v>
      </c>
      <c r="P474" s="159">
        <f t="shared" si="52"/>
        <v>31</v>
      </c>
      <c r="Q474" s="160">
        <f t="shared" si="53"/>
        <v>27</v>
      </c>
      <c r="R474" s="160">
        <f t="shared" si="54"/>
        <v>3</v>
      </c>
      <c r="S474" s="176">
        <f t="shared" si="55"/>
        <v>0.1</v>
      </c>
      <c r="T474" s="227"/>
    </row>
    <row r="475" spans="1:20" x14ac:dyDescent="0.2">
      <c r="A475" s="175" t="s">
        <v>386</v>
      </c>
      <c r="B475" s="164" t="s">
        <v>147</v>
      </c>
      <c r="C475" s="165" t="s">
        <v>148</v>
      </c>
      <c r="D475" s="157"/>
      <c r="E475" s="158"/>
      <c r="F475" s="158"/>
      <c r="G475" s="158"/>
      <c r="H475" s="181" t="str">
        <f t="shared" si="49"/>
        <v/>
      </c>
      <c r="I475" s="186">
        <v>4</v>
      </c>
      <c r="J475" s="27">
        <v>4</v>
      </c>
      <c r="K475" s="27"/>
      <c r="L475" s="167">
        <f t="shared" si="50"/>
        <v>0</v>
      </c>
      <c r="M475" s="187"/>
      <c r="N475" s="27"/>
      <c r="O475" s="184">
        <f t="shared" si="51"/>
        <v>0</v>
      </c>
      <c r="P475" s="159">
        <f t="shared" si="52"/>
        <v>4</v>
      </c>
      <c r="Q475" s="160">
        <f t="shared" si="53"/>
        <v>4</v>
      </c>
      <c r="R475" s="160" t="str">
        <f t="shared" si="54"/>
        <v/>
      </c>
      <c r="S475" s="176" t="str">
        <f t="shared" si="55"/>
        <v/>
      </c>
      <c r="T475" s="227"/>
    </row>
    <row r="476" spans="1:20" x14ac:dyDescent="0.2">
      <c r="A476" s="175" t="s">
        <v>386</v>
      </c>
      <c r="B476" s="164" t="s">
        <v>149</v>
      </c>
      <c r="C476" s="165" t="s">
        <v>150</v>
      </c>
      <c r="D476" s="157">
        <v>1</v>
      </c>
      <c r="E476" s="158">
        <v>1</v>
      </c>
      <c r="F476" s="158"/>
      <c r="G476" s="158"/>
      <c r="H476" s="181">
        <f t="shared" si="49"/>
        <v>0</v>
      </c>
      <c r="I476" s="186">
        <v>5190</v>
      </c>
      <c r="J476" s="27">
        <v>4594</v>
      </c>
      <c r="K476" s="27">
        <v>3248</v>
      </c>
      <c r="L476" s="167">
        <f t="shared" si="50"/>
        <v>0.70700914235959944</v>
      </c>
      <c r="M476" s="187">
        <v>6</v>
      </c>
      <c r="N476" s="27">
        <v>586</v>
      </c>
      <c r="O476" s="184">
        <f t="shared" si="51"/>
        <v>0.11299652911685307</v>
      </c>
      <c r="P476" s="159">
        <f t="shared" si="52"/>
        <v>5191</v>
      </c>
      <c r="Q476" s="160">
        <f t="shared" si="53"/>
        <v>4601</v>
      </c>
      <c r="R476" s="160">
        <f t="shared" si="54"/>
        <v>586</v>
      </c>
      <c r="S476" s="176">
        <f t="shared" si="55"/>
        <v>0.11297474455369193</v>
      </c>
      <c r="T476" s="227"/>
    </row>
    <row r="477" spans="1:20" x14ac:dyDescent="0.2">
      <c r="A477" s="175" t="s">
        <v>386</v>
      </c>
      <c r="B477" s="164" t="s">
        <v>151</v>
      </c>
      <c r="C477" s="165" t="s">
        <v>152</v>
      </c>
      <c r="D477" s="157">
        <v>3</v>
      </c>
      <c r="E477" s="158"/>
      <c r="F477" s="158"/>
      <c r="G477" s="158">
        <v>3</v>
      </c>
      <c r="H477" s="181">
        <f t="shared" si="49"/>
        <v>1</v>
      </c>
      <c r="I477" s="186">
        <v>8225</v>
      </c>
      <c r="J477" s="27">
        <v>5050</v>
      </c>
      <c r="K477" s="27">
        <v>1597</v>
      </c>
      <c r="L477" s="167">
        <f t="shared" si="50"/>
        <v>0.31623762376237624</v>
      </c>
      <c r="M477" s="187">
        <v>130</v>
      </c>
      <c r="N477" s="27">
        <v>3184</v>
      </c>
      <c r="O477" s="184">
        <f t="shared" si="51"/>
        <v>0.38067910090865614</v>
      </c>
      <c r="P477" s="159">
        <f t="shared" si="52"/>
        <v>8228</v>
      </c>
      <c r="Q477" s="160">
        <f t="shared" si="53"/>
        <v>5180</v>
      </c>
      <c r="R477" s="160">
        <f t="shared" si="54"/>
        <v>3187</v>
      </c>
      <c r="S477" s="176">
        <f t="shared" si="55"/>
        <v>0.38090115931636187</v>
      </c>
      <c r="T477" s="227"/>
    </row>
    <row r="478" spans="1:20" x14ac:dyDescent="0.2">
      <c r="A478" s="175" t="s">
        <v>386</v>
      </c>
      <c r="B478" s="164" t="s">
        <v>154</v>
      </c>
      <c r="C478" s="165" t="s">
        <v>299</v>
      </c>
      <c r="D478" s="157">
        <v>2</v>
      </c>
      <c r="E478" s="158">
        <v>2</v>
      </c>
      <c r="F478" s="158"/>
      <c r="G478" s="158"/>
      <c r="H478" s="181">
        <f t="shared" si="49"/>
        <v>0</v>
      </c>
      <c r="I478" s="186">
        <v>120</v>
      </c>
      <c r="J478" s="27">
        <v>103</v>
      </c>
      <c r="K478" s="27">
        <v>32</v>
      </c>
      <c r="L478" s="167">
        <f t="shared" si="50"/>
        <v>0.31067961165048541</v>
      </c>
      <c r="M478" s="187">
        <v>2</v>
      </c>
      <c r="N478" s="27">
        <v>15</v>
      </c>
      <c r="O478" s="184">
        <f t="shared" si="51"/>
        <v>0.125</v>
      </c>
      <c r="P478" s="159">
        <f t="shared" si="52"/>
        <v>122</v>
      </c>
      <c r="Q478" s="160">
        <f t="shared" si="53"/>
        <v>107</v>
      </c>
      <c r="R478" s="160">
        <f t="shared" si="54"/>
        <v>15</v>
      </c>
      <c r="S478" s="176">
        <f t="shared" si="55"/>
        <v>0.12295081967213115</v>
      </c>
      <c r="T478" s="227"/>
    </row>
    <row r="479" spans="1:20" x14ac:dyDescent="0.2">
      <c r="A479" s="175" t="s">
        <v>386</v>
      </c>
      <c r="B479" s="164" t="s">
        <v>156</v>
      </c>
      <c r="C479" s="165" t="s">
        <v>157</v>
      </c>
      <c r="D479" s="157">
        <v>4</v>
      </c>
      <c r="E479" s="158">
        <v>3</v>
      </c>
      <c r="F479" s="158"/>
      <c r="G479" s="158"/>
      <c r="H479" s="181">
        <f t="shared" si="49"/>
        <v>0</v>
      </c>
      <c r="I479" s="186">
        <v>102</v>
      </c>
      <c r="J479" s="27">
        <v>83</v>
      </c>
      <c r="K479" s="27">
        <v>12</v>
      </c>
      <c r="L479" s="167">
        <f t="shared" si="50"/>
        <v>0.14457831325301204</v>
      </c>
      <c r="M479" s="187"/>
      <c r="N479" s="27">
        <v>19</v>
      </c>
      <c r="O479" s="184">
        <f t="shared" si="51"/>
        <v>0.18627450980392157</v>
      </c>
      <c r="P479" s="159">
        <f t="shared" si="52"/>
        <v>106</v>
      </c>
      <c r="Q479" s="160">
        <f t="shared" si="53"/>
        <v>86</v>
      </c>
      <c r="R479" s="160">
        <f t="shared" si="54"/>
        <v>19</v>
      </c>
      <c r="S479" s="176">
        <f t="shared" si="55"/>
        <v>0.18095238095238095</v>
      </c>
      <c r="T479" s="227"/>
    </row>
    <row r="480" spans="1:20" x14ac:dyDescent="0.2">
      <c r="A480" s="175" t="s">
        <v>386</v>
      </c>
      <c r="B480" s="164" t="s">
        <v>158</v>
      </c>
      <c r="C480" s="165" t="s">
        <v>159</v>
      </c>
      <c r="D480" s="157">
        <v>2</v>
      </c>
      <c r="E480" s="158">
        <v>2</v>
      </c>
      <c r="F480" s="158"/>
      <c r="G480" s="158"/>
      <c r="H480" s="181">
        <f t="shared" si="49"/>
        <v>0</v>
      </c>
      <c r="I480" s="186">
        <v>35591</v>
      </c>
      <c r="J480" s="27">
        <v>32721</v>
      </c>
      <c r="K480" s="27">
        <v>9690</v>
      </c>
      <c r="L480" s="167">
        <f t="shared" si="50"/>
        <v>0.29614009351792425</v>
      </c>
      <c r="M480" s="187"/>
      <c r="N480" s="27">
        <v>2356</v>
      </c>
      <c r="O480" s="184">
        <f t="shared" si="51"/>
        <v>6.7166519371668051E-2</v>
      </c>
      <c r="P480" s="159">
        <f t="shared" si="52"/>
        <v>35593</v>
      </c>
      <c r="Q480" s="160">
        <f t="shared" si="53"/>
        <v>32723</v>
      </c>
      <c r="R480" s="160">
        <f t="shared" si="54"/>
        <v>2356</v>
      </c>
      <c r="S480" s="176">
        <f t="shared" si="55"/>
        <v>6.716268992844722E-2</v>
      </c>
      <c r="T480" s="227"/>
    </row>
    <row r="481" spans="1:20" x14ac:dyDescent="0.2">
      <c r="A481" s="175" t="s">
        <v>386</v>
      </c>
      <c r="B481" s="164" t="s">
        <v>160</v>
      </c>
      <c r="C481" s="165" t="s">
        <v>246</v>
      </c>
      <c r="D481" s="157">
        <v>1</v>
      </c>
      <c r="E481" s="158">
        <v>1</v>
      </c>
      <c r="F481" s="158"/>
      <c r="G481" s="158"/>
      <c r="H481" s="181">
        <f t="shared" si="49"/>
        <v>0</v>
      </c>
      <c r="I481" s="186">
        <v>1</v>
      </c>
      <c r="J481" s="27"/>
      <c r="K481" s="27"/>
      <c r="L481" s="167" t="str">
        <f t="shared" si="50"/>
        <v/>
      </c>
      <c r="M481" s="187"/>
      <c r="N481" s="27">
        <v>1</v>
      </c>
      <c r="O481" s="184">
        <f t="shared" si="51"/>
        <v>1</v>
      </c>
      <c r="P481" s="159">
        <f t="shared" si="52"/>
        <v>2</v>
      </c>
      <c r="Q481" s="160">
        <f t="shared" si="53"/>
        <v>1</v>
      </c>
      <c r="R481" s="160">
        <f t="shared" si="54"/>
        <v>1</v>
      </c>
      <c r="S481" s="176">
        <f t="shared" si="55"/>
        <v>0.5</v>
      </c>
      <c r="T481" s="227"/>
    </row>
    <row r="482" spans="1:20" x14ac:dyDescent="0.2">
      <c r="A482" s="175" t="s">
        <v>386</v>
      </c>
      <c r="B482" s="164" t="s">
        <v>162</v>
      </c>
      <c r="C482" s="165" t="s">
        <v>163</v>
      </c>
      <c r="D482" s="157">
        <v>2</v>
      </c>
      <c r="E482" s="158">
        <v>2</v>
      </c>
      <c r="F482" s="158"/>
      <c r="G482" s="158"/>
      <c r="H482" s="181">
        <f t="shared" si="49"/>
        <v>0</v>
      </c>
      <c r="I482" s="186">
        <v>23189</v>
      </c>
      <c r="J482" s="27">
        <v>20610</v>
      </c>
      <c r="K482" s="27">
        <v>12474</v>
      </c>
      <c r="L482" s="167">
        <f t="shared" si="50"/>
        <v>0.60524017467248903</v>
      </c>
      <c r="M482" s="187">
        <v>6</v>
      </c>
      <c r="N482" s="27">
        <v>2456</v>
      </c>
      <c r="O482" s="184">
        <f t="shared" si="51"/>
        <v>0.10644937586685159</v>
      </c>
      <c r="P482" s="159">
        <f t="shared" si="52"/>
        <v>23191</v>
      </c>
      <c r="Q482" s="160">
        <f t="shared" si="53"/>
        <v>20618</v>
      </c>
      <c r="R482" s="160">
        <f t="shared" si="54"/>
        <v>2456</v>
      </c>
      <c r="S482" s="176">
        <f t="shared" si="55"/>
        <v>0.10644014908555084</v>
      </c>
      <c r="T482" s="227"/>
    </row>
    <row r="483" spans="1:20" x14ac:dyDescent="0.2">
      <c r="A483" s="175" t="s">
        <v>386</v>
      </c>
      <c r="B483" s="164" t="s">
        <v>164</v>
      </c>
      <c r="C483" s="165" t="s">
        <v>165</v>
      </c>
      <c r="D483" s="157"/>
      <c r="E483" s="158"/>
      <c r="F483" s="158"/>
      <c r="G483" s="158"/>
      <c r="H483" s="181" t="str">
        <f t="shared" si="49"/>
        <v/>
      </c>
      <c r="I483" s="186">
        <v>1098</v>
      </c>
      <c r="J483" s="27">
        <v>1057</v>
      </c>
      <c r="K483" s="27">
        <v>359</v>
      </c>
      <c r="L483" s="167">
        <f t="shared" si="50"/>
        <v>0.33964049195837276</v>
      </c>
      <c r="M483" s="187"/>
      <c r="N483" s="27">
        <v>27</v>
      </c>
      <c r="O483" s="184">
        <f t="shared" si="51"/>
        <v>2.4907749077490774E-2</v>
      </c>
      <c r="P483" s="159">
        <f t="shared" si="52"/>
        <v>1098</v>
      </c>
      <c r="Q483" s="160">
        <f t="shared" si="53"/>
        <v>1057</v>
      </c>
      <c r="R483" s="160">
        <f t="shared" si="54"/>
        <v>27</v>
      </c>
      <c r="S483" s="176">
        <f t="shared" si="55"/>
        <v>2.4907749077490774E-2</v>
      </c>
      <c r="T483" s="227"/>
    </row>
    <row r="484" spans="1:20" ht="29" x14ac:dyDescent="0.2">
      <c r="A484" s="175" t="s">
        <v>386</v>
      </c>
      <c r="B484" s="164" t="s">
        <v>166</v>
      </c>
      <c r="C484" s="165" t="s">
        <v>168</v>
      </c>
      <c r="D484" s="157">
        <v>3</v>
      </c>
      <c r="E484" s="158">
        <v>1</v>
      </c>
      <c r="F484" s="158"/>
      <c r="G484" s="158">
        <v>1</v>
      </c>
      <c r="H484" s="181">
        <f t="shared" si="49"/>
        <v>0.5</v>
      </c>
      <c r="I484" s="186">
        <v>111128</v>
      </c>
      <c r="J484" s="27">
        <v>99517</v>
      </c>
      <c r="K484" s="27">
        <v>37296</v>
      </c>
      <c r="L484" s="167">
        <f t="shared" si="50"/>
        <v>0.37477013977511381</v>
      </c>
      <c r="M484" s="187">
        <v>48</v>
      </c>
      <c r="N484" s="27">
        <v>9528</v>
      </c>
      <c r="O484" s="184">
        <f t="shared" si="51"/>
        <v>8.7338326015418036E-2</v>
      </c>
      <c r="P484" s="159">
        <f t="shared" si="52"/>
        <v>111131</v>
      </c>
      <c r="Q484" s="160">
        <f t="shared" si="53"/>
        <v>99566</v>
      </c>
      <c r="R484" s="160">
        <f t="shared" si="54"/>
        <v>9529</v>
      </c>
      <c r="S484" s="176">
        <f t="shared" si="55"/>
        <v>8.734589119574683E-2</v>
      </c>
      <c r="T484" s="227"/>
    </row>
    <row r="485" spans="1:20" x14ac:dyDescent="0.2">
      <c r="A485" s="175" t="s">
        <v>386</v>
      </c>
      <c r="B485" s="164" t="s">
        <v>170</v>
      </c>
      <c r="C485" s="165" t="s">
        <v>171</v>
      </c>
      <c r="D485" s="157">
        <v>1</v>
      </c>
      <c r="E485" s="158"/>
      <c r="F485" s="158"/>
      <c r="G485" s="158">
        <v>1</v>
      </c>
      <c r="H485" s="181">
        <f t="shared" si="49"/>
        <v>1</v>
      </c>
      <c r="I485" s="186">
        <v>988</v>
      </c>
      <c r="J485" s="27">
        <v>638</v>
      </c>
      <c r="K485" s="27">
        <v>74</v>
      </c>
      <c r="L485" s="167">
        <f t="shared" si="50"/>
        <v>0.11598746081504702</v>
      </c>
      <c r="M485" s="187">
        <v>18</v>
      </c>
      <c r="N485" s="27">
        <v>253</v>
      </c>
      <c r="O485" s="184">
        <f t="shared" si="51"/>
        <v>0.27832783278327833</v>
      </c>
      <c r="P485" s="159">
        <f t="shared" si="52"/>
        <v>989</v>
      </c>
      <c r="Q485" s="160">
        <f t="shared" si="53"/>
        <v>656</v>
      </c>
      <c r="R485" s="160">
        <f t="shared" si="54"/>
        <v>254</v>
      </c>
      <c r="S485" s="176">
        <f t="shared" si="55"/>
        <v>0.27912087912087913</v>
      </c>
      <c r="T485" s="227"/>
    </row>
    <row r="486" spans="1:20" x14ac:dyDescent="0.2">
      <c r="A486" s="175" t="s">
        <v>386</v>
      </c>
      <c r="B486" s="164" t="s">
        <v>342</v>
      </c>
      <c r="C486" s="165" t="s">
        <v>343</v>
      </c>
      <c r="D486" s="157">
        <v>39</v>
      </c>
      <c r="E486" s="158">
        <v>37</v>
      </c>
      <c r="F486" s="158"/>
      <c r="G486" s="158"/>
      <c r="H486" s="181">
        <f t="shared" si="49"/>
        <v>0</v>
      </c>
      <c r="I486" s="186">
        <v>168</v>
      </c>
      <c r="J486" s="27">
        <v>145</v>
      </c>
      <c r="K486" s="27">
        <v>34</v>
      </c>
      <c r="L486" s="167">
        <f t="shared" si="50"/>
        <v>0.23448275862068965</v>
      </c>
      <c r="M486" s="187"/>
      <c r="N486" s="27">
        <v>17</v>
      </c>
      <c r="O486" s="184">
        <f t="shared" si="51"/>
        <v>0.10493827160493827</v>
      </c>
      <c r="P486" s="159">
        <f t="shared" si="52"/>
        <v>207</v>
      </c>
      <c r="Q486" s="160">
        <f t="shared" si="53"/>
        <v>182</v>
      </c>
      <c r="R486" s="160">
        <f t="shared" si="54"/>
        <v>17</v>
      </c>
      <c r="S486" s="176">
        <f t="shared" si="55"/>
        <v>8.5427135678391955E-2</v>
      </c>
      <c r="T486" s="227"/>
    </row>
    <row r="487" spans="1:20" x14ac:dyDescent="0.2">
      <c r="A487" s="175" t="s">
        <v>386</v>
      </c>
      <c r="B487" s="164" t="s">
        <v>172</v>
      </c>
      <c r="C487" s="165" t="s">
        <v>344</v>
      </c>
      <c r="D487" s="157">
        <v>34</v>
      </c>
      <c r="E487" s="158">
        <v>35</v>
      </c>
      <c r="F487" s="158"/>
      <c r="G487" s="158">
        <v>2</v>
      </c>
      <c r="H487" s="181">
        <f t="shared" si="49"/>
        <v>5.4054054054054057E-2</v>
      </c>
      <c r="I487" s="186">
        <v>59074</v>
      </c>
      <c r="J487" s="27">
        <v>53145</v>
      </c>
      <c r="K487" s="27">
        <v>46077</v>
      </c>
      <c r="L487" s="167">
        <f t="shared" si="50"/>
        <v>0.86700536268698847</v>
      </c>
      <c r="M487" s="187">
        <v>263</v>
      </c>
      <c r="N487" s="27">
        <v>5387</v>
      </c>
      <c r="O487" s="184">
        <f t="shared" si="51"/>
        <v>9.1623437367123056E-2</v>
      </c>
      <c r="P487" s="159">
        <f t="shared" si="52"/>
        <v>59108</v>
      </c>
      <c r="Q487" s="160">
        <f t="shared" si="53"/>
        <v>53443</v>
      </c>
      <c r="R487" s="160">
        <f t="shared" si="54"/>
        <v>5389</v>
      </c>
      <c r="S487" s="176">
        <f t="shared" si="55"/>
        <v>9.1599809627413653E-2</v>
      </c>
      <c r="T487" s="227"/>
    </row>
    <row r="488" spans="1:20" x14ac:dyDescent="0.2">
      <c r="A488" s="175" t="s">
        <v>386</v>
      </c>
      <c r="B488" s="164" t="s">
        <v>172</v>
      </c>
      <c r="C488" s="165" t="s">
        <v>173</v>
      </c>
      <c r="D488" s="157">
        <v>15</v>
      </c>
      <c r="E488" s="158">
        <v>13</v>
      </c>
      <c r="F488" s="158"/>
      <c r="G488" s="158"/>
      <c r="H488" s="181">
        <f t="shared" si="49"/>
        <v>0</v>
      </c>
      <c r="I488" s="186">
        <v>86022</v>
      </c>
      <c r="J488" s="27">
        <v>80387</v>
      </c>
      <c r="K488" s="27">
        <v>73459</v>
      </c>
      <c r="L488" s="167">
        <f t="shared" si="50"/>
        <v>0.91381691069451532</v>
      </c>
      <c r="M488" s="187">
        <v>100</v>
      </c>
      <c r="N488" s="27">
        <v>4132</v>
      </c>
      <c r="O488" s="184">
        <f t="shared" si="51"/>
        <v>4.8830640872617258E-2</v>
      </c>
      <c r="P488" s="159">
        <f t="shared" si="52"/>
        <v>86037</v>
      </c>
      <c r="Q488" s="160">
        <f t="shared" si="53"/>
        <v>80500</v>
      </c>
      <c r="R488" s="160">
        <f t="shared" si="54"/>
        <v>4132</v>
      </c>
      <c r="S488" s="176">
        <f t="shared" si="55"/>
        <v>4.8823140183382172E-2</v>
      </c>
      <c r="T488" s="227"/>
    </row>
    <row r="489" spans="1:20" x14ac:dyDescent="0.2">
      <c r="A489" s="175" t="s">
        <v>386</v>
      </c>
      <c r="B489" s="164" t="s">
        <v>174</v>
      </c>
      <c r="C489" s="165" t="s">
        <v>175</v>
      </c>
      <c r="D489" s="157">
        <v>83</v>
      </c>
      <c r="E489" s="158">
        <v>43</v>
      </c>
      <c r="F489" s="158"/>
      <c r="G489" s="158">
        <v>32</v>
      </c>
      <c r="H489" s="181">
        <f t="shared" si="49"/>
        <v>0.42666666666666669</v>
      </c>
      <c r="I489" s="186">
        <v>29607</v>
      </c>
      <c r="J489" s="27">
        <v>19499</v>
      </c>
      <c r="K489" s="27">
        <v>7637</v>
      </c>
      <c r="L489" s="167">
        <f t="shared" si="50"/>
        <v>0.3916611108261962</v>
      </c>
      <c r="M489" s="187">
        <v>2</v>
      </c>
      <c r="N489" s="27">
        <v>10144</v>
      </c>
      <c r="O489" s="184">
        <f t="shared" si="51"/>
        <v>0.34218249283184349</v>
      </c>
      <c r="P489" s="159">
        <f t="shared" si="52"/>
        <v>29690</v>
      </c>
      <c r="Q489" s="160">
        <f t="shared" si="53"/>
        <v>19544</v>
      </c>
      <c r="R489" s="160">
        <f t="shared" si="54"/>
        <v>10176</v>
      </c>
      <c r="S489" s="176">
        <f t="shared" si="55"/>
        <v>0.34239569313593538</v>
      </c>
      <c r="T489" s="227"/>
    </row>
    <row r="490" spans="1:20" x14ac:dyDescent="0.2">
      <c r="A490" s="175" t="s">
        <v>386</v>
      </c>
      <c r="B490" s="164" t="s">
        <v>176</v>
      </c>
      <c r="C490" s="165" t="s">
        <v>481</v>
      </c>
      <c r="D490" s="157"/>
      <c r="E490" s="158"/>
      <c r="F490" s="158"/>
      <c r="G490" s="158"/>
      <c r="H490" s="181" t="str">
        <f t="shared" si="49"/>
        <v/>
      </c>
      <c r="I490" s="186">
        <v>1374</v>
      </c>
      <c r="J490" s="27">
        <v>1241</v>
      </c>
      <c r="K490" s="27">
        <v>80</v>
      </c>
      <c r="L490" s="167">
        <f t="shared" si="50"/>
        <v>6.4464141821112E-2</v>
      </c>
      <c r="M490" s="187"/>
      <c r="N490" s="27">
        <v>107</v>
      </c>
      <c r="O490" s="184">
        <f t="shared" si="51"/>
        <v>7.9376854599406535E-2</v>
      </c>
      <c r="P490" s="159">
        <f t="shared" si="52"/>
        <v>1374</v>
      </c>
      <c r="Q490" s="160">
        <f t="shared" si="53"/>
        <v>1241</v>
      </c>
      <c r="R490" s="160">
        <f t="shared" si="54"/>
        <v>107</v>
      </c>
      <c r="S490" s="176">
        <f t="shared" si="55"/>
        <v>7.9376854599406535E-2</v>
      </c>
      <c r="T490" s="227"/>
    </row>
    <row r="491" spans="1:20" x14ac:dyDescent="0.2">
      <c r="A491" s="175" t="s">
        <v>386</v>
      </c>
      <c r="B491" s="164" t="s">
        <v>178</v>
      </c>
      <c r="C491" s="165" t="s">
        <v>178</v>
      </c>
      <c r="D491" s="157">
        <v>8</v>
      </c>
      <c r="E491" s="158">
        <v>7</v>
      </c>
      <c r="F491" s="158"/>
      <c r="G491" s="158">
        <v>1</v>
      </c>
      <c r="H491" s="181">
        <f t="shared" si="49"/>
        <v>0.125</v>
      </c>
      <c r="I491" s="186">
        <v>9885</v>
      </c>
      <c r="J491" s="27">
        <v>9125</v>
      </c>
      <c r="K491" s="27">
        <v>3691</v>
      </c>
      <c r="L491" s="167">
        <f t="shared" si="50"/>
        <v>0.40449315068493152</v>
      </c>
      <c r="M491" s="187">
        <v>1</v>
      </c>
      <c r="N491" s="27">
        <v>612</v>
      </c>
      <c r="O491" s="184">
        <f t="shared" si="51"/>
        <v>6.2846580406654348E-2</v>
      </c>
      <c r="P491" s="159">
        <f t="shared" si="52"/>
        <v>9893</v>
      </c>
      <c r="Q491" s="160">
        <f t="shared" si="53"/>
        <v>9133</v>
      </c>
      <c r="R491" s="160">
        <f t="shared" si="54"/>
        <v>613</v>
      </c>
      <c r="S491" s="176">
        <f t="shared" si="55"/>
        <v>6.2897599014980501E-2</v>
      </c>
      <c r="T491" s="227"/>
    </row>
    <row r="492" spans="1:20" x14ac:dyDescent="0.2">
      <c r="A492" s="175" t="s">
        <v>386</v>
      </c>
      <c r="B492" s="164" t="s">
        <v>180</v>
      </c>
      <c r="C492" s="165" t="s">
        <v>181</v>
      </c>
      <c r="D492" s="157"/>
      <c r="E492" s="158"/>
      <c r="F492" s="158"/>
      <c r="G492" s="158"/>
      <c r="H492" s="181" t="str">
        <f t="shared" si="49"/>
        <v/>
      </c>
      <c r="I492" s="186">
        <v>11058</v>
      </c>
      <c r="J492" s="27">
        <v>10666</v>
      </c>
      <c r="K492" s="27">
        <v>3293</v>
      </c>
      <c r="L492" s="167">
        <f t="shared" si="50"/>
        <v>0.30873804612788297</v>
      </c>
      <c r="M492" s="187">
        <v>1</v>
      </c>
      <c r="N492" s="27">
        <v>258</v>
      </c>
      <c r="O492" s="184">
        <f t="shared" si="51"/>
        <v>2.3615560640732267E-2</v>
      </c>
      <c r="P492" s="159">
        <f t="shared" si="52"/>
        <v>11058</v>
      </c>
      <c r="Q492" s="160">
        <f t="shared" si="53"/>
        <v>10667</v>
      </c>
      <c r="R492" s="160">
        <f t="shared" si="54"/>
        <v>258</v>
      </c>
      <c r="S492" s="176">
        <f t="shared" si="55"/>
        <v>2.3615560640732267E-2</v>
      </c>
      <c r="T492" s="227"/>
    </row>
    <row r="493" spans="1:20" x14ac:dyDescent="0.2">
      <c r="A493" s="175" t="s">
        <v>386</v>
      </c>
      <c r="B493" s="164" t="s">
        <v>180</v>
      </c>
      <c r="C493" s="165" t="s">
        <v>345</v>
      </c>
      <c r="D493" s="157">
        <v>4</v>
      </c>
      <c r="E493" s="158">
        <v>4</v>
      </c>
      <c r="F493" s="158"/>
      <c r="G493" s="158"/>
      <c r="H493" s="181">
        <f t="shared" si="49"/>
        <v>0</v>
      </c>
      <c r="I493" s="186">
        <v>28804</v>
      </c>
      <c r="J493" s="27">
        <v>26651</v>
      </c>
      <c r="K493" s="27">
        <v>8159</v>
      </c>
      <c r="L493" s="167">
        <f t="shared" si="50"/>
        <v>0.3061423586356985</v>
      </c>
      <c r="M493" s="187">
        <v>2</v>
      </c>
      <c r="N493" s="27">
        <v>1996</v>
      </c>
      <c r="O493" s="184">
        <f t="shared" si="51"/>
        <v>6.9670843659464549E-2</v>
      </c>
      <c r="P493" s="159">
        <f t="shared" si="52"/>
        <v>28808</v>
      </c>
      <c r="Q493" s="160">
        <f t="shared" si="53"/>
        <v>26657</v>
      </c>
      <c r="R493" s="160">
        <f t="shared" si="54"/>
        <v>1996</v>
      </c>
      <c r="S493" s="176">
        <f t="shared" si="55"/>
        <v>6.9661117509510345E-2</v>
      </c>
      <c r="T493" s="227"/>
    </row>
    <row r="494" spans="1:20" x14ac:dyDescent="0.2">
      <c r="A494" s="175" t="s">
        <v>386</v>
      </c>
      <c r="B494" s="164" t="s">
        <v>525</v>
      </c>
      <c r="C494" s="165" t="s">
        <v>116</v>
      </c>
      <c r="D494" s="157">
        <v>1</v>
      </c>
      <c r="E494" s="158">
        <v>1</v>
      </c>
      <c r="F494" s="158"/>
      <c r="G494" s="158"/>
      <c r="H494" s="181">
        <f t="shared" si="49"/>
        <v>0</v>
      </c>
      <c r="I494" s="186">
        <v>728</v>
      </c>
      <c r="J494" s="27">
        <v>589</v>
      </c>
      <c r="K494" s="27">
        <v>43</v>
      </c>
      <c r="L494" s="167">
        <f t="shared" si="50"/>
        <v>7.3005093378607805E-2</v>
      </c>
      <c r="M494" s="187"/>
      <c r="N494" s="27">
        <v>127</v>
      </c>
      <c r="O494" s="184">
        <f t="shared" si="51"/>
        <v>0.17737430167597765</v>
      </c>
      <c r="P494" s="159">
        <f t="shared" si="52"/>
        <v>729</v>
      </c>
      <c r="Q494" s="160">
        <f t="shared" si="53"/>
        <v>590</v>
      </c>
      <c r="R494" s="160">
        <f t="shared" si="54"/>
        <v>127</v>
      </c>
      <c r="S494" s="176">
        <f t="shared" si="55"/>
        <v>0.17712691771269176</v>
      </c>
      <c r="T494" s="227"/>
    </row>
    <row r="495" spans="1:20" x14ac:dyDescent="0.2">
      <c r="A495" s="175" t="s">
        <v>386</v>
      </c>
      <c r="B495" s="164" t="s">
        <v>183</v>
      </c>
      <c r="C495" s="165" t="s">
        <v>184</v>
      </c>
      <c r="D495" s="157">
        <v>1</v>
      </c>
      <c r="E495" s="158">
        <v>1</v>
      </c>
      <c r="F495" s="158"/>
      <c r="G495" s="158"/>
      <c r="H495" s="181">
        <f t="shared" si="49"/>
        <v>0</v>
      </c>
      <c r="I495" s="186">
        <v>107</v>
      </c>
      <c r="J495" s="27">
        <v>96</v>
      </c>
      <c r="K495" s="27">
        <v>1</v>
      </c>
      <c r="L495" s="167">
        <f t="shared" si="50"/>
        <v>1.0416666666666666E-2</v>
      </c>
      <c r="M495" s="187"/>
      <c r="N495" s="27">
        <v>5</v>
      </c>
      <c r="O495" s="184">
        <f t="shared" si="51"/>
        <v>4.9504950495049507E-2</v>
      </c>
      <c r="P495" s="159">
        <f t="shared" si="52"/>
        <v>108</v>
      </c>
      <c r="Q495" s="160">
        <f t="shared" si="53"/>
        <v>97</v>
      </c>
      <c r="R495" s="160">
        <f t="shared" si="54"/>
        <v>5</v>
      </c>
      <c r="S495" s="176">
        <f t="shared" si="55"/>
        <v>4.9019607843137254E-2</v>
      </c>
      <c r="T495" s="227"/>
    </row>
    <row r="496" spans="1:20" x14ac:dyDescent="0.2">
      <c r="A496" s="175" t="s">
        <v>386</v>
      </c>
      <c r="B496" s="164" t="s">
        <v>185</v>
      </c>
      <c r="C496" s="165" t="s">
        <v>186</v>
      </c>
      <c r="D496" s="157">
        <v>17</v>
      </c>
      <c r="E496" s="158"/>
      <c r="F496" s="158"/>
      <c r="G496" s="158"/>
      <c r="H496" s="181" t="str">
        <f t="shared" si="49"/>
        <v/>
      </c>
      <c r="I496" s="186">
        <v>9804</v>
      </c>
      <c r="J496" s="27">
        <v>5860</v>
      </c>
      <c r="K496" s="27">
        <v>1101</v>
      </c>
      <c r="L496" s="167">
        <f t="shared" si="50"/>
        <v>0.18788395904436861</v>
      </c>
      <c r="M496" s="187"/>
      <c r="N496" s="27">
        <v>3633</v>
      </c>
      <c r="O496" s="184">
        <f t="shared" si="51"/>
        <v>0.3827030443484673</v>
      </c>
      <c r="P496" s="159">
        <f t="shared" si="52"/>
        <v>9821</v>
      </c>
      <c r="Q496" s="160">
        <f t="shared" si="53"/>
        <v>5860</v>
      </c>
      <c r="R496" s="160">
        <f t="shared" si="54"/>
        <v>3633</v>
      </c>
      <c r="S496" s="176">
        <f t="shared" si="55"/>
        <v>0.3827030443484673</v>
      </c>
      <c r="T496" s="227"/>
    </row>
    <row r="497" spans="1:20" x14ac:dyDescent="0.2">
      <c r="A497" s="175" t="s">
        <v>386</v>
      </c>
      <c r="B497" s="164" t="s">
        <v>187</v>
      </c>
      <c r="C497" s="165" t="s">
        <v>188</v>
      </c>
      <c r="D497" s="157"/>
      <c r="E497" s="158"/>
      <c r="F497" s="158"/>
      <c r="G497" s="158"/>
      <c r="H497" s="181" t="str">
        <f t="shared" si="49"/>
        <v/>
      </c>
      <c r="I497" s="186">
        <v>498</v>
      </c>
      <c r="J497" s="27">
        <v>191</v>
      </c>
      <c r="K497" s="27">
        <v>62</v>
      </c>
      <c r="L497" s="167">
        <f t="shared" si="50"/>
        <v>0.32460732984293195</v>
      </c>
      <c r="M497" s="187"/>
      <c r="N497" s="27">
        <v>331</v>
      </c>
      <c r="O497" s="184">
        <f t="shared" si="51"/>
        <v>0.63409961685823757</v>
      </c>
      <c r="P497" s="159">
        <f t="shared" si="52"/>
        <v>498</v>
      </c>
      <c r="Q497" s="160">
        <f t="shared" si="53"/>
        <v>191</v>
      </c>
      <c r="R497" s="160">
        <f t="shared" si="54"/>
        <v>331</v>
      </c>
      <c r="S497" s="176">
        <f t="shared" si="55"/>
        <v>0.63409961685823757</v>
      </c>
      <c r="T497" s="227"/>
    </row>
    <row r="498" spans="1:20" x14ac:dyDescent="0.2">
      <c r="A498" s="175" t="s">
        <v>386</v>
      </c>
      <c r="B498" s="164" t="s">
        <v>189</v>
      </c>
      <c r="C498" s="165" t="s">
        <v>190</v>
      </c>
      <c r="D498" s="157"/>
      <c r="E498" s="158"/>
      <c r="F498" s="158"/>
      <c r="G498" s="158"/>
      <c r="H498" s="181" t="str">
        <f t="shared" si="49"/>
        <v/>
      </c>
      <c r="I498" s="186">
        <v>40</v>
      </c>
      <c r="J498" s="27">
        <v>37</v>
      </c>
      <c r="K498" s="27">
        <v>33</v>
      </c>
      <c r="L498" s="167">
        <f t="shared" si="50"/>
        <v>0.89189189189189189</v>
      </c>
      <c r="M498" s="187"/>
      <c r="N498" s="27"/>
      <c r="O498" s="184">
        <f t="shared" si="51"/>
        <v>0</v>
      </c>
      <c r="P498" s="159">
        <f t="shared" si="52"/>
        <v>40</v>
      </c>
      <c r="Q498" s="160">
        <f t="shared" si="53"/>
        <v>37</v>
      </c>
      <c r="R498" s="160" t="str">
        <f t="shared" si="54"/>
        <v/>
      </c>
      <c r="S498" s="176" t="str">
        <f t="shared" si="55"/>
        <v/>
      </c>
      <c r="T498" s="227"/>
    </row>
    <row r="499" spans="1:20" x14ac:dyDescent="0.2">
      <c r="A499" s="175" t="s">
        <v>386</v>
      </c>
      <c r="B499" s="164" t="s">
        <v>191</v>
      </c>
      <c r="C499" s="165" t="s">
        <v>192</v>
      </c>
      <c r="D499" s="157">
        <v>1</v>
      </c>
      <c r="E499" s="158">
        <v>1</v>
      </c>
      <c r="F499" s="158"/>
      <c r="G499" s="158"/>
      <c r="H499" s="181">
        <f t="shared" si="49"/>
        <v>0</v>
      </c>
      <c r="I499" s="186">
        <v>6</v>
      </c>
      <c r="J499" s="27">
        <v>4</v>
      </c>
      <c r="K499" s="27">
        <v>1</v>
      </c>
      <c r="L499" s="167">
        <f t="shared" si="50"/>
        <v>0.25</v>
      </c>
      <c r="M499" s="187">
        <v>1</v>
      </c>
      <c r="N499" s="27"/>
      <c r="O499" s="184">
        <f t="shared" si="51"/>
        <v>0</v>
      </c>
      <c r="P499" s="159">
        <f t="shared" si="52"/>
        <v>7</v>
      </c>
      <c r="Q499" s="160">
        <f t="shared" si="53"/>
        <v>6</v>
      </c>
      <c r="R499" s="160" t="str">
        <f t="shared" si="54"/>
        <v/>
      </c>
      <c r="S499" s="176" t="str">
        <f t="shared" si="55"/>
        <v/>
      </c>
      <c r="T499" s="227"/>
    </row>
    <row r="500" spans="1:20" x14ac:dyDescent="0.2">
      <c r="A500" s="175" t="s">
        <v>386</v>
      </c>
      <c r="B500" s="164" t="s">
        <v>193</v>
      </c>
      <c r="C500" s="165" t="s">
        <v>302</v>
      </c>
      <c r="D500" s="157"/>
      <c r="E500" s="158"/>
      <c r="F500" s="158"/>
      <c r="G500" s="158"/>
      <c r="H500" s="181" t="str">
        <f t="shared" si="49"/>
        <v/>
      </c>
      <c r="I500" s="186">
        <v>37</v>
      </c>
      <c r="J500" s="27">
        <v>32</v>
      </c>
      <c r="K500" s="27">
        <v>3</v>
      </c>
      <c r="L500" s="167">
        <f t="shared" si="50"/>
        <v>9.375E-2</v>
      </c>
      <c r="M500" s="187">
        <v>1</v>
      </c>
      <c r="N500" s="27">
        <v>1</v>
      </c>
      <c r="O500" s="184">
        <f t="shared" si="51"/>
        <v>2.9411764705882353E-2</v>
      </c>
      <c r="P500" s="159">
        <f t="shared" si="52"/>
        <v>37</v>
      </c>
      <c r="Q500" s="160">
        <f t="shared" si="53"/>
        <v>33</v>
      </c>
      <c r="R500" s="160">
        <f t="shared" si="54"/>
        <v>1</v>
      </c>
      <c r="S500" s="176">
        <f t="shared" si="55"/>
        <v>2.9411764705882353E-2</v>
      </c>
      <c r="T500" s="227"/>
    </row>
    <row r="501" spans="1:20" x14ac:dyDescent="0.2">
      <c r="A501" s="175" t="s">
        <v>386</v>
      </c>
      <c r="B501" s="164" t="s">
        <v>527</v>
      </c>
      <c r="C501" s="165" t="s">
        <v>194</v>
      </c>
      <c r="D501" s="157"/>
      <c r="E501" s="158"/>
      <c r="F501" s="158"/>
      <c r="G501" s="158"/>
      <c r="H501" s="181" t="str">
        <f t="shared" si="49"/>
        <v/>
      </c>
      <c r="I501" s="186">
        <v>359</v>
      </c>
      <c r="J501" s="27">
        <v>336</v>
      </c>
      <c r="K501" s="27">
        <v>29</v>
      </c>
      <c r="L501" s="167">
        <f t="shared" si="50"/>
        <v>8.6309523809523808E-2</v>
      </c>
      <c r="M501" s="187"/>
      <c r="N501" s="27">
        <v>4</v>
      </c>
      <c r="O501" s="184">
        <f t="shared" si="51"/>
        <v>1.1764705882352941E-2</v>
      </c>
      <c r="P501" s="159">
        <f t="shared" si="52"/>
        <v>359</v>
      </c>
      <c r="Q501" s="160">
        <f t="shared" si="53"/>
        <v>336</v>
      </c>
      <c r="R501" s="160">
        <f t="shared" si="54"/>
        <v>4</v>
      </c>
      <c r="S501" s="176">
        <f t="shared" si="55"/>
        <v>1.1764705882352941E-2</v>
      </c>
      <c r="T501" s="227"/>
    </row>
    <row r="502" spans="1:20" x14ac:dyDescent="0.2">
      <c r="A502" s="175" t="s">
        <v>386</v>
      </c>
      <c r="B502" s="164" t="s">
        <v>474</v>
      </c>
      <c r="C502" s="165" t="s">
        <v>195</v>
      </c>
      <c r="D502" s="157">
        <v>2</v>
      </c>
      <c r="E502" s="158">
        <v>2</v>
      </c>
      <c r="F502" s="158"/>
      <c r="G502" s="158"/>
      <c r="H502" s="181">
        <f t="shared" si="49"/>
        <v>0</v>
      </c>
      <c r="I502" s="186">
        <v>1314</v>
      </c>
      <c r="J502" s="27">
        <v>1072</v>
      </c>
      <c r="K502" s="27">
        <v>331</v>
      </c>
      <c r="L502" s="167">
        <f t="shared" si="50"/>
        <v>0.3087686567164179</v>
      </c>
      <c r="M502" s="187">
        <v>10</v>
      </c>
      <c r="N502" s="27">
        <v>172</v>
      </c>
      <c r="O502" s="184">
        <f t="shared" si="51"/>
        <v>0.13716108452950559</v>
      </c>
      <c r="P502" s="159">
        <f t="shared" si="52"/>
        <v>1316</v>
      </c>
      <c r="Q502" s="160">
        <f t="shared" si="53"/>
        <v>1084</v>
      </c>
      <c r="R502" s="160">
        <f t="shared" si="54"/>
        <v>172</v>
      </c>
      <c r="S502" s="176">
        <f t="shared" si="55"/>
        <v>0.13694267515923567</v>
      </c>
      <c r="T502" s="227"/>
    </row>
    <row r="503" spans="1:20" x14ac:dyDescent="0.2">
      <c r="A503" s="175" t="s">
        <v>386</v>
      </c>
      <c r="B503" s="164" t="s">
        <v>196</v>
      </c>
      <c r="C503" s="165" t="s">
        <v>197</v>
      </c>
      <c r="D503" s="157">
        <v>2</v>
      </c>
      <c r="E503" s="158">
        <v>1</v>
      </c>
      <c r="F503" s="158"/>
      <c r="G503" s="158"/>
      <c r="H503" s="181">
        <f t="shared" si="49"/>
        <v>0</v>
      </c>
      <c r="I503" s="186">
        <v>42715</v>
      </c>
      <c r="J503" s="27">
        <v>40882</v>
      </c>
      <c r="K503" s="27">
        <v>16809</v>
      </c>
      <c r="L503" s="167">
        <f t="shared" si="50"/>
        <v>0.41115894525708135</v>
      </c>
      <c r="M503" s="187"/>
      <c r="N503" s="27">
        <v>1861</v>
      </c>
      <c r="O503" s="184">
        <f t="shared" si="51"/>
        <v>4.3539292983646442E-2</v>
      </c>
      <c r="P503" s="159">
        <f t="shared" si="52"/>
        <v>42717</v>
      </c>
      <c r="Q503" s="160">
        <f t="shared" si="53"/>
        <v>40883</v>
      </c>
      <c r="R503" s="160">
        <f t="shared" si="54"/>
        <v>1861</v>
      </c>
      <c r="S503" s="176">
        <f t="shared" si="55"/>
        <v>4.3538274377690436E-2</v>
      </c>
      <c r="T503" s="227"/>
    </row>
    <row r="504" spans="1:20" x14ac:dyDescent="0.2">
      <c r="A504" s="175" t="s">
        <v>386</v>
      </c>
      <c r="B504" s="164" t="s">
        <v>346</v>
      </c>
      <c r="C504" s="165" t="s">
        <v>347</v>
      </c>
      <c r="D504" s="157">
        <v>5</v>
      </c>
      <c r="E504" s="158">
        <v>3</v>
      </c>
      <c r="F504" s="158"/>
      <c r="G504" s="158"/>
      <c r="H504" s="181">
        <f t="shared" si="49"/>
        <v>0</v>
      </c>
      <c r="I504" s="186">
        <v>8005</v>
      </c>
      <c r="J504" s="27">
        <v>5092</v>
      </c>
      <c r="K504" s="27">
        <v>1727</v>
      </c>
      <c r="L504" s="167">
        <f t="shared" si="50"/>
        <v>0.33915946582875101</v>
      </c>
      <c r="M504" s="187"/>
      <c r="N504" s="27">
        <v>2702</v>
      </c>
      <c r="O504" s="184">
        <f t="shared" si="51"/>
        <v>0.34667693097254298</v>
      </c>
      <c r="P504" s="159">
        <f t="shared" si="52"/>
        <v>8010</v>
      </c>
      <c r="Q504" s="160">
        <f t="shared" si="53"/>
        <v>5095</v>
      </c>
      <c r="R504" s="160">
        <f t="shared" si="54"/>
        <v>2702</v>
      </c>
      <c r="S504" s="176">
        <f t="shared" si="55"/>
        <v>0.34654354238809798</v>
      </c>
      <c r="T504" s="227"/>
    </row>
    <row r="505" spans="1:20" x14ac:dyDescent="0.2">
      <c r="A505" s="175" t="s">
        <v>386</v>
      </c>
      <c r="B505" s="164" t="s">
        <v>200</v>
      </c>
      <c r="C505" s="165" t="s">
        <v>201</v>
      </c>
      <c r="D505" s="157">
        <v>1</v>
      </c>
      <c r="E505" s="158">
        <v>1</v>
      </c>
      <c r="F505" s="158"/>
      <c r="G505" s="158">
        <v>1</v>
      </c>
      <c r="H505" s="181">
        <f t="shared" si="49"/>
        <v>0.5</v>
      </c>
      <c r="I505" s="186">
        <v>85917</v>
      </c>
      <c r="J505" s="27">
        <v>71451</v>
      </c>
      <c r="K505" s="27">
        <v>38940</v>
      </c>
      <c r="L505" s="167">
        <f t="shared" si="50"/>
        <v>0.54498887349372294</v>
      </c>
      <c r="M505" s="187">
        <v>61</v>
      </c>
      <c r="N505" s="27">
        <v>17274</v>
      </c>
      <c r="O505" s="184">
        <f t="shared" si="51"/>
        <v>0.19455770053837318</v>
      </c>
      <c r="P505" s="159">
        <f t="shared" si="52"/>
        <v>85918</v>
      </c>
      <c r="Q505" s="160">
        <f t="shared" si="53"/>
        <v>71513</v>
      </c>
      <c r="R505" s="160">
        <f t="shared" si="54"/>
        <v>17275</v>
      </c>
      <c r="S505" s="176">
        <f t="shared" si="55"/>
        <v>0.1945645807992071</v>
      </c>
      <c r="T505" s="227"/>
    </row>
    <row r="506" spans="1:20" x14ac:dyDescent="0.2">
      <c r="A506" s="175" t="s">
        <v>386</v>
      </c>
      <c r="B506" s="164" t="s">
        <v>539</v>
      </c>
      <c r="C506" s="165" t="s">
        <v>202</v>
      </c>
      <c r="D506" s="157">
        <v>5</v>
      </c>
      <c r="E506" s="158">
        <v>2</v>
      </c>
      <c r="F506" s="158"/>
      <c r="G506" s="158">
        <v>3</v>
      </c>
      <c r="H506" s="181">
        <f t="shared" si="49"/>
        <v>0.6</v>
      </c>
      <c r="I506" s="186">
        <v>43454</v>
      </c>
      <c r="J506" s="27">
        <v>35052</v>
      </c>
      <c r="K506" s="27">
        <v>16855</v>
      </c>
      <c r="L506" s="167">
        <f t="shared" si="50"/>
        <v>0.48085701243866258</v>
      </c>
      <c r="M506" s="187">
        <v>12</v>
      </c>
      <c r="N506" s="27">
        <v>8359</v>
      </c>
      <c r="O506" s="184">
        <f t="shared" si="51"/>
        <v>0.19250166962208967</v>
      </c>
      <c r="P506" s="159">
        <f t="shared" si="52"/>
        <v>43459</v>
      </c>
      <c r="Q506" s="160">
        <f t="shared" si="53"/>
        <v>35066</v>
      </c>
      <c r="R506" s="160">
        <f t="shared" si="54"/>
        <v>8362</v>
      </c>
      <c r="S506" s="176">
        <f t="shared" si="55"/>
        <v>0.19254858616560744</v>
      </c>
      <c r="T506" s="227"/>
    </row>
    <row r="507" spans="1:20" x14ac:dyDescent="0.2">
      <c r="A507" s="175" t="s">
        <v>386</v>
      </c>
      <c r="B507" s="164" t="s">
        <v>539</v>
      </c>
      <c r="C507" s="165" t="s">
        <v>203</v>
      </c>
      <c r="D507" s="157">
        <v>56</v>
      </c>
      <c r="E507" s="158">
        <v>40</v>
      </c>
      <c r="F507" s="158"/>
      <c r="G507" s="158">
        <v>5</v>
      </c>
      <c r="H507" s="181">
        <f t="shared" si="49"/>
        <v>0.1111111111111111</v>
      </c>
      <c r="I507" s="186">
        <v>96650</v>
      </c>
      <c r="J507" s="27">
        <v>83658</v>
      </c>
      <c r="K507" s="27">
        <v>31086</v>
      </c>
      <c r="L507" s="167">
        <f t="shared" si="50"/>
        <v>0.37158430753783261</v>
      </c>
      <c r="M507" s="187">
        <v>6</v>
      </c>
      <c r="N507" s="27">
        <v>11227</v>
      </c>
      <c r="O507" s="184">
        <f t="shared" si="51"/>
        <v>0.1183146979165569</v>
      </c>
      <c r="P507" s="159">
        <f t="shared" si="52"/>
        <v>96706</v>
      </c>
      <c r="Q507" s="160">
        <f t="shared" si="53"/>
        <v>83704</v>
      </c>
      <c r="R507" s="160">
        <f t="shared" si="54"/>
        <v>11232</v>
      </c>
      <c r="S507" s="176">
        <f t="shared" si="55"/>
        <v>0.11831128339091598</v>
      </c>
      <c r="T507" s="227"/>
    </row>
    <row r="508" spans="1:20" x14ac:dyDescent="0.2">
      <c r="A508" s="175" t="s">
        <v>386</v>
      </c>
      <c r="B508" s="164" t="s">
        <v>204</v>
      </c>
      <c r="C508" s="165" t="s">
        <v>205</v>
      </c>
      <c r="D508" s="157"/>
      <c r="E508" s="158"/>
      <c r="F508" s="158"/>
      <c r="G508" s="158"/>
      <c r="H508" s="181" t="str">
        <f t="shared" si="49"/>
        <v/>
      </c>
      <c r="I508" s="186">
        <v>5054</v>
      </c>
      <c r="J508" s="27">
        <v>3875</v>
      </c>
      <c r="K508" s="27">
        <v>568</v>
      </c>
      <c r="L508" s="167">
        <f t="shared" si="50"/>
        <v>0.14658064516129032</v>
      </c>
      <c r="M508" s="187">
        <v>1</v>
      </c>
      <c r="N508" s="27">
        <v>1083</v>
      </c>
      <c r="O508" s="184">
        <f t="shared" si="51"/>
        <v>0.21839080459770116</v>
      </c>
      <c r="P508" s="159">
        <f t="shared" si="52"/>
        <v>5054</v>
      </c>
      <c r="Q508" s="160">
        <f t="shared" si="53"/>
        <v>3876</v>
      </c>
      <c r="R508" s="160">
        <f t="shared" si="54"/>
        <v>1083</v>
      </c>
      <c r="S508" s="176">
        <f t="shared" si="55"/>
        <v>0.21839080459770116</v>
      </c>
      <c r="T508" s="227"/>
    </row>
    <row r="509" spans="1:20" x14ac:dyDescent="0.2">
      <c r="A509" s="175" t="s">
        <v>386</v>
      </c>
      <c r="B509" s="164" t="s">
        <v>206</v>
      </c>
      <c r="C509" s="165" t="s">
        <v>478</v>
      </c>
      <c r="D509" s="157">
        <v>1</v>
      </c>
      <c r="E509" s="158"/>
      <c r="F509" s="158"/>
      <c r="G509" s="158"/>
      <c r="H509" s="181" t="str">
        <f t="shared" si="49"/>
        <v/>
      </c>
      <c r="I509" s="186">
        <v>219</v>
      </c>
      <c r="J509" s="27">
        <v>118</v>
      </c>
      <c r="K509" s="27">
        <v>41</v>
      </c>
      <c r="L509" s="167">
        <f t="shared" si="50"/>
        <v>0.34745762711864409</v>
      </c>
      <c r="M509" s="187"/>
      <c r="N509" s="27">
        <v>86</v>
      </c>
      <c r="O509" s="184">
        <f t="shared" si="51"/>
        <v>0.42156862745098039</v>
      </c>
      <c r="P509" s="159">
        <f t="shared" si="52"/>
        <v>220</v>
      </c>
      <c r="Q509" s="160">
        <f t="shared" si="53"/>
        <v>118</v>
      </c>
      <c r="R509" s="160">
        <f t="shared" si="54"/>
        <v>86</v>
      </c>
      <c r="S509" s="176">
        <f t="shared" si="55"/>
        <v>0.42156862745098039</v>
      </c>
      <c r="T509" s="227"/>
    </row>
    <row r="510" spans="1:20" ht="29" x14ac:dyDescent="0.2">
      <c r="A510" s="175" t="s">
        <v>386</v>
      </c>
      <c r="B510" s="164" t="s">
        <v>209</v>
      </c>
      <c r="C510" s="165" t="s">
        <v>210</v>
      </c>
      <c r="D510" s="157">
        <v>8</v>
      </c>
      <c r="E510" s="158">
        <v>4</v>
      </c>
      <c r="F510" s="158"/>
      <c r="G510" s="158">
        <v>3</v>
      </c>
      <c r="H510" s="181">
        <f t="shared" si="49"/>
        <v>0.42857142857142855</v>
      </c>
      <c r="I510" s="186">
        <v>24590</v>
      </c>
      <c r="J510" s="27">
        <v>19735</v>
      </c>
      <c r="K510" s="27">
        <v>5851</v>
      </c>
      <c r="L510" s="167">
        <f t="shared" si="50"/>
        <v>0.29647833797821133</v>
      </c>
      <c r="M510" s="187">
        <v>20</v>
      </c>
      <c r="N510" s="27">
        <v>4758</v>
      </c>
      <c r="O510" s="184">
        <f t="shared" si="51"/>
        <v>0.19410108921796598</v>
      </c>
      <c r="P510" s="159">
        <f t="shared" si="52"/>
        <v>24598</v>
      </c>
      <c r="Q510" s="160">
        <f t="shared" si="53"/>
        <v>19759</v>
      </c>
      <c r="R510" s="160">
        <f t="shared" si="54"/>
        <v>4761</v>
      </c>
      <c r="S510" s="176">
        <f t="shared" si="55"/>
        <v>0.19416802610114192</v>
      </c>
      <c r="T510" s="227"/>
    </row>
    <row r="511" spans="1:20" x14ac:dyDescent="0.2">
      <c r="A511" s="175" t="s">
        <v>386</v>
      </c>
      <c r="B511" s="164" t="s">
        <v>212</v>
      </c>
      <c r="C511" s="165" t="s">
        <v>214</v>
      </c>
      <c r="D511" s="157">
        <v>315</v>
      </c>
      <c r="E511" s="158">
        <v>279</v>
      </c>
      <c r="F511" s="158"/>
      <c r="G511" s="158">
        <v>30</v>
      </c>
      <c r="H511" s="181">
        <f t="shared" si="49"/>
        <v>9.7087378640776698E-2</v>
      </c>
      <c r="I511" s="186">
        <v>130181</v>
      </c>
      <c r="J511" s="27">
        <v>123880</v>
      </c>
      <c r="K511" s="27">
        <v>18681</v>
      </c>
      <c r="L511" s="167">
        <f t="shared" si="50"/>
        <v>0.15079916047788183</v>
      </c>
      <c r="M511" s="187">
        <v>8</v>
      </c>
      <c r="N511" s="27">
        <v>7372</v>
      </c>
      <c r="O511" s="184">
        <f t="shared" si="51"/>
        <v>5.6163339936004877E-2</v>
      </c>
      <c r="P511" s="159">
        <f t="shared" si="52"/>
        <v>130496</v>
      </c>
      <c r="Q511" s="160">
        <f t="shared" si="53"/>
        <v>124167</v>
      </c>
      <c r="R511" s="160">
        <f t="shared" si="54"/>
        <v>7402</v>
      </c>
      <c r="S511" s="176">
        <f t="shared" si="55"/>
        <v>5.6259453214663031E-2</v>
      </c>
      <c r="T511" s="227"/>
    </row>
    <row r="512" spans="1:20" x14ac:dyDescent="0.2">
      <c r="A512" s="175" t="s">
        <v>386</v>
      </c>
      <c r="B512" s="164" t="s">
        <v>216</v>
      </c>
      <c r="C512" s="165" t="s">
        <v>304</v>
      </c>
      <c r="D512" s="157">
        <v>2</v>
      </c>
      <c r="E512" s="158">
        <v>3</v>
      </c>
      <c r="F512" s="158"/>
      <c r="G512" s="158"/>
      <c r="H512" s="181">
        <f t="shared" si="49"/>
        <v>0</v>
      </c>
      <c r="I512" s="186">
        <v>57</v>
      </c>
      <c r="J512" s="27">
        <v>52</v>
      </c>
      <c r="K512" s="27">
        <v>2</v>
      </c>
      <c r="L512" s="167">
        <f t="shared" si="50"/>
        <v>3.8461538461538464E-2</v>
      </c>
      <c r="M512" s="187"/>
      <c r="N512" s="27">
        <v>3</v>
      </c>
      <c r="O512" s="184">
        <f t="shared" si="51"/>
        <v>5.4545454545454543E-2</v>
      </c>
      <c r="P512" s="159">
        <f t="shared" si="52"/>
        <v>59</v>
      </c>
      <c r="Q512" s="160">
        <f t="shared" si="53"/>
        <v>55</v>
      </c>
      <c r="R512" s="160">
        <f t="shared" si="54"/>
        <v>3</v>
      </c>
      <c r="S512" s="176">
        <f t="shared" si="55"/>
        <v>5.1724137931034482E-2</v>
      </c>
      <c r="T512" s="227"/>
    </row>
    <row r="513" spans="1:20" x14ac:dyDescent="0.2">
      <c r="A513" s="175" t="s">
        <v>386</v>
      </c>
      <c r="B513" s="164" t="s">
        <v>217</v>
      </c>
      <c r="C513" s="165" t="s">
        <v>223</v>
      </c>
      <c r="D513" s="157">
        <v>291</v>
      </c>
      <c r="E513" s="158">
        <v>275</v>
      </c>
      <c r="F513" s="158"/>
      <c r="G513" s="158">
        <v>7</v>
      </c>
      <c r="H513" s="181">
        <f t="shared" si="49"/>
        <v>2.4822695035460994E-2</v>
      </c>
      <c r="I513" s="186">
        <v>50054</v>
      </c>
      <c r="J513" s="27">
        <v>47575</v>
      </c>
      <c r="K513" s="27">
        <v>14894</v>
      </c>
      <c r="L513" s="167">
        <f t="shared" si="50"/>
        <v>0.31306358381502891</v>
      </c>
      <c r="M513" s="187">
        <v>4270</v>
      </c>
      <c r="N513" s="27">
        <v>1888</v>
      </c>
      <c r="O513" s="184">
        <f t="shared" si="51"/>
        <v>3.513669439636722E-2</v>
      </c>
      <c r="P513" s="159">
        <f t="shared" si="52"/>
        <v>50345</v>
      </c>
      <c r="Q513" s="160">
        <f t="shared" si="53"/>
        <v>52120</v>
      </c>
      <c r="R513" s="160">
        <f t="shared" si="54"/>
        <v>1895</v>
      </c>
      <c r="S513" s="176">
        <f t="shared" si="55"/>
        <v>3.5082847357215591E-2</v>
      </c>
      <c r="T513" s="227"/>
    </row>
    <row r="514" spans="1:20" x14ac:dyDescent="0.2">
      <c r="A514" s="175" t="s">
        <v>386</v>
      </c>
      <c r="B514" s="164" t="s">
        <v>224</v>
      </c>
      <c r="C514" s="165" t="s">
        <v>225</v>
      </c>
      <c r="D514" s="157">
        <v>2</v>
      </c>
      <c r="E514" s="158"/>
      <c r="F514" s="158"/>
      <c r="G514" s="158">
        <v>2</v>
      </c>
      <c r="H514" s="181">
        <f t="shared" ref="H514:H577" si="56">IF((E514+G514)&lt;&gt;0,G514/(E514+G514),"")</f>
        <v>1</v>
      </c>
      <c r="I514" s="186">
        <v>7767</v>
      </c>
      <c r="J514" s="27">
        <v>6458</v>
      </c>
      <c r="K514" s="27">
        <v>794</v>
      </c>
      <c r="L514" s="167">
        <f t="shared" ref="L514:L577" si="57">IF(J514&lt;&gt;0,K514/J514,"")</f>
        <v>0.1229482812016104</v>
      </c>
      <c r="M514" s="187">
        <v>16</v>
      </c>
      <c r="N514" s="27">
        <v>1070</v>
      </c>
      <c r="O514" s="184">
        <f t="shared" ref="O514:O577" si="58">IF((J514+M514+N514)&lt;&gt;0,N514/(J514+M514+N514),"")</f>
        <v>0.14183457051961823</v>
      </c>
      <c r="P514" s="159">
        <f t="shared" ref="P514:P577" si="59">IF(SUM(D514,I514)&gt;0,SUM(D514,I514),"")</f>
        <v>7769</v>
      </c>
      <c r="Q514" s="160">
        <f t="shared" ref="Q514:Q577" si="60">IF(SUM(E514,J514, M514)&gt;0,SUM(E514,J514, M514),"")</f>
        <v>6474</v>
      </c>
      <c r="R514" s="160">
        <f t="shared" ref="R514:R577" si="61">IF(SUM(G514,N514)&gt;0,SUM(G514,N514),"")</f>
        <v>1072</v>
      </c>
      <c r="S514" s="176">
        <f t="shared" ref="S514:S577" si="62">IFERROR(IF((Q514+R514)&lt;&gt;0,R514/(Q514+R514),""),"")</f>
        <v>0.14206201961304002</v>
      </c>
      <c r="T514" s="227"/>
    </row>
    <row r="515" spans="1:20" x14ac:dyDescent="0.2">
      <c r="A515" s="175" t="s">
        <v>386</v>
      </c>
      <c r="B515" s="164" t="s">
        <v>544</v>
      </c>
      <c r="C515" s="165" t="s">
        <v>545</v>
      </c>
      <c r="D515" s="157"/>
      <c r="E515" s="158"/>
      <c r="F515" s="158"/>
      <c r="G515" s="158"/>
      <c r="H515" s="181" t="str">
        <f t="shared" si="56"/>
        <v/>
      </c>
      <c r="I515" s="186">
        <v>231</v>
      </c>
      <c r="J515" s="27">
        <v>204</v>
      </c>
      <c r="K515" s="27">
        <v>5</v>
      </c>
      <c r="L515" s="167">
        <f t="shared" si="57"/>
        <v>2.4509803921568627E-2</v>
      </c>
      <c r="M515" s="187">
        <v>6</v>
      </c>
      <c r="N515" s="27">
        <v>2</v>
      </c>
      <c r="O515" s="184">
        <f t="shared" si="58"/>
        <v>9.433962264150943E-3</v>
      </c>
      <c r="P515" s="159">
        <f t="shared" si="59"/>
        <v>231</v>
      </c>
      <c r="Q515" s="160">
        <f t="shared" si="60"/>
        <v>210</v>
      </c>
      <c r="R515" s="160">
        <f t="shared" si="61"/>
        <v>2</v>
      </c>
      <c r="S515" s="176">
        <f t="shared" si="62"/>
        <v>9.433962264150943E-3</v>
      </c>
      <c r="T515" s="227"/>
    </row>
    <row r="516" spans="1:20" x14ac:dyDescent="0.2">
      <c r="A516" s="175" t="s">
        <v>386</v>
      </c>
      <c r="B516" s="164" t="s">
        <v>226</v>
      </c>
      <c r="C516" s="165" t="s">
        <v>227</v>
      </c>
      <c r="D516" s="157">
        <v>1</v>
      </c>
      <c r="E516" s="158">
        <v>1</v>
      </c>
      <c r="F516" s="158"/>
      <c r="G516" s="158"/>
      <c r="H516" s="181">
        <f t="shared" si="56"/>
        <v>0</v>
      </c>
      <c r="I516" s="186">
        <v>12</v>
      </c>
      <c r="J516" s="27">
        <v>11</v>
      </c>
      <c r="K516" s="27">
        <v>1</v>
      </c>
      <c r="L516" s="167">
        <f t="shared" si="57"/>
        <v>9.0909090909090912E-2</v>
      </c>
      <c r="M516" s="187"/>
      <c r="N516" s="27"/>
      <c r="O516" s="184">
        <f t="shared" si="58"/>
        <v>0</v>
      </c>
      <c r="P516" s="159">
        <f t="shared" si="59"/>
        <v>13</v>
      </c>
      <c r="Q516" s="160">
        <f t="shared" si="60"/>
        <v>12</v>
      </c>
      <c r="R516" s="160" t="str">
        <f t="shared" si="61"/>
        <v/>
      </c>
      <c r="S516" s="176" t="str">
        <f t="shared" si="62"/>
        <v/>
      </c>
      <c r="T516" s="227"/>
    </row>
    <row r="517" spans="1:20" x14ac:dyDescent="0.2">
      <c r="A517" s="175" t="s">
        <v>386</v>
      </c>
      <c r="B517" s="164" t="s">
        <v>528</v>
      </c>
      <c r="C517" s="165" t="s">
        <v>228</v>
      </c>
      <c r="D517" s="157">
        <v>10</v>
      </c>
      <c r="E517" s="158">
        <v>5</v>
      </c>
      <c r="F517" s="158"/>
      <c r="G517" s="158"/>
      <c r="H517" s="181">
        <f t="shared" si="56"/>
        <v>0</v>
      </c>
      <c r="I517" s="186">
        <v>16919</v>
      </c>
      <c r="J517" s="27">
        <v>14659</v>
      </c>
      <c r="K517" s="27">
        <v>1500</v>
      </c>
      <c r="L517" s="167">
        <f t="shared" si="57"/>
        <v>0.10232621597653319</v>
      </c>
      <c r="M517" s="187">
        <v>10</v>
      </c>
      <c r="N517" s="27">
        <v>2367</v>
      </c>
      <c r="O517" s="184">
        <f t="shared" si="58"/>
        <v>0.1389410659779291</v>
      </c>
      <c r="P517" s="159">
        <f t="shared" si="59"/>
        <v>16929</v>
      </c>
      <c r="Q517" s="160">
        <f t="shared" si="60"/>
        <v>14674</v>
      </c>
      <c r="R517" s="160">
        <f t="shared" si="61"/>
        <v>2367</v>
      </c>
      <c r="S517" s="176">
        <f t="shared" si="62"/>
        <v>0.13890029927821138</v>
      </c>
      <c r="T517" s="227"/>
    </row>
    <row r="518" spans="1:20" x14ac:dyDescent="0.2">
      <c r="A518" s="175" t="s">
        <v>386</v>
      </c>
      <c r="B518" s="164" t="s">
        <v>528</v>
      </c>
      <c r="C518" s="165" t="s">
        <v>229</v>
      </c>
      <c r="D518" s="157">
        <v>6</v>
      </c>
      <c r="E518" s="158">
        <v>6</v>
      </c>
      <c r="F518" s="158"/>
      <c r="G518" s="158"/>
      <c r="H518" s="181">
        <f t="shared" si="56"/>
        <v>0</v>
      </c>
      <c r="I518" s="186">
        <v>20400</v>
      </c>
      <c r="J518" s="27">
        <v>17154</v>
      </c>
      <c r="K518" s="27">
        <v>907</v>
      </c>
      <c r="L518" s="167">
        <f t="shared" si="57"/>
        <v>5.2873965255916984E-2</v>
      </c>
      <c r="M518" s="187">
        <v>6</v>
      </c>
      <c r="N518" s="27">
        <v>3583</v>
      </c>
      <c r="O518" s="184">
        <f t="shared" si="58"/>
        <v>0.17273297015860772</v>
      </c>
      <c r="P518" s="159">
        <f t="shared" si="59"/>
        <v>20406</v>
      </c>
      <c r="Q518" s="160">
        <f t="shared" si="60"/>
        <v>17166</v>
      </c>
      <c r="R518" s="160">
        <f t="shared" si="61"/>
        <v>3583</v>
      </c>
      <c r="S518" s="176">
        <f t="shared" si="62"/>
        <v>0.17268302086847559</v>
      </c>
      <c r="T518" s="227"/>
    </row>
    <row r="519" spans="1:20" x14ac:dyDescent="0.2">
      <c r="A519" s="175" t="s">
        <v>386</v>
      </c>
      <c r="B519" s="164" t="s">
        <v>231</v>
      </c>
      <c r="C519" s="165" t="s">
        <v>232</v>
      </c>
      <c r="D519" s="157">
        <v>4</v>
      </c>
      <c r="E519" s="158">
        <v>3</v>
      </c>
      <c r="F519" s="158"/>
      <c r="G519" s="158"/>
      <c r="H519" s="181">
        <f t="shared" si="56"/>
        <v>0</v>
      </c>
      <c r="I519" s="186">
        <v>2560</v>
      </c>
      <c r="J519" s="27">
        <v>2348</v>
      </c>
      <c r="K519" s="27">
        <v>334</v>
      </c>
      <c r="L519" s="167">
        <f t="shared" si="57"/>
        <v>0.14224872231686542</v>
      </c>
      <c r="M519" s="187"/>
      <c r="N519" s="27">
        <v>178</v>
      </c>
      <c r="O519" s="184">
        <f t="shared" si="58"/>
        <v>7.0467141726049093E-2</v>
      </c>
      <c r="P519" s="159">
        <f t="shared" si="59"/>
        <v>2564</v>
      </c>
      <c r="Q519" s="160">
        <f t="shared" si="60"/>
        <v>2351</v>
      </c>
      <c r="R519" s="160">
        <f t="shared" si="61"/>
        <v>178</v>
      </c>
      <c r="S519" s="176">
        <f t="shared" si="62"/>
        <v>7.0383550810597079E-2</v>
      </c>
      <c r="T519" s="227"/>
    </row>
    <row r="520" spans="1:20" x14ac:dyDescent="0.2">
      <c r="A520" s="175" t="s">
        <v>391</v>
      </c>
      <c r="B520" s="164" t="s">
        <v>0</v>
      </c>
      <c r="C520" s="165" t="s">
        <v>1</v>
      </c>
      <c r="D520" s="157">
        <v>0</v>
      </c>
      <c r="E520" s="158">
        <v>0</v>
      </c>
      <c r="F520" s="158">
        <v>0</v>
      </c>
      <c r="G520" s="158">
        <v>0</v>
      </c>
      <c r="H520" s="181" t="str">
        <f t="shared" si="56"/>
        <v/>
      </c>
      <c r="I520" s="221">
        <v>117</v>
      </c>
      <c r="J520" s="131">
        <v>99</v>
      </c>
      <c r="K520" s="131">
        <v>93</v>
      </c>
      <c r="L520" s="167">
        <f t="shared" si="57"/>
        <v>0.93939393939393945</v>
      </c>
      <c r="M520" s="222">
        <v>0</v>
      </c>
      <c r="N520" s="131">
        <v>17</v>
      </c>
      <c r="O520" s="184">
        <f t="shared" si="58"/>
        <v>0.14655172413793102</v>
      </c>
      <c r="P520" s="159">
        <f t="shared" si="59"/>
        <v>117</v>
      </c>
      <c r="Q520" s="160">
        <f t="shared" si="60"/>
        <v>99</v>
      </c>
      <c r="R520" s="160">
        <f t="shared" si="61"/>
        <v>17</v>
      </c>
      <c r="S520" s="176">
        <f t="shared" si="62"/>
        <v>0.14655172413793102</v>
      </c>
      <c r="T520" s="227"/>
    </row>
    <row r="521" spans="1:20" x14ac:dyDescent="0.2">
      <c r="A521" s="175" t="s">
        <v>391</v>
      </c>
      <c r="B521" s="164" t="s">
        <v>2</v>
      </c>
      <c r="C521" s="165" t="s">
        <v>3</v>
      </c>
      <c r="D521" s="157">
        <v>0</v>
      </c>
      <c r="E521" s="158">
        <v>0</v>
      </c>
      <c r="F521" s="158">
        <v>0</v>
      </c>
      <c r="G521" s="158">
        <v>0</v>
      </c>
      <c r="H521" s="181" t="str">
        <f t="shared" si="56"/>
        <v/>
      </c>
      <c r="I521" s="221">
        <v>8466</v>
      </c>
      <c r="J521" s="131">
        <v>5272</v>
      </c>
      <c r="K521" s="131">
        <v>2309</v>
      </c>
      <c r="L521" s="167">
        <f t="shared" si="57"/>
        <v>0.43797420333839149</v>
      </c>
      <c r="M521" s="222">
        <v>37</v>
      </c>
      <c r="N521" s="131">
        <v>2913</v>
      </c>
      <c r="O521" s="184">
        <f t="shared" si="58"/>
        <v>0.35429335927998051</v>
      </c>
      <c r="P521" s="159">
        <f t="shared" si="59"/>
        <v>8466</v>
      </c>
      <c r="Q521" s="160">
        <f t="shared" si="60"/>
        <v>5309</v>
      </c>
      <c r="R521" s="160">
        <f t="shared" si="61"/>
        <v>2913</v>
      </c>
      <c r="S521" s="176">
        <f t="shared" si="62"/>
        <v>0.35429335927998051</v>
      </c>
      <c r="T521" s="227"/>
    </row>
    <row r="522" spans="1:20" x14ac:dyDescent="0.2">
      <c r="A522" s="175" t="s">
        <v>391</v>
      </c>
      <c r="B522" s="164" t="s">
        <v>4</v>
      </c>
      <c r="C522" s="165" t="s">
        <v>5</v>
      </c>
      <c r="D522" s="157">
        <v>0</v>
      </c>
      <c r="E522" s="158">
        <v>0</v>
      </c>
      <c r="F522" s="158">
        <v>0</v>
      </c>
      <c r="G522" s="158">
        <v>0</v>
      </c>
      <c r="H522" s="181" t="str">
        <f t="shared" si="56"/>
        <v/>
      </c>
      <c r="I522" s="221">
        <v>3813</v>
      </c>
      <c r="J522" s="131">
        <v>2026</v>
      </c>
      <c r="K522" s="131">
        <v>1838</v>
      </c>
      <c r="L522" s="167">
        <f t="shared" si="57"/>
        <v>0.90720631786771966</v>
      </c>
      <c r="M522" s="222">
        <v>0</v>
      </c>
      <c r="N522" s="131">
        <v>1770</v>
      </c>
      <c r="O522" s="184">
        <f t="shared" si="58"/>
        <v>0.46628029504741836</v>
      </c>
      <c r="P522" s="159">
        <f t="shared" si="59"/>
        <v>3813</v>
      </c>
      <c r="Q522" s="160">
        <f t="shared" si="60"/>
        <v>2026</v>
      </c>
      <c r="R522" s="160">
        <f t="shared" si="61"/>
        <v>1770</v>
      </c>
      <c r="S522" s="176">
        <f t="shared" si="62"/>
        <v>0.46628029504741836</v>
      </c>
      <c r="T522" s="227"/>
    </row>
    <row r="523" spans="1:20" x14ac:dyDescent="0.2">
      <c r="A523" s="175" t="s">
        <v>391</v>
      </c>
      <c r="B523" s="164" t="s">
        <v>6</v>
      </c>
      <c r="C523" s="165" t="s">
        <v>7</v>
      </c>
      <c r="D523" s="157">
        <v>4</v>
      </c>
      <c r="E523" s="158">
        <v>4</v>
      </c>
      <c r="F523" s="158">
        <v>4</v>
      </c>
      <c r="G523" s="158">
        <v>0</v>
      </c>
      <c r="H523" s="181">
        <f t="shared" si="56"/>
        <v>0</v>
      </c>
      <c r="I523" s="221">
        <v>49</v>
      </c>
      <c r="J523" s="131">
        <v>46</v>
      </c>
      <c r="K523" s="131">
        <v>45</v>
      </c>
      <c r="L523" s="167">
        <f t="shared" si="57"/>
        <v>0.97826086956521741</v>
      </c>
      <c r="M523" s="222">
        <v>0</v>
      </c>
      <c r="N523" s="131">
        <v>2</v>
      </c>
      <c r="O523" s="184">
        <f t="shared" si="58"/>
        <v>4.1666666666666664E-2</v>
      </c>
      <c r="P523" s="159">
        <f t="shared" si="59"/>
        <v>53</v>
      </c>
      <c r="Q523" s="160">
        <f t="shared" si="60"/>
        <v>50</v>
      </c>
      <c r="R523" s="160">
        <f t="shared" si="61"/>
        <v>2</v>
      </c>
      <c r="S523" s="176">
        <f t="shared" si="62"/>
        <v>3.8461538461538464E-2</v>
      </c>
      <c r="T523" s="227"/>
    </row>
    <row r="524" spans="1:20" x14ac:dyDescent="0.2">
      <c r="A524" s="175" t="s">
        <v>391</v>
      </c>
      <c r="B524" s="164" t="s">
        <v>308</v>
      </c>
      <c r="C524" s="165" t="s">
        <v>309</v>
      </c>
      <c r="D524" s="157">
        <v>0</v>
      </c>
      <c r="E524" s="158">
        <v>0</v>
      </c>
      <c r="F524" s="158">
        <v>0</v>
      </c>
      <c r="G524" s="158">
        <v>0</v>
      </c>
      <c r="H524" s="181" t="str">
        <f t="shared" si="56"/>
        <v/>
      </c>
      <c r="I524" s="221">
        <v>13387</v>
      </c>
      <c r="J524" s="131">
        <v>12313</v>
      </c>
      <c r="K524" s="131">
        <v>11529</v>
      </c>
      <c r="L524" s="167">
        <f t="shared" si="57"/>
        <v>0.93632745878339962</v>
      </c>
      <c r="M524" s="222">
        <v>2</v>
      </c>
      <c r="N524" s="131">
        <v>1057</v>
      </c>
      <c r="O524" s="184">
        <f t="shared" si="58"/>
        <v>7.9045767274902784E-2</v>
      </c>
      <c r="P524" s="159">
        <f t="shared" si="59"/>
        <v>13387</v>
      </c>
      <c r="Q524" s="160">
        <f t="shared" si="60"/>
        <v>12315</v>
      </c>
      <c r="R524" s="160">
        <f t="shared" si="61"/>
        <v>1057</v>
      </c>
      <c r="S524" s="176">
        <f t="shared" si="62"/>
        <v>7.9045767274902784E-2</v>
      </c>
      <c r="T524" s="227"/>
    </row>
    <row r="525" spans="1:20" x14ac:dyDescent="0.2">
      <c r="A525" s="175" t="s">
        <v>391</v>
      </c>
      <c r="B525" s="164" t="s">
        <v>8</v>
      </c>
      <c r="C525" s="165" t="s">
        <v>10</v>
      </c>
      <c r="D525" s="157">
        <v>0</v>
      </c>
      <c r="E525" s="158">
        <v>0</v>
      </c>
      <c r="F525" s="158">
        <v>0</v>
      </c>
      <c r="G525" s="158">
        <v>0</v>
      </c>
      <c r="H525" s="181" t="str">
        <f t="shared" si="56"/>
        <v/>
      </c>
      <c r="I525" s="221">
        <v>33</v>
      </c>
      <c r="J525" s="131">
        <v>29</v>
      </c>
      <c r="K525" s="131">
        <v>27</v>
      </c>
      <c r="L525" s="167">
        <f t="shared" si="57"/>
        <v>0.93103448275862066</v>
      </c>
      <c r="M525" s="222">
        <v>1</v>
      </c>
      <c r="N525" s="131">
        <v>3</v>
      </c>
      <c r="O525" s="184">
        <f t="shared" si="58"/>
        <v>9.0909090909090912E-2</v>
      </c>
      <c r="P525" s="159">
        <f t="shared" si="59"/>
        <v>33</v>
      </c>
      <c r="Q525" s="160">
        <f t="shared" si="60"/>
        <v>30</v>
      </c>
      <c r="R525" s="160">
        <f t="shared" si="61"/>
        <v>3</v>
      </c>
      <c r="S525" s="176">
        <f t="shared" si="62"/>
        <v>9.0909090909090912E-2</v>
      </c>
      <c r="T525" s="227"/>
    </row>
    <row r="526" spans="1:20" x14ac:dyDescent="0.2">
      <c r="A526" s="175" t="s">
        <v>391</v>
      </c>
      <c r="B526" s="164" t="s">
        <v>11</v>
      </c>
      <c r="C526" s="165" t="s">
        <v>12</v>
      </c>
      <c r="D526" s="157">
        <v>0</v>
      </c>
      <c r="E526" s="158">
        <v>0</v>
      </c>
      <c r="F526" s="158">
        <v>0</v>
      </c>
      <c r="G526" s="158">
        <v>0</v>
      </c>
      <c r="H526" s="181" t="str">
        <f t="shared" si="56"/>
        <v/>
      </c>
      <c r="I526" s="221">
        <v>41</v>
      </c>
      <c r="J526" s="131">
        <v>32</v>
      </c>
      <c r="K526" s="131">
        <v>28</v>
      </c>
      <c r="L526" s="167">
        <f t="shared" si="57"/>
        <v>0.875</v>
      </c>
      <c r="M526" s="222">
        <v>2</v>
      </c>
      <c r="N526" s="131">
        <v>2</v>
      </c>
      <c r="O526" s="184">
        <f t="shared" si="58"/>
        <v>5.5555555555555552E-2</v>
      </c>
      <c r="P526" s="159">
        <f t="shared" si="59"/>
        <v>41</v>
      </c>
      <c r="Q526" s="160">
        <f t="shared" si="60"/>
        <v>34</v>
      </c>
      <c r="R526" s="160">
        <f t="shared" si="61"/>
        <v>2</v>
      </c>
      <c r="S526" s="176">
        <f t="shared" si="62"/>
        <v>5.5555555555555552E-2</v>
      </c>
      <c r="T526" s="227"/>
    </row>
    <row r="527" spans="1:20" x14ac:dyDescent="0.2">
      <c r="A527" s="175" t="s">
        <v>391</v>
      </c>
      <c r="B527" s="164" t="s">
        <v>13</v>
      </c>
      <c r="C527" s="165" t="s">
        <v>14</v>
      </c>
      <c r="D527" s="157">
        <v>3</v>
      </c>
      <c r="E527" s="158">
        <v>3</v>
      </c>
      <c r="F527" s="158">
        <v>3</v>
      </c>
      <c r="G527" s="158">
        <v>0</v>
      </c>
      <c r="H527" s="181">
        <f t="shared" si="56"/>
        <v>0</v>
      </c>
      <c r="I527" s="221">
        <v>20791</v>
      </c>
      <c r="J527" s="131">
        <v>18200</v>
      </c>
      <c r="K527" s="131">
        <v>8009</v>
      </c>
      <c r="L527" s="167">
        <f t="shared" si="57"/>
        <v>0.44005494505494508</v>
      </c>
      <c r="M527" s="222">
        <v>23</v>
      </c>
      <c r="N527" s="131">
        <v>2465</v>
      </c>
      <c r="O527" s="184">
        <f t="shared" si="58"/>
        <v>0.11915119876256768</v>
      </c>
      <c r="P527" s="159">
        <f t="shared" si="59"/>
        <v>20794</v>
      </c>
      <c r="Q527" s="160">
        <f t="shared" si="60"/>
        <v>18226</v>
      </c>
      <c r="R527" s="160">
        <f t="shared" si="61"/>
        <v>2465</v>
      </c>
      <c r="S527" s="176">
        <f t="shared" si="62"/>
        <v>0.11913392296167416</v>
      </c>
      <c r="T527" s="227"/>
    </row>
    <row r="528" spans="1:20" x14ac:dyDescent="0.2">
      <c r="A528" s="175" t="s">
        <v>391</v>
      </c>
      <c r="B528" s="164" t="s">
        <v>310</v>
      </c>
      <c r="C528" s="165" t="s">
        <v>311</v>
      </c>
      <c r="D528" s="157">
        <v>4</v>
      </c>
      <c r="E528" s="158">
        <v>3</v>
      </c>
      <c r="F528" s="158">
        <v>2</v>
      </c>
      <c r="G528" s="158">
        <v>1</v>
      </c>
      <c r="H528" s="181">
        <f t="shared" si="56"/>
        <v>0.25</v>
      </c>
      <c r="I528" s="221">
        <v>9865</v>
      </c>
      <c r="J528" s="131">
        <v>8848</v>
      </c>
      <c r="K528" s="131">
        <v>8472</v>
      </c>
      <c r="L528" s="167">
        <f t="shared" si="57"/>
        <v>0.95750452079566006</v>
      </c>
      <c r="M528" s="222">
        <v>0</v>
      </c>
      <c r="N528" s="131">
        <v>1010</v>
      </c>
      <c r="O528" s="184">
        <f t="shared" si="58"/>
        <v>0.10245485899776831</v>
      </c>
      <c r="P528" s="159">
        <f t="shared" si="59"/>
        <v>9869</v>
      </c>
      <c r="Q528" s="160">
        <f t="shared" si="60"/>
        <v>8851</v>
      </c>
      <c r="R528" s="160">
        <f t="shared" si="61"/>
        <v>1011</v>
      </c>
      <c r="S528" s="176">
        <f t="shared" si="62"/>
        <v>0.10251470290002028</v>
      </c>
      <c r="T528" s="227"/>
    </row>
    <row r="529" spans="1:20" x14ac:dyDescent="0.2">
      <c r="A529" s="175" t="s">
        <v>391</v>
      </c>
      <c r="B529" s="164" t="s">
        <v>15</v>
      </c>
      <c r="C529" s="165" t="s">
        <v>16</v>
      </c>
      <c r="D529" s="157">
        <v>4</v>
      </c>
      <c r="E529" s="158">
        <v>1</v>
      </c>
      <c r="F529" s="158">
        <v>0</v>
      </c>
      <c r="G529" s="158">
        <v>3</v>
      </c>
      <c r="H529" s="181">
        <f t="shared" si="56"/>
        <v>0.75</v>
      </c>
      <c r="I529" s="221">
        <v>4745</v>
      </c>
      <c r="J529" s="131">
        <v>3570</v>
      </c>
      <c r="K529" s="131">
        <v>3565</v>
      </c>
      <c r="L529" s="167">
        <f t="shared" si="57"/>
        <v>0.99859943977591037</v>
      </c>
      <c r="M529" s="222">
        <v>14</v>
      </c>
      <c r="N529" s="131">
        <v>1139</v>
      </c>
      <c r="O529" s="184">
        <f t="shared" si="58"/>
        <v>0.2411602794833792</v>
      </c>
      <c r="P529" s="159">
        <f t="shared" si="59"/>
        <v>4749</v>
      </c>
      <c r="Q529" s="160">
        <f t="shared" si="60"/>
        <v>3585</v>
      </c>
      <c r="R529" s="160">
        <f t="shared" si="61"/>
        <v>1142</v>
      </c>
      <c r="S529" s="176">
        <f t="shared" si="62"/>
        <v>0.24159086101121219</v>
      </c>
      <c r="T529" s="227"/>
    </row>
    <row r="530" spans="1:20" x14ac:dyDescent="0.2">
      <c r="A530" s="175" t="s">
        <v>391</v>
      </c>
      <c r="B530" s="164" t="s">
        <v>17</v>
      </c>
      <c r="C530" s="165" t="s">
        <v>18</v>
      </c>
      <c r="D530" s="157">
        <v>0</v>
      </c>
      <c r="E530" s="158">
        <v>0</v>
      </c>
      <c r="F530" s="158">
        <v>0</v>
      </c>
      <c r="G530" s="158">
        <v>0</v>
      </c>
      <c r="H530" s="181" t="str">
        <f t="shared" si="56"/>
        <v/>
      </c>
      <c r="I530" s="221">
        <v>52301</v>
      </c>
      <c r="J530" s="131">
        <v>51865</v>
      </c>
      <c r="K530" s="131">
        <v>49636</v>
      </c>
      <c r="L530" s="167">
        <f t="shared" si="57"/>
        <v>0.95702304058613707</v>
      </c>
      <c r="M530" s="222">
        <v>7</v>
      </c>
      <c r="N530" s="131">
        <v>414</v>
      </c>
      <c r="O530" s="184">
        <f t="shared" si="58"/>
        <v>7.9179895191829556E-3</v>
      </c>
      <c r="P530" s="159">
        <f t="shared" si="59"/>
        <v>52301</v>
      </c>
      <c r="Q530" s="160">
        <f t="shared" si="60"/>
        <v>51872</v>
      </c>
      <c r="R530" s="160">
        <f t="shared" si="61"/>
        <v>414</v>
      </c>
      <c r="S530" s="176">
        <f t="shared" si="62"/>
        <v>7.9179895191829556E-3</v>
      </c>
      <c r="T530" s="227"/>
    </row>
    <row r="531" spans="1:20" x14ac:dyDescent="0.2">
      <c r="A531" s="175" t="s">
        <v>391</v>
      </c>
      <c r="B531" s="164" t="s">
        <v>19</v>
      </c>
      <c r="C531" s="165" t="s">
        <v>20</v>
      </c>
      <c r="D531" s="157">
        <v>0</v>
      </c>
      <c r="E531" s="158">
        <v>0</v>
      </c>
      <c r="F531" s="158">
        <v>0</v>
      </c>
      <c r="G531" s="158">
        <v>0</v>
      </c>
      <c r="H531" s="181" t="str">
        <f t="shared" si="56"/>
        <v/>
      </c>
      <c r="I531" s="221">
        <v>1</v>
      </c>
      <c r="J531" s="131">
        <v>0</v>
      </c>
      <c r="K531" s="131">
        <v>0</v>
      </c>
      <c r="L531" s="167" t="str">
        <f t="shared" si="57"/>
        <v/>
      </c>
      <c r="M531" s="222">
        <v>0</v>
      </c>
      <c r="N531" s="131">
        <v>0</v>
      </c>
      <c r="O531" s="184" t="str">
        <f t="shared" si="58"/>
        <v/>
      </c>
      <c r="P531" s="159">
        <f t="shared" si="59"/>
        <v>1</v>
      </c>
      <c r="Q531" s="160" t="str">
        <f t="shared" si="60"/>
        <v/>
      </c>
      <c r="R531" s="160" t="str">
        <f t="shared" si="61"/>
        <v/>
      </c>
      <c r="S531" s="176" t="str">
        <f t="shared" si="62"/>
        <v/>
      </c>
      <c r="T531" s="227"/>
    </row>
    <row r="532" spans="1:20" x14ac:dyDescent="0.2">
      <c r="A532" s="175" t="s">
        <v>391</v>
      </c>
      <c r="B532" s="164" t="s">
        <v>21</v>
      </c>
      <c r="C532" s="165" t="s">
        <v>22</v>
      </c>
      <c r="D532" s="157">
        <v>0</v>
      </c>
      <c r="E532" s="158">
        <v>0</v>
      </c>
      <c r="F532" s="158">
        <v>0</v>
      </c>
      <c r="G532" s="158">
        <v>0</v>
      </c>
      <c r="H532" s="181" t="str">
        <f t="shared" si="56"/>
        <v/>
      </c>
      <c r="I532" s="221">
        <v>942</v>
      </c>
      <c r="J532" s="131">
        <v>723</v>
      </c>
      <c r="K532" s="131">
        <v>529</v>
      </c>
      <c r="L532" s="167">
        <f t="shared" si="57"/>
        <v>0.73167358229598889</v>
      </c>
      <c r="M532" s="222">
        <v>0</v>
      </c>
      <c r="N532" s="131">
        <v>209</v>
      </c>
      <c r="O532" s="184">
        <f t="shared" si="58"/>
        <v>0.22424892703862662</v>
      </c>
      <c r="P532" s="159">
        <f t="shared" si="59"/>
        <v>942</v>
      </c>
      <c r="Q532" s="160">
        <f t="shared" si="60"/>
        <v>723</v>
      </c>
      <c r="R532" s="160">
        <f t="shared" si="61"/>
        <v>209</v>
      </c>
      <c r="S532" s="176">
        <f t="shared" si="62"/>
        <v>0.22424892703862662</v>
      </c>
      <c r="T532" s="227"/>
    </row>
    <row r="533" spans="1:20" x14ac:dyDescent="0.2">
      <c r="A533" s="175" t="s">
        <v>391</v>
      </c>
      <c r="B533" s="164" t="s">
        <v>23</v>
      </c>
      <c r="C533" s="165" t="s">
        <v>259</v>
      </c>
      <c r="D533" s="157">
        <v>0</v>
      </c>
      <c r="E533" s="158">
        <v>0</v>
      </c>
      <c r="F533" s="158">
        <v>0</v>
      </c>
      <c r="G533" s="158">
        <v>0</v>
      </c>
      <c r="H533" s="181" t="str">
        <f t="shared" si="56"/>
        <v/>
      </c>
      <c r="I533" s="221">
        <v>1379</v>
      </c>
      <c r="J533" s="131">
        <v>1271</v>
      </c>
      <c r="K533" s="131">
        <v>1270</v>
      </c>
      <c r="L533" s="167">
        <f t="shared" si="57"/>
        <v>0.99921321793863105</v>
      </c>
      <c r="M533" s="222">
        <v>0</v>
      </c>
      <c r="N533" s="131">
        <v>105</v>
      </c>
      <c r="O533" s="184">
        <f t="shared" si="58"/>
        <v>7.6308139534883718E-2</v>
      </c>
      <c r="P533" s="159">
        <f t="shared" si="59"/>
        <v>1379</v>
      </c>
      <c r="Q533" s="160">
        <f t="shared" si="60"/>
        <v>1271</v>
      </c>
      <c r="R533" s="160">
        <f t="shared" si="61"/>
        <v>105</v>
      </c>
      <c r="S533" s="176">
        <f t="shared" si="62"/>
        <v>7.6308139534883718E-2</v>
      </c>
      <c r="T533" s="227"/>
    </row>
    <row r="534" spans="1:20" ht="29" x14ac:dyDescent="0.2">
      <c r="A534" s="175" t="s">
        <v>391</v>
      </c>
      <c r="B534" s="164" t="s">
        <v>24</v>
      </c>
      <c r="C534" s="165" t="s">
        <v>25</v>
      </c>
      <c r="D534" s="157">
        <v>0</v>
      </c>
      <c r="E534" s="158">
        <v>0</v>
      </c>
      <c r="F534" s="158">
        <v>0</v>
      </c>
      <c r="G534" s="158">
        <v>0</v>
      </c>
      <c r="H534" s="181" t="str">
        <f t="shared" si="56"/>
        <v/>
      </c>
      <c r="I534" s="221">
        <v>301</v>
      </c>
      <c r="J534" s="131">
        <v>231</v>
      </c>
      <c r="K534" s="131">
        <v>191</v>
      </c>
      <c r="L534" s="167">
        <f t="shared" si="57"/>
        <v>0.82683982683982682</v>
      </c>
      <c r="M534" s="222">
        <v>39</v>
      </c>
      <c r="N534" s="131">
        <v>30</v>
      </c>
      <c r="O534" s="184">
        <f t="shared" si="58"/>
        <v>0.1</v>
      </c>
      <c r="P534" s="159">
        <f t="shared" si="59"/>
        <v>301</v>
      </c>
      <c r="Q534" s="160">
        <f t="shared" si="60"/>
        <v>270</v>
      </c>
      <c r="R534" s="160">
        <f t="shared" si="61"/>
        <v>30</v>
      </c>
      <c r="S534" s="176">
        <f t="shared" si="62"/>
        <v>0.1</v>
      </c>
      <c r="T534" s="227"/>
    </row>
    <row r="535" spans="1:20" x14ac:dyDescent="0.2">
      <c r="A535" s="175" t="s">
        <v>391</v>
      </c>
      <c r="B535" s="164" t="s">
        <v>312</v>
      </c>
      <c r="C535" s="165" t="s">
        <v>313</v>
      </c>
      <c r="D535" s="157">
        <v>6</v>
      </c>
      <c r="E535" s="158">
        <v>6</v>
      </c>
      <c r="F535" s="158">
        <v>6</v>
      </c>
      <c r="G535" s="158">
        <v>0</v>
      </c>
      <c r="H535" s="181">
        <f t="shared" si="56"/>
        <v>0</v>
      </c>
      <c r="I535" s="221">
        <v>1884</v>
      </c>
      <c r="J535" s="131">
        <v>1755</v>
      </c>
      <c r="K535" s="131">
        <v>682</v>
      </c>
      <c r="L535" s="167">
        <f t="shared" si="57"/>
        <v>0.38860398860398859</v>
      </c>
      <c r="M535" s="222">
        <v>0</v>
      </c>
      <c r="N535" s="131">
        <v>120</v>
      </c>
      <c r="O535" s="184">
        <f t="shared" si="58"/>
        <v>6.4000000000000001E-2</v>
      </c>
      <c r="P535" s="159">
        <f t="shared" si="59"/>
        <v>1890</v>
      </c>
      <c r="Q535" s="160">
        <f t="shared" si="60"/>
        <v>1761</v>
      </c>
      <c r="R535" s="160">
        <f t="shared" si="61"/>
        <v>120</v>
      </c>
      <c r="S535" s="176">
        <f t="shared" si="62"/>
        <v>6.3795853269537475E-2</v>
      </c>
      <c r="T535" s="227"/>
    </row>
    <row r="536" spans="1:20" x14ac:dyDescent="0.2">
      <c r="A536" s="175" t="s">
        <v>391</v>
      </c>
      <c r="B536" s="164" t="s">
        <v>26</v>
      </c>
      <c r="C536" s="165" t="s">
        <v>261</v>
      </c>
      <c r="D536" s="157">
        <v>0</v>
      </c>
      <c r="E536" s="158">
        <v>0</v>
      </c>
      <c r="F536" s="158">
        <v>0</v>
      </c>
      <c r="G536" s="158">
        <v>0</v>
      </c>
      <c r="H536" s="181" t="str">
        <f t="shared" si="56"/>
        <v/>
      </c>
      <c r="I536" s="221">
        <v>19</v>
      </c>
      <c r="J536" s="131">
        <v>13</v>
      </c>
      <c r="K536" s="131">
        <v>13</v>
      </c>
      <c r="L536" s="167">
        <f t="shared" si="57"/>
        <v>1</v>
      </c>
      <c r="M536" s="222">
        <v>0</v>
      </c>
      <c r="N536" s="131">
        <v>5</v>
      </c>
      <c r="O536" s="184">
        <f t="shared" si="58"/>
        <v>0.27777777777777779</v>
      </c>
      <c r="P536" s="159">
        <f t="shared" si="59"/>
        <v>19</v>
      </c>
      <c r="Q536" s="160">
        <f t="shared" si="60"/>
        <v>13</v>
      </c>
      <c r="R536" s="160">
        <f t="shared" si="61"/>
        <v>5</v>
      </c>
      <c r="S536" s="176">
        <f t="shared" si="62"/>
        <v>0.27777777777777779</v>
      </c>
      <c r="T536" s="227"/>
    </row>
    <row r="537" spans="1:20" x14ac:dyDescent="0.2">
      <c r="A537" s="175" t="s">
        <v>391</v>
      </c>
      <c r="B537" s="164" t="s">
        <v>26</v>
      </c>
      <c r="C537" s="165" t="s">
        <v>368</v>
      </c>
      <c r="D537" s="157">
        <v>0</v>
      </c>
      <c r="E537" s="158">
        <v>0</v>
      </c>
      <c r="F537" s="158">
        <v>0</v>
      </c>
      <c r="G537" s="158">
        <v>0</v>
      </c>
      <c r="H537" s="181" t="str">
        <f t="shared" si="56"/>
        <v/>
      </c>
      <c r="I537" s="221">
        <v>4</v>
      </c>
      <c r="J537" s="131">
        <v>4</v>
      </c>
      <c r="K537" s="131">
        <v>4</v>
      </c>
      <c r="L537" s="167">
        <f t="shared" si="57"/>
        <v>1</v>
      </c>
      <c r="M537" s="222">
        <v>0</v>
      </c>
      <c r="N537" s="131">
        <v>0</v>
      </c>
      <c r="O537" s="184">
        <f t="shared" si="58"/>
        <v>0</v>
      </c>
      <c r="P537" s="159">
        <f t="shared" si="59"/>
        <v>4</v>
      </c>
      <c r="Q537" s="160">
        <f t="shared" si="60"/>
        <v>4</v>
      </c>
      <c r="R537" s="160" t="str">
        <f t="shared" si="61"/>
        <v/>
      </c>
      <c r="S537" s="176" t="str">
        <f t="shared" si="62"/>
        <v/>
      </c>
      <c r="T537" s="227"/>
    </row>
    <row r="538" spans="1:20" x14ac:dyDescent="0.2">
      <c r="A538" s="175" t="s">
        <v>391</v>
      </c>
      <c r="B538" s="164" t="s">
        <v>26</v>
      </c>
      <c r="C538" s="165" t="s">
        <v>28</v>
      </c>
      <c r="D538" s="157">
        <v>0</v>
      </c>
      <c r="E538" s="158">
        <v>0</v>
      </c>
      <c r="F538" s="158">
        <v>0</v>
      </c>
      <c r="G538" s="158">
        <v>0</v>
      </c>
      <c r="H538" s="181" t="str">
        <f t="shared" si="56"/>
        <v/>
      </c>
      <c r="I538" s="221">
        <v>57</v>
      </c>
      <c r="J538" s="131">
        <v>53</v>
      </c>
      <c r="K538" s="131">
        <v>50</v>
      </c>
      <c r="L538" s="167">
        <f t="shared" si="57"/>
        <v>0.94339622641509435</v>
      </c>
      <c r="M538" s="222">
        <v>0</v>
      </c>
      <c r="N538" s="131">
        <v>1</v>
      </c>
      <c r="O538" s="184">
        <f t="shared" si="58"/>
        <v>1.8518518518518517E-2</v>
      </c>
      <c r="P538" s="159">
        <f t="shared" si="59"/>
        <v>57</v>
      </c>
      <c r="Q538" s="160">
        <f t="shared" si="60"/>
        <v>53</v>
      </c>
      <c r="R538" s="160">
        <f t="shared" si="61"/>
        <v>1</v>
      </c>
      <c r="S538" s="176">
        <f t="shared" si="62"/>
        <v>1.8518518518518517E-2</v>
      </c>
      <c r="T538" s="227"/>
    </row>
    <row r="539" spans="1:20" x14ac:dyDescent="0.2">
      <c r="A539" s="175" t="s">
        <v>391</v>
      </c>
      <c r="B539" s="164" t="s">
        <v>26</v>
      </c>
      <c r="C539" s="165" t="s">
        <v>29</v>
      </c>
      <c r="D539" s="157">
        <v>0</v>
      </c>
      <c r="E539" s="158">
        <v>0</v>
      </c>
      <c r="F539" s="158">
        <v>0</v>
      </c>
      <c r="G539" s="158">
        <v>0</v>
      </c>
      <c r="H539" s="181" t="str">
        <f t="shared" si="56"/>
        <v/>
      </c>
      <c r="I539" s="221">
        <v>83</v>
      </c>
      <c r="J539" s="131">
        <v>72</v>
      </c>
      <c r="K539" s="131">
        <v>68</v>
      </c>
      <c r="L539" s="167">
        <f t="shared" si="57"/>
        <v>0.94444444444444442</v>
      </c>
      <c r="M539" s="222">
        <v>0</v>
      </c>
      <c r="N539" s="131">
        <v>11</v>
      </c>
      <c r="O539" s="184">
        <f t="shared" si="58"/>
        <v>0.13253012048192772</v>
      </c>
      <c r="P539" s="159">
        <f t="shared" si="59"/>
        <v>83</v>
      </c>
      <c r="Q539" s="160">
        <f t="shared" si="60"/>
        <v>72</v>
      </c>
      <c r="R539" s="160">
        <f t="shared" si="61"/>
        <v>11</v>
      </c>
      <c r="S539" s="176">
        <f t="shared" si="62"/>
        <v>0.13253012048192772</v>
      </c>
      <c r="T539" s="227"/>
    </row>
    <row r="540" spans="1:20" x14ac:dyDescent="0.2">
      <c r="A540" s="175" t="s">
        <v>391</v>
      </c>
      <c r="B540" s="164" t="s">
        <v>30</v>
      </c>
      <c r="C540" s="165" t="s">
        <v>31</v>
      </c>
      <c r="D540" s="157">
        <v>1</v>
      </c>
      <c r="E540" s="158">
        <v>1</v>
      </c>
      <c r="F540" s="158">
        <v>0</v>
      </c>
      <c r="G540" s="158">
        <v>0</v>
      </c>
      <c r="H540" s="181">
        <f t="shared" si="56"/>
        <v>0</v>
      </c>
      <c r="I540" s="221">
        <v>676</v>
      </c>
      <c r="J540" s="131">
        <v>659</v>
      </c>
      <c r="K540" s="131">
        <v>658</v>
      </c>
      <c r="L540" s="167">
        <f t="shared" si="57"/>
        <v>0.99848254931714719</v>
      </c>
      <c r="M540" s="222">
        <v>2</v>
      </c>
      <c r="N540" s="131">
        <v>15</v>
      </c>
      <c r="O540" s="184">
        <f t="shared" si="58"/>
        <v>2.2189349112426034E-2</v>
      </c>
      <c r="P540" s="159">
        <f t="shared" si="59"/>
        <v>677</v>
      </c>
      <c r="Q540" s="160">
        <f t="shared" si="60"/>
        <v>662</v>
      </c>
      <c r="R540" s="160">
        <f t="shared" si="61"/>
        <v>15</v>
      </c>
      <c r="S540" s="176">
        <f t="shared" si="62"/>
        <v>2.2156573116691284E-2</v>
      </c>
      <c r="T540" s="227"/>
    </row>
    <row r="541" spans="1:20" x14ac:dyDescent="0.2">
      <c r="A541" s="175" t="s">
        <v>391</v>
      </c>
      <c r="B541" s="164" t="s">
        <v>314</v>
      </c>
      <c r="C541" s="165" t="s">
        <v>315</v>
      </c>
      <c r="D541" s="157">
        <v>1</v>
      </c>
      <c r="E541" s="158">
        <v>1</v>
      </c>
      <c r="F541" s="158">
        <v>1</v>
      </c>
      <c r="G541" s="158">
        <v>0</v>
      </c>
      <c r="H541" s="181">
        <f t="shared" si="56"/>
        <v>0</v>
      </c>
      <c r="I541" s="221">
        <v>1385</v>
      </c>
      <c r="J541" s="131">
        <v>1126</v>
      </c>
      <c r="K541" s="131">
        <v>1094</v>
      </c>
      <c r="L541" s="167">
        <f t="shared" si="57"/>
        <v>0.97158081705150978</v>
      </c>
      <c r="M541" s="222">
        <v>0</v>
      </c>
      <c r="N541" s="131">
        <v>245</v>
      </c>
      <c r="O541" s="184">
        <f t="shared" si="58"/>
        <v>0.17870167760758571</v>
      </c>
      <c r="P541" s="159">
        <f t="shared" si="59"/>
        <v>1386</v>
      </c>
      <c r="Q541" s="160">
        <f t="shared" si="60"/>
        <v>1127</v>
      </c>
      <c r="R541" s="160">
        <f t="shared" si="61"/>
        <v>245</v>
      </c>
      <c r="S541" s="176">
        <f t="shared" si="62"/>
        <v>0.17857142857142858</v>
      </c>
      <c r="T541" s="227"/>
    </row>
    <row r="542" spans="1:20" x14ac:dyDescent="0.2">
      <c r="A542" s="175" t="s">
        <v>391</v>
      </c>
      <c r="B542" s="164" t="s">
        <v>318</v>
      </c>
      <c r="C542" s="165" t="s">
        <v>319</v>
      </c>
      <c r="D542" s="157">
        <v>0</v>
      </c>
      <c r="E542" s="158">
        <v>0</v>
      </c>
      <c r="F542" s="158">
        <v>0</v>
      </c>
      <c r="G542" s="158">
        <v>0</v>
      </c>
      <c r="H542" s="181" t="str">
        <f t="shared" si="56"/>
        <v/>
      </c>
      <c r="I542" s="221">
        <v>3561</v>
      </c>
      <c r="J542" s="131">
        <v>3201</v>
      </c>
      <c r="K542" s="131">
        <v>2080</v>
      </c>
      <c r="L542" s="167">
        <f t="shared" si="57"/>
        <v>0.64979693845673225</v>
      </c>
      <c r="M542" s="222">
        <v>0</v>
      </c>
      <c r="N542" s="131">
        <v>332</v>
      </c>
      <c r="O542" s="184">
        <f t="shared" si="58"/>
        <v>9.3971129351825639E-2</v>
      </c>
      <c r="P542" s="159">
        <f t="shared" si="59"/>
        <v>3561</v>
      </c>
      <c r="Q542" s="160">
        <f t="shared" si="60"/>
        <v>3201</v>
      </c>
      <c r="R542" s="160">
        <f t="shared" si="61"/>
        <v>332</v>
      </c>
      <c r="S542" s="176">
        <f t="shared" si="62"/>
        <v>9.3971129351825639E-2</v>
      </c>
      <c r="T542" s="227"/>
    </row>
    <row r="543" spans="1:20" x14ac:dyDescent="0.2">
      <c r="A543" s="175" t="s">
        <v>391</v>
      </c>
      <c r="B543" s="164" t="s">
        <v>32</v>
      </c>
      <c r="C543" s="165" t="s">
        <v>263</v>
      </c>
      <c r="D543" s="157">
        <v>0</v>
      </c>
      <c r="E543" s="158">
        <v>0</v>
      </c>
      <c r="F543" s="158">
        <v>0</v>
      </c>
      <c r="G543" s="158">
        <v>0</v>
      </c>
      <c r="H543" s="181" t="str">
        <f t="shared" si="56"/>
        <v/>
      </c>
      <c r="I543" s="221">
        <v>3340</v>
      </c>
      <c r="J543" s="131">
        <v>2290</v>
      </c>
      <c r="K543" s="131">
        <v>417</v>
      </c>
      <c r="L543" s="167">
        <f t="shared" si="57"/>
        <v>0.18209606986899562</v>
      </c>
      <c r="M543" s="222">
        <v>0</v>
      </c>
      <c r="N543" s="131">
        <v>1048</v>
      </c>
      <c r="O543" s="184">
        <f t="shared" si="58"/>
        <v>0.31396045536249251</v>
      </c>
      <c r="P543" s="159">
        <f t="shared" si="59"/>
        <v>3340</v>
      </c>
      <c r="Q543" s="160">
        <f t="shared" si="60"/>
        <v>2290</v>
      </c>
      <c r="R543" s="160">
        <f t="shared" si="61"/>
        <v>1048</v>
      </c>
      <c r="S543" s="176">
        <f t="shared" si="62"/>
        <v>0.31396045536249251</v>
      </c>
      <c r="T543" s="227"/>
    </row>
    <row r="544" spans="1:20" x14ac:dyDescent="0.2">
      <c r="A544" s="175" t="s">
        <v>391</v>
      </c>
      <c r="B544" s="164" t="s">
        <v>33</v>
      </c>
      <c r="C544" s="165" t="s">
        <v>35</v>
      </c>
      <c r="D544" s="157">
        <v>9</v>
      </c>
      <c r="E544" s="158">
        <v>9</v>
      </c>
      <c r="F544" s="158">
        <v>3</v>
      </c>
      <c r="G544" s="158">
        <v>0</v>
      </c>
      <c r="H544" s="181">
        <f t="shared" si="56"/>
        <v>0</v>
      </c>
      <c r="I544" s="221">
        <v>2405</v>
      </c>
      <c r="J544" s="131">
        <v>2272</v>
      </c>
      <c r="K544" s="131">
        <v>2216</v>
      </c>
      <c r="L544" s="167">
        <f t="shared" si="57"/>
        <v>0.97535211267605637</v>
      </c>
      <c r="M544" s="222">
        <v>13</v>
      </c>
      <c r="N544" s="131">
        <v>109</v>
      </c>
      <c r="O544" s="184">
        <f t="shared" si="58"/>
        <v>4.5530492898913949E-2</v>
      </c>
      <c r="P544" s="159">
        <f t="shared" si="59"/>
        <v>2414</v>
      </c>
      <c r="Q544" s="160">
        <f t="shared" si="60"/>
        <v>2294</v>
      </c>
      <c r="R544" s="160">
        <f t="shared" si="61"/>
        <v>109</v>
      </c>
      <c r="S544" s="176">
        <f t="shared" si="62"/>
        <v>4.5359966708281317E-2</v>
      </c>
      <c r="T544" s="227"/>
    </row>
    <row r="545" spans="1:20" ht="29" x14ac:dyDescent="0.2">
      <c r="A545" s="175" t="s">
        <v>391</v>
      </c>
      <c r="B545" s="164" t="s">
        <v>38</v>
      </c>
      <c r="C545" s="165" t="s">
        <v>39</v>
      </c>
      <c r="D545" s="157">
        <v>0</v>
      </c>
      <c r="E545" s="158">
        <v>0</v>
      </c>
      <c r="F545" s="158">
        <v>0</v>
      </c>
      <c r="G545" s="158">
        <v>0</v>
      </c>
      <c r="H545" s="181" t="str">
        <f t="shared" si="56"/>
        <v/>
      </c>
      <c r="I545" s="221">
        <v>99</v>
      </c>
      <c r="J545" s="131">
        <v>90</v>
      </c>
      <c r="K545" s="131">
        <v>62</v>
      </c>
      <c r="L545" s="167">
        <f t="shared" si="57"/>
        <v>0.68888888888888888</v>
      </c>
      <c r="M545" s="222">
        <v>0</v>
      </c>
      <c r="N545" s="131">
        <v>7</v>
      </c>
      <c r="O545" s="184">
        <f t="shared" si="58"/>
        <v>7.2164948453608241E-2</v>
      </c>
      <c r="P545" s="159">
        <f t="shared" si="59"/>
        <v>99</v>
      </c>
      <c r="Q545" s="160">
        <f t="shared" si="60"/>
        <v>90</v>
      </c>
      <c r="R545" s="160">
        <f t="shared" si="61"/>
        <v>7</v>
      </c>
      <c r="S545" s="176">
        <f t="shared" si="62"/>
        <v>7.2164948453608241E-2</v>
      </c>
      <c r="T545" s="227"/>
    </row>
    <row r="546" spans="1:20" x14ac:dyDescent="0.2">
      <c r="A546" s="175" t="s">
        <v>391</v>
      </c>
      <c r="B546" s="164" t="s">
        <v>40</v>
      </c>
      <c r="C546" s="165" t="s">
        <v>41</v>
      </c>
      <c r="D546" s="157">
        <v>0</v>
      </c>
      <c r="E546" s="158">
        <v>0</v>
      </c>
      <c r="F546" s="158">
        <v>0</v>
      </c>
      <c r="G546" s="158">
        <v>0</v>
      </c>
      <c r="H546" s="181" t="str">
        <f t="shared" si="56"/>
        <v/>
      </c>
      <c r="I546" s="221">
        <v>52801</v>
      </c>
      <c r="J546" s="131">
        <v>50748</v>
      </c>
      <c r="K546" s="131">
        <v>50716</v>
      </c>
      <c r="L546" s="167">
        <f t="shared" si="57"/>
        <v>0.99936943327815875</v>
      </c>
      <c r="M546" s="222">
        <v>0</v>
      </c>
      <c r="N546" s="131">
        <v>1731</v>
      </c>
      <c r="O546" s="184">
        <f t="shared" si="58"/>
        <v>3.2984622420396729E-2</v>
      </c>
      <c r="P546" s="159">
        <f t="shared" si="59"/>
        <v>52801</v>
      </c>
      <c r="Q546" s="160">
        <f t="shared" si="60"/>
        <v>50748</v>
      </c>
      <c r="R546" s="160">
        <f t="shared" si="61"/>
        <v>1731</v>
      </c>
      <c r="S546" s="176">
        <f t="shared" si="62"/>
        <v>3.2984622420396729E-2</v>
      </c>
      <c r="T546" s="227"/>
    </row>
    <row r="547" spans="1:20" x14ac:dyDescent="0.2">
      <c r="A547" s="175" t="s">
        <v>391</v>
      </c>
      <c r="B547" s="164" t="s">
        <v>40</v>
      </c>
      <c r="C547" s="165" t="s">
        <v>325</v>
      </c>
      <c r="D547" s="157">
        <v>1</v>
      </c>
      <c r="E547" s="158">
        <v>1</v>
      </c>
      <c r="F547" s="158">
        <v>1</v>
      </c>
      <c r="G547" s="158">
        <v>0</v>
      </c>
      <c r="H547" s="181">
        <f t="shared" si="56"/>
        <v>0</v>
      </c>
      <c r="I547" s="221">
        <v>7628</v>
      </c>
      <c r="J547" s="131">
        <v>7512</v>
      </c>
      <c r="K547" s="131">
        <v>7509</v>
      </c>
      <c r="L547" s="167">
        <f t="shared" si="57"/>
        <v>0.99960063897763574</v>
      </c>
      <c r="M547" s="222">
        <v>0</v>
      </c>
      <c r="N547" s="131">
        <v>70</v>
      </c>
      <c r="O547" s="184">
        <f t="shared" si="58"/>
        <v>9.2323925085729362E-3</v>
      </c>
      <c r="P547" s="159">
        <f t="shared" si="59"/>
        <v>7629</v>
      </c>
      <c r="Q547" s="160">
        <f t="shared" si="60"/>
        <v>7513</v>
      </c>
      <c r="R547" s="160">
        <f t="shared" si="61"/>
        <v>70</v>
      </c>
      <c r="S547" s="176">
        <f t="shared" si="62"/>
        <v>9.2311749967031523E-3</v>
      </c>
      <c r="T547" s="227"/>
    </row>
    <row r="548" spans="1:20" ht="29" x14ac:dyDescent="0.2">
      <c r="A548" s="175" t="s">
        <v>391</v>
      </c>
      <c r="B548" s="164" t="s">
        <v>40</v>
      </c>
      <c r="C548" s="165" t="s">
        <v>43</v>
      </c>
      <c r="D548" s="157">
        <v>0</v>
      </c>
      <c r="E548" s="158">
        <v>0</v>
      </c>
      <c r="F548" s="158">
        <v>0</v>
      </c>
      <c r="G548" s="158">
        <v>0</v>
      </c>
      <c r="H548" s="181" t="str">
        <f t="shared" si="56"/>
        <v/>
      </c>
      <c r="I548" s="221">
        <v>39858</v>
      </c>
      <c r="J548" s="131">
        <v>38270</v>
      </c>
      <c r="K548" s="131">
        <v>36418</v>
      </c>
      <c r="L548" s="167">
        <f t="shared" si="57"/>
        <v>0.9516070028743141</v>
      </c>
      <c r="M548" s="222">
        <v>0</v>
      </c>
      <c r="N548" s="131">
        <v>1374</v>
      </c>
      <c r="O548" s="184">
        <f t="shared" si="58"/>
        <v>3.4658460296640096E-2</v>
      </c>
      <c r="P548" s="159">
        <f t="shared" si="59"/>
        <v>39858</v>
      </c>
      <c r="Q548" s="160">
        <f t="shared" si="60"/>
        <v>38270</v>
      </c>
      <c r="R548" s="160">
        <f t="shared" si="61"/>
        <v>1374</v>
      </c>
      <c r="S548" s="176">
        <f t="shared" si="62"/>
        <v>3.4658460296640096E-2</v>
      </c>
      <c r="T548" s="227"/>
    </row>
    <row r="549" spans="1:20" x14ac:dyDescent="0.2">
      <c r="A549" s="175" t="s">
        <v>391</v>
      </c>
      <c r="B549" s="164" t="s">
        <v>40</v>
      </c>
      <c r="C549" s="165" t="s">
        <v>44</v>
      </c>
      <c r="D549" s="157">
        <v>3</v>
      </c>
      <c r="E549" s="158">
        <v>3</v>
      </c>
      <c r="F549" s="158">
        <v>0</v>
      </c>
      <c r="G549" s="158">
        <v>0</v>
      </c>
      <c r="H549" s="181">
        <f t="shared" si="56"/>
        <v>0</v>
      </c>
      <c r="I549" s="221">
        <v>50452</v>
      </c>
      <c r="J549" s="131">
        <v>49819</v>
      </c>
      <c r="K549" s="131">
        <v>49795</v>
      </c>
      <c r="L549" s="167">
        <f t="shared" si="57"/>
        <v>0.99951825608703504</v>
      </c>
      <c r="M549" s="222">
        <v>4</v>
      </c>
      <c r="N549" s="131">
        <v>483</v>
      </c>
      <c r="O549" s="184">
        <f t="shared" si="58"/>
        <v>9.6012404086987628E-3</v>
      </c>
      <c r="P549" s="159">
        <f t="shared" si="59"/>
        <v>50455</v>
      </c>
      <c r="Q549" s="160">
        <f t="shared" si="60"/>
        <v>49826</v>
      </c>
      <c r="R549" s="160">
        <f t="shared" si="61"/>
        <v>483</v>
      </c>
      <c r="S549" s="176">
        <f t="shared" si="62"/>
        <v>9.6006678725476559E-3</v>
      </c>
      <c r="T549" s="227"/>
    </row>
    <row r="550" spans="1:20" x14ac:dyDescent="0.2">
      <c r="A550" s="175" t="s">
        <v>391</v>
      </c>
      <c r="B550" s="164" t="s">
        <v>40</v>
      </c>
      <c r="C550" s="165" t="s">
        <v>477</v>
      </c>
      <c r="D550" s="157">
        <v>0</v>
      </c>
      <c r="E550" s="158">
        <v>0</v>
      </c>
      <c r="F550" s="158">
        <v>0</v>
      </c>
      <c r="G550" s="158">
        <v>0</v>
      </c>
      <c r="H550" s="181" t="str">
        <f t="shared" si="56"/>
        <v/>
      </c>
      <c r="I550" s="221">
        <v>9740</v>
      </c>
      <c r="J550" s="131">
        <v>9601</v>
      </c>
      <c r="K550" s="131">
        <v>9170</v>
      </c>
      <c r="L550" s="167">
        <f t="shared" si="57"/>
        <v>0.95510884282887198</v>
      </c>
      <c r="M550" s="222">
        <v>0</v>
      </c>
      <c r="N550" s="131">
        <v>126</v>
      </c>
      <c r="O550" s="184">
        <f t="shared" si="58"/>
        <v>1.2953634214043384E-2</v>
      </c>
      <c r="P550" s="159">
        <f t="shared" si="59"/>
        <v>9740</v>
      </c>
      <c r="Q550" s="160">
        <f t="shared" si="60"/>
        <v>9601</v>
      </c>
      <c r="R550" s="160">
        <f t="shared" si="61"/>
        <v>126</v>
      </c>
      <c r="S550" s="176">
        <f t="shared" si="62"/>
        <v>1.2953634214043384E-2</v>
      </c>
      <c r="T550" s="227"/>
    </row>
    <row r="551" spans="1:20" x14ac:dyDescent="0.2">
      <c r="A551" s="175" t="s">
        <v>391</v>
      </c>
      <c r="B551" s="164" t="s">
        <v>45</v>
      </c>
      <c r="C551" s="165" t="s">
        <v>46</v>
      </c>
      <c r="D551" s="157">
        <v>1</v>
      </c>
      <c r="E551" s="158">
        <v>1</v>
      </c>
      <c r="F551" s="158">
        <v>1</v>
      </c>
      <c r="G551" s="158">
        <v>0</v>
      </c>
      <c r="H551" s="181">
        <f t="shared" si="56"/>
        <v>0</v>
      </c>
      <c r="I551" s="221">
        <v>61</v>
      </c>
      <c r="J551" s="131">
        <v>55</v>
      </c>
      <c r="K551" s="131">
        <v>54</v>
      </c>
      <c r="L551" s="167">
        <f t="shared" si="57"/>
        <v>0.98181818181818181</v>
      </c>
      <c r="M551" s="222">
        <v>1</v>
      </c>
      <c r="N551" s="131">
        <v>3</v>
      </c>
      <c r="O551" s="184">
        <f t="shared" si="58"/>
        <v>5.0847457627118647E-2</v>
      </c>
      <c r="P551" s="159">
        <f t="shared" si="59"/>
        <v>62</v>
      </c>
      <c r="Q551" s="160">
        <f t="shared" si="60"/>
        <v>57</v>
      </c>
      <c r="R551" s="160">
        <f t="shared" si="61"/>
        <v>3</v>
      </c>
      <c r="S551" s="176">
        <f t="shared" si="62"/>
        <v>0.05</v>
      </c>
      <c r="T551" s="227"/>
    </row>
    <row r="552" spans="1:20" ht="43" x14ac:dyDescent="0.2">
      <c r="A552" s="175" t="s">
        <v>391</v>
      </c>
      <c r="B552" s="164" t="s">
        <v>522</v>
      </c>
      <c r="C552" s="165" t="s">
        <v>47</v>
      </c>
      <c r="D552" s="157">
        <v>1</v>
      </c>
      <c r="E552" s="158">
        <v>1</v>
      </c>
      <c r="F552" s="158">
        <v>1</v>
      </c>
      <c r="G552" s="158">
        <v>0</v>
      </c>
      <c r="H552" s="181">
        <f t="shared" si="56"/>
        <v>0</v>
      </c>
      <c r="I552" s="221">
        <v>205</v>
      </c>
      <c r="J552" s="131">
        <v>127</v>
      </c>
      <c r="K552" s="131">
        <v>81</v>
      </c>
      <c r="L552" s="167">
        <f t="shared" si="57"/>
        <v>0.63779527559055116</v>
      </c>
      <c r="M552" s="222">
        <v>54</v>
      </c>
      <c r="N552" s="131">
        <v>22</v>
      </c>
      <c r="O552" s="184">
        <f t="shared" si="58"/>
        <v>0.10837438423645321</v>
      </c>
      <c r="P552" s="159">
        <f t="shared" si="59"/>
        <v>206</v>
      </c>
      <c r="Q552" s="160">
        <f t="shared" si="60"/>
        <v>182</v>
      </c>
      <c r="R552" s="160">
        <f t="shared" si="61"/>
        <v>22</v>
      </c>
      <c r="S552" s="176">
        <f t="shared" si="62"/>
        <v>0.10784313725490197</v>
      </c>
      <c r="T552" s="227"/>
    </row>
    <row r="553" spans="1:20" x14ac:dyDescent="0.2">
      <c r="A553" s="175" t="s">
        <v>391</v>
      </c>
      <c r="B553" s="164" t="s">
        <v>48</v>
      </c>
      <c r="C553" s="165" t="s">
        <v>49</v>
      </c>
      <c r="D553" s="157">
        <v>10</v>
      </c>
      <c r="E553" s="158">
        <v>10</v>
      </c>
      <c r="F553" s="158">
        <v>10</v>
      </c>
      <c r="G553" s="158">
        <v>0</v>
      </c>
      <c r="H553" s="181">
        <f t="shared" si="56"/>
        <v>0</v>
      </c>
      <c r="I553" s="221">
        <v>35</v>
      </c>
      <c r="J553" s="131">
        <v>35</v>
      </c>
      <c r="K553" s="131">
        <v>30</v>
      </c>
      <c r="L553" s="167">
        <f t="shared" si="57"/>
        <v>0.8571428571428571</v>
      </c>
      <c r="M553" s="222">
        <v>0</v>
      </c>
      <c r="N553" s="131">
        <v>0</v>
      </c>
      <c r="O553" s="184">
        <f t="shared" si="58"/>
        <v>0</v>
      </c>
      <c r="P553" s="159">
        <f t="shared" si="59"/>
        <v>45</v>
      </c>
      <c r="Q553" s="160">
        <f t="shared" si="60"/>
        <v>45</v>
      </c>
      <c r="R553" s="160" t="str">
        <f t="shared" si="61"/>
        <v/>
      </c>
      <c r="S553" s="176" t="str">
        <f t="shared" si="62"/>
        <v/>
      </c>
      <c r="T553" s="227"/>
    </row>
    <row r="554" spans="1:20" x14ac:dyDescent="0.2">
      <c r="A554" s="175" t="s">
        <v>391</v>
      </c>
      <c r="B554" s="164" t="s">
        <v>50</v>
      </c>
      <c r="C554" s="165" t="s">
        <v>394</v>
      </c>
      <c r="D554" s="157">
        <v>0</v>
      </c>
      <c r="E554" s="158">
        <v>0</v>
      </c>
      <c r="F554" s="158">
        <v>0</v>
      </c>
      <c r="G554" s="158">
        <v>0</v>
      </c>
      <c r="H554" s="181" t="str">
        <f t="shared" si="56"/>
        <v/>
      </c>
      <c r="I554" s="221">
        <v>2054</v>
      </c>
      <c r="J554" s="131">
        <v>1319</v>
      </c>
      <c r="K554" s="131">
        <v>1315</v>
      </c>
      <c r="L554" s="167">
        <f t="shared" si="57"/>
        <v>0.99696739954510993</v>
      </c>
      <c r="M554" s="222">
        <v>0</v>
      </c>
      <c r="N554" s="131">
        <v>709</v>
      </c>
      <c r="O554" s="184">
        <f t="shared" si="58"/>
        <v>0.34960552268244577</v>
      </c>
      <c r="P554" s="159">
        <f t="shared" si="59"/>
        <v>2054</v>
      </c>
      <c r="Q554" s="160">
        <f t="shared" si="60"/>
        <v>1319</v>
      </c>
      <c r="R554" s="160">
        <f t="shared" si="61"/>
        <v>709</v>
      </c>
      <c r="S554" s="176">
        <f t="shared" si="62"/>
        <v>0.34960552268244577</v>
      </c>
      <c r="T554" s="227"/>
    </row>
    <row r="555" spans="1:20" x14ac:dyDescent="0.2">
      <c r="A555" s="175" t="s">
        <v>391</v>
      </c>
      <c r="B555" s="164" t="s">
        <v>51</v>
      </c>
      <c r="C555" s="165" t="s">
        <v>52</v>
      </c>
      <c r="D555" s="157">
        <v>0</v>
      </c>
      <c r="E555" s="158">
        <v>0</v>
      </c>
      <c r="F555" s="158">
        <v>0</v>
      </c>
      <c r="G555" s="158">
        <v>0</v>
      </c>
      <c r="H555" s="181" t="str">
        <f t="shared" si="56"/>
        <v/>
      </c>
      <c r="I555" s="221">
        <v>35</v>
      </c>
      <c r="J555" s="131">
        <v>25</v>
      </c>
      <c r="K555" s="131">
        <v>25</v>
      </c>
      <c r="L555" s="167">
        <f t="shared" si="57"/>
        <v>1</v>
      </c>
      <c r="M555" s="222">
        <v>5</v>
      </c>
      <c r="N555" s="131">
        <v>5</v>
      </c>
      <c r="O555" s="184">
        <f t="shared" si="58"/>
        <v>0.14285714285714285</v>
      </c>
      <c r="P555" s="159">
        <f t="shared" si="59"/>
        <v>35</v>
      </c>
      <c r="Q555" s="160">
        <f t="shared" si="60"/>
        <v>30</v>
      </c>
      <c r="R555" s="160">
        <f t="shared" si="61"/>
        <v>5</v>
      </c>
      <c r="S555" s="176">
        <f t="shared" si="62"/>
        <v>0.14285714285714285</v>
      </c>
      <c r="T555" s="227"/>
    </row>
    <row r="556" spans="1:20" x14ac:dyDescent="0.2">
      <c r="A556" s="175" t="s">
        <v>391</v>
      </c>
      <c r="B556" s="164" t="s">
        <v>53</v>
      </c>
      <c r="C556" s="165" t="s">
        <v>54</v>
      </c>
      <c r="D556" s="157">
        <v>143</v>
      </c>
      <c r="E556" s="158">
        <v>58</v>
      </c>
      <c r="F556" s="158">
        <v>41</v>
      </c>
      <c r="G556" s="158">
        <v>80</v>
      </c>
      <c r="H556" s="181">
        <f t="shared" si="56"/>
        <v>0.57971014492753625</v>
      </c>
      <c r="I556" s="221">
        <v>4916</v>
      </c>
      <c r="J556" s="131">
        <v>2581</v>
      </c>
      <c r="K556" s="131">
        <v>2097</v>
      </c>
      <c r="L556" s="167">
        <f t="shared" si="57"/>
        <v>0.81247578457962033</v>
      </c>
      <c r="M556" s="222">
        <v>12</v>
      </c>
      <c r="N556" s="131">
        <v>2293</v>
      </c>
      <c r="O556" s="184">
        <f t="shared" si="58"/>
        <v>0.46930004093327876</v>
      </c>
      <c r="P556" s="159">
        <f t="shared" si="59"/>
        <v>5059</v>
      </c>
      <c r="Q556" s="160">
        <f t="shared" si="60"/>
        <v>2651</v>
      </c>
      <c r="R556" s="160">
        <f t="shared" si="61"/>
        <v>2373</v>
      </c>
      <c r="S556" s="176">
        <f t="shared" si="62"/>
        <v>0.47233280254777071</v>
      </c>
      <c r="T556" s="227"/>
    </row>
    <row r="557" spans="1:20" x14ac:dyDescent="0.2">
      <c r="A557" s="175" t="s">
        <v>391</v>
      </c>
      <c r="B557" s="164" t="s">
        <v>55</v>
      </c>
      <c r="C557" s="165" t="s">
        <v>56</v>
      </c>
      <c r="D557" s="157">
        <v>1</v>
      </c>
      <c r="E557" s="158">
        <v>1</v>
      </c>
      <c r="F557" s="158">
        <v>1</v>
      </c>
      <c r="G557" s="158">
        <v>0</v>
      </c>
      <c r="H557" s="181">
        <f t="shared" si="56"/>
        <v>0</v>
      </c>
      <c r="I557" s="221">
        <v>1931</v>
      </c>
      <c r="J557" s="131">
        <v>1676</v>
      </c>
      <c r="K557" s="131">
        <v>1336</v>
      </c>
      <c r="L557" s="167">
        <f t="shared" si="57"/>
        <v>0.79713603818615753</v>
      </c>
      <c r="M557" s="222">
        <v>8</v>
      </c>
      <c r="N557" s="131">
        <v>237</v>
      </c>
      <c r="O557" s="184">
        <f t="shared" si="58"/>
        <v>0.12337324310255075</v>
      </c>
      <c r="P557" s="159">
        <f t="shared" si="59"/>
        <v>1932</v>
      </c>
      <c r="Q557" s="160">
        <f t="shared" si="60"/>
        <v>1685</v>
      </c>
      <c r="R557" s="160">
        <f t="shared" si="61"/>
        <v>237</v>
      </c>
      <c r="S557" s="176">
        <f t="shared" si="62"/>
        <v>0.12330905306971904</v>
      </c>
      <c r="T557" s="227"/>
    </row>
    <row r="558" spans="1:20" x14ac:dyDescent="0.2">
      <c r="A558" s="175" t="s">
        <v>391</v>
      </c>
      <c r="B558" s="164" t="s">
        <v>57</v>
      </c>
      <c r="C558" s="165" t="s">
        <v>58</v>
      </c>
      <c r="D558" s="157">
        <v>0</v>
      </c>
      <c r="E558" s="158">
        <v>0</v>
      </c>
      <c r="F558" s="158">
        <v>0</v>
      </c>
      <c r="G558" s="158">
        <v>0</v>
      </c>
      <c r="H558" s="181" t="str">
        <f t="shared" si="56"/>
        <v/>
      </c>
      <c r="I558" s="221">
        <v>5</v>
      </c>
      <c r="J558" s="131">
        <v>1</v>
      </c>
      <c r="K558" s="131">
        <v>1</v>
      </c>
      <c r="L558" s="167">
        <f t="shared" si="57"/>
        <v>1</v>
      </c>
      <c r="M558" s="222">
        <v>0</v>
      </c>
      <c r="N558" s="131">
        <v>0</v>
      </c>
      <c r="O558" s="184">
        <f t="shared" si="58"/>
        <v>0</v>
      </c>
      <c r="P558" s="159">
        <f t="shared" si="59"/>
        <v>5</v>
      </c>
      <c r="Q558" s="160">
        <f t="shared" si="60"/>
        <v>1</v>
      </c>
      <c r="R558" s="160" t="str">
        <f t="shared" si="61"/>
        <v/>
      </c>
      <c r="S558" s="176" t="str">
        <f t="shared" si="62"/>
        <v/>
      </c>
      <c r="T558" s="227"/>
    </row>
    <row r="559" spans="1:20" x14ac:dyDescent="0.2">
      <c r="A559" s="175" t="s">
        <v>391</v>
      </c>
      <c r="B559" s="164" t="s">
        <v>59</v>
      </c>
      <c r="C559" s="165" t="s">
        <v>266</v>
      </c>
      <c r="D559" s="157">
        <v>0</v>
      </c>
      <c r="E559" s="158">
        <v>0</v>
      </c>
      <c r="F559" s="158">
        <v>0</v>
      </c>
      <c r="G559" s="158">
        <v>0</v>
      </c>
      <c r="H559" s="181" t="str">
        <f t="shared" si="56"/>
        <v/>
      </c>
      <c r="I559" s="221">
        <v>7</v>
      </c>
      <c r="J559" s="131">
        <v>7</v>
      </c>
      <c r="K559" s="131">
        <v>7</v>
      </c>
      <c r="L559" s="167">
        <f t="shared" si="57"/>
        <v>1</v>
      </c>
      <c r="M559" s="222">
        <v>0</v>
      </c>
      <c r="N559" s="131">
        <v>0</v>
      </c>
      <c r="O559" s="184">
        <f t="shared" si="58"/>
        <v>0</v>
      </c>
      <c r="P559" s="159">
        <f t="shared" si="59"/>
        <v>7</v>
      </c>
      <c r="Q559" s="160">
        <f t="shared" si="60"/>
        <v>7</v>
      </c>
      <c r="R559" s="160" t="str">
        <f t="shared" si="61"/>
        <v/>
      </c>
      <c r="S559" s="176" t="str">
        <f t="shared" si="62"/>
        <v/>
      </c>
      <c r="T559" s="227"/>
    </row>
    <row r="560" spans="1:20" ht="29" x14ac:dyDescent="0.2">
      <c r="A560" s="175" t="s">
        <v>391</v>
      </c>
      <c r="B560" s="164" t="s">
        <v>60</v>
      </c>
      <c r="C560" s="165" t="s">
        <v>61</v>
      </c>
      <c r="D560" s="157">
        <v>3</v>
      </c>
      <c r="E560" s="158">
        <v>3</v>
      </c>
      <c r="F560" s="158">
        <v>3</v>
      </c>
      <c r="G560" s="158">
        <v>0</v>
      </c>
      <c r="H560" s="181">
        <f t="shared" si="56"/>
        <v>0</v>
      </c>
      <c r="I560" s="221">
        <v>2804</v>
      </c>
      <c r="J560" s="131">
        <v>2353</v>
      </c>
      <c r="K560" s="131">
        <v>1597</v>
      </c>
      <c r="L560" s="167">
        <f t="shared" si="57"/>
        <v>0.67870803229919252</v>
      </c>
      <c r="M560" s="222">
        <v>3</v>
      </c>
      <c r="N560" s="131">
        <v>429</v>
      </c>
      <c r="O560" s="184">
        <f t="shared" si="58"/>
        <v>0.15403949730700178</v>
      </c>
      <c r="P560" s="159">
        <f t="shared" si="59"/>
        <v>2807</v>
      </c>
      <c r="Q560" s="160">
        <f t="shared" si="60"/>
        <v>2359</v>
      </c>
      <c r="R560" s="160">
        <f t="shared" si="61"/>
        <v>429</v>
      </c>
      <c r="S560" s="176">
        <f t="shared" si="62"/>
        <v>0.15387374461979914</v>
      </c>
      <c r="T560" s="227"/>
    </row>
    <row r="561" spans="1:20" x14ac:dyDescent="0.2">
      <c r="A561" s="175" t="s">
        <v>391</v>
      </c>
      <c r="B561" s="164" t="s">
        <v>62</v>
      </c>
      <c r="C561" s="165" t="s">
        <v>267</v>
      </c>
      <c r="D561" s="157">
        <v>2</v>
      </c>
      <c r="E561" s="158">
        <v>1</v>
      </c>
      <c r="F561" s="158">
        <v>1</v>
      </c>
      <c r="G561" s="158">
        <v>1</v>
      </c>
      <c r="H561" s="181">
        <f t="shared" si="56"/>
        <v>0.5</v>
      </c>
      <c r="I561" s="221">
        <v>6206</v>
      </c>
      <c r="J561" s="131">
        <v>5140</v>
      </c>
      <c r="K561" s="131">
        <v>5113</v>
      </c>
      <c r="L561" s="167">
        <f t="shared" si="57"/>
        <v>0.99474708171206228</v>
      </c>
      <c r="M561" s="222">
        <v>0</v>
      </c>
      <c r="N561" s="131">
        <v>1059</v>
      </c>
      <c r="O561" s="184">
        <f t="shared" si="58"/>
        <v>0.17083400548475561</v>
      </c>
      <c r="P561" s="159">
        <f t="shared" si="59"/>
        <v>6208</v>
      </c>
      <c r="Q561" s="160">
        <f t="shared" si="60"/>
        <v>5141</v>
      </c>
      <c r="R561" s="160">
        <f t="shared" si="61"/>
        <v>1060</v>
      </c>
      <c r="S561" s="176">
        <f t="shared" si="62"/>
        <v>0.17094017094017094</v>
      </c>
      <c r="T561" s="227"/>
    </row>
    <row r="562" spans="1:20" x14ac:dyDescent="0.2">
      <c r="A562" s="175" t="s">
        <v>391</v>
      </c>
      <c r="B562" s="164" t="s">
        <v>63</v>
      </c>
      <c r="C562" s="165" t="s">
        <v>64</v>
      </c>
      <c r="D562" s="157">
        <v>13</v>
      </c>
      <c r="E562" s="158">
        <v>1</v>
      </c>
      <c r="F562" s="158">
        <v>0</v>
      </c>
      <c r="G562" s="158">
        <v>12</v>
      </c>
      <c r="H562" s="181">
        <f t="shared" si="56"/>
        <v>0.92307692307692313</v>
      </c>
      <c r="I562" s="221">
        <v>46991</v>
      </c>
      <c r="J562" s="131">
        <v>37786</v>
      </c>
      <c r="K562" s="131">
        <v>31925</v>
      </c>
      <c r="L562" s="167">
        <f t="shared" si="57"/>
        <v>0.8448896416662256</v>
      </c>
      <c r="M562" s="222">
        <v>62</v>
      </c>
      <c r="N562" s="131">
        <v>9057</v>
      </c>
      <c r="O562" s="184">
        <f t="shared" si="58"/>
        <v>0.19309242085065559</v>
      </c>
      <c r="P562" s="159">
        <f t="shared" si="59"/>
        <v>47004</v>
      </c>
      <c r="Q562" s="160">
        <f t="shared" si="60"/>
        <v>37849</v>
      </c>
      <c r="R562" s="160">
        <f t="shared" si="61"/>
        <v>9069</v>
      </c>
      <c r="S562" s="176">
        <f t="shared" si="62"/>
        <v>0.19329468434289612</v>
      </c>
      <c r="T562" s="227"/>
    </row>
    <row r="563" spans="1:20" x14ac:dyDescent="0.2">
      <c r="A563" s="175" t="s">
        <v>391</v>
      </c>
      <c r="B563" s="164" t="s">
        <v>65</v>
      </c>
      <c r="C563" s="165" t="s">
        <v>270</v>
      </c>
      <c r="D563" s="157">
        <v>0</v>
      </c>
      <c r="E563" s="158">
        <v>0</v>
      </c>
      <c r="F563" s="158">
        <v>0</v>
      </c>
      <c r="G563" s="158">
        <v>0</v>
      </c>
      <c r="H563" s="181" t="str">
        <f t="shared" si="56"/>
        <v/>
      </c>
      <c r="I563" s="221">
        <v>4</v>
      </c>
      <c r="J563" s="131">
        <v>4</v>
      </c>
      <c r="K563" s="131">
        <v>4</v>
      </c>
      <c r="L563" s="167">
        <f t="shared" si="57"/>
        <v>1</v>
      </c>
      <c r="M563" s="222">
        <v>0</v>
      </c>
      <c r="N563" s="131">
        <v>0</v>
      </c>
      <c r="O563" s="184">
        <f t="shared" si="58"/>
        <v>0</v>
      </c>
      <c r="P563" s="159">
        <f t="shared" si="59"/>
        <v>4</v>
      </c>
      <c r="Q563" s="160">
        <f t="shared" si="60"/>
        <v>4</v>
      </c>
      <c r="R563" s="160" t="str">
        <f t="shared" si="61"/>
        <v/>
      </c>
      <c r="S563" s="176" t="str">
        <f t="shared" si="62"/>
        <v/>
      </c>
      <c r="T563" s="227"/>
    </row>
    <row r="564" spans="1:20" x14ac:dyDescent="0.2">
      <c r="A564" s="175" t="s">
        <v>391</v>
      </c>
      <c r="B564" s="164" t="s">
        <v>66</v>
      </c>
      <c r="C564" s="165" t="s">
        <v>273</v>
      </c>
      <c r="D564" s="157">
        <v>0</v>
      </c>
      <c r="E564" s="158">
        <v>0</v>
      </c>
      <c r="F564" s="158">
        <v>0</v>
      </c>
      <c r="G564" s="158">
        <v>0</v>
      </c>
      <c r="H564" s="181" t="str">
        <f t="shared" si="56"/>
        <v/>
      </c>
      <c r="I564" s="221">
        <v>2</v>
      </c>
      <c r="J564" s="131">
        <v>2</v>
      </c>
      <c r="K564" s="131">
        <v>1</v>
      </c>
      <c r="L564" s="167">
        <f t="shared" si="57"/>
        <v>0.5</v>
      </c>
      <c r="M564" s="222">
        <v>0</v>
      </c>
      <c r="N564" s="131">
        <v>0</v>
      </c>
      <c r="O564" s="184">
        <f t="shared" si="58"/>
        <v>0</v>
      </c>
      <c r="P564" s="159">
        <f t="shared" si="59"/>
        <v>2</v>
      </c>
      <c r="Q564" s="160">
        <f t="shared" si="60"/>
        <v>2</v>
      </c>
      <c r="R564" s="160" t="str">
        <f t="shared" si="61"/>
        <v/>
      </c>
      <c r="S564" s="176" t="str">
        <f t="shared" si="62"/>
        <v/>
      </c>
      <c r="T564" s="227"/>
    </row>
    <row r="565" spans="1:20" x14ac:dyDescent="0.2">
      <c r="A565" s="175" t="s">
        <v>391</v>
      </c>
      <c r="B565" s="164" t="s">
        <v>67</v>
      </c>
      <c r="C565" s="165" t="s">
        <v>68</v>
      </c>
      <c r="D565" s="157">
        <v>2</v>
      </c>
      <c r="E565" s="158">
        <v>2</v>
      </c>
      <c r="F565" s="158">
        <v>2</v>
      </c>
      <c r="G565" s="158">
        <v>0</v>
      </c>
      <c r="H565" s="181">
        <f t="shared" si="56"/>
        <v>0</v>
      </c>
      <c r="I565" s="221">
        <v>3858</v>
      </c>
      <c r="J565" s="131">
        <v>2739</v>
      </c>
      <c r="K565" s="131">
        <v>540</v>
      </c>
      <c r="L565" s="167">
        <f t="shared" si="57"/>
        <v>0.19715224534501644</v>
      </c>
      <c r="M565" s="222">
        <v>19</v>
      </c>
      <c r="N565" s="131">
        <v>1083</v>
      </c>
      <c r="O565" s="184">
        <f t="shared" si="58"/>
        <v>0.28195782348346787</v>
      </c>
      <c r="P565" s="159">
        <f t="shared" si="59"/>
        <v>3860</v>
      </c>
      <c r="Q565" s="160">
        <f t="shared" si="60"/>
        <v>2760</v>
      </c>
      <c r="R565" s="160">
        <f t="shared" si="61"/>
        <v>1083</v>
      </c>
      <c r="S565" s="176">
        <f t="shared" si="62"/>
        <v>0.28181108508977359</v>
      </c>
      <c r="T565" s="227"/>
    </row>
    <row r="566" spans="1:20" x14ac:dyDescent="0.2">
      <c r="A566" s="175" t="s">
        <v>391</v>
      </c>
      <c r="B566" s="164" t="s">
        <v>72</v>
      </c>
      <c r="C566" s="165" t="s">
        <v>244</v>
      </c>
      <c r="D566" s="157">
        <v>0</v>
      </c>
      <c r="E566" s="158">
        <v>0</v>
      </c>
      <c r="F566" s="158">
        <v>0</v>
      </c>
      <c r="G566" s="158">
        <v>0</v>
      </c>
      <c r="H566" s="181" t="str">
        <f t="shared" si="56"/>
        <v/>
      </c>
      <c r="I566" s="221">
        <v>1</v>
      </c>
      <c r="J566" s="131">
        <v>1</v>
      </c>
      <c r="K566" s="131">
        <v>1</v>
      </c>
      <c r="L566" s="167">
        <f t="shared" si="57"/>
        <v>1</v>
      </c>
      <c r="M566" s="222">
        <v>0</v>
      </c>
      <c r="N566" s="131">
        <v>0</v>
      </c>
      <c r="O566" s="184">
        <f t="shared" si="58"/>
        <v>0</v>
      </c>
      <c r="P566" s="159">
        <f t="shared" si="59"/>
        <v>1</v>
      </c>
      <c r="Q566" s="160">
        <f t="shared" si="60"/>
        <v>1</v>
      </c>
      <c r="R566" s="160" t="str">
        <f t="shared" si="61"/>
        <v/>
      </c>
      <c r="S566" s="176" t="str">
        <f t="shared" si="62"/>
        <v/>
      </c>
      <c r="T566" s="227"/>
    </row>
    <row r="567" spans="1:20" x14ac:dyDescent="0.2">
      <c r="A567" s="175" t="s">
        <v>391</v>
      </c>
      <c r="B567" s="164" t="s">
        <v>74</v>
      </c>
      <c r="C567" s="165" t="s">
        <v>75</v>
      </c>
      <c r="D567" s="157">
        <v>0</v>
      </c>
      <c r="E567" s="158">
        <v>0</v>
      </c>
      <c r="F567" s="158">
        <v>0</v>
      </c>
      <c r="G567" s="158">
        <v>0</v>
      </c>
      <c r="H567" s="181" t="str">
        <f t="shared" si="56"/>
        <v/>
      </c>
      <c r="I567" s="221">
        <v>444</v>
      </c>
      <c r="J567" s="131">
        <v>255</v>
      </c>
      <c r="K567" s="131">
        <v>214</v>
      </c>
      <c r="L567" s="167">
        <f t="shared" si="57"/>
        <v>0.83921568627450982</v>
      </c>
      <c r="M567" s="222">
        <v>5</v>
      </c>
      <c r="N567" s="131">
        <v>184</v>
      </c>
      <c r="O567" s="184">
        <f t="shared" si="58"/>
        <v>0.4144144144144144</v>
      </c>
      <c r="P567" s="159">
        <f t="shared" si="59"/>
        <v>444</v>
      </c>
      <c r="Q567" s="160">
        <f t="shared" si="60"/>
        <v>260</v>
      </c>
      <c r="R567" s="160">
        <f t="shared" si="61"/>
        <v>184</v>
      </c>
      <c r="S567" s="176">
        <f t="shared" si="62"/>
        <v>0.4144144144144144</v>
      </c>
      <c r="T567" s="227"/>
    </row>
    <row r="568" spans="1:20" x14ac:dyDescent="0.2">
      <c r="A568" s="175" t="s">
        <v>391</v>
      </c>
      <c r="B568" s="164" t="s">
        <v>79</v>
      </c>
      <c r="C568" s="165" t="s">
        <v>80</v>
      </c>
      <c r="D568" s="157">
        <v>1</v>
      </c>
      <c r="E568" s="158">
        <v>0</v>
      </c>
      <c r="F568" s="158">
        <v>0</v>
      </c>
      <c r="G568" s="158">
        <v>1</v>
      </c>
      <c r="H568" s="181">
        <f t="shared" si="56"/>
        <v>1</v>
      </c>
      <c r="I568" s="221">
        <v>7893</v>
      </c>
      <c r="J568" s="131">
        <v>5321</v>
      </c>
      <c r="K568" s="131">
        <v>4929</v>
      </c>
      <c r="L568" s="167">
        <f t="shared" si="57"/>
        <v>0.92632963728622442</v>
      </c>
      <c r="M568" s="222">
        <v>12</v>
      </c>
      <c r="N568" s="131">
        <v>2534</v>
      </c>
      <c r="O568" s="184">
        <f t="shared" si="58"/>
        <v>0.322104995551036</v>
      </c>
      <c r="P568" s="159">
        <f t="shared" si="59"/>
        <v>7894</v>
      </c>
      <c r="Q568" s="160">
        <f t="shared" si="60"/>
        <v>5333</v>
      </c>
      <c r="R568" s="160">
        <f t="shared" si="61"/>
        <v>2535</v>
      </c>
      <c r="S568" s="176">
        <f t="shared" si="62"/>
        <v>0.32219115404168785</v>
      </c>
      <c r="T568" s="227"/>
    </row>
    <row r="569" spans="1:20" x14ac:dyDescent="0.2">
      <c r="A569" s="175" t="s">
        <v>391</v>
      </c>
      <c r="B569" s="164" t="s">
        <v>81</v>
      </c>
      <c r="C569" s="165" t="s">
        <v>82</v>
      </c>
      <c r="D569" s="157">
        <v>0</v>
      </c>
      <c r="E569" s="158">
        <v>0</v>
      </c>
      <c r="F569" s="158">
        <v>0</v>
      </c>
      <c r="G569" s="158">
        <v>0</v>
      </c>
      <c r="H569" s="181" t="str">
        <f t="shared" si="56"/>
        <v/>
      </c>
      <c r="I569" s="221">
        <v>5</v>
      </c>
      <c r="J569" s="131">
        <v>4</v>
      </c>
      <c r="K569" s="131">
        <v>4</v>
      </c>
      <c r="L569" s="167">
        <f t="shared" si="57"/>
        <v>1</v>
      </c>
      <c r="M569" s="222">
        <v>0</v>
      </c>
      <c r="N569" s="131">
        <v>0</v>
      </c>
      <c r="O569" s="184">
        <f t="shared" si="58"/>
        <v>0</v>
      </c>
      <c r="P569" s="159">
        <f t="shared" si="59"/>
        <v>5</v>
      </c>
      <c r="Q569" s="160">
        <f t="shared" si="60"/>
        <v>4</v>
      </c>
      <c r="R569" s="160" t="str">
        <f t="shared" si="61"/>
        <v/>
      </c>
      <c r="S569" s="176" t="str">
        <f t="shared" si="62"/>
        <v/>
      </c>
      <c r="T569" s="227"/>
    </row>
    <row r="570" spans="1:20" x14ac:dyDescent="0.2">
      <c r="A570" s="175" t="s">
        <v>391</v>
      </c>
      <c r="B570" s="164" t="s">
        <v>83</v>
      </c>
      <c r="C570" s="165" t="s">
        <v>278</v>
      </c>
      <c r="D570" s="157">
        <v>0</v>
      </c>
      <c r="E570" s="158">
        <v>0</v>
      </c>
      <c r="F570" s="158">
        <v>0</v>
      </c>
      <c r="G570" s="158">
        <v>0</v>
      </c>
      <c r="H570" s="181" t="str">
        <f t="shared" si="56"/>
        <v/>
      </c>
      <c r="I570" s="221">
        <v>64</v>
      </c>
      <c r="J570" s="131">
        <v>62</v>
      </c>
      <c r="K570" s="131">
        <v>49</v>
      </c>
      <c r="L570" s="167">
        <f t="shared" si="57"/>
        <v>0.79032258064516125</v>
      </c>
      <c r="M570" s="222">
        <v>0</v>
      </c>
      <c r="N570" s="131">
        <v>1</v>
      </c>
      <c r="O570" s="184">
        <f t="shared" si="58"/>
        <v>1.5873015873015872E-2</v>
      </c>
      <c r="P570" s="159">
        <f t="shared" si="59"/>
        <v>64</v>
      </c>
      <c r="Q570" s="160">
        <f t="shared" si="60"/>
        <v>62</v>
      </c>
      <c r="R570" s="160">
        <f t="shared" si="61"/>
        <v>1</v>
      </c>
      <c r="S570" s="176">
        <f t="shared" si="62"/>
        <v>1.5873015873015872E-2</v>
      </c>
      <c r="T570" s="227"/>
    </row>
    <row r="571" spans="1:20" x14ac:dyDescent="0.2">
      <c r="A571" s="175" t="s">
        <v>391</v>
      </c>
      <c r="B571" s="164" t="s">
        <v>84</v>
      </c>
      <c r="C571" s="165" t="s">
        <v>279</v>
      </c>
      <c r="D571" s="157">
        <v>0</v>
      </c>
      <c r="E571" s="158">
        <v>0</v>
      </c>
      <c r="F571" s="158">
        <v>0</v>
      </c>
      <c r="G571" s="158">
        <v>0</v>
      </c>
      <c r="H571" s="181" t="str">
        <f t="shared" si="56"/>
        <v/>
      </c>
      <c r="I571" s="221">
        <v>1820</v>
      </c>
      <c r="J571" s="131">
        <v>1183</v>
      </c>
      <c r="K571" s="131">
        <v>457</v>
      </c>
      <c r="L571" s="167">
        <f t="shared" si="57"/>
        <v>0.38630600169061707</v>
      </c>
      <c r="M571" s="222">
        <v>6</v>
      </c>
      <c r="N571" s="131">
        <v>615</v>
      </c>
      <c r="O571" s="184">
        <f t="shared" si="58"/>
        <v>0.34090909090909088</v>
      </c>
      <c r="P571" s="159">
        <f t="shared" si="59"/>
        <v>1820</v>
      </c>
      <c r="Q571" s="160">
        <f t="shared" si="60"/>
        <v>1189</v>
      </c>
      <c r="R571" s="160">
        <f t="shared" si="61"/>
        <v>615</v>
      </c>
      <c r="S571" s="176">
        <f t="shared" si="62"/>
        <v>0.34090909090909088</v>
      </c>
      <c r="T571" s="227"/>
    </row>
    <row r="572" spans="1:20" x14ac:dyDescent="0.2">
      <c r="A572" s="175" t="s">
        <v>391</v>
      </c>
      <c r="B572" s="164" t="s">
        <v>86</v>
      </c>
      <c r="C572" s="165" t="s">
        <v>282</v>
      </c>
      <c r="D572" s="157">
        <v>0</v>
      </c>
      <c r="E572" s="158">
        <v>0</v>
      </c>
      <c r="F572" s="158">
        <v>0</v>
      </c>
      <c r="G572" s="158">
        <v>0</v>
      </c>
      <c r="H572" s="181" t="str">
        <f t="shared" si="56"/>
        <v/>
      </c>
      <c r="I572" s="221">
        <v>27</v>
      </c>
      <c r="J572" s="131">
        <v>22</v>
      </c>
      <c r="K572" s="131">
        <v>3</v>
      </c>
      <c r="L572" s="167">
        <f t="shared" si="57"/>
        <v>0.13636363636363635</v>
      </c>
      <c r="M572" s="222">
        <v>0</v>
      </c>
      <c r="N572" s="131">
        <v>5</v>
      </c>
      <c r="O572" s="184">
        <f t="shared" si="58"/>
        <v>0.18518518518518517</v>
      </c>
      <c r="P572" s="159">
        <f t="shared" si="59"/>
        <v>27</v>
      </c>
      <c r="Q572" s="160">
        <f t="shared" si="60"/>
        <v>22</v>
      </c>
      <c r="R572" s="160">
        <f t="shared" si="61"/>
        <v>5</v>
      </c>
      <c r="S572" s="176">
        <f t="shared" si="62"/>
        <v>0.18518518518518517</v>
      </c>
      <c r="T572" s="227"/>
    </row>
    <row r="573" spans="1:20" x14ac:dyDescent="0.2">
      <c r="A573" s="175" t="s">
        <v>391</v>
      </c>
      <c r="B573" s="164" t="s">
        <v>519</v>
      </c>
      <c r="C573" s="165" t="s">
        <v>87</v>
      </c>
      <c r="D573" s="157">
        <v>2</v>
      </c>
      <c r="E573" s="158">
        <v>2</v>
      </c>
      <c r="F573" s="158">
        <v>2</v>
      </c>
      <c r="G573" s="158">
        <v>0</v>
      </c>
      <c r="H573" s="181">
        <f t="shared" si="56"/>
        <v>0</v>
      </c>
      <c r="I573" s="221">
        <v>1816</v>
      </c>
      <c r="J573" s="131">
        <v>1808</v>
      </c>
      <c r="K573" s="131">
        <v>1807</v>
      </c>
      <c r="L573" s="167">
        <f t="shared" si="57"/>
        <v>0.99944690265486724</v>
      </c>
      <c r="M573" s="222">
        <v>1</v>
      </c>
      <c r="N573" s="131">
        <v>5</v>
      </c>
      <c r="O573" s="184">
        <f t="shared" si="58"/>
        <v>2.7563395810363835E-3</v>
      </c>
      <c r="P573" s="159">
        <f t="shared" si="59"/>
        <v>1818</v>
      </c>
      <c r="Q573" s="160">
        <f t="shared" si="60"/>
        <v>1811</v>
      </c>
      <c r="R573" s="160">
        <f t="shared" si="61"/>
        <v>5</v>
      </c>
      <c r="S573" s="176">
        <f t="shared" si="62"/>
        <v>2.7533039647577094E-3</v>
      </c>
      <c r="T573" s="227"/>
    </row>
    <row r="574" spans="1:20" x14ac:dyDescent="0.2">
      <c r="A574" s="175" t="s">
        <v>391</v>
      </c>
      <c r="B574" s="164" t="s">
        <v>88</v>
      </c>
      <c r="C574" s="165" t="s">
        <v>89</v>
      </c>
      <c r="D574" s="157">
        <v>0</v>
      </c>
      <c r="E574" s="158">
        <v>0</v>
      </c>
      <c r="F574" s="158">
        <v>0</v>
      </c>
      <c r="G574" s="158">
        <v>0</v>
      </c>
      <c r="H574" s="181" t="str">
        <f t="shared" si="56"/>
        <v/>
      </c>
      <c r="I574" s="221">
        <v>4</v>
      </c>
      <c r="J574" s="131">
        <v>4</v>
      </c>
      <c r="K574" s="131">
        <v>4</v>
      </c>
      <c r="L574" s="167">
        <f t="shared" si="57"/>
        <v>1</v>
      </c>
      <c r="M574" s="222">
        <v>0</v>
      </c>
      <c r="N574" s="131">
        <v>0</v>
      </c>
      <c r="O574" s="184">
        <f t="shared" si="58"/>
        <v>0</v>
      </c>
      <c r="P574" s="159">
        <f t="shared" si="59"/>
        <v>4</v>
      </c>
      <c r="Q574" s="160">
        <f t="shared" si="60"/>
        <v>4</v>
      </c>
      <c r="R574" s="160" t="str">
        <f t="shared" si="61"/>
        <v/>
      </c>
      <c r="S574" s="176" t="str">
        <f t="shared" si="62"/>
        <v/>
      </c>
      <c r="T574" s="227"/>
    </row>
    <row r="575" spans="1:20" x14ac:dyDescent="0.2">
      <c r="A575" s="175" t="s">
        <v>391</v>
      </c>
      <c r="B575" s="164" t="s">
        <v>90</v>
      </c>
      <c r="C575" s="165" t="s">
        <v>95</v>
      </c>
      <c r="D575" s="157">
        <v>22</v>
      </c>
      <c r="E575" s="158">
        <v>22</v>
      </c>
      <c r="F575" s="158">
        <v>22</v>
      </c>
      <c r="G575" s="158">
        <v>0</v>
      </c>
      <c r="H575" s="181">
        <f t="shared" si="56"/>
        <v>0</v>
      </c>
      <c r="I575" s="221">
        <v>9332</v>
      </c>
      <c r="J575" s="131">
        <v>9290</v>
      </c>
      <c r="K575" s="131">
        <v>9289</v>
      </c>
      <c r="L575" s="167">
        <f t="shared" si="57"/>
        <v>0.99989235737351989</v>
      </c>
      <c r="M575" s="222">
        <v>0</v>
      </c>
      <c r="N575" s="131">
        <v>35</v>
      </c>
      <c r="O575" s="184">
        <f t="shared" si="58"/>
        <v>3.7533512064343165E-3</v>
      </c>
      <c r="P575" s="159">
        <f t="shared" si="59"/>
        <v>9354</v>
      </c>
      <c r="Q575" s="160">
        <f t="shared" si="60"/>
        <v>9312</v>
      </c>
      <c r="R575" s="160">
        <f t="shared" si="61"/>
        <v>35</v>
      </c>
      <c r="S575" s="176">
        <f t="shared" si="62"/>
        <v>3.7445169573125069E-3</v>
      </c>
      <c r="T575" s="227"/>
    </row>
    <row r="576" spans="1:20" x14ac:dyDescent="0.2">
      <c r="A576" s="175" t="s">
        <v>391</v>
      </c>
      <c r="B576" s="164" t="s">
        <v>90</v>
      </c>
      <c r="C576" s="165" t="s">
        <v>93</v>
      </c>
      <c r="D576" s="157">
        <v>0</v>
      </c>
      <c r="E576" s="158">
        <v>0</v>
      </c>
      <c r="F576" s="158">
        <v>0</v>
      </c>
      <c r="G576" s="158">
        <v>0</v>
      </c>
      <c r="H576" s="181" t="str">
        <f t="shared" si="56"/>
        <v/>
      </c>
      <c r="I576" s="221">
        <v>122</v>
      </c>
      <c r="J576" s="131">
        <v>118</v>
      </c>
      <c r="K576" s="131">
        <v>117</v>
      </c>
      <c r="L576" s="167">
        <f t="shared" si="57"/>
        <v>0.99152542372881358</v>
      </c>
      <c r="M576" s="222">
        <v>0</v>
      </c>
      <c r="N576" s="131">
        <v>0</v>
      </c>
      <c r="O576" s="184">
        <f t="shared" si="58"/>
        <v>0</v>
      </c>
      <c r="P576" s="159">
        <f t="shared" si="59"/>
        <v>122</v>
      </c>
      <c r="Q576" s="160">
        <f t="shared" si="60"/>
        <v>118</v>
      </c>
      <c r="R576" s="160" t="str">
        <f t="shared" si="61"/>
        <v/>
      </c>
      <c r="S576" s="176" t="str">
        <f t="shared" si="62"/>
        <v/>
      </c>
      <c r="T576" s="227"/>
    </row>
    <row r="577" spans="1:20" x14ac:dyDescent="0.2">
      <c r="A577" s="175" t="s">
        <v>391</v>
      </c>
      <c r="B577" s="164" t="s">
        <v>90</v>
      </c>
      <c r="C577" s="165" t="s">
        <v>92</v>
      </c>
      <c r="D577" s="157">
        <v>11</v>
      </c>
      <c r="E577" s="158">
        <v>11</v>
      </c>
      <c r="F577" s="158">
        <v>7</v>
      </c>
      <c r="G577" s="158">
        <v>0</v>
      </c>
      <c r="H577" s="181">
        <f t="shared" si="56"/>
        <v>0</v>
      </c>
      <c r="I577" s="221">
        <v>2117</v>
      </c>
      <c r="J577" s="131">
        <v>1882</v>
      </c>
      <c r="K577" s="131">
        <v>1882</v>
      </c>
      <c r="L577" s="167">
        <f t="shared" si="57"/>
        <v>1</v>
      </c>
      <c r="M577" s="222">
        <v>1</v>
      </c>
      <c r="N577" s="131">
        <v>229</v>
      </c>
      <c r="O577" s="184">
        <f t="shared" si="58"/>
        <v>0.1084280303030303</v>
      </c>
      <c r="P577" s="159">
        <f t="shared" si="59"/>
        <v>2128</v>
      </c>
      <c r="Q577" s="160">
        <f t="shared" si="60"/>
        <v>1894</v>
      </c>
      <c r="R577" s="160">
        <f t="shared" si="61"/>
        <v>229</v>
      </c>
      <c r="S577" s="176">
        <f t="shared" si="62"/>
        <v>0.10786622703721149</v>
      </c>
      <c r="T577" s="227"/>
    </row>
    <row r="578" spans="1:20" x14ac:dyDescent="0.2">
      <c r="A578" s="175" t="s">
        <v>391</v>
      </c>
      <c r="B578" s="164" t="s">
        <v>90</v>
      </c>
      <c r="C578" s="165" t="s">
        <v>94</v>
      </c>
      <c r="D578" s="157">
        <v>287</v>
      </c>
      <c r="E578" s="158">
        <v>266</v>
      </c>
      <c r="F578" s="158">
        <v>192</v>
      </c>
      <c r="G578" s="158">
        <v>21</v>
      </c>
      <c r="H578" s="181">
        <f t="shared" ref="H578:H641" si="63">IF((E578+G578)&lt;&gt;0,G578/(E578+G578),"")</f>
        <v>7.3170731707317069E-2</v>
      </c>
      <c r="I578" s="221">
        <v>113177</v>
      </c>
      <c r="J578" s="131">
        <v>100427</v>
      </c>
      <c r="K578" s="131">
        <v>100006</v>
      </c>
      <c r="L578" s="167">
        <f t="shared" ref="L578:L641" si="64">IF(J578&lt;&gt;0,K578/J578,"")</f>
        <v>0.99580790026586474</v>
      </c>
      <c r="M578" s="222">
        <v>2</v>
      </c>
      <c r="N578" s="131">
        <v>12654</v>
      </c>
      <c r="O578" s="184">
        <f t="shared" ref="O578:O641" si="65">IF((J578+M578+N578)&lt;&gt;0,N578/(J578+M578+N578),"")</f>
        <v>0.11190010876966476</v>
      </c>
      <c r="P578" s="159">
        <f t="shared" ref="P578:P641" si="66">IF(SUM(D578,I578)&gt;0,SUM(D578,I578),"")</f>
        <v>113464</v>
      </c>
      <c r="Q578" s="160">
        <f t="shared" ref="Q578:Q641" si="67">IF(SUM(E578,J578, M578)&gt;0,SUM(E578,J578, M578),"")</f>
        <v>100695</v>
      </c>
      <c r="R578" s="160">
        <f t="shared" ref="R578:R641" si="68">IF(SUM(G578,N578)&gt;0,SUM(G578,N578),"")</f>
        <v>12675</v>
      </c>
      <c r="S578" s="176">
        <f t="shared" ref="S578:S641" si="69">IFERROR(IF((Q578+R578)&lt;&gt;0,R578/(Q578+R578),""),"")</f>
        <v>0.11180206403810532</v>
      </c>
      <c r="T578" s="227"/>
    </row>
    <row r="579" spans="1:20" x14ac:dyDescent="0.2">
      <c r="A579" s="175" t="s">
        <v>391</v>
      </c>
      <c r="B579" s="164" t="s">
        <v>90</v>
      </c>
      <c r="C579" s="165" t="s">
        <v>91</v>
      </c>
      <c r="D579" s="157">
        <v>26</v>
      </c>
      <c r="E579" s="158">
        <v>23</v>
      </c>
      <c r="F579" s="158">
        <v>22</v>
      </c>
      <c r="G579" s="158">
        <v>3</v>
      </c>
      <c r="H579" s="181">
        <f t="shared" si="63"/>
        <v>0.11538461538461539</v>
      </c>
      <c r="I579" s="221">
        <v>8077</v>
      </c>
      <c r="J579" s="131">
        <v>7202</v>
      </c>
      <c r="K579" s="131">
        <v>7155</v>
      </c>
      <c r="L579" s="167">
        <f t="shared" si="64"/>
        <v>0.99347403499028053</v>
      </c>
      <c r="M579" s="222">
        <v>6</v>
      </c>
      <c r="N579" s="131">
        <v>861</v>
      </c>
      <c r="O579" s="184">
        <f t="shared" si="65"/>
        <v>0.10670467220225555</v>
      </c>
      <c r="P579" s="159">
        <f t="shared" si="66"/>
        <v>8103</v>
      </c>
      <c r="Q579" s="160">
        <f t="shared" si="67"/>
        <v>7231</v>
      </c>
      <c r="R579" s="160">
        <f t="shared" si="68"/>
        <v>864</v>
      </c>
      <c r="S579" s="176">
        <f t="shared" si="69"/>
        <v>0.1067325509573811</v>
      </c>
      <c r="T579" s="227"/>
    </row>
    <row r="580" spans="1:20" x14ac:dyDescent="0.2">
      <c r="A580" s="175" t="s">
        <v>391</v>
      </c>
      <c r="B580" s="164" t="s">
        <v>96</v>
      </c>
      <c r="C580" s="165" t="s">
        <v>97</v>
      </c>
      <c r="D580" s="157">
        <v>0</v>
      </c>
      <c r="E580" s="158">
        <v>0</v>
      </c>
      <c r="F580" s="158">
        <v>0</v>
      </c>
      <c r="G580" s="158">
        <v>0</v>
      </c>
      <c r="H580" s="181" t="str">
        <f t="shared" si="63"/>
        <v/>
      </c>
      <c r="I580" s="221">
        <v>25362</v>
      </c>
      <c r="J580" s="131">
        <v>23332</v>
      </c>
      <c r="K580" s="131">
        <v>22284</v>
      </c>
      <c r="L580" s="167">
        <f t="shared" si="64"/>
        <v>0.95508314760843471</v>
      </c>
      <c r="M580" s="222">
        <v>0</v>
      </c>
      <c r="N580" s="131">
        <v>1812</v>
      </c>
      <c r="O580" s="184">
        <f t="shared" si="65"/>
        <v>7.2064906140629978E-2</v>
      </c>
      <c r="P580" s="159">
        <f t="shared" si="66"/>
        <v>25362</v>
      </c>
      <c r="Q580" s="160">
        <f t="shared" si="67"/>
        <v>23332</v>
      </c>
      <c r="R580" s="160">
        <f t="shared" si="68"/>
        <v>1812</v>
      </c>
      <c r="S580" s="176">
        <f t="shared" si="69"/>
        <v>7.2064906140629978E-2</v>
      </c>
      <c r="T580" s="227"/>
    </row>
    <row r="581" spans="1:20" x14ac:dyDescent="0.2">
      <c r="A581" s="175" t="s">
        <v>391</v>
      </c>
      <c r="B581" s="164" t="s">
        <v>521</v>
      </c>
      <c r="C581" s="165" t="s">
        <v>98</v>
      </c>
      <c r="D581" s="157">
        <v>32</v>
      </c>
      <c r="E581" s="158">
        <v>7</v>
      </c>
      <c r="F581" s="158">
        <v>1</v>
      </c>
      <c r="G581" s="158">
        <v>25</v>
      </c>
      <c r="H581" s="181">
        <f t="shared" si="63"/>
        <v>0.78125</v>
      </c>
      <c r="I581" s="221">
        <v>30522</v>
      </c>
      <c r="J581" s="131">
        <v>21820</v>
      </c>
      <c r="K581" s="131">
        <v>20550</v>
      </c>
      <c r="L581" s="167">
        <f t="shared" si="64"/>
        <v>0.94179651695692024</v>
      </c>
      <c r="M581" s="222">
        <v>51</v>
      </c>
      <c r="N581" s="131">
        <v>8597</v>
      </c>
      <c r="O581" s="184">
        <f t="shared" si="65"/>
        <v>0.28216489431534725</v>
      </c>
      <c r="P581" s="159">
        <f t="shared" si="66"/>
        <v>30554</v>
      </c>
      <c r="Q581" s="160">
        <f t="shared" si="67"/>
        <v>21878</v>
      </c>
      <c r="R581" s="160">
        <f t="shared" si="68"/>
        <v>8622</v>
      </c>
      <c r="S581" s="176">
        <f t="shared" si="69"/>
        <v>0.28268852459016391</v>
      </c>
      <c r="T581" s="227"/>
    </row>
    <row r="582" spans="1:20" x14ac:dyDescent="0.2">
      <c r="A582" s="175" t="s">
        <v>391</v>
      </c>
      <c r="B582" s="164" t="s">
        <v>99</v>
      </c>
      <c r="C582" s="165" t="s">
        <v>486</v>
      </c>
      <c r="D582" s="157">
        <v>0</v>
      </c>
      <c r="E582" s="158">
        <v>0</v>
      </c>
      <c r="F582" s="158">
        <v>0</v>
      </c>
      <c r="G582" s="158">
        <v>0</v>
      </c>
      <c r="H582" s="181" t="str">
        <f t="shared" si="63"/>
        <v/>
      </c>
      <c r="I582" s="221">
        <v>7274</v>
      </c>
      <c r="J582" s="131">
        <v>5176</v>
      </c>
      <c r="K582" s="131">
        <v>5128</v>
      </c>
      <c r="L582" s="167">
        <f t="shared" si="64"/>
        <v>0.99072642967542501</v>
      </c>
      <c r="M582" s="222">
        <v>70</v>
      </c>
      <c r="N582" s="131">
        <v>1789</v>
      </c>
      <c r="O582" s="184">
        <f t="shared" si="65"/>
        <v>0.25429992892679459</v>
      </c>
      <c r="P582" s="159">
        <f t="shared" si="66"/>
        <v>7274</v>
      </c>
      <c r="Q582" s="160">
        <f t="shared" si="67"/>
        <v>5246</v>
      </c>
      <c r="R582" s="160">
        <f t="shared" si="68"/>
        <v>1789</v>
      </c>
      <c r="S582" s="176">
        <f t="shared" si="69"/>
        <v>0.25429992892679459</v>
      </c>
      <c r="T582" s="227"/>
    </row>
    <row r="583" spans="1:20" x14ac:dyDescent="0.2">
      <c r="A583" s="175" t="s">
        <v>391</v>
      </c>
      <c r="B583" s="164" t="s">
        <v>99</v>
      </c>
      <c r="C583" s="165" t="s">
        <v>100</v>
      </c>
      <c r="D583" s="157">
        <v>0</v>
      </c>
      <c r="E583" s="158">
        <v>0</v>
      </c>
      <c r="F583" s="158">
        <v>0</v>
      </c>
      <c r="G583" s="158">
        <v>0</v>
      </c>
      <c r="H583" s="181" t="str">
        <f t="shared" si="63"/>
        <v/>
      </c>
      <c r="I583" s="221">
        <v>12498</v>
      </c>
      <c r="J583" s="131">
        <v>7136</v>
      </c>
      <c r="K583" s="131">
        <v>6220</v>
      </c>
      <c r="L583" s="167">
        <f t="shared" si="64"/>
        <v>0.87163677130044848</v>
      </c>
      <c r="M583" s="222">
        <v>18</v>
      </c>
      <c r="N583" s="131">
        <v>5123</v>
      </c>
      <c r="O583" s="184">
        <f t="shared" si="65"/>
        <v>0.41728435285493198</v>
      </c>
      <c r="P583" s="159">
        <f t="shared" si="66"/>
        <v>12498</v>
      </c>
      <c r="Q583" s="160">
        <f t="shared" si="67"/>
        <v>7154</v>
      </c>
      <c r="R583" s="160">
        <f t="shared" si="68"/>
        <v>5123</v>
      </c>
      <c r="S583" s="176">
        <f t="shared" si="69"/>
        <v>0.41728435285493198</v>
      </c>
      <c r="T583" s="227"/>
    </row>
    <row r="584" spans="1:20" x14ac:dyDescent="0.2">
      <c r="A584" s="175" t="s">
        <v>391</v>
      </c>
      <c r="B584" s="164" t="s">
        <v>101</v>
      </c>
      <c r="C584" s="165" t="s">
        <v>102</v>
      </c>
      <c r="D584" s="157">
        <v>1</v>
      </c>
      <c r="E584" s="158">
        <v>1</v>
      </c>
      <c r="F584" s="158">
        <v>1</v>
      </c>
      <c r="G584" s="158">
        <v>0</v>
      </c>
      <c r="H584" s="181">
        <f t="shared" si="63"/>
        <v>0</v>
      </c>
      <c r="I584" s="221">
        <v>5257</v>
      </c>
      <c r="J584" s="131">
        <v>5078</v>
      </c>
      <c r="K584" s="131">
        <v>5037</v>
      </c>
      <c r="L584" s="167">
        <f t="shared" si="64"/>
        <v>0.99192595510043324</v>
      </c>
      <c r="M584" s="222">
        <v>1</v>
      </c>
      <c r="N584" s="131">
        <v>24</v>
      </c>
      <c r="O584" s="184">
        <f t="shared" si="65"/>
        <v>4.7031158142269254E-3</v>
      </c>
      <c r="P584" s="159">
        <f t="shared" si="66"/>
        <v>5258</v>
      </c>
      <c r="Q584" s="160">
        <f t="shared" si="67"/>
        <v>5080</v>
      </c>
      <c r="R584" s="160">
        <f t="shared" si="68"/>
        <v>24</v>
      </c>
      <c r="S584" s="176">
        <f t="shared" si="69"/>
        <v>4.7021943573667714E-3</v>
      </c>
      <c r="T584" s="227"/>
    </row>
    <row r="585" spans="1:20" x14ac:dyDescent="0.2">
      <c r="A585" s="175" t="s">
        <v>391</v>
      </c>
      <c r="B585" s="164" t="s">
        <v>103</v>
      </c>
      <c r="C585" s="165" t="s">
        <v>104</v>
      </c>
      <c r="D585" s="157">
        <v>2</v>
      </c>
      <c r="E585" s="158">
        <v>2</v>
      </c>
      <c r="F585" s="158">
        <v>2</v>
      </c>
      <c r="G585" s="158">
        <v>0</v>
      </c>
      <c r="H585" s="181">
        <f t="shared" si="63"/>
        <v>0</v>
      </c>
      <c r="I585" s="221">
        <v>1522</v>
      </c>
      <c r="J585" s="131">
        <v>1430</v>
      </c>
      <c r="K585" s="131">
        <v>1341</v>
      </c>
      <c r="L585" s="167">
        <f t="shared" si="64"/>
        <v>0.93776223776223777</v>
      </c>
      <c r="M585" s="222">
        <v>4</v>
      </c>
      <c r="N585" s="131">
        <v>79</v>
      </c>
      <c r="O585" s="184">
        <f t="shared" si="65"/>
        <v>5.221414408460013E-2</v>
      </c>
      <c r="P585" s="159">
        <f t="shared" si="66"/>
        <v>1524</v>
      </c>
      <c r="Q585" s="160">
        <f t="shared" si="67"/>
        <v>1436</v>
      </c>
      <c r="R585" s="160">
        <f t="shared" si="68"/>
        <v>79</v>
      </c>
      <c r="S585" s="176">
        <f t="shared" si="69"/>
        <v>5.2145214521452148E-2</v>
      </c>
      <c r="T585" s="227"/>
    </row>
    <row r="586" spans="1:20" x14ac:dyDescent="0.2">
      <c r="A586" s="175" t="s">
        <v>391</v>
      </c>
      <c r="B586" s="164" t="s">
        <v>105</v>
      </c>
      <c r="C586" s="165" t="s">
        <v>284</v>
      </c>
      <c r="D586" s="157">
        <v>0</v>
      </c>
      <c r="E586" s="158">
        <v>0</v>
      </c>
      <c r="F586" s="158">
        <v>0</v>
      </c>
      <c r="G586" s="158">
        <v>0</v>
      </c>
      <c r="H586" s="181" t="str">
        <f t="shared" si="63"/>
        <v/>
      </c>
      <c r="I586" s="221">
        <v>12</v>
      </c>
      <c r="J586" s="131">
        <v>10</v>
      </c>
      <c r="K586" s="131">
        <v>10</v>
      </c>
      <c r="L586" s="167">
        <f t="shared" si="64"/>
        <v>1</v>
      </c>
      <c r="M586" s="222">
        <v>0</v>
      </c>
      <c r="N586" s="131">
        <v>0</v>
      </c>
      <c r="O586" s="184">
        <f t="shared" si="65"/>
        <v>0</v>
      </c>
      <c r="P586" s="159">
        <f t="shared" si="66"/>
        <v>12</v>
      </c>
      <c r="Q586" s="160">
        <f t="shared" si="67"/>
        <v>10</v>
      </c>
      <c r="R586" s="160" t="str">
        <f t="shared" si="68"/>
        <v/>
      </c>
      <c r="S586" s="176" t="str">
        <f t="shared" si="69"/>
        <v/>
      </c>
      <c r="T586" s="227"/>
    </row>
    <row r="587" spans="1:20" x14ac:dyDescent="0.2">
      <c r="A587" s="175" t="s">
        <v>391</v>
      </c>
      <c r="B587" s="164" t="s">
        <v>107</v>
      </c>
      <c r="C587" s="165" t="s">
        <v>285</v>
      </c>
      <c r="D587" s="157">
        <v>10</v>
      </c>
      <c r="E587" s="158">
        <v>10</v>
      </c>
      <c r="F587" s="158">
        <v>10</v>
      </c>
      <c r="G587" s="158">
        <v>0</v>
      </c>
      <c r="H587" s="181">
        <f t="shared" si="63"/>
        <v>0</v>
      </c>
      <c r="I587" s="221">
        <v>1128</v>
      </c>
      <c r="J587" s="131">
        <v>1092</v>
      </c>
      <c r="K587" s="131">
        <v>1065</v>
      </c>
      <c r="L587" s="167">
        <f t="shared" si="64"/>
        <v>0.97527472527472525</v>
      </c>
      <c r="M587" s="222">
        <v>0</v>
      </c>
      <c r="N587" s="131">
        <v>31</v>
      </c>
      <c r="O587" s="184">
        <f t="shared" si="65"/>
        <v>2.7604630454140695E-2</v>
      </c>
      <c r="P587" s="159">
        <f t="shared" si="66"/>
        <v>1138</v>
      </c>
      <c r="Q587" s="160">
        <f t="shared" si="67"/>
        <v>1102</v>
      </c>
      <c r="R587" s="160">
        <f t="shared" si="68"/>
        <v>31</v>
      </c>
      <c r="S587" s="176">
        <f t="shared" si="69"/>
        <v>2.7360988526037071E-2</v>
      </c>
      <c r="T587" s="227"/>
    </row>
    <row r="588" spans="1:20" x14ac:dyDescent="0.2">
      <c r="A588" s="175" t="s">
        <v>391</v>
      </c>
      <c r="B588" s="164" t="s">
        <v>108</v>
      </c>
      <c r="C588" s="165" t="s">
        <v>371</v>
      </c>
      <c r="D588" s="157">
        <v>0</v>
      </c>
      <c r="E588" s="158">
        <v>0</v>
      </c>
      <c r="F588" s="158">
        <v>0</v>
      </c>
      <c r="G588" s="158">
        <v>0</v>
      </c>
      <c r="H588" s="181" t="str">
        <f t="shared" si="63"/>
        <v/>
      </c>
      <c r="I588" s="221">
        <v>529</v>
      </c>
      <c r="J588" s="131">
        <v>497</v>
      </c>
      <c r="K588" s="131">
        <v>465</v>
      </c>
      <c r="L588" s="167">
        <f t="shared" si="64"/>
        <v>0.93561368209255535</v>
      </c>
      <c r="M588" s="222">
        <v>0</v>
      </c>
      <c r="N588" s="131">
        <v>25</v>
      </c>
      <c r="O588" s="184">
        <f t="shared" si="65"/>
        <v>4.7892720306513412E-2</v>
      </c>
      <c r="P588" s="159">
        <f t="shared" si="66"/>
        <v>529</v>
      </c>
      <c r="Q588" s="160">
        <f t="shared" si="67"/>
        <v>497</v>
      </c>
      <c r="R588" s="160">
        <f t="shared" si="68"/>
        <v>25</v>
      </c>
      <c r="S588" s="176">
        <f t="shared" si="69"/>
        <v>4.7892720306513412E-2</v>
      </c>
      <c r="T588" s="227"/>
    </row>
    <row r="589" spans="1:20" x14ac:dyDescent="0.2">
      <c r="A589" s="175" t="s">
        <v>391</v>
      </c>
      <c r="B589" s="164" t="s">
        <v>108</v>
      </c>
      <c r="C589" s="165" t="s">
        <v>109</v>
      </c>
      <c r="D589" s="157">
        <v>1</v>
      </c>
      <c r="E589" s="158">
        <v>1</v>
      </c>
      <c r="F589" s="158">
        <v>1</v>
      </c>
      <c r="G589" s="158">
        <v>0</v>
      </c>
      <c r="H589" s="181">
        <f t="shared" si="63"/>
        <v>0</v>
      </c>
      <c r="I589" s="221">
        <v>1279</v>
      </c>
      <c r="J589" s="131">
        <v>1199</v>
      </c>
      <c r="K589" s="131">
        <v>107</v>
      </c>
      <c r="L589" s="167">
        <f t="shared" si="64"/>
        <v>8.9241034195162633E-2</v>
      </c>
      <c r="M589" s="222">
        <v>0</v>
      </c>
      <c r="N589" s="131">
        <v>68</v>
      </c>
      <c r="O589" s="184">
        <f t="shared" si="65"/>
        <v>5.3670086819258091E-2</v>
      </c>
      <c r="P589" s="159">
        <f t="shared" si="66"/>
        <v>1280</v>
      </c>
      <c r="Q589" s="160">
        <f t="shared" si="67"/>
        <v>1200</v>
      </c>
      <c r="R589" s="160">
        <f t="shared" si="68"/>
        <v>68</v>
      </c>
      <c r="S589" s="176">
        <f t="shared" si="69"/>
        <v>5.362776025236593E-2</v>
      </c>
      <c r="T589" s="227"/>
    </row>
    <row r="590" spans="1:20" x14ac:dyDescent="0.2">
      <c r="A590" s="175" t="s">
        <v>391</v>
      </c>
      <c r="B590" s="164" t="s">
        <v>110</v>
      </c>
      <c r="C590" s="165" t="s">
        <v>111</v>
      </c>
      <c r="D590" s="157">
        <v>5</v>
      </c>
      <c r="E590" s="158">
        <v>4</v>
      </c>
      <c r="F590" s="158">
        <v>3</v>
      </c>
      <c r="G590" s="158">
        <v>1</v>
      </c>
      <c r="H590" s="181">
        <f t="shared" si="63"/>
        <v>0.2</v>
      </c>
      <c r="I590" s="221">
        <v>11896</v>
      </c>
      <c r="J590" s="131">
        <v>9759</v>
      </c>
      <c r="K590" s="131">
        <v>7858</v>
      </c>
      <c r="L590" s="167">
        <f t="shared" si="64"/>
        <v>0.80520545137821498</v>
      </c>
      <c r="M590" s="222">
        <v>78</v>
      </c>
      <c r="N590" s="131">
        <v>2023</v>
      </c>
      <c r="O590" s="184">
        <f t="shared" si="65"/>
        <v>0.17057335581787522</v>
      </c>
      <c r="P590" s="159">
        <f t="shared" si="66"/>
        <v>11901</v>
      </c>
      <c r="Q590" s="160">
        <f t="shared" si="67"/>
        <v>9841</v>
      </c>
      <c r="R590" s="160">
        <f t="shared" si="68"/>
        <v>2024</v>
      </c>
      <c r="S590" s="176">
        <f t="shared" si="69"/>
        <v>0.1705857564264644</v>
      </c>
      <c r="T590" s="227"/>
    </row>
    <row r="591" spans="1:20" x14ac:dyDescent="0.2">
      <c r="A591" s="175" t="s">
        <v>391</v>
      </c>
      <c r="B591" s="164" t="s">
        <v>112</v>
      </c>
      <c r="C591" s="165" t="s">
        <v>113</v>
      </c>
      <c r="D591" s="157">
        <v>0</v>
      </c>
      <c r="E591" s="158">
        <v>0</v>
      </c>
      <c r="F591" s="158">
        <v>0</v>
      </c>
      <c r="G591" s="158">
        <v>0</v>
      </c>
      <c r="H591" s="181" t="str">
        <f t="shared" si="63"/>
        <v/>
      </c>
      <c r="I591" s="221">
        <v>26324</v>
      </c>
      <c r="J591" s="131">
        <v>24020</v>
      </c>
      <c r="K591" s="131">
        <v>12506</v>
      </c>
      <c r="L591" s="167">
        <f t="shared" si="64"/>
        <v>0.52064945878434643</v>
      </c>
      <c r="M591" s="222">
        <v>8</v>
      </c>
      <c r="N591" s="131">
        <v>2259</v>
      </c>
      <c r="O591" s="184">
        <f t="shared" si="65"/>
        <v>8.5936013999315247E-2</v>
      </c>
      <c r="P591" s="159">
        <f t="shared" si="66"/>
        <v>26324</v>
      </c>
      <c r="Q591" s="160">
        <f t="shared" si="67"/>
        <v>24028</v>
      </c>
      <c r="R591" s="160">
        <f t="shared" si="68"/>
        <v>2259</v>
      </c>
      <c r="S591" s="176">
        <f t="shared" si="69"/>
        <v>8.5936013999315247E-2</v>
      </c>
      <c r="T591" s="227"/>
    </row>
    <row r="592" spans="1:20" x14ac:dyDescent="0.2">
      <c r="A592" s="175" t="s">
        <v>391</v>
      </c>
      <c r="B592" s="164" t="s">
        <v>112</v>
      </c>
      <c r="C592" s="165" t="s">
        <v>538</v>
      </c>
      <c r="D592" s="157">
        <v>0</v>
      </c>
      <c r="E592" s="158">
        <v>0</v>
      </c>
      <c r="F592" s="158">
        <v>0</v>
      </c>
      <c r="G592" s="158">
        <v>0</v>
      </c>
      <c r="H592" s="181" t="str">
        <f t="shared" si="63"/>
        <v/>
      </c>
      <c r="I592" s="221">
        <v>19377</v>
      </c>
      <c r="J592" s="131">
        <v>18473</v>
      </c>
      <c r="K592" s="131">
        <v>18385</v>
      </c>
      <c r="L592" s="167">
        <f t="shared" si="64"/>
        <v>0.9952362908027933</v>
      </c>
      <c r="M592" s="222">
        <v>1</v>
      </c>
      <c r="N592" s="131">
        <v>853</v>
      </c>
      <c r="O592" s="184">
        <f t="shared" si="65"/>
        <v>4.4135147720805089E-2</v>
      </c>
      <c r="P592" s="159">
        <f t="shared" si="66"/>
        <v>19377</v>
      </c>
      <c r="Q592" s="160">
        <f t="shared" si="67"/>
        <v>18474</v>
      </c>
      <c r="R592" s="160">
        <f t="shared" si="68"/>
        <v>853</v>
      </c>
      <c r="S592" s="176">
        <f t="shared" si="69"/>
        <v>4.4135147720805089E-2</v>
      </c>
      <c r="T592" s="227"/>
    </row>
    <row r="593" spans="1:20" x14ac:dyDescent="0.2">
      <c r="A593" s="175" t="s">
        <v>391</v>
      </c>
      <c r="B593" s="164" t="s">
        <v>114</v>
      </c>
      <c r="C593" s="165" t="s">
        <v>115</v>
      </c>
      <c r="D593" s="157">
        <v>0</v>
      </c>
      <c r="E593" s="158">
        <v>0</v>
      </c>
      <c r="F593" s="158">
        <v>0</v>
      </c>
      <c r="G593" s="158">
        <v>0</v>
      </c>
      <c r="H593" s="181" t="str">
        <f t="shared" si="63"/>
        <v/>
      </c>
      <c r="I593" s="221">
        <v>8228</v>
      </c>
      <c r="J593" s="131">
        <v>6102</v>
      </c>
      <c r="K593" s="131">
        <v>4175</v>
      </c>
      <c r="L593" s="167">
        <f t="shared" si="64"/>
        <v>0.68420190101606027</v>
      </c>
      <c r="M593" s="222">
        <v>89</v>
      </c>
      <c r="N593" s="131">
        <v>1891</v>
      </c>
      <c r="O593" s="184">
        <f t="shared" si="65"/>
        <v>0.23397673843108141</v>
      </c>
      <c r="P593" s="159">
        <f t="shared" si="66"/>
        <v>8228</v>
      </c>
      <c r="Q593" s="160">
        <f t="shared" si="67"/>
        <v>6191</v>
      </c>
      <c r="R593" s="160">
        <f t="shared" si="68"/>
        <v>1891</v>
      </c>
      <c r="S593" s="176">
        <f t="shared" si="69"/>
        <v>0.23397673843108141</v>
      </c>
      <c r="T593" s="227"/>
    </row>
    <row r="594" spans="1:20" x14ac:dyDescent="0.2">
      <c r="A594" s="175" t="s">
        <v>391</v>
      </c>
      <c r="B594" s="164" t="s">
        <v>117</v>
      </c>
      <c r="C594" s="165" t="s">
        <v>118</v>
      </c>
      <c r="D594" s="157">
        <v>0</v>
      </c>
      <c r="E594" s="158">
        <v>0</v>
      </c>
      <c r="F594" s="158">
        <v>0</v>
      </c>
      <c r="G594" s="158">
        <v>0</v>
      </c>
      <c r="H594" s="181" t="str">
        <f t="shared" si="63"/>
        <v/>
      </c>
      <c r="I594" s="221">
        <v>64965</v>
      </c>
      <c r="J594" s="131">
        <v>56192</v>
      </c>
      <c r="K594" s="131">
        <v>56133</v>
      </c>
      <c r="L594" s="167">
        <f t="shared" si="64"/>
        <v>0.9989500284738041</v>
      </c>
      <c r="M594" s="222">
        <v>2</v>
      </c>
      <c r="N594" s="131">
        <v>8642</v>
      </c>
      <c r="O594" s="184">
        <f t="shared" si="65"/>
        <v>0.13329014744894813</v>
      </c>
      <c r="P594" s="159">
        <f t="shared" si="66"/>
        <v>64965</v>
      </c>
      <c r="Q594" s="160">
        <f t="shared" si="67"/>
        <v>56194</v>
      </c>
      <c r="R594" s="160">
        <f t="shared" si="68"/>
        <v>8642</v>
      </c>
      <c r="S594" s="176">
        <f t="shared" si="69"/>
        <v>0.13329014744894813</v>
      </c>
      <c r="T594" s="227"/>
    </row>
    <row r="595" spans="1:20" x14ac:dyDescent="0.2">
      <c r="A595" s="175" t="s">
        <v>391</v>
      </c>
      <c r="B595" s="164" t="s">
        <v>119</v>
      </c>
      <c r="C595" s="165" t="s">
        <v>119</v>
      </c>
      <c r="D595" s="157">
        <v>0</v>
      </c>
      <c r="E595" s="158">
        <v>0</v>
      </c>
      <c r="F595" s="158">
        <v>0</v>
      </c>
      <c r="G595" s="158">
        <v>0</v>
      </c>
      <c r="H595" s="181" t="str">
        <f t="shared" si="63"/>
        <v/>
      </c>
      <c r="I595" s="221">
        <v>35611</v>
      </c>
      <c r="J595" s="131">
        <v>33817</v>
      </c>
      <c r="K595" s="131">
        <v>33744</v>
      </c>
      <c r="L595" s="167">
        <f t="shared" si="64"/>
        <v>0.99784132241180468</v>
      </c>
      <c r="M595" s="222">
        <v>19</v>
      </c>
      <c r="N595" s="131">
        <v>1759</v>
      </c>
      <c r="O595" s="184">
        <f t="shared" si="65"/>
        <v>4.9417052956875963E-2</v>
      </c>
      <c r="P595" s="159">
        <f t="shared" si="66"/>
        <v>35611</v>
      </c>
      <c r="Q595" s="160">
        <f t="shared" si="67"/>
        <v>33836</v>
      </c>
      <c r="R595" s="160">
        <f t="shared" si="68"/>
        <v>1759</v>
      </c>
      <c r="S595" s="176">
        <f t="shared" si="69"/>
        <v>4.9417052956875963E-2</v>
      </c>
      <c r="T595" s="227"/>
    </row>
    <row r="596" spans="1:20" x14ac:dyDescent="0.2">
      <c r="A596" s="175" t="s">
        <v>391</v>
      </c>
      <c r="B596" s="164" t="s">
        <v>372</v>
      </c>
      <c r="C596" s="165" t="s">
        <v>373</v>
      </c>
      <c r="D596" s="157">
        <v>0</v>
      </c>
      <c r="E596" s="158">
        <v>0</v>
      </c>
      <c r="F596" s="158">
        <v>0</v>
      </c>
      <c r="G596" s="158">
        <v>0</v>
      </c>
      <c r="H596" s="181" t="str">
        <f t="shared" si="63"/>
        <v/>
      </c>
      <c r="I596" s="221">
        <v>12236</v>
      </c>
      <c r="J596" s="131">
        <v>10996</v>
      </c>
      <c r="K596" s="131">
        <v>2244</v>
      </c>
      <c r="L596" s="167">
        <f t="shared" si="64"/>
        <v>0.20407420880320115</v>
      </c>
      <c r="M596" s="222">
        <v>25</v>
      </c>
      <c r="N596" s="131">
        <v>1162</v>
      </c>
      <c r="O596" s="184">
        <f t="shared" si="65"/>
        <v>9.5378806533694488E-2</v>
      </c>
      <c r="P596" s="159">
        <f t="shared" si="66"/>
        <v>12236</v>
      </c>
      <c r="Q596" s="160">
        <f t="shared" si="67"/>
        <v>11021</v>
      </c>
      <c r="R596" s="160">
        <f t="shared" si="68"/>
        <v>1162</v>
      </c>
      <c r="S596" s="176">
        <f t="shared" si="69"/>
        <v>9.5378806533694488E-2</v>
      </c>
      <c r="T596" s="227"/>
    </row>
    <row r="597" spans="1:20" x14ac:dyDescent="0.2">
      <c r="A597" s="175" t="s">
        <v>391</v>
      </c>
      <c r="B597" s="164" t="s">
        <v>526</v>
      </c>
      <c r="C597" s="165" t="s">
        <v>333</v>
      </c>
      <c r="D597" s="157">
        <v>0</v>
      </c>
      <c r="E597" s="158">
        <v>0</v>
      </c>
      <c r="F597" s="158">
        <v>0</v>
      </c>
      <c r="G597" s="158">
        <v>0</v>
      </c>
      <c r="H597" s="181" t="str">
        <f t="shared" si="63"/>
        <v/>
      </c>
      <c r="I597" s="221">
        <v>1774</v>
      </c>
      <c r="J597" s="131">
        <v>1670</v>
      </c>
      <c r="K597" s="131">
        <v>1667</v>
      </c>
      <c r="L597" s="167">
        <f t="shared" si="64"/>
        <v>0.99820359281437121</v>
      </c>
      <c r="M597" s="222">
        <v>0</v>
      </c>
      <c r="N597" s="131">
        <v>102</v>
      </c>
      <c r="O597" s="184">
        <f t="shared" si="65"/>
        <v>5.7562076749435663E-2</v>
      </c>
      <c r="P597" s="159">
        <f t="shared" si="66"/>
        <v>1774</v>
      </c>
      <c r="Q597" s="160">
        <f t="shared" si="67"/>
        <v>1670</v>
      </c>
      <c r="R597" s="160">
        <f t="shared" si="68"/>
        <v>102</v>
      </c>
      <c r="S597" s="176">
        <f t="shared" si="69"/>
        <v>5.7562076749435663E-2</v>
      </c>
      <c r="T597" s="227"/>
    </row>
    <row r="598" spans="1:20" x14ac:dyDescent="0.2">
      <c r="A598" s="175" t="s">
        <v>391</v>
      </c>
      <c r="B598" s="164" t="s">
        <v>352</v>
      </c>
      <c r="C598" s="165" t="s">
        <v>353</v>
      </c>
      <c r="D598" s="157">
        <v>0</v>
      </c>
      <c r="E598" s="158">
        <v>0</v>
      </c>
      <c r="F598" s="158">
        <v>0</v>
      </c>
      <c r="G598" s="158">
        <v>0</v>
      </c>
      <c r="H598" s="181" t="str">
        <f t="shared" si="63"/>
        <v/>
      </c>
      <c r="I598" s="221">
        <v>1</v>
      </c>
      <c r="J598" s="131">
        <v>1</v>
      </c>
      <c r="K598" s="131">
        <v>1</v>
      </c>
      <c r="L598" s="167">
        <f t="shared" si="64"/>
        <v>1</v>
      </c>
      <c r="M598" s="222">
        <v>0</v>
      </c>
      <c r="N598" s="131">
        <v>0</v>
      </c>
      <c r="O598" s="184">
        <f t="shared" si="65"/>
        <v>0</v>
      </c>
      <c r="P598" s="159">
        <f t="shared" si="66"/>
        <v>1</v>
      </c>
      <c r="Q598" s="160">
        <f t="shared" si="67"/>
        <v>1</v>
      </c>
      <c r="R598" s="160" t="str">
        <f t="shared" si="68"/>
        <v/>
      </c>
      <c r="S598" s="176" t="str">
        <f t="shared" si="69"/>
        <v/>
      </c>
      <c r="T598" s="227"/>
    </row>
    <row r="599" spans="1:20" x14ac:dyDescent="0.2">
      <c r="A599" s="175" t="s">
        <v>391</v>
      </c>
      <c r="B599" s="164" t="s">
        <v>120</v>
      </c>
      <c r="C599" s="165" t="s">
        <v>121</v>
      </c>
      <c r="D599" s="157">
        <v>26</v>
      </c>
      <c r="E599" s="158">
        <v>26</v>
      </c>
      <c r="F599" s="158">
        <v>0</v>
      </c>
      <c r="G599" s="158">
        <v>0</v>
      </c>
      <c r="H599" s="181">
        <f t="shared" si="63"/>
        <v>0</v>
      </c>
      <c r="I599" s="221">
        <v>12275</v>
      </c>
      <c r="J599" s="131">
        <v>7277</v>
      </c>
      <c r="K599" s="131">
        <v>7176</v>
      </c>
      <c r="L599" s="167">
        <f t="shared" si="64"/>
        <v>0.98612065411570704</v>
      </c>
      <c r="M599" s="222">
        <v>250</v>
      </c>
      <c r="N599" s="131">
        <v>4714</v>
      </c>
      <c r="O599" s="184">
        <f t="shared" si="65"/>
        <v>0.38509925659668326</v>
      </c>
      <c r="P599" s="159">
        <f t="shared" si="66"/>
        <v>12301</v>
      </c>
      <c r="Q599" s="160">
        <f t="shared" si="67"/>
        <v>7553</v>
      </c>
      <c r="R599" s="160">
        <f t="shared" si="68"/>
        <v>4714</v>
      </c>
      <c r="S599" s="176">
        <f t="shared" si="69"/>
        <v>0.38428303578707101</v>
      </c>
      <c r="T599" s="227"/>
    </row>
    <row r="600" spans="1:20" x14ac:dyDescent="0.2">
      <c r="A600" s="175" t="s">
        <v>391</v>
      </c>
      <c r="B600" s="164" t="s">
        <v>502</v>
      </c>
      <c r="C600" s="165" t="s">
        <v>503</v>
      </c>
      <c r="D600" s="157">
        <v>0</v>
      </c>
      <c r="E600" s="158">
        <v>0</v>
      </c>
      <c r="F600" s="158">
        <v>0</v>
      </c>
      <c r="G600" s="158">
        <v>0</v>
      </c>
      <c r="H600" s="181" t="str">
        <f t="shared" si="63"/>
        <v/>
      </c>
      <c r="I600" s="221">
        <v>65</v>
      </c>
      <c r="J600" s="131">
        <v>48</v>
      </c>
      <c r="K600" s="131">
        <v>48</v>
      </c>
      <c r="L600" s="167">
        <f t="shared" si="64"/>
        <v>1</v>
      </c>
      <c r="M600" s="222">
        <v>2</v>
      </c>
      <c r="N600" s="131">
        <v>11</v>
      </c>
      <c r="O600" s="184">
        <f t="shared" si="65"/>
        <v>0.18032786885245902</v>
      </c>
      <c r="P600" s="159">
        <f t="shared" si="66"/>
        <v>65</v>
      </c>
      <c r="Q600" s="160">
        <f t="shared" si="67"/>
        <v>50</v>
      </c>
      <c r="R600" s="160">
        <f t="shared" si="68"/>
        <v>11</v>
      </c>
      <c r="S600" s="176">
        <f t="shared" si="69"/>
        <v>0.18032786885245902</v>
      </c>
      <c r="T600" s="227"/>
    </row>
    <row r="601" spans="1:20" x14ac:dyDescent="0.2">
      <c r="A601" s="175" t="s">
        <v>391</v>
      </c>
      <c r="B601" s="164" t="s">
        <v>334</v>
      </c>
      <c r="C601" s="165" t="s">
        <v>335</v>
      </c>
      <c r="D601" s="157">
        <v>0</v>
      </c>
      <c r="E601" s="158">
        <v>0</v>
      </c>
      <c r="F601" s="158">
        <v>0</v>
      </c>
      <c r="G601" s="158">
        <v>0</v>
      </c>
      <c r="H601" s="181" t="str">
        <f t="shared" si="63"/>
        <v/>
      </c>
      <c r="I601" s="221">
        <v>129</v>
      </c>
      <c r="J601" s="131">
        <v>122</v>
      </c>
      <c r="K601" s="131">
        <v>105</v>
      </c>
      <c r="L601" s="167">
        <f t="shared" si="64"/>
        <v>0.86065573770491799</v>
      </c>
      <c r="M601" s="222">
        <v>4</v>
      </c>
      <c r="N601" s="131">
        <v>0</v>
      </c>
      <c r="O601" s="184">
        <f t="shared" si="65"/>
        <v>0</v>
      </c>
      <c r="P601" s="159">
        <f t="shared" si="66"/>
        <v>129</v>
      </c>
      <c r="Q601" s="160">
        <f t="shared" si="67"/>
        <v>126</v>
      </c>
      <c r="R601" s="160" t="str">
        <f t="shared" si="68"/>
        <v/>
      </c>
      <c r="S601" s="176" t="str">
        <f t="shared" si="69"/>
        <v/>
      </c>
      <c r="T601" s="227"/>
    </row>
    <row r="602" spans="1:20" x14ac:dyDescent="0.2">
      <c r="A602" s="175" t="s">
        <v>391</v>
      </c>
      <c r="B602" s="164" t="s">
        <v>123</v>
      </c>
      <c r="C602" s="165" t="s">
        <v>124</v>
      </c>
      <c r="D602" s="157">
        <v>0</v>
      </c>
      <c r="E602" s="158">
        <v>0</v>
      </c>
      <c r="F602" s="158">
        <v>0</v>
      </c>
      <c r="G602" s="158">
        <v>0</v>
      </c>
      <c r="H602" s="181" t="str">
        <f t="shared" si="63"/>
        <v/>
      </c>
      <c r="I602" s="221">
        <v>770</v>
      </c>
      <c r="J602" s="131">
        <v>591</v>
      </c>
      <c r="K602" s="131">
        <v>509</v>
      </c>
      <c r="L602" s="167">
        <f t="shared" si="64"/>
        <v>0.86125211505922161</v>
      </c>
      <c r="M602" s="222">
        <v>0</v>
      </c>
      <c r="N602" s="131">
        <v>176</v>
      </c>
      <c r="O602" s="184">
        <f t="shared" si="65"/>
        <v>0.22946544980443284</v>
      </c>
      <c r="P602" s="159">
        <f t="shared" si="66"/>
        <v>770</v>
      </c>
      <c r="Q602" s="160">
        <f t="shared" si="67"/>
        <v>591</v>
      </c>
      <c r="R602" s="160">
        <f t="shared" si="68"/>
        <v>176</v>
      </c>
      <c r="S602" s="176">
        <f t="shared" si="69"/>
        <v>0.22946544980443284</v>
      </c>
      <c r="T602" s="227"/>
    </row>
    <row r="603" spans="1:20" x14ac:dyDescent="0.2">
      <c r="A603" s="175" t="s">
        <v>391</v>
      </c>
      <c r="B603" s="164" t="s">
        <v>125</v>
      </c>
      <c r="C603" s="165" t="s">
        <v>126</v>
      </c>
      <c r="D603" s="157">
        <v>2</v>
      </c>
      <c r="E603" s="158">
        <v>2</v>
      </c>
      <c r="F603" s="158">
        <v>0</v>
      </c>
      <c r="G603" s="158">
        <v>0</v>
      </c>
      <c r="H603" s="181">
        <f t="shared" si="63"/>
        <v>0</v>
      </c>
      <c r="I603" s="221">
        <v>1544</v>
      </c>
      <c r="J603" s="131">
        <v>1046</v>
      </c>
      <c r="K603" s="131">
        <v>544</v>
      </c>
      <c r="L603" s="167">
        <f t="shared" si="64"/>
        <v>0.5200764818355641</v>
      </c>
      <c r="M603" s="222">
        <v>0</v>
      </c>
      <c r="N603" s="131">
        <v>494</v>
      </c>
      <c r="O603" s="184">
        <f t="shared" si="65"/>
        <v>0.32077922077922078</v>
      </c>
      <c r="P603" s="159">
        <f t="shared" si="66"/>
        <v>1546</v>
      </c>
      <c r="Q603" s="160">
        <f t="shared" si="67"/>
        <v>1048</v>
      </c>
      <c r="R603" s="160">
        <f t="shared" si="68"/>
        <v>494</v>
      </c>
      <c r="S603" s="176">
        <f t="shared" si="69"/>
        <v>0.3203631647211414</v>
      </c>
      <c r="T603" s="227"/>
    </row>
    <row r="604" spans="1:20" x14ac:dyDescent="0.2">
      <c r="A604" s="175" t="s">
        <v>391</v>
      </c>
      <c r="B604" s="164" t="s">
        <v>127</v>
      </c>
      <c r="C604" s="165" t="s">
        <v>286</v>
      </c>
      <c r="D604" s="157">
        <v>0</v>
      </c>
      <c r="E604" s="158">
        <v>0</v>
      </c>
      <c r="F604" s="158">
        <v>0</v>
      </c>
      <c r="G604" s="158">
        <v>0</v>
      </c>
      <c r="H604" s="181" t="str">
        <f t="shared" si="63"/>
        <v/>
      </c>
      <c r="I604" s="221">
        <v>1</v>
      </c>
      <c r="J604" s="131">
        <v>1</v>
      </c>
      <c r="K604" s="131">
        <v>1</v>
      </c>
      <c r="L604" s="167">
        <f t="shared" si="64"/>
        <v>1</v>
      </c>
      <c r="M604" s="222">
        <v>0</v>
      </c>
      <c r="N604" s="131">
        <v>0</v>
      </c>
      <c r="O604" s="184">
        <f t="shared" si="65"/>
        <v>0</v>
      </c>
      <c r="P604" s="159">
        <f t="shared" si="66"/>
        <v>1</v>
      </c>
      <c r="Q604" s="160">
        <f t="shared" si="67"/>
        <v>1</v>
      </c>
      <c r="R604" s="160" t="str">
        <f t="shared" si="68"/>
        <v/>
      </c>
      <c r="S604" s="176" t="str">
        <f t="shared" si="69"/>
        <v/>
      </c>
      <c r="T604" s="227"/>
    </row>
    <row r="605" spans="1:20" x14ac:dyDescent="0.2">
      <c r="A605" s="175" t="s">
        <v>391</v>
      </c>
      <c r="B605" s="164" t="s">
        <v>239</v>
      </c>
      <c r="C605" s="165" t="s">
        <v>287</v>
      </c>
      <c r="D605" s="157">
        <v>0</v>
      </c>
      <c r="E605" s="158">
        <v>0</v>
      </c>
      <c r="F605" s="158">
        <v>0</v>
      </c>
      <c r="G605" s="158">
        <v>0</v>
      </c>
      <c r="H605" s="181" t="str">
        <f t="shared" si="63"/>
        <v/>
      </c>
      <c r="I605" s="221">
        <v>1434</v>
      </c>
      <c r="J605" s="131">
        <v>735</v>
      </c>
      <c r="K605" s="131">
        <v>705</v>
      </c>
      <c r="L605" s="167">
        <f t="shared" si="64"/>
        <v>0.95918367346938771</v>
      </c>
      <c r="M605" s="222">
        <v>0</v>
      </c>
      <c r="N605" s="131">
        <v>690</v>
      </c>
      <c r="O605" s="184">
        <f t="shared" si="65"/>
        <v>0.48421052631578948</v>
      </c>
      <c r="P605" s="159">
        <f t="shared" si="66"/>
        <v>1434</v>
      </c>
      <c r="Q605" s="160">
        <f t="shared" si="67"/>
        <v>735</v>
      </c>
      <c r="R605" s="160">
        <f t="shared" si="68"/>
        <v>690</v>
      </c>
      <c r="S605" s="176">
        <f t="shared" si="69"/>
        <v>0.48421052631578948</v>
      </c>
      <c r="T605" s="227"/>
    </row>
    <row r="606" spans="1:20" x14ac:dyDescent="0.2">
      <c r="A606" s="175" t="s">
        <v>391</v>
      </c>
      <c r="B606" s="164" t="s">
        <v>128</v>
      </c>
      <c r="C606" s="165" t="s">
        <v>129</v>
      </c>
      <c r="D606" s="157">
        <v>10</v>
      </c>
      <c r="E606" s="158">
        <v>8</v>
      </c>
      <c r="F606" s="158">
        <v>4</v>
      </c>
      <c r="G606" s="158">
        <v>0</v>
      </c>
      <c r="H606" s="181">
        <f t="shared" si="63"/>
        <v>0</v>
      </c>
      <c r="I606" s="221">
        <v>163</v>
      </c>
      <c r="J606" s="131">
        <v>147</v>
      </c>
      <c r="K606" s="131">
        <v>136</v>
      </c>
      <c r="L606" s="167">
        <f t="shared" si="64"/>
        <v>0.92517006802721091</v>
      </c>
      <c r="M606" s="222">
        <v>0</v>
      </c>
      <c r="N606" s="131">
        <v>5</v>
      </c>
      <c r="O606" s="184">
        <f t="shared" si="65"/>
        <v>3.2894736842105261E-2</v>
      </c>
      <c r="P606" s="159">
        <f t="shared" si="66"/>
        <v>173</v>
      </c>
      <c r="Q606" s="160">
        <f t="shared" si="67"/>
        <v>155</v>
      </c>
      <c r="R606" s="160">
        <f t="shared" si="68"/>
        <v>5</v>
      </c>
      <c r="S606" s="176">
        <f t="shared" si="69"/>
        <v>3.125E-2</v>
      </c>
      <c r="T606" s="227"/>
    </row>
    <row r="607" spans="1:20" x14ac:dyDescent="0.2">
      <c r="A607" s="175" t="s">
        <v>391</v>
      </c>
      <c r="B607" s="164" t="s">
        <v>475</v>
      </c>
      <c r="C607" s="165" t="s">
        <v>130</v>
      </c>
      <c r="D607" s="157">
        <v>0</v>
      </c>
      <c r="E607" s="158">
        <v>0</v>
      </c>
      <c r="F607" s="158">
        <v>0</v>
      </c>
      <c r="G607" s="158">
        <v>0</v>
      </c>
      <c r="H607" s="181" t="str">
        <f t="shared" si="63"/>
        <v/>
      </c>
      <c r="I607" s="221">
        <v>219</v>
      </c>
      <c r="J607" s="131">
        <v>208</v>
      </c>
      <c r="K607" s="131">
        <v>207</v>
      </c>
      <c r="L607" s="167">
        <f t="shared" si="64"/>
        <v>0.99519230769230771</v>
      </c>
      <c r="M607" s="222">
        <v>3</v>
      </c>
      <c r="N607" s="131">
        <v>7</v>
      </c>
      <c r="O607" s="184">
        <f t="shared" si="65"/>
        <v>3.2110091743119268E-2</v>
      </c>
      <c r="P607" s="159">
        <f t="shared" si="66"/>
        <v>219</v>
      </c>
      <c r="Q607" s="160">
        <f t="shared" si="67"/>
        <v>211</v>
      </c>
      <c r="R607" s="160">
        <f t="shared" si="68"/>
        <v>7</v>
      </c>
      <c r="S607" s="176">
        <f t="shared" si="69"/>
        <v>3.2110091743119268E-2</v>
      </c>
      <c r="T607" s="227"/>
    </row>
    <row r="608" spans="1:20" x14ac:dyDescent="0.2">
      <c r="A608" s="175" t="s">
        <v>391</v>
      </c>
      <c r="B608" s="164" t="s">
        <v>338</v>
      </c>
      <c r="C608" s="165" t="s">
        <v>339</v>
      </c>
      <c r="D608" s="157">
        <v>0</v>
      </c>
      <c r="E608" s="158">
        <v>0</v>
      </c>
      <c r="F608" s="158">
        <v>0</v>
      </c>
      <c r="G608" s="158">
        <v>0</v>
      </c>
      <c r="H608" s="181" t="str">
        <f t="shared" si="63"/>
        <v/>
      </c>
      <c r="I608" s="221">
        <v>10676</v>
      </c>
      <c r="J608" s="131">
        <v>8920</v>
      </c>
      <c r="K608" s="131">
        <v>3919</v>
      </c>
      <c r="L608" s="167">
        <f t="shared" si="64"/>
        <v>0.43934977578475337</v>
      </c>
      <c r="M608" s="222">
        <v>0</v>
      </c>
      <c r="N608" s="131">
        <v>1725</v>
      </c>
      <c r="O608" s="184">
        <f t="shared" si="65"/>
        <v>0.16204790981681541</v>
      </c>
      <c r="P608" s="159">
        <f t="shared" si="66"/>
        <v>10676</v>
      </c>
      <c r="Q608" s="160">
        <f t="shared" si="67"/>
        <v>8920</v>
      </c>
      <c r="R608" s="160">
        <f t="shared" si="68"/>
        <v>1725</v>
      </c>
      <c r="S608" s="176">
        <f t="shared" si="69"/>
        <v>0.16204790981681541</v>
      </c>
      <c r="T608" s="227"/>
    </row>
    <row r="609" spans="1:20" x14ac:dyDescent="0.2">
      <c r="A609" s="175" t="s">
        <v>391</v>
      </c>
      <c r="B609" s="164" t="s">
        <v>374</v>
      </c>
      <c r="C609" s="165" t="s">
        <v>375</v>
      </c>
      <c r="D609" s="157">
        <v>0</v>
      </c>
      <c r="E609" s="158">
        <v>0</v>
      </c>
      <c r="F609" s="158">
        <v>0</v>
      </c>
      <c r="G609" s="158">
        <v>0</v>
      </c>
      <c r="H609" s="181" t="str">
        <f t="shared" si="63"/>
        <v/>
      </c>
      <c r="I609" s="221">
        <v>608</v>
      </c>
      <c r="J609" s="131">
        <v>495</v>
      </c>
      <c r="K609" s="131">
        <v>410</v>
      </c>
      <c r="L609" s="167">
        <f t="shared" si="64"/>
        <v>0.82828282828282829</v>
      </c>
      <c r="M609" s="222">
        <v>2</v>
      </c>
      <c r="N609" s="131">
        <v>109</v>
      </c>
      <c r="O609" s="184">
        <f t="shared" si="65"/>
        <v>0.17986798679867988</v>
      </c>
      <c r="P609" s="159">
        <f t="shared" si="66"/>
        <v>608</v>
      </c>
      <c r="Q609" s="160">
        <f t="shared" si="67"/>
        <v>497</v>
      </c>
      <c r="R609" s="160">
        <f t="shared" si="68"/>
        <v>109</v>
      </c>
      <c r="S609" s="176">
        <f t="shared" si="69"/>
        <v>0.17986798679867988</v>
      </c>
      <c r="T609" s="227"/>
    </row>
    <row r="610" spans="1:20" x14ac:dyDescent="0.2">
      <c r="A610" s="175" t="s">
        <v>391</v>
      </c>
      <c r="B610" s="164" t="s">
        <v>131</v>
      </c>
      <c r="C610" s="165" t="s">
        <v>132</v>
      </c>
      <c r="D610" s="157">
        <v>0</v>
      </c>
      <c r="E610" s="158">
        <v>0</v>
      </c>
      <c r="F610" s="158">
        <v>0</v>
      </c>
      <c r="G610" s="158">
        <v>0</v>
      </c>
      <c r="H610" s="181" t="str">
        <f t="shared" si="63"/>
        <v/>
      </c>
      <c r="I610" s="221">
        <v>12519</v>
      </c>
      <c r="J610" s="131">
        <v>9002</v>
      </c>
      <c r="K610" s="131">
        <v>7669</v>
      </c>
      <c r="L610" s="167">
        <f t="shared" si="64"/>
        <v>0.85192179515663191</v>
      </c>
      <c r="M610" s="222">
        <v>23</v>
      </c>
      <c r="N610" s="131">
        <v>3468</v>
      </c>
      <c r="O610" s="184">
        <f t="shared" si="65"/>
        <v>0.27759545345393422</v>
      </c>
      <c r="P610" s="159">
        <f t="shared" si="66"/>
        <v>12519</v>
      </c>
      <c r="Q610" s="160">
        <f t="shared" si="67"/>
        <v>9025</v>
      </c>
      <c r="R610" s="160">
        <f t="shared" si="68"/>
        <v>3468</v>
      </c>
      <c r="S610" s="176">
        <f t="shared" si="69"/>
        <v>0.27759545345393422</v>
      </c>
      <c r="T610" s="227"/>
    </row>
    <row r="611" spans="1:20" x14ac:dyDescent="0.2">
      <c r="A611" s="175" t="s">
        <v>391</v>
      </c>
      <c r="B611" s="164" t="s">
        <v>133</v>
      </c>
      <c r="C611" s="165" t="s">
        <v>134</v>
      </c>
      <c r="D611" s="157">
        <v>6</v>
      </c>
      <c r="E611" s="158">
        <v>6</v>
      </c>
      <c r="F611" s="158">
        <v>6</v>
      </c>
      <c r="G611" s="158">
        <v>0</v>
      </c>
      <c r="H611" s="181">
        <f t="shared" si="63"/>
        <v>0</v>
      </c>
      <c r="I611" s="221">
        <v>937</v>
      </c>
      <c r="J611" s="131">
        <v>874</v>
      </c>
      <c r="K611" s="131">
        <v>516</v>
      </c>
      <c r="L611" s="167">
        <f t="shared" si="64"/>
        <v>0.59038901601830662</v>
      </c>
      <c r="M611" s="222">
        <v>0</v>
      </c>
      <c r="N611" s="131">
        <v>62</v>
      </c>
      <c r="O611" s="184">
        <f t="shared" si="65"/>
        <v>6.623931623931624E-2</v>
      </c>
      <c r="P611" s="159">
        <f t="shared" si="66"/>
        <v>943</v>
      </c>
      <c r="Q611" s="160">
        <f t="shared" si="67"/>
        <v>880</v>
      </c>
      <c r="R611" s="160">
        <f t="shared" si="68"/>
        <v>62</v>
      </c>
      <c r="S611" s="176">
        <f t="shared" si="69"/>
        <v>6.5817409766454352E-2</v>
      </c>
      <c r="T611" s="227"/>
    </row>
    <row r="612" spans="1:20" x14ac:dyDescent="0.2">
      <c r="A612" s="175" t="s">
        <v>391</v>
      </c>
      <c r="B612" s="164" t="s">
        <v>340</v>
      </c>
      <c r="C612" s="165" t="s">
        <v>341</v>
      </c>
      <c r="D612" s="157">
        <v>0</v>
      </c>
      <c r="E612" s="158">
        <v>0</v>
      </c>
      <c r="F612" s="158">
        <v>0</v>
      </c>
      <c r="G612" s="158">
        <v>0</v>
      </c>
      <c r="H612" s="181" t="str">
        <f t="shared" si="63"/>
        <v/>
      </c>
      <c r="I612" s="221">
        <v>2402</v>
      </c>
      <c r="J612" s="131">
        <v>1808</v>
      </c>
      <c r="K612" s="131">
        <v>1665</v>
      </c>
      <c r="L612" s="167">
        <f t="shared" si="64"/>
        <v>0.9209070796460177</v>
      </c>
      <c r="M612" s="222">
        <v>0</v>
      </c>
      <c r="N612" s="131">
        <v>579</v>
      </c>
      <c r="O612" s="184">
        <f t="shared" si="65"/>
        <v>0.24256388772517803</v>
      </c>
      <c r="P612" s="159">
        <f t="shared" si="66"/>
        <v>2402</v>
      </c>
      <c r="Q612" s="160">
        <f t="shared" si="67"/>
        <v>1808</v>
      </c>
      <c r="R612" s="160">
        <f t="shared" si="68"/>
        <v>579</v>
      </c>
      <c r="S612" s="176">
        <f t="shared" si="69"/>
        <v>0.24256388772517803</v>
      </c>
      <c r="T612" s="227"/>
    </row>
    <row r="613" spans="1:20" x14ac:dyDescent="0.2">
      <c r="A613" s="175" t="s">
        <v>391</v>
      </c>
      <c r="B613" s="164" t="s">
        <v>135</v>
      </c>
      <c r="C613" s="165" t="s">
        <v>245</v>
      </c>
      <c r="D613" s="157">
        <v>2</v>
      </c>
      <c r="E613" s="158">
        <v>2</v>
      </c>
      <c r="F613" s="158">
        <v>1</v>
      </c>
      <c r="G613" s="158">
        <v>0</v>
      </c>
      <c r="H613" s="181">
        <f t="shared" si="63"/>
        <v>0</v>
      </c>
      <c r="I613" s="221">
        <v>3252</v>
      </c>
      <c r="J613" s="131">
        <v>3057</v>
      </c>
      <c r="K613" s="131">
        <v>3055</v>
      </c>
      <c r="L613" s="167">
        <f t="shared" si="64"/>
        <v>0.99934576382073925</v>
      </c>
      <c r="M613" s="222">
        <v>1</v>
      </c>
      <c r="N613" s="131">
        <v>155</v>
      </c>
      <c r="O613" s="184">
        <f t="shared" si="65"/>
        <v>4.8241518829754124E-2</v>
      </c>
      <c r="P613" s="159">
        <f t="shared" si="66"/>
        <v>3254</v>
      </c>
      <c r="Q613" s="160">
        <f t="shared" si="67"/>
        <v>3060</v>
      </c>
      <c r="R613" s="160">
        <f t="shared" si="68"/>
        <v>155</v>
      </c>
      <c r="S613" s="176">
        <f t="shared" si="69"/>
        <v>4.821150855365474E-2</v>
      </c>
      <c r="T613" s="227"/>
    </row>
    <row r="614" spans="1:20" x14ac:dyDescent="0.2">
      <c r="A614" s="175" t="s">
        <v>391</v>
      </c>
      <c r="B614" s="164" t="s">
        <v>136</v>
      </c>
      <c r="C614" s="165" t="s">
        <v>137</v>
      </c>
      <c r="D614" s="157">
        <v>0</v>
      </c>
      <c r="E614" s="158">
        <v>0</v>
      </c>
      <c r="F614" s="158">
        <v>0</v>
      </c>
      <c r="G614" s="158">
        <v>0</v>
      </c>
      <c r="H614" s="181" t="str">
        <f t="shared" si="63"/>
        <v/>
      </c>
      <c r="I614" s="221">
        <v>4461</v>
      </c>
      <c r="J614" s="131">
        <v>3024</v>
      </c>
      <c r="K614" s="131">
        <v>3021</v>
      </c>
      <c r="L614" s="167">
        <f t="shared" si="64"/>
        <v>0.99900793650793651</v>
      </c>
      <c r="M614" s="222">
        <v>0</v>
      </c>
      <c r="N614" s="131">
        <v>1431</v>
      </c>
      <c r="O614" s="184">
        <f t="shared" si="65"/>
        <v>0.32121212121212123</v>
      </c>
      <c r="P614" s="159">
        <f t="shared" si="66"/>
        <v>4461</v>
      </c>
      <c r="Q614" s="160">
        <f t="shared" si="67"/>
        <v>3024</v>
      </c>
      <c r="R614" s="160">
        <f t="shared" si="68"/>
        <v>1431</v>
      </c>
      <c r="S614" s="176">
        <f t="shared" si="69"/>
        <v>0.32121212121212123</v>
      </c>
      <c r="T614" s="227"/>
    </row>
    <row r="615" spans="1:20" x14ac:dyDescent="0.2">
      <c r="A615" s="175" t="s">
        <v>391</v>
      </c>
      <c r="B615" s="164" t="s">
        <v>138</v>
      </c>
      <c r="C615" s="165" t="s">
        <v>295</v>
      </c>
      <c r="D615" s="157">
        <v>0</v>
      </c>
      <c r="E615" s="158">
        <v>0</v>
      </c>
      <c r="F615" s="158">
        <v>0</v>
      </c>
      <c r="G615" s="158">
        <v>0</v>
      </c>
      <c r="H615" s="181" t="str">
        <f t="shared" si="63"/>
        <v/>
      </c>
      <c r="I615" s="221">
        <v>9</v>
      </c>
      <c r="J615" s="131">
        <v>9</v>
      </c>
      <c r="K615" s="131">
        <v>9</v>
      </c>
      <c r="L615" s="167">
        <f t="shared" si="64"/>
        <v>1</v>
      </c>
      <c r="M615" s="222">
        <v>0</v>
      </c>
      <c r="N615" s="131">
        <v>0</v>
      </c>
      <c r="O615" s="184">
        <f t="shared" si="65"/>
        <v>0</v>
      </c>
      <c r="P615" s="159">
        <f t="shared" si="66"/>
        <v>9</v>
      </c>
      <c r="Q615" s="160">
        <f t="shared" si="67"/>
        <v>9</v>
      </c>
      <c r="R615" s="160" t="str">
        <f t="shared" si="68"/>
        <v/>
      </c>
      <c r="S615" s="176" t="str">
        <f t="shared" si="69"/>
        <v/>
      </c>
      <c r="T615" s="227"/>
    </row>
    <row r="616" spans="1:20" x14ac:dyDescent="0.2">
      <c r="A616" s="175" t="s">
        <v>391</v>
      </c>
      <c r="B616" s="164" t="s">
        <v>142</v>
      </c>
      <c r="C616" s="165" t="s">
        <v>143</v>
      </c>
      <c r="D616" s="157">
        <v>1</v>
      </c>
      <c r="E616" s="158">
        <v>1</v>
      </c>
      <c r="F616" s="158">
        <v>0</v>
      </c>
      <c r="G616" s="158">
        <v>0</v>
      </c>
      <c r="H616" s="181">
        <f t="shared" si="63"/>
        <v>0</v>
      </c>
      <c r="I616" s="221">
        <v>498</v>
      </c>
      <c r="J616" s="131">
        <v>487</v>
      </c>
      <c r="K616" s="131">
        <v>484</v>
      </c>
      <c r="L616" s="167">
        <f t="shared" si="64"/>
        <v>0.99383983572895274</v>
      </c>
      <c r="M616" s="222">
        <v>2</v>
      </c>
      <c r="N616" s="131">
        <v>7</v>
      </c>
      <c r="O616" s="184">
        <f t="shared" si="65"/>
        <v>1.4112903225806451E-2</v>
      </c>
      <c r="P616" s="159">
        <f t="shared" si="66"/>
        <v>499</v>
      </c>
      <c r="Q616" s="160">
        <f t="shared" si="67"/>
        <v>490</v>
      </c>
      <c r="R616" s="160">
        <f t="shared" si="68"/>
        <v>7</v>
      </c>
      <c r="S616" s="176">
        <f t="shared" si="69"/>
        <v>1.4084507042253521E-2</v>
      </c>
      <c r="T616" s="227"/>
    </row>
    <row r="617" spans="1:20" x14ac:dyDescent="0.2">
      <c r="A617" s="175" t="s">
        <v>391</v>
      </c>
      <c r="B617" s="164" t="s">
        <v>144</v>
      </c>
      <c r="C617" s="165" t="s">
        <v>296</v>
      </c>
      <c r="D617" s="157">
        <v>0</v>
      </c>
      <c r="E617" s="158">
        <v>0</v>
      </c>
      <c r="F617" s="158">
        <v>0</v>
      </c>
      <c r="G617" s="158">
        <v>0</v>
      </c>
      <c r="H617" s="181" t="str">
        <f t="shared" si="63"/>
        <v/>
      </c>
      <c r="I617" s="221">
        <v>9</v>
      </c>
      <c r="J617" s="131">
        <v>7</v>
      </c>
      <c r="K617" s="131">
        <v>7</v>
      </c>
      <c r="L617" s="167">
        <f t="shared" si="64"/>
        <v>1</v>
      </c>
      <c r="M617" s="222">
        <v>0</v>
      </c>
      <c r="N617" s="131">
        <v>1</v>
      </c>
      <c r="O617" s="184">
        <f t="shared" si="65"/>
        <v>0.125</v>
      </c>
      <c r="P617" s="159">
        <f t="shared" si="66"/>
        <v>9</v>
      </c>
      <c r="Q617" s="160">
        <f t="shared" si="67"/>
        <v>7</v>
      </c>
      <c r="R617" s="160">
        <f t="shared" si="68"/>
        <v>1</v>
      </c>
      <c r="S617" s="176">
        <f t="shared" si="69"/>
        <v>0.125</v>
      </c>
      <c r="T617" s="227"/>
    </row>
    <row r="618" spans="1:20" x14ac:dyDescent="0.2">
      <c r="A618" s="175" t="s">
        <v>391</v>
      </c>
      <c r="B618" s="164" t="s">
        <v>145</v>
      </c>
      <c r="C618" s="165" t="s">
        <v>146</v>
      </c>
      <c r="D618" s="157">
        <v>237</v>
      </c>
      <c r="E618" s="158">
        <v>221</v>
      </c>
      <c r="F618" s="158">
        <v>188</v>
      </c>
      <c r="G618" s="158">
        <v>16</v>
      </c>
      <c r="H618" s="181">
        <f t="shared" si="63"/>
        <v>6.7510548523206745E-2</v>
      </c>
      <c r="I618" s="221">
        <v>2915</v>
      </c>
      <c r="J618" s="131">
        <v>2555</v>
      </c>
      <c r="K618" s="131">
        <v>1612</v>
      </c>
      <c r="L618" s="167">
        <f t="shared" si="64"/>
        <v>0.63091976516634052</v>
      </c>
      <c r="M618" s="222">
        <v>7</v>
      </c>
      <c r="N618" s="131">
        <v>342</v>
      </c>
      <c r="O618" s="184">
        <f t="shared" si="65"/>
        <v>0.11776859504132231</v>
      </c>
      <c r="P618" s="159">
        <f t="shared" si="66"/>
        <v>3152</v>
      </c>
      <c r="Q618" s="160">
        <f t="shared" si="67"/>
        <v>2783</v>
      </c>
      <c r="R618" s="160">
        <f t="shared" si="68"/>
        <v>358</v>
      </c>
      <c r="S618" s="176">
        <f t="shared" si="69"/>
        <v>0.1139764406240051</v>
      </c>
      <c r="T618" s="227"/>
    </row>
    <row r="619" spans="1:20" x14ac:dyDescent="0.2">
      <c r="A619" s="175" t="s">
        <v>391</v>
      </c>
      <c r="B619" s="164" t="s">
        <v>145</v>
      </c>
      <c r="C619" s="165" t="s">
        <v>298</v>
      </c>
      <c r="D619" s="157">
        <v>450</v>
      </c>
      <c r="E619" s="158">
        <v>343</v>
      </c>
      <c r="F619" s="158">
        <v>238</v>
      </c>
      <c r="G619" s="158">
        <v>104</v>
      </c>
      <c r="H619" s="181">
        <f t="shared" si="63"/>
        <v>0.23266219239373601</v>
      </c>
      <c r="I619" s="221">
        <v>6888</v>
      </c>
      <c r="J619" s="131">
        <v>3981</v>
      </c>
      <c r="K619" s="131">
        <v>1717</v>
      </c>
      <c r="L619" s="167">
        <f t="shared" si="64"/>
        <v>0.43129866867621203</v>
      </c>
      <c r="M619" s="222">
        <v>1</v>
      </c>
      <c r="N619" s="131">
        <v>2884</v>
      </c>
      <c r="O619" s="184">
        <f t="shared" si="65"/>
        <v>0.42004078065831635</v>
      </c>
      <c r="P619" s="159">
        <f t="shared" si="66"/>
        <v>7338</v>
      </c>
      <c r="Q619" s="160">
        <f t="shared" si="67"/>
        <v>4325</v>
      </c>
      <c r="R619" s="160">
        <f t="shared" si="68"/>
        <v>2988</v>
      </c>
      <c r="S619" s="176">
        <f t="shared" si="69"/>
        <v>0.40858744701217009</v>
      </c>
      <c r="T619" s="227"/>
    </row>
    <row r="620" spans="1:20" x14ac:dyDescent="0.2">
      <c r="A620" s="175" t="s">
        <v>391</v>
      </c>
      <c r="B620" s="164" t="s">
        <v>537</v>
      </c>
      <c r="C620" s="165" t="s">
        <v>71</v>
      </c>
      <c r="D620" s="157">
        <v>0</v>
      </c>
      <c r="E620" s="158">
        <v>0</v>
      </c>
      <c r="F620" s="158">
        <v>0</v>
      </c>
      <c r="G620" s="158">
        <v>0</v>
      </c>
      <c r="H620" s="181" t="str">
        <f t="shared" si="63"/>
        <v/>
      </c>
      <c r="I620" s="221">
        <v>139</v>
      </c>
      <c r="J620" s="131">
        <v>99</v>
      </c>
      <c r="K620" s="131">
        <v>96</v>
      </c>
      <c r="L620" s="167">
        <f t="shared" si="64"/>
        <v>0.96969696969696972</v>
      </c>
      <c r="M620" s="222">
        <v>0</v>
      </c>
      <c r="N620" s="131">
        <v>40</v>
      </c>
      <c r="O620" s="184">
        <f t="shared" si="65"/>
        <v>0.28776978417266186</v>
      </c>
      <c r="P620" s="159">
        <f t="shared" si="66"/>
        <v>139</v>
      </c>
      <c r="Q620" s="160">
        <f t="shared" si="67"/>
        <v>99</v>
      </c>
      <c r="R620" s="160">
        <f t="shared" si="68"/>
        <v>40</v>
      </c>
      <c r="S620" s="176">
        <f t="shared" si="69"/>
        <v>0.28776978417266186</v>
      </c>
      <c r="T620" s="227"/>
    </row>
    <row r="621" spans="1:20" x14ac:dyDescent="0.2">
      <c r="A621" s="175" t="s">
        <v>391</v>
      </c>
      <c r="B621" s="164" t="s">
        <v>147</v>
      </c>
      <c r="C621" s="165" t="s">
        <v>148</v>
      </c>
      <c r="D621" s="157">
        <v>0</v>
      </c>
      <c r="E621" s="158">
        <v>0</v>
      </c>
      <c r="F621" s="158">
        <v>0</v>
      </c>
      <c r="G621" s="158">
        <v>0</v>
      </c>
      <c r="H621" s="181" t="str">
        <f t="shared" si="63"/>
        <v/>
      </c>
      <c r="I621" s="221">
        <v>7</v>
      </c>
      <c r="J621" s="131">
        <v>7</v>
      </c>
      <c r="K621" s="131">
        <v>7</v>
      </c>
      <c r="L621" s="167">
        <f t="shared" si="64"/>
        <v>1</v>
      </c>
      <c r="M621" s="222">
        <v>0</v>
      </c>
      <c r="N621" s="131">
        <v>0</v>
      </c>
      <c r="O621" s="184">
        <f t="shared" si="65"/>
        <v>0</v>
      </c>
      <c r="P621" s="159">
        <f t="shared" si="66"/>
        <v>7</v>
      </c>
      <c r="Q621" s="160">
        <f t="shared" si="67"/>
        <v>7</v>
      </c>
      <c r="R621" s="160" t="str">
        <f t="shared" si="68"/>
        <v/>
      </c>
      <c r="S621" s="176" t="str">
        <f t="shared" si="69"/>
        <v/>
      </c>
      <c r="T621" s="227"/>
    </row>
    <row r="622" spans="1:20" x14ac:dyDescent="0.2">
      <c r="A622" s="175" t="s">
        <v>391</v>
      </c>
      <c r="B622" s="164" t="s">
        <v>149</v>
      </c>
      <c r="C622" s="165" t="s">
        <v>150</v>
      </c>
      <c r="D622" s="157">
        <v>0</v>
      </c>
      <c r="E622" s="158">
        <v>0</v>
      </c>
      <c r="F622" s="158">
        <v>0</v>
      </c>
      <c r="G622" s="158">
        <v>0</v>
      </c>
      <c r="H622" s="181" t="str">
        <f t="shared" si="63"/>
        <v/>
      </c>
      <c r="I622" s="221">
        <v>9337</v>
      </c>
      <c r="J622" s="131">
        <v>8407</v>
      </c>
      <c r="K622" s="131">
        <v>8404</v>
      </c>
      <c r="L622" s="167">
        <f t="shared" si="64"/>
        <v>0.99964315451409536</v>
      </c>
      <c r="M622" s="222">
        <v>0</v>
      </c>
      <c r="N622" s="131">
        <v>911</v>
      </c>
      <c r="O622" s="184">
        <f t="shared" si="65"/>
        <v>9.7767761322172145E-2</v>
      </c>
      <c r="P622" s="159">
        <f t="shared" si="66"/>
        <v>9337</v>
      </c>
      <c r="Q622" s="160">
        <f t="shared" si="67"/>
        <v>8407</v>
      </c>
      <c r="R622" s="160">
        <f t="shared" si="68"/>
        <v>911</v>
      </c>
      <c r="S622" s="176">
        <f t="shared" si="69"/>
        <v>9.7767761322172145E-2</v>
      </c>
      <c r="T622" s="227"/>
    </row>
    <row r="623" spans="1:20" x14ac:dyDescent="0.2">
      <c r="A623" s="175" t="s">
        <v>391</v>
      </c>
      <c r="B623" s="164" t="s">
        <v>151</v>
      </c>
      <c r="C623" s="165" t="s">
        <v>152</v>
      </c>
      <c r="D623" s="157">
        <v>0</v>
      </c>
      <c r="E623" s="158">
        <v>0</v>
      </c>
      <c r="F623" s="158">
        <v>0</v>
      </c>
      <c r="G623" s="158">
        <v>0</v>
      </c>
      <c r="H623" s="181" t="str">
        <f t="shared" si="63"/>
        <v/>
      </c>
      <c r="I623" s="221">
        <v>7875</v>
      </c>
      <c r="J623" s="131">
        <v>3734</v>
      </c>
      <c r="K623" s="131">
        <v>3354</v>
      </c>
      <c r="L623" s="167">
        <f t="shared" si="64"/>
        <v>0.89823245848955546</v>
      </c>
      <c r="M623" s="222">
        <v>64</v>
      </c>
      <c r="N623" s="131">
        <v>4059</v>
      </c>
      <c r="O623" s="184">
        <f t="shared" si="65"/>
        <v>0.51660939289805274</v>
      </c>
      <c r="P623" s="159">
        <f t="shared" si="66"/>
        <v>7875</v>
      </c>
      <c r="Q623" s="160">
        <f t="shared" si="67"/>
        <v>3798</v>
      </c>
      <c r="R623" s="160">
        <f t="shared" si="68"/>
        <v>4059</v>
      </c>
      <c r="S623" s="176">
        <f t="shared" si="69"/>
        <v>0.51660939289805274</v>
      </c>
      <c r="T623" s="227"/>
    </row>
    <row r="624" spans="1:20" x14ac:dyDescent="0.2">
      <c r="A624" s="175" t="s">
        <v>391</v>
      </c>
      <c r="B624" s="164" t="s">
        <v>151</v>
      </c>
      <c r="C624" s="165" t="s">
        <v>376</v>
      </c>
      <c r="D624" s="157">
        <v>5</v>
      </c>
      <c r="E624" s="158">
        <v>5</v>
      </c>
      <c r="F624" s="158">
        <v>1</v>
      </c>
      <c r="G624" s="158">
        <v>0</v>
      </c>
      <c r="H624" s="181">
        <f t="shared" si="63"/>
        <v>0</v>
      </c>
      <c r="I624" s="221">
        <v>11220</v>
      </c>
      <c r="J624" s="131">
        <v>7896</v>
      </c>
      <c r="K624" s="131">
        <v>7661</v>
      </c>
      <c r="L624" s="167">
        <f t="shared" si="64"/>
        <v>0.97023809523809523</v>
      </c>
      <c r="M624" s="222">
        <v>8</v>
      </c>
      <c r="N624" s="131">
        <v>3311</v>
      </c>
      <c r="O624" s="184">
        <f t="shared" si="65"/>
        <v>0.29522960320998665</v>
      </c>
      <c r="P624" s="159">
        <f t="shared" si="66"/>
        <v>11225</v>
      </c>
      <c r="Q624" s="160">
        <f t="shared" si="67"/>
        <v>7909</v>
      </c>
      <c r="R624" s="160">
        <f t="shared" si="68"/>
        <v>3311</v>
      </c>
      <c r="S624" s="176">
        <f t="shared" si="69"/>
        <v>0.29509803921568628</v>
      </c>
      <c r="T624" s="227"/>
    </row>
    <row r="625" spans="1:20" ht="29" x14ac:dyDescent="0.2">
      <c r="A625" s="175" t="s">
        <v>391</v>
      </c>
      <c r="B625" s="164" t="s">
        <v>524</v>
      </c>
      <c r="C625" s="165" t="s">
        <v>153</v>
      </c>
      <c r="D625" s="157">
        <v>0</v>
      </c>
      <c r="E625" s="158">
        <v>0</v>
      </c>
      <c r="F625" s="158">
        <v>0</v>
      </c>
      <c r="G625" s="158">
        <v>0</v>
      </c>
      <c r="H625" s="181" t="str">
        <f t="shared" si="63"/>
        <v/>
      </c>
      <c r="I625" s="221">
        <v>3460</v>
      </c>
      <c r="J625" s="131">
        <v>3087</v>
      </c>
      <c r="K625" s="131">
        <v>2882</v>
      </c>
      <c r="L625" s="167">
        <f t="shared" si="64"/>
        <v>0.93359248461289279</v>
      </c>
      <c r="M625" s="222">
        <v>2</v>
      </c>
      <c r="N625" s="131">
        <v>365</v>
      </c>
      <c r="O625" s="184">
        <f t="shared" si="65"/>
        <v>0.10567458019687319</v>
      </c>
      <c r="P625" s="159">
        <f t="shared" si="66"/>
        <v>3460</v>
      </c>
      <c r="Q625" s="160">
        <f t="shared" si="67"/>
        <v>3089</v>
      </c>
      <c r="R625" s="160">
        <f t="shared" si="68"/>
        <v>365</v>
      </c>
      <c r="S625" s="176">
        <f t="shared" si="69"/>
        <v>0.10567458019687319</v>
      </c>
      <c r="T625" s="227"/>
    </row>
    <row r="626" spans="1:20" x14ac:dyDescent="0.2">
      <c r="A626" s="175" t="s">
        <v>391</v>
      </c>
      <c r="B626" s="164" t="s">
        <v>154</v>
      </c>
      <c r="C626" s="165" t="s">
        <v>299</v>
      </c>
      <c r="D626" s="157">
        <v>0</v>
      </c>
      <c r="E626" s="158">
        <v>0</v>
      </c>
      <c r="F626" s="158">
        <v>0</v>
      </c>
      <c r="G626" s="158">
        <v>0</v>
      </c>
      <c r="H626" s="181" t="str">
        <f t="shared" si="63"/>
        <v/>
      </c>
      <c r="I626" s="221">
        <v>49</v>
      </c>
      <c r="J626" s="131">
        <v>42</v>
      </c>
      <c r="K626" s="131">
        <v>39</v>
      </c>
      <c r="L626" s="167">
        <f t="shared" si="64"/>
        <v>0.9285714285714286</v>
      </c>
      <c r="M626" s="222">
        <v>0</v>
      </c>
      <c r="N626" s="131">
        <v>5</v>
      </c>
      <c r="O626" s="184">
        <f t="shared" si="65"/>
        <v>0.10638297872340426</v>
      </c>
      <c r="P626" s="159">
        <f t="shared" si="66"/>
        <v>49</v>
      </c>
      <c r="Q626" s="160">
        <f t="shared" si="67"/>
        <v>42</v>
      </c>
      <c r="R626" s="160">
        <f t="shared" si="68"/>
        <v>5</v>
      </c>
      <c r="S626" s="176">
        <f t="shared" si="69"/>
        <v>0.10638297872340426</v>
      </c>
      <c r="T626" s="227"/>
    </row>
    <row r="627" spans="1:20" x14ac:dyDescent="0.2">
      <c r="A627" s="175" t="s">
        <v>391</v>
      </c>
      <c r="B627" s="164" t="s">
        <v>155</v>
      </c>
      <c r="C627" s="165" t="s">
        <v>300</v>
      </c>
      <c r="D627" s="157">
        <v>1</v>
      </c>
      <c r="E627" s="158">
        <v>1</v>
      </c>
      <c r="F627" s="158">
        <v>1</v>
      </c>
      <c r="G627" s="158">
        <v>0</v>
      </c>
      <c r="H627" s="181">
        <f t="shared" si="63"/>
        <v>0</v>
      </c>
      <c r="I627" s="221">
        <v>28</v>
      </c>
      <c r="J627" s="131">
        <v>27</v>
      </c>
      <c r="K627" s="131">
        <v>27</v>
      </c>
      <c r="L627" s="167">
        <f t="shared" si="64"/>
        <v>1</v>
      </c>
      <c r="M627" s="222">
        <v>0</v>
      </c>
      <c r="N627" s="131">
        <v>1</v>
      </c>
      <c r="O627" s="184">
        <f t="shared" si="65"/>
        <v>3.5714285714285712E-2</v>
      </c>
      <c r="P627" s="159">
        <f t="shared" si="66"/>
        <v>29</v>
      </c>
      <c r="Q627" s="160">
        <f t="shared" si="67"/>
        <v>28</v>
      </c>
      <c r="R627" s="160">
        <f t="shared" si="68"/>
        <v>1</v>
      </c>
      <c r="S627" s="176">
        <f t="shared" si="69"/>
        <v>3.4482758620689655E-2</v>
      </c>
      <c r="T627" s="227"/>
    </row>
    <row r="628" spans="1:20" x14ac:dyDescent="0.2">
      <c r="A628" s="175" t="s">
        <v>391</v>
      </c>
      <c r="B628" s="164" t="s">
        <v>156</v>
      </c>
      <c r="C628" s="165" t="s">
        <v>157</v>
      </c>
      <c r="D628" s="157">
        <v>0</v>
      </c>
      <c r="E628" s="158">
        <v>0</v>
      </c>
      <c r="F628" s="158">
        <v>0</v>
      </c>
      <c r="G628" s="158">
        <v>0</v>
      </c>
      <c r="H628" s="181" t="str">
        <f t="shared" si="63"/>
        <v/>
      </c>
      <c r="I628" s="221">
        <v>57</v>
      </c>
      <c r="J628" s="131">
        <v>56</v>
      </c>
      <c r="K628" s="131">
        <v>56</v>
      </c>
      <c r="L628" s="167">
        <f t="shared" si="64"/>
        <v>1</v>
      </c>
      <c r="M628" s="222">
        <v>0</v>
      </c>
      <c r="N628" s="131">
        <v>1</v>
      </c>
      <c r="O628" s="184">
        <f t="shared" si="65"/>
        <v>1.7543859649122806E-2</v>
      </c>
      <c r="P628" s="159">
        <f t="shared" si="66"/>
        <v>57</v>
      </c>
      <c r="Q628" s="160">
        <f t="shared" si="67"/>
        <v>56</v>
      </c>
      <c r="R628" s="160">
        <f t="shared" si="68"/>
        <v>1</v>
      </c>
      <c r="S628" s="176">
        <f t="shared" si="69"/>
        <v>1.7543859649122806E-2</v>
      </c>
      <c r="T628" s="227"/>
    </row>
    <row r="629" spans="1:20" x14ac:dyDescent="0.2">
      <c r="A629" s="175" t="s">
        <v>391</v>
      </c>
      <c r="B629" s="164" t="s">
        <v>158</v>
      </c>
      <c r="C629" s="165" t="s">
        <v>159</v>
      </c>
      <c r="D629" s="157">
        <v>0</v>
      </c>
      <c r="E629" s="158">
        <v>0</v>
      </c>
      <c r="F629" s="158">
        <v>0</v>
      </c>
      <c r="G629" s="158">
        <v>0</v>
      </c>
      <c r="H629" s="181" t="str">
        <f t="shared" si="63"/>
        <v/>
      </c>
      <c r="I629" s="221">
        <v>20644</v>
      </c>
      <c r="J629" s="131">
        <v>19849</v>
      </c>
      <c r="K629" s="131">
        <v>19840</v>
      </c>
      <c r="L629" s="167">
        <f t="shared" si="64"/>
        <v>0.9995465766537357</v>
      </c>
      <c r="M629" s="222">
        <v>0</v>
      </c>
      <c r="N629" s="131">
        <v>704</v>
      </c>
      <c r="O629" s="184">
        <f t="shared" si="65"/>
        <v>3.4252907118182262E-2</v>
      </c>
      <c r="P629" s="159">
        <f t="shared" si="66"/>
        <v>20644</v>
      </c>
      <c r="Q629" s="160">
        <f t="shared" si="67"/>
        <v>19849</v>
      </c>
      <c r="R629" s="160">
        <f t="shared" si="68"/>
        <v>704</v>
      </c>
      <c r="S629" s="176">
        <f t="shared" si="69"/>
        <v>3.4252907118182262E-2</v>
      </c>
      <c r="T629" s="227"/>
    </row>
    <row r="630" spans="1:20" x14ac:dyDescent="0.2">
      <c r="A630" s="175" t="s">
        <v>391</v>
      </c>
      <c r="B630" s="164" t="s">
        <v>162</v>
      </c>
      <c r="C630" s="165" t="s">
        <v>163</v>
      </c>
      <c r="D630" s="157">
        <v>85</v>
      </c>
      <c r="E630" s="158">
        <v>74</v>
      </c>
      <c r="F630" s="158">
        <v>0</v>
      </c>
      <c r="G630" s="158">
        <v>11</v>
      </c>
      <c r="H630" s="181">
        <f t="shared" si="63"/>
        <v>0.12941176470588237</v>
      </c>
      <c r="I630" s="221">
        <v>23077</v>
      </c>
      <c r="J630" s="131">
        <v>19653</v>
      </c>
      <c r="K630" s="131">
        <v>19075</v>
      </c>
      <c r="L630" s="167">
        <f t="shared" si="64"/>
        <v>0.97058973184755504</v>
      </c>
      <c r="M630" s="222">
        <v>47</v>
      </c>
      <c r="N630" s="131">
        <v>3283</v>
      </c>
      <c r="O630" s="184">
        <f t="shared" si="65"/>
        <v>0.14284471130835835</v>
      </c>
      <c r="P630" s="159">
        <f t="shared" si="66"/>
        <v>23162</v>
      </c>
      <c r="Q630" s="160">
        <f t="shared" si="67"/>
        <v>19774</v>
      </c>
      <c r="R630" s="160">
        <f t="shared" si="68"/>
        <v>3294</v>
      </c>
      <c r="S630" s="176">
        <f t="shared" si="69"/>
        <v>0.14279521414947113</v>
      </c>
      <c r="T630" s="227"/>
    </row>
    <row r="631" spans="1:20" x14ac:dyDescent="0.2">
      <c r="A631" s="175" t="s">
        <v>391</v>
      </c>
      <c r="B631" s="164" t="s">
        <v>164</v>
      </c>
      <c r="C631" s="165" t="s">
        <v>165</v>
      </c>
      <c r="D631" s="157">
        <v>0</v>
      </c>
      <c r="E631" s="158">
        <v>0</v>
      </c>
      <c r="F631" s="158">
        <v>0</v>
      </c>
      <c r="G631" s="158">
        <v>0</v>
      </c>
      <c r="H631" s="181" t="str">
        <f t="shared" si="63"/>
        <v/>
      </c>
      <c r="I631" s="221">
        <v>607</v>
      </c>
      <c r="J631" s="131">
        <v>523</v>
      </c>
      <c r="K631" s="131">
        <v>375</v>
      </c>
      <c r="L631" s="167">
        <f t="shared" si="64"/>
        <v>0.71701720841300187</v>
      </c>
      <c r="M631" s="222">
        <v>4</v>
      </c>
      <c r="N631" s="131">
        <v>71</v>
      </c>
      <c r="O631" s="184">
        <f t="shared" si="65"/>
        <v>0.11872909698996656</v>
      </c>
      <c r="P631" s="159">
        <f t="shared" si="66"/>
        <v>607</v>
      </c>
      <c r="Q631" s="160">
        <f t="shared" si="67"/>
        <v>527</v>
      </c>
      <c r="R631" s="160">
        <f t="shared" si="68"/>
        <v>71</v>
      </c>
      <c r="S631" s="176">
        <f t="shared" si="69"/>
        <v>0.11872909698996656</v>
      </c>
      <c r="T631" s="227"/>
    </row>
    <row r="632" spans="1:20" ht="29" x14ac:dyDescent="0.2">
      <c r="A632" s="175" t="s">
        <v>391</v>
      </c>
      <c r="B632" s="164" t="s">
        <v>166</v>
      </c>
      <c r="C632" s="165" t="s">
        <v>354</v>
      </c>
      <c r="D632" s="157">
        <v>0</v>
      </c>
      <c r="E632" s="158">
        <v>0</v>
      </c>
      <c r="F632" s="158">
        <v>0</v>
      </c>
      <c r="G632" s="158">
        <v>0</v>
      </c>
      <c r="H632" s="181" t="str">
        <f t="shared" si="63"/>
        <v/>
      </c>
      <c r="I632" s="221">
        <v>792</v>
      </c>
      <c r="J632" s="131">
        <v>650</v>
      </c>
      <c r="K632" s="131">
        <v>137</v>
      </c>
      <c r="L632" s="167">
        <f t="shared" si="64"/>
        <v>0.21076923076923076</v>
      </c>
      <c r="M632" s="222">
        <v>0</v>
      </c>
      <c r="N632" s="131">
        <v>135</v>
      </c>
      <c r="O632" s="184">
        <f t="shared" si="65"/>
        <v>0.17197452229299362</v>
      </c>
      <c r="P632" s="159">
        <f t="shared" si="66"/>
        <v>792</v>
      </c>
      <c r="Q632" s="160">
        <f t="shared" si="67"/>
        <v>650</v>
      </c>
      <c r="R632" s="160">
        <f t="shared" si="68"/>
        <v>135</v>
      </c>
      <c r="S632" s="176">
        <f t="shared" si="69"/>
        <v>0.17197452229299362</v>
      </c>
      <c r="T632" s="227"/>
    </row>
    <row r="633" spans="1:20" ht="29" x14ac:dyDescent="0.2">
      <c r="A633" s="175" t="s">
        <v>391</v>
      </c>
      <c r="B633" s="164" t="s">
        <v>166</v>
      </c>
      <c r="C633" s="165" t="s">
        <v>168</v>
      </c>
      <c r="D633" s="157">
        <v>0</v>
      </c>
      <c r="E633" s="158">
        <v>0</v>
      </c>
      <c r="F633" s="158">
        <v>0</v>
      </c>
      <c r="G633" s="158">
        <v>0</v>
      </c>
      <c r="H633" s="181" t="str">
        <f t="shared" si="63"/>
        <v/>
      </c>
      <c r="I633" s="221">
        <v>14684</v>
      </c>
      <c r="J633" s="131">
        <v>11471</v>
      </c>
      <c r="K633" s="131">
        <v>2179</v>
      </c>
      <c r="L633" s="167">
        <f t="shared" si="64"/>
        <v>0.18995728358469183</v>
      </c>
      <c r="M633" s="222">
        <v>58</v>
      </c>
      <c r="N633" s="131">
        <v>3101</v>
      </c>
      <c r="O633" s="184">
        <f t="shared" si="65"/>
        <v>0.21196172248803827</v>
      </c>
      <c r="P633" s="159">
        <f t="shared" si="66"/>
        <v>14684</v>
      </c>
      <c r="Q633" s="160">
        <f t="shared" si="67"/>
        <v>11529</v>
      </c>
      <c r="R633" s="160">
        <f t="shared" si="68"/>
        <v>3101</v>
      </c>
      <c r="S633" s="176">
        <f t="shared" si="69"/>
        <v>0.21196172248803827</v>
      </c>
      <c r="T633" s="227"/>
    </row>
    <row r="634" spans="1:20" ht="29" x14ac:dyDescent="0.2">
      <c r="A634" s="175" t="s">
        <v>391</v>
      </c>
      <c r="B634" s="164" t="s">
        <v>166</v>
      </c>
      <c r="C634" s="165" t="s">
        <v>377</v>
      </c>
      <c r="D634" s="157">
        <v>0</v>
      </c>
      <c r="E634" s="158">
        <v>0</v>
      </c>
      <c r="F634" s="158">
        <v>0</v>
      </c>
      <c r="G634" s="158">
        <v>0</v>
      </c>
      <c r="H634" s="181" t="str">
        <f t="shared" si="63"/>
        <v/>
      </c>
      <c r="I634" s="221">
        <v>1313</v>
      </c>
      <c r="J634" s="131">
        <v>1141</v>
      </c>
      <c r="K634" s="131">
        <v>128</v>
      </c>
      <c r="L634" s="167">
        <f t="shared" si="64"/>
        <v>0.11218229623137599</v>
      </c>
      <c r="M634" s="222">
        <v>0</v>
      </c>
      <c r="N634" s="131">
        <v>167</v>
      </c>
      <c r="O634" s="184">
        <f t="shared" si="65"/>
        <v>0.12767584097859327</v>
      </c>
      <c r="P634" s="159">
        <f t="shared" si="66"/>
        <v>1313</v>
      </c>
      <c r="Q634" s="160">
        <f t="shared" si="67"/>
        <v>1141</v>
      </c>
      <c r="R634" s="160">
        <f t="shared" si="68"/>
        <v>167</v>
      </c>
      <c r="S634" s="176">
        <f t="shared" si="69"/>
        <v>0.12767584097859327</v>
      </c>
      <c r="T634" s="227"/>
    </row>
    <row r="635" spans="1:20" ht="29" x14ac:dyDescent="0.2">
      <c r="A635" s="175" t="s">
        <v>391</v>
      </c>
      <c r="B635" s="164" t="s">
        <v>166</v>
      </c>
      <c r="C635" s="165" t="s">
        <v>167</v>
      </c>
      <c r="D635" s="157">
        <v>0</v>
      </c>
      <c r="E635" s="158">
        <v>0</v>
      </c>
      <c r="F635" s="158">
        <v>0</v>
      </c>
      <c r="G635" s="158">
        <v>0</v>
      </c>
      <c r="H635" s="181" t="str">
        <f t="shared" si="63"/>
        <v/>
      </c>
      <c r="I635" s="221">
        <v>1682</v>
      </c>
      <c r="J635" s="131">
        <v>1300</v>
      </c>
      <c r="K635" s="131">
        <v>1072</v>
      </c>
      <c r="L635" s="167">
        <f t="shared" si="64"/>
        <v>0.82461538461538464</v>
      </c>
      <c r="M635" s="222">
        <v>8</v>
      </c>
      <c r="N635" s="131">
        <v>353</v>
      </c>
      <c r="O635" s="184">
        <f t="shared" si="65"/>
        <v>0.21252257676098735</v>
      </c>
      <c r="P635" s="159">
        <f t="shared" si="66"/>
        <v>1682</v>
      </c>
      <c r="Q635" s="160">
        <f t="shared" si="67"/>
        <v>1308</v>
      </c>
      <c r="R635" s="160">
        <f t="shared" si="68"/>
        <v>353</v>
      </c>
      <c r="S635" s="176">
        <f t="shared" si="69"/>
        <v>0.21252257676098735</v>
      </c>
      <c r="T635" s="227"/>
    </row>
    <row r="636" spans="1:20" ht="29" x14ac:dyDescent="0.2">
      <c r="A636" s="175" t="s">
        <v>391</v>
      </c>
      <c r="B636" s="164" t="s">
        <v>166</v>
      </c>
      <c r="C636" s="165" t="s">
        <v>169</v>
      </c>
      <c r="D636" s="157">
        <v>0</v>
      </c>
      <c r="E636" s="158">
        <v>0</v>
      </c>
      <c r="F636" s="158">
        <v>0</v>
      </c>
      <c r="G636" s="158">
        <v>0</v>
      </c>
      <c r="H636" s="181" t="str">
        <f t="shared" si="63"/>
        <v/>
      </c>
      <c r="I636" s="221">
        <v>815</v>
      </c>
      <c r="J636" s="131">
        <v>588</v>
      </c>
      <c r="K636" s="131">
        <v>60</v>
      </c>
      <c r="L636" s="167">
        <f t="shared" si="64"/>
        <v>0.10204081632653061</v>
      </c>
      <c r="M636" s="222">
        <v>5</v>
      </c>
      <c r="N636" s="131">
        <v>202</v>
      </c>
      <c r="O636" s="184">
        <f t="shared" si="65"/>
        <v>0.25408805031446541</v>
      </c>
      <c r="P636" s="159">
        <f t="shared" si="66"/>
        <v>815</v>
      </c>
      <c r="Q636" s="160">
        <f t="shared" si="67"/>
        <v>593</v>
      </c>
      <c r="R636" s="160">
        <f t="shared" si="68"/>
        <v>202</v>
      </c>
      <c r="S636" s="176">
        <f t="shared" si="69"/>
        <v>0.25408805031446541</v>
      </c>
      <c r="T636" s="227"/>
    </row>
    <row r="637" spans="1:20" x14ac:dyDescent="0.2">
      <c r="A637" s="175" t="s">
        <v>391</v>
      </c>
      <c r="B637" s="164" t="s">
        <v>170</v>
      </c>
      <c r="C637" s="165" t="s">
        <v>171</v>
      </c>
      <c r="D637" s="157">
        <v>0</v>
      </c>
      <c r="E637" s="158">
        <v>0</v>
      </c>
      <c r="F637" s="158">
        <v>0</v>
      </c>
      <c r="G637" s="158">
        <v>0</v>
      </c>
      <c r="H637" s="181" t="str">
        <f t="shared" si="63"/>
        <v/>
      </c>
      <c r="I637" s="221">
        <v>162</v>
      </c>
      <c r="J637" s="131">
        <v>155</v>
      </c>
      <c r="K637" s="131">
        <v>94</v>
      </c>
      <c r="L637" s="167">
        <f t="shared" si="64"/>
        <v>0.6064516129032258</v>
      </c>
      <c r="M637" s="222">
        <v>1</v>
      </c>
      <c r="N637" s="131">
        <v>4</v>
      </c>
      <c r="O637" s="184">
        <f t="shared" si="65"/>
        <v>2.5000000000000001E-2</v>
      </c>
      <c r="P637" s="159">
        <f t="shared" si="66"/>
        <v>162</v>
      </c>
      <c r="Q637" s="160">
        <f t="shared" si="67"/>
        <v>156</v>
      </c>
      <c r="R637" s="160">
        <f t="shared" si="68"/>
        <v>4</v>
      </c>
      <c r="S637" s="176">
        <f t="shared" si="69"/>
        <v>2.5000000000000001E-2</v>
      </c>
      <c r="T637" s="227"/>
    </row>
    <row r="638" spans="1:20" x14ac:dyDescent="0.2">
      <c r="A638" s="175" t="s">
        <v>391</v>
      </c>
      <c r="B638" s="164" t="s">
        <v>172</v>
      </c>
      <c r="C638" s="165" t="s">
        <v>344</v>
      </c>
      <c r="D638" s="157">
        <v>0</v>
      </c>
      <c r="E638" s="158">
        <v>0</v>
      </c>
      <c r="F638" s="158">
        <v>0</v>
      </c>
      <c r="G638" s="158">
        <v>0</v>
      </c>
      <c r="H638" s="181" t="str">
        <f t="shared" si="63"/>
        <v/>
      </c>
      <c r="I638" s="221">
        <v>6764</v>
      </c>
      <c r="J638" s="131">
        <v>6384</v>
      </c>
      <c r="K638" s="131">
        <v>6384</v>
      </c>
      <c r="L638" s="167">
        <f t="shared" si="64"/>
        <v>1</v>
      </c>
      <c r="M638" s="222">
        <v>1</v>
      </c>
      <c r="N638" s="131">
        <v>316</v>
      </c>
      <c r="O638" s="184">
        <f t="shared" si="65"/>
        <v>4.7157140725264883E-2</v>
      </c>
      <c r="P638" s="159">
        <f t="shared" si="66"/>
        <v>6764</v>
      </c>
      <c r="Q638" s="160">
        <f t="shared" si="67"/>
        <v>6385</v>
      </c>
      <c r="R638" s="160">
        <f t="shared" si="68"/>
        <v>316</v>
      </c>
      <c r="S638" s="176">
        <f t="shared" si="69"/>
        <v>4.7157140725264883E-2</v>
      </c>
      <c r="T638" s="227"/>
    </row>
    <row r="639" spans="1:20" x14ac:dyDescent="0.2">
      <c r="A639" s="175" t="s">
        <v>391</v>
      </c>
      <c r="B639" s="164" t="s">
        <v>172</v>
      </c>
      <c r="C639" s="165" t="s">
        <v>173</v>
      </c>
      <c r="D639" s="157">
        <v>11</v>
      </c>
      <c r="E639" s="158">
        <v>10</v>
      </c>
      <c r="F639" s="158">
        <v>9</v>
      </c>
      <c r="G639" s="158">
        <v>1</v>
      </c>
      <c r="H639" s="181">
        <f t="shared" si="63"/>
        <v>9.0909090909090912E-2</v>
      </c>
      <c r="I639" s="221">
        <v>31347</v>
      </c>
      <c r="J639" s="131">
        <v>27631</v>
      </c>
      <c r="K639" s="131">
        <v>27527</v>
      </c>
      <c r="L639" s="167">
        <f t="shared" si="64"/>
        <v>0.99623611161376713</v>
      </c>
      <c r="M639" s="222">
        <v>49</v>
      </c>
      <c r="N639" s="131">
        <v>3534</v>
      </c>
      <c r="O639" s="184">
        <f t="shared" si="65"/>
        <v>0.11321842762862817</v>
      </c>
      <c r="P639" s="159">
        <f t="shared" si="66"/>
        <v>31358</v>
      </c>
      <c r="Q639" s="160">
        <f t="shared" si="67"/>
        <v>27690</v>
      </c>
      <c r="R639" s="160">
        <f t="shared" si="68"/>
        <v>3535</v>
      </c>
      <c r="S639" s="176">
        <f t="shared" si="69"/>
        <v>0.11321056845476381</v>
      </c>
      <c r="T639" s="227"/>
    </row>
    <row r="640" spans="1:20" x14ac:dyDescent="0.2">
      <c r="A640" s="175" t="s">
        <v>391</v>
      </c>
      <c r="B640" s="164" t="s">
        <v>174</v>
      </c>
      <c r="C640" s="165" t="s">
        <v>175</v>
      </c>
      <c r="D640" s="157">
        <v>0</v>
      </c>
      <c r="E640" s="158">
        <v>0</v>
      </c>
      <c r="F640" s="158">
        <v>0</v>
      </c>
      <c r="G640" s="158">
        <v>0</v>
      </c>
      <c r="H640" s="181" t="str">
        <f t="shared" si="63"/>
        <v/>
      </c>
      <c r="I640" s="221">
        <v>2887</v>
      </c>
      <c r="J640" s="131">
        <v>1747</v>
      </c>
      <c r="K640" s="131">
        <v>525</v>
      </c>
      <c r="L640" s="167">
        <f t="shared" si="64"/>
        <v>0.3005151688609044</v>
      </c>
      <c r="M640" s="222">
        <v>1</v>
      </c>
      <c r="N640" s="131">
        <v>1129</v>
      </c>
      <c r="O640" s="184">
        <f t="shared" si="65"/>
        <v>0.39242266249565522</v>
      </c>
      <c r="P640" s="159">
        <f t="shared" si="66"/>
        <v>2887</v>
      </c>
      <c r="Q640" s="160">
        <f t="shared" si="67"/>
        <v>1748</v>
      </c>
      <c r="R640" s="160">
        <f t="shared" si="68"/>
        <v>1129</v>
      </c>
      <c r="S640" s="176">
        <f t="shared" si="69"/>
        <v>0.39242266249565522</v>
      </c>
      <c r="T640" s="227"/>
    </row>
    <row r="641" spans="1:20" x14ac:dyDescent="0.2">
      <c r="A641" s="175" t="s">
        <v>391</v>
      </c>
      <c r="B641" s="164" t="s">
        <v>176</v>
      </c>
      <c r="C641" s="165" t="s">
        <v>481</v>
      </c>
      <c r="D641" s="157">
        <v>14</v>
      </c>
      <c r="E641" s="158">
        <v>8</v>
      </c>
      <c r="F641" s="158">
        <v>5</v>
      </c>
      <c r="G641" s="158">
        <v>6</v>
      </c>
      <c r="H641" s="181">
        <f t="shared" si="63"/>
        <v>0.42857142857142855</v>
      </c>
      <c r="I641" s="221">
        <v>1299</v>
      </c>
      <c r="J641" s="131">
        <v>1173</v>
      </c>
      <c r="K641" s="131">
        <v>585</v>
      </c>
      <c r="L641" s="167">
        <f t="shared" si="64"/>
        <v>0.49872122762148335</v>
      </c>
      <c r="M641" s="222">
        <v>4</v>
      </c>
      <c r="N641" s="131">
        <v>118</v>
      </c>
      <c r="O641" s="184">
        <f t="shared" si="65"/>
        <v>9.1119691119691121E-2</v>
      </c>
      <c r="P641" s="159">
        <f t="shared" si="66"/>
        <v>1313</v>
      </c>
      <c r="Q641" s="160">
        <f t="shared" si="67"/>
        <v>1185</v>
      </c>
      <c r="R641" s="160">
        <f t="shared" si="68"/>
        <v>124</v>
      </c>
      <c r="S641" s="176">
        <f t="shared" si="69"/>
        <v>9.4728800611153546E-2</v>
      </c>
      <c r="T641" s="227"/>
    </row>
    <row r="642" spans="1:20" x14ac:dyDescent="0.2">
      <c r="A642" s="175" t="s">
        <v>391</v>
      </c>
      <c r="B642" s="164" t="s">
        <v>178</v>
      </c>
      <c r="C642" s="165" t="s">
        <v>178</v>
      </c>
      <c r="D642" s="157">
        <v>11</v>
      </c>
      <c r="E642" s="158">
        <v>10</v>
      </c>
      <c r="F642" s="158">
        <v>10</v>
      </c>
      <c r="G642" s="158">
        <v>1</v>
      </c>
      <c r="H642" s="181">
        <f t="shared" ref="H642:H705" si="70">IF((E642+G642)&lt;&gt;0,G642/(E642+G642),"")</f>
        <v>9.0909090909090912E-2</v>
      </c>
      <c r="I642" s="221">
        <v>5041</v>
      </c>
      <c r="J642" s="131">
        <v>4842</v>
      </c>
      <c r="K642" s="131">
        <v>4833</v>
      </c>
      <c r="L642" s="167">
        <f t="shared" ref="L642:L705" si="71">IF(J642&lt;&gt;0,K642/J642,"")</f>
        <v>0.9981412639405205</v>
      </c>
      <c r="M642" s="222">
        <v>0</v>
      </c>
      <c r="N642" s="131">
        <v>193</v>
      </c>
      <c r="O642" s="184">
        <f t="shared" ref="O642:O705" si="72">IF((J642+M642+N642)&lt;&gt;0,N642/(J642+M642+N642),"")</f>
        <v>3.8331678252234359E-2</v>
      </c>
      <c r="P642" s="159">
        <f t="shared" ref="P642:P705" si="73">IF(SUM(D642,I642)&gt;0,SUM(D642,I642),"")</f>
        <v>5052</v>
      </c>
      <c r="Q642" s="160">
        <f t="shared" ref="Q642:Q705" si="74">IF(SUM(E642,J642, M642)&gt;0,SUM(E642,J642, M642),"")</f>
        <v>4852</v>
      </c>
      <c r="R642" s="160">
        <f t="shared" ref="R642:R705" si="75">IF(SUM(G642,N642)&gt;0,SUM(G642,N642),"")</f>
        <v>194</v>
      </c>
      <c r="S642" s="176">
        <f t="shared" ref="S642:S705" si="76">IFERROR(IF((Q642+R642)&lt;&gt;0,R642/(Q642+R642),""),"")</f>
        <v>3.8446294094332145E-2</v>
      </c>
      <c r="T642" s="227"/>
    </row>
    <row r="643" spans="1:20" x14ac:dyDescent="0.2">
      <c r="A643" s="175" t="s">
        <v>391</v>
      </c>
      <c r="B643" s="164" t="s">
        <v>179</v>
      </c>
      <c r="C643" s="165" t="s">
        <v>301</v>
      </c>
      <c r="D643" s="157">
        <v>0</v>
      </c>
      <c r="E643" s="158">
        <v>0</v>
      </c>
      <c r="F643" s="158">
        <v>0</v>
      </c>
      <c r="G643" s="158">
        <v>0</v>
      </c>
      <c r="H643" s="181" t="str">
        <f t="shared" si="70"/>
        <v/>
      </c>
      <c r="I643" s="221">
        <v>57</v>
      </c>
      <c r="J643" s="131">
        <v>0</v>
      </c>
      <c r="K643" s="131">
        <v>0</v>
      </c>
      <c r="L643" s="167" t="str">
        <f t="shared" si="71"/>
        <v/>
      </c>
      <c r="M643" s="222">
        <v>5</v>
      </c>
      <c r="N643" s="131">
        <v>52</v>
      </c>
      <c r="O643" s="184">
        <f t="shared" si="72"/>
        <v>0.91228070175438591</v>
      </c>
      <c r="P643" s="159">
        <f t="shared" si="73"/>
        <v>57</v>
      </c>
      <c r="Q643" s="160">
        <f t="shared" si="74"/>
        <v>5</v>
      </c>
      <c r="R643" s="160">
        <f t="shared" si="75"/>
        <v>52</v>
      </c>
      <c r="S643" s="176">
        <f t="shared" si="76"/>
        <v>0.91228070175438591</v>
      </c>
      <c r="T643" s="227"/>
    </row>
    <row r="644" spans="1:20" x14ac:dyDescent="0.2">
      <c r="A644" s="175" t="s">
        <v>391</v>
      </c>
      <c r="B644" s="164" t="s">
        <v>180</v>
      </c>
      <c r="C644" s="165" t="s">
        <v>181</v>
      </c>
      <c r="D644" s="157">
        <v>0</v>
      </c>
      <c r="E644" s="158">
        <v>0</v>
      </c>
      <c r="F644" s="158">
        <v>0</v>
      </c>
      <c r="G644" s="158">
        <v>0</v>
      </c>
      <c r="H644" s="181" t="str">
        <f t="shared" si="70"/>
        <v/>
      </c>
      <c r="I644" s="221">
        <v>10558</v>
      </c>
      <c r="J644" s="131">
        <v>10224</v>
      </c>
      <c r="K644" s="131">
        <v>10189</v>
      </c>
      <c r="L644" s="167">
        <f t="shared" si="71"/>
        <v>0.99657668231611896</v>
      </c>
      <c r="M644" s="222">
        <v>1</v>
      </c>
      <c r="N644" s="131">
        <v>297</v>
      </c>
      <c r="O644" s="184">
        <f t="shared" si="72"/>
        <v>2.8226572894886903E-2</v>
      </c>
      <c r="P644" s="159">
        <f t="shared" si="73"/>
        <v>10558</v>
      </c>
      <c r="Q644" s="160">
        <f t="shared" si="74"/>
        <v>10225</v>
      </c>
      <c r="R644" s="160">
        <f t="shared" si="75"/>
        <v>297</v>
      </c>
      <c r="S644" s="176">
        <f t="shared" si="76"/>
        <v>2.8226572894886903E-2</v>
      </c>
      <c r="T644" s="227"/>
    </row>
    <row r="645" spans="1:20" x14ac:dyDescent="0.2">
      <c r="A645" s="175" t="s">
        <v>391</v>
      </c>
      <c r="B645" s="164" t="s">
        <v>180</v>
      </c>
      <c r="C645" s="165" t="s">
        <v>182</v>
      </c>
      <c r="D645" s="157">
        <v>11</v>
      </c>
      <c r="E645" s="158">
        <v>6</v>
      </c>
      <c r="F645" s="158">
        <v>6</v>
      </c>
      <c r="G645" s="158">
        <v>0</v>
      </c>
      <c r="H645" s="181">
        <f t="shared" si="70"/>
        <v>0</v>
      </c>
      <c r="I645" s="221">
        <v>17175</v>
      </c>
      <c r="J645" s="131">
        <v>15967</v>
      </c>
      <c r="K645" s="131">
        <v>15959</v>
      </c>
      <c r="L645" s="167">
        <f t="shared" si="71"/>
        <v>0.99949896661865101</v>
      </c>
      <c r="M645" s="222">
        <v>0</v>
      </c>
      <c r="N645" s="131">
        <v>1166</v>
      </c>
      <c r="O645" s="184">
        <f t="shared" si="72"/>
        <v>6.8055798750948457E-2</v>
      </c>
      <c r="P645" s="159">
        <f t="shared" si="73"/>
        <v>17186</v>
      </c>
      <c r="Q645" s="160">
        <f t="shared" si="74"/>
        <v>15973</v>
      </c>
      <c r="R645" s="160">
        <f t="shared" si="75"/>
        <v>1166</v>
      </c>
      <c r="S645" s="176">
        <f t="shared" si="76"/>
        <v>6.8031973860785341E-2</v>
      </c>
      <c r="T645" s="227"/>
    </row>
    <row r="646" spans="1:20" x14ac:dyDescent="0.2">
      <c r="A646" s="175" t="s">
        <v>391</v>
      </c>
      <c r="B646" s="164" t="s">
        <v>525</v>
      </c>
      <c r="C646" s="165" t="s">
        <v>116</v>
      </c>
      <c r="D646" s="157">
        <v>1</v>
      </c>
      <c r="E646" s="158">
        <v>1</v>
      </c>
      <c r="F646" s="158">
        <v>1</v>
      </c>
      <c r="G646" s="158">
        <v>0</v>
      </c>
      <c r="H646" s="181">
        <f t="shared" si="70"/>
        <v>0</v>
      </c>
      <c r="I646" s="221">
        <v>457</v>
      </c>
      <c r="J646" s="131">
        <v>435</v>
      </c>
      <c r="K646" s="131">
        <v>136</v>
      </c>
      <c r="L646" s="167">
        <f t="shared" si="71"/>
        <v>0.31264367816091954</v>
      </c>
      <c r="M646" s="222">
        <v>0</v>
      </c>
      <c r="N646" s="131">
        <v>13</v>
      </c>
      <c r="O646" s="184">
        <f t="shared" si="72"/>
        <v>2.9017857142857144E-2</v>
      </c>
      <c r="P646" s="159">
        <f t="shared" si="73"/>
        <v>458</v>
      </c>
      <c r="Q646" s="160">
        <f t="shared" si="74"/>
        <v>436</v>
      </c>
      <c r="R646" s="160">
        <f t="shared" si="75"/>
        <v>13</v>
      </c>
      <c r="S646" s="176">
        <f t="shared" si="76"/>
        <v>2.8953229398663696E-2</v>
      </c>
      <c r="T646" s="227"/>
    </row>
    <row r="647" spans="1:20" x14ac:dyDescent="0.2">
      <c r="A647" s="175" t="s">
        <v>391</v>
      </c>
      <c r="B647" s="164" t="s">
        <v>183</v>
      </c>
      <c r="C647" s="165" t="s">
        <v>184</v>
      </c>
      <c r="D647" s="157">
        <v>0</v>
      </c>
      <c r="E647" s="158">
        <v>0</v>
      </c>
      <c r="F647" s="158">
        <v>0</v>
      </c>
      <c r="G647" s="158">
        <v>0</v>
      </c>
      <c r="H647" s="181" t="str">
        <f t="shared" si="70"/>
        <v/>
      </c>
      <c r="I647" s="221">
        <v>6</v>
      </c>
      <c r="J647" s="131">
        <v>3</v>
      </c>
      <c r="K647" s="131">
        <v>3</v>
      </c>
      <c r="L647" s="167">
        <f t="shared" si="71"/>
        <v>1</v>
      </c>
      <c r="M647" s="222">
        <v>1</v>
      </c>
      <c r="N647" s="131">
        <v>1</v>
      </c>
      <c r="O647" s="184">
        <f t="shared" si="72"/>
        <v>0.2</v>
      </c>
      <c r="P647" s="159">
        <f t="shared" si="73"/>
        <v>6</v>
      </c>
      <c r="Q647" s="160">
        <f t="shared" si="74"/>
        <v>4</v>
      </c>
      <c r="R647" s="160">
        <f t="shared" si="75"/>
        <v>1</v>
      </c>
      <c r="S647" s="176">
        <f t="shared" si="76"/>
        <v>0.2</v>
      </c>
      <c r="T647" s="227"/>
    </row>
    <row r="648" spans="1:20" x14ac:dyDescent="0.2">
      <c r="A648" s="175" t="s">
        <v>391</v>
      </c>
      <c r="B648" s="164" t="s">
        <v>185</v>
      </c>
      <c r="C648" s="165" t="s">
        <v>186</v>
      </c>
      <c r="D648" s="157">
        <v>0</v>
      </c>
      <c r="E648" s="158">
        <v>0</v>
      </c>
      <c r="F648" s="158">
        <v>0</v>
      </c>
      <c r="G648" s="158">
        <v>0</v>
      </c>
      <c r="H648" s="181" t="str">
        <f t="shared" si="70"/>
        <v/>
      </c>
      <c r="I648" s="221">
        <v>4527</v>
      </c>
      <c r="J648" s="131">
        <v>2722</v>
      </c>
      <c r="K648" s="131">
        <v>2582</v>
      </c>
      <c r="L648" s="167">
        <f t="shared" si="71"/>
        <v>0.94856722997795739</v>
      </c>
      <c r="M648" s="222">
        <v>31</v>
      </c>
      <c r="N648" s="131">
        <v>1702</v>
      </c>
      <c r="O648" s="184">
        <f t="shared" si="72"/>
        <v>0.38204264870931537</v>
      </c>
      <c r="P648" s="159">
        <f t="shared" si="73"/>
        <v>4527</v>
      </c>
      <c r="Q648" s="160">
        <f t="shared" si="74"/>
        <v>2753</v>
      </c>
      <c r="R648" s="160">
        <f t="shared" si="75"/>
        <v>1702</v>
      </c>
      <c r="S648" s="176">
        <f t="shared" si="76"/>
        <v>0.38204264870931537</v>
      </c>
      <c r="T648" s="227"/>
    </row>
    <row r="649" spans="1:20" x14ac:dyDescent="0.2">
      <c r="A649" s="175" t="s">
        <v>391</v>
      </c>
      <c r="B649" s="164" t="s">
        <v>187</v>
      </c>
      <c r="C649" s="165" t="s">
        <v>188</v>
      </c>
      <c r="D649" s="157">
        <v>3</v>
      </c>
      <c r="E649" s="158">
        <v>3</v>
      </c>
      <c r="F649" s="158">
        <v>3</v>
      </c>
      <c r="G649" s="158">
        <v>0</v>
      </c>
      <c r="H649" s="181">
        <f t="shared" si="70"/>
        <v>0</v>
      </c>
      <c r="I649" s="221">
        <v>336</v>
      </c>
      <c r="J649" s="131">
        <v>248</v>
      </c>
      <c r="K649" s="131">
        <v>180</v>
      </c>
      <c r="L649" s="167">
        <f t="shared" si="71"/>
        <v>0.72580645161290325</v>
      </c>
      <c r="M649" s="222">
        <v>6</v>
      </c>
      <c r="N649" s="131">
        <v>81</v>
      </c>
      <c r="O649" s="184">
        <f t="shared" si="72"/>
        <v>0.2417910447761194</v>
      </c>
      <c r="P649" s="159">
        <f t="shared" si="73"/>
        <v>339</v>
      </c>
      <c r="Q649" s="160">
        <f t="shared" si="74"/>
        <v>257</v>
      </c>
      <c r="R649" s="160">
        <f t="shared" si="75"/>
        <v>81</v>
      </c>
      <c r="S649" s="176">
        <f t="shared" si="76"/>
        <v>0.23964497041420119</v>
      </c>
      <c r="T649" s="227"/>
    </row>
    <row r="650" spans="1:20" x14ac:dyDescent="0.2">
      <c r="A650" s="175" t="s">
        <v>391</v>
      </c>
      <c r="B650" s="164" t="s">
        <v>193</v>
      </c>
      <c r="C650" s="165" t="s">
        <v>250</v>
      </c>
      <c r="D650" s="157">
        <v>0</v>
      </c>
      <c r="E650" s="158">
        <v>0</v>
      </c>
      <c r="F650" s="158">
        <v>0</v>
      </c>
      <c r="G650" s="158">
        <v>0</v>
      </c>
      <c r="H650" s="181" t="str">
        <f t="shared" si="70"/>
        <v/>
      </c>
      <c r="I650" s="221">
        <v>16</v>
      </c>
      <c r="J650" s="131">
        <v>16</v>
      </c>
      <c r="K650" s="131">
        <v>15</v>
      </c>
      <c r="L650" s="167">
        <f t="shared" si="71"/>
        <v>0.9375</v>
      </c>
      <c r="M650" s="222">
        <v>0</v>
      </c>
      <c r="N650" s="131">
        <v>0</v>
      </c>
      <c r="O650" s="184">
        <f t="shared" si="72"/>
        <v>0</v>
      </c>
      <c r="P650" s="159">
        <f t="shared" si="73"/>
        <v>16</v>
      </c>
      <c r="Q650" s="160">
        <f t="shared" si="74"/>
        <v>16</v>
      </c>
      <c r="R650" s="160" t="str">
        <f t="shared" si="75"/>
        <v/>
      </c>
      <c r="S650" s="176" t="str">
        <f t="shared" si="76"/>
        <v/>
      </c>
      <c r="T650" s="227"/>
    </row>
    <row r="651" spans="1:20" x14ac:dyDescent="0.2">
      <c r="A651" s="175" t="s">
        <v>391</v>
      </c>
      <c r="B651" s="164" t="s">
        <v>527</v>
      </c>
      <c r="C651" s="165" t="s">
        <v>194</v>
      </c>
      <c r="D651" s="157">
        <v>0</v>
      </c>
      <c r="E651" s="158">
        <v>0</v>
      </c>
      <c r="F651" s="158">
        <v>0</v>
      </c>
      <c r="G651" s="158">
        <v>0</v>
      </c>
      <c r="H651" s="181" t="str">
        <f t="shared" si="70"/>
        <v/>
      </c>
      <c r="I651" s="221">
        <v>279</v>
      </c>
      <c r="J651" s="131">
        <v>248</v>
      </c>
      <c r="K651" s="131">
        <v>228</v>
      </c>
      <c r="L651" s="167">
        <f t="shared" si="71"/>
        <v>0.91935483870967738</v>
      </c>
      <c r="M651" s="222">
        <v>2</v>
      </c>
      <c r="N651" s="131">
        <v>18</v>
      </c>
      <c r="O651" s="184">
        <f t="shared" si="72"/>
        <v>6.7164179104477612E-2</v>
      </c>
      <c r="P651" s="159">
        <f t="shared" si="73"/>
        <v>279</v>
      </c>
      <c r="Q651" s="160">
        <f t="shared" si="74"/>
        <v>250</v>
      </c>
      <c r="R651" s="160">
        <f t="shared" si="75"/>
        <v>18</v>
      </c>
      <c r="S651" s="176">
        <f t="shared" si="76"/>
        <v>6.7164179104477612E-2</v>
      </c>
      <c r="T651" s="227"/>
    </row>
    <row r="652" spans="1:20" x14ac:dyDescent="0.2">
      <c r="A652" s="175" t="s">
        <v>391</v>
      </c>
      <c r="B652" s="164" t="s">
        <v>380</v>
      </c>
      <c r="C652" s="165" t="s">
        <v>381</v>
      </c>
      <c r="D652" s="157">
        <v>0</v>
      </c>
      <c r="E652" s="158">
        <v>0</v>
      </c>
      <c r="F652" s="158">
        <v>0</v>
      </c>
      <c r="G652" s="158">
        <v>0</v>
      </c>
      <c r="H652" s="181" t="str">
        <f t="shared" si="70"/>
        <v/>
      </c>
      <c r="I652" s="221">
        <v>4629</v>
      </c>
      <c r="J652" s="131">
        <v>2977</v>
      </c>
      <c r="K652" s="131">
        <v>1248</v>
      </c>
      <c r="L652" s="167">
        <f t="shared" si="71"/>
        <v>0.41921397379912662</v>
      </c>
      <c r="M652" s="222">
        <v>109</v>
      </c>
      <c r="N652" s="131">
        <v>1487</v>
      </c>
      <c r="O652" s="184">
        <f t="shared" si="72"/>
        <v>0.32516947299365845</v>
      </c>
      <c r="P652" s="159">
        <f t="shared" si="73"/>
        <v>4629</v>
      </c>
      <c r="Q652" s="160">
        <f t="shared" si="74"/>
        <v>3086</v>
      </c>
      <c r="R652" s="160">
        <f t="shared" si="75"/>
        <v>1487</v>
      </c>
      <c r="S652" s="176">
        <f t="shared" si="76"/>
        <v>0.32516947299365845</v>
      </c>
      <c r="T652" s="227"/>
    </row>
    <row r="653" spans="1:20" x14ac:dyDescent="0.2">
      <c r="A653" s="175" t="s">
        <v>391</v>
      </c>
      <c r="B653" s="164" t="s">
        <v>474</v>
      </c>
      <c r="C653" s="165" t="s">
        <v>195</v>
      </c>
      <c r="D653" s="157">
        <v>0</v>
      </c>
      <c r="E653" s="158">
        <v>0</v>
      </c>
      <c r="F653" s="158">
        <v>0</v>
      </c>
      <c r="G653" s="158">
        <v>0</v>
      </c>
      <c r="H653" s="181" t="str">
        <f t="shared" si="70"/>
        <v/>
      </c>
      <c r="I653" s="221">
        <v>3968</v>
      </c>
      <c r="J653" s="131">
        <v>2925</v>
      </c>
      <c r="K653" s="131">
        <v>968</v>
      </c>
      <c r="L653" s="167">
        <f t="shared" si="71"/>
        <v>0.33094017094017092</v>
      </c>
      <c r="M653" s="222">
        <v>24</v>
      </c>
      <c r="N653" s="131">
        <v>1009</v>
      </c>
      <c r="O653" s="184">
        <f t="shared" si="72"/>
        <v>0.25492673067205657</v>
      </c>
      <c r="P653" s="159">
        <f t="shared" si="73"/>
        <v>3968</v>
      </c>
      <c r="Q653" s="160">
        <f t="shared" si="74"/>
        <v>2949</v>
      </c>
      <c r="R653" s="160">
        <f t="shared" si="75"/>
        <v>1009</v>
      </c>
      <c r="S653" s="176">
        <f t="shared" si="76"/>
        <v>0.25492673067205657</v>
      </c>
      <c r="T653" s="227"/>
    </row>
    <row r="654" spans="1:20" x14ac:dyDescent="0.2">
      <c r="A654" s="175" t="s">
        <v>391</v>
      </c>
      <c r="B654" s="164" t="s">
        <v>196</v>
      </c>
      <c r="C654" s="165" t="s">
        <v>197</v>
      </c>
      <c r="D654" s="157">
        <v>1</v>
      </c>
      <c r="E654" s="158">
        <v>0</v>
      </c>
      <c r="F654" s="158">
        <v>0</v>
      </c>
      <c r="G654" s="158">
        <v>0</v>
      </c>
      <c r="H654" s="181" t="str">
        <f t="shared" si="70"/>
        <v/>
      </c>
      <c r="I654" s="221">
        <v>40877</v>
      </c>
      <c r="J654" s="131">
        <v>37590</v>
      </c>
      <c r="K654" s="131">
        <v>37574</v>
      </c>
      <c r="L654" s="167">
        <f t="shared" si="71"/>
        <v>0.9995743548816175</v>
      </c>
      <c r="M654" s="222">
        <v>1</v>
      </c>
      <c r="N654" s="131">
        <v>3144</v>
      </c>
      <c r="O654" s="184">
        <f t="shared" si="72"/>
        <v>7.7181784706026754E-2</v>
      </c>
      <c r="P654" s="159">
        <f t="shared" si="73"/>
        <v>40878</v>
      </c>
      <c r="Q654" s="160">
        <f t="shared" si="74"/>
        <v>37591</v>
      </c>
      <c r="R654" s="160">
        <f t="shared" si="75"/>
        <v>3144</v>
      </c>
      <c r="S654" s="176">
        <f t="shared" si="76"/>
        <v>7.7181784706026754E-2</v>
      </c>
      <c r="T654" s="227"/>
    </row>
    <row r="655" spans="1:20" x14ac:dyDescent="0.2">
      <c r="A655" s="175" t="s">
        <v>391</v>
      </c>
      <c r="B655" s="164" t="s">
        <v>346</v>
      </c>
      <c r="C655" s="165" t="s">
        <v>347</v>
      </c>
      <c r="D655" s="157">
        <v>0</v>
      </c>
      <c r="E655" s="158">
        <v>0</v>
      </c>
      <c r="F655" s="158">
        <v>0</v>
      </c>
      <c r="G655" s="158">
        <v>0</v>
      </c>
      <c r="H655" s="181" t="str">
        <f t="shared" si="70"/>
        <v/>
      </c>
      <c r="I655" s="221">
        <v>796</v>
      </c>
      <c r="J655" s="131">
        <v>649</v>
      </c>
      <c r="K655" s="131">
        <v>341</v>
      </c>
      <c r="L655" s="167">
        <f t="shared" si="71"/>
        <v>0.52542372881355937</v>
      </c>
      <c r="M655" s="222">
        <v>0</v>
      </c>
      <c r="N655" s="131">
        <v>137</v>
      </c>
      <c r="O655" s="184">
        <f t="shared" si="72"/>
        <v>0.17430025445292621</v>
      </c>
      <c r="P655" s="159">
        <f t="shared" si="73"/>
        <v>796</v>
      </c>
      <c r="Q655" s="160">
        <f t="shared" si="74"/>
        <v>649</v>
      </c>
      <c r="R655" s="160">
        <f t="shared" si="75"/>
        <v>137</v>
      </c>
      <c r="S655" s="176">
        <f t="shared" si="76"/>
        <v>0.17430025445292621</v>
      </c>
      <c r="T655" s="227"/>
    </row>
    <row r="656" spans="1:20" ht="29" x14ac:dyDescent="0.2">
      <c r="A656" s="175" t="s">
        <v>391</v>
      </c>
      <c r="B656" s="164" t="s">
        <v>198</v>
      </c>
      <c r="C656" s="165" t="s">
        <v>199</v>
      </c>
      <c r="D656" s="157">
        <v>3</v>
      </c>
      <c r="E656" s="158">
        <v>3</v>
      </c>
      <c r="F656" s="158">
        <v>2</v>
      </c>
      <c r="G656" s="158">
        <v>0</v>
      </c>
      <c r="H656" s="181">
        <f t="shared" si="70"/>
        <v>0</v>
      </c>
      <c r="I656" s="221">
        <v>154</v>
      </c>
      <c r="J656" s="131">
        <v>145</v>
      </c>
      <c r="K656" s="131">
        <v>83</v>
      </c>
      <c r="L656" s="167">
        <f t="shared" si="71"/>
        <v>0.57241379310344831</v>
      </c>
      <c r="M656" s="222">
        <v>0</v>
      </c>
      <c r="N656" s="131">
        <v>8</v>
      </c>
      <c r="O656" s="184">
        <f t="shared" si="72"/>
        <v>5.2287581699346407E-2</v>
      </c>
      <c r="P656" s="159">
        <f t="shared" si="73"/>
        <v>157</v>
      </c>
      <c r="Q656" s="160">
        <f t="shared" si="74"/>
        <v>148</v>
      </c>
      <c r="R656" s="160">
        <f t="shared" si="75"/>
        <v>8</v>
      </c>
      <c r="S656" s="176">
        <f t="shared" si="76"/>
        <v>5.128205128205128E-2</v>
      </c>
      <c r="T656" s="227"/>
    </row>
    <row r="657" spans="1:20" x14ac:dyDescent="0.2">
      <c r="A657" s="175" t="s">
        <v>391</v>
      </c>
      <c r="B657" s="164" t="s">
        <v>200</v>
      </c>
      <c r="C657" s="165" t="s">
        <v>201</v>
      </c>
      <c r="D657" s="157">
        <v>0</v>
      </c>
      <c r="E657" s="158">
        <v>0</v>
      </c>
      <c r="F657" s="158">
        <v>0</v>
      </c>
      <c r="G657" s="158">
        <v>0</v>
      </c>
      <c r="H657" s="181" t="str">
        <f t="shared" si="70"/>
        <v/>
      </c>
      <c r="I657" s="221">
        <v>17590</v>
      </c>
      <c r="J657" s="131">
        <v>15011</v>
      </c>
      <c r="K657" s="131">
        <v>14846</v>
      </c>
      <c r="L657" s="167">
        <f t="shared" si="71"/>
        <v>0.98900806075544601</v>
      </c>
      <c r="M657" s="222">
        <v>17</v>
      </c>
      <c r="N657" s="131">
        <v>2512</v>
      </c>
      <c r="O657" s="184">
        <f t="shared" si="72"/>
        <v>0.14321550741163055</v>
      </c>
      <c r="P657" s="159">
        <f t="shared" si="73"/>
        <v>17590</v>
      </c>
      <c r="Q657" s="160">
        <f t="shared" si="74"/>
        <v>15028</v>
      </c>
      <c r="R657" s="160">
        <f t="shared" si="75"/>
        <v>2512</v>
      </c>
      <c r="S657" s="176">
        <f t="shared" si="76"/>
        <v>0.14321550741163055</v>
      </c>
      <c r="T657" s="227"/>
    </row>
    <row r="658" spans="1:20" x14ac:dyDescent="0.2">
      <c r="A658" s="175" t="s">
        <v>391</v>
      </c>
      <c r="B658" s="164" t="s">
        <v>539</v>
      </c>
      <c r="C658" s="165" t="s">
        <v>202</v>
      </c>
      <c r="D658" s="157">
        <v>0</v>
      </c>
      <c r="E658" s="158">
        <v>0</v>
      </c>
      <c r="F658" s="158">
        <v>0</v>
      </c>
      <c r="G658" s="158">
        <v>0</v>
      </c>
      <c r="H658" s="181" t="str">
        <f t="shared" si="70"/>
        <v/>
      </c>
      <c r="I658" s="221">
        <v>76163</v>
      </c>
      <c r="J658" s="131">
        <v>45950</v>
      </c>
      <c r="K658" s="131">
        <v>45780</v>
      </c>
      <c r="L658" s="167">
        <f t="shared" si="71"/>
        <v>0.99630032644178457</v>
      </c>
      <c r="M658" s="222">
        <v>9491</v>
      </c>
      <c r="N658" s="131">
        <v>20626</v>
      </c>
      <c r="O658" s="184">
        <f t="shared" si="72"/>
        <v>0.2711556916928497</v>
      </c>
      <c r="P658" s="159">
        <f t="shared" si="73"/>
        <v>76163</v>
      </c>
      <c r="Q658" s="160">
        <f t="shared" si="74"/>
        <v>55441</v>
      </c>
      <c r="R658" s="160">
        <f t="shared" si="75"/>
        <v>20626</v>
      </c>
      <c r="S658" s="176">
        <f t="shared" si="76"/>
        <v>0.2711556916928497</v>
      </c>
      <c r="T658" s="227"/>
    </row>
    <row r="659" spans="1:20" x14ac:dyDescent="0.2">
      <c r="A659" s="175" t="s">
        <v>391</v>
      </c>
      <c r="B659" s="164" t="s">
        <v>539</v>
      </c>
      <c r="C659" s="165" t="s">
        <v>203</v>
      </c>
      <c r="D659" s="157">
        <v>7</v>
      </c>
      <c r="E659" s="158">
        <v>6</v>
      </c>
      <c r="F659" s="158">
        <v>4</v>
      </c>
      <c r="G659" s="158">
        <v>1</v>
      </c>
      <c r="H659" s="181">
        <f t="shared" si="70"/>
        <v>0.14285714285714285</v>
      </c>
      <c r="I659" s="221">
        <v>139661</v>
      </c>
      <c r="J659" s="131">
        <v>109026</v>
      </c>
      <c r="K659" s="131">
        <v>108519</v>
      </c>
      <c r="L659" s="167">
        <f t="shared" si="71"/>
        <v>0.99534973309118924</v>
      </c>
      <c r="M659" s="222">
        <v>457</v>
      </c>
      <c r="N659" s="131">
        <v>29954</v>
      </c>
      <c r="O659" s="184">
        <f t="shared" si="72"/>
        <v>0.21482103028607902</v>
      </c>
      <c r="P659" s="159">
        <f t="shared" si="73"/>
        <v>139668</v>
      </c>
      <c r="Q659" s="160">
        <f t="shared" si="74"/>
        <v>109489</v>
      </c>
      <c r="R659" s="160">
        <f t="shared" si="75"/>
        <v>29955</v>
      </c>
      <c r="S659" s="176">
        <f t="shared" si="76"/>
        <v>0.21481741774475777</v>
      </c>
      <c r="T659" s="227"/>
    </row>
    <row r="660" spans="1:20" x14ac:dyDescent="0.2">
      <c r="A660" s="175" t="s">
        <v>391</v>
      </c>
      <c r="B660" s="164" t="s">
        <v>539</v>
      </c>
      <c r="C660" s="165" t="s">
        <v>382</v>
      </c>
      <c r="D660" s="157">
        <v>3</v>
      </c>
      <c r="E660" s="158">
        <v>2</v>
      </c>
      <c r="F660" s="158">
        <v>1</v>
      </c>
      <c r="G660" s="158">
        <v>1</v>
      </c>
      <c r="H660" s="181">
        <f t="shared" si="70"/>
        <v>0.33333333333333331</v>
      </c>
      <c r="I660" s="221">
        <v>37638</v>
      </c>
      <c r="J660" s="131">
        <v>32412</v>
      </c>
      <c r="K660" s="131">
        <v>32383</v>
      </c>
      <c r="L660" s="167">
        <f t="shared" si="71"/>
        <v>0.99910526965321489</v>
      </c>
      <c r="M660" s="222">
        <v>258</v>
      </c>
      <c r="N660" s="131">
        <v>4915</v>
      </c>
      <c r="O660" s="184">
        <f t="shared" si="72"/>
        <v>0.13077025409072768</v>
      </c>
      <c r="P660" s="159">
        <f t="shared" si="73"/>
        <v>37641</v>
      </c>
      <c r="Q660" s="160">
        <f t="shared" si="74"/>
        <v>32672</v>
      </c>
      <c r="R660" s="160">
        <f t="shared" si="75"/>
        <v>4916</v>
      </c>
      <c r="S660" s="176">
        <f t="shared" si="76"/>
        <v>0.13078642119825476</v>
      </c>
      <c r="T660" s="227"/>
    </row>
    <row r="661" spans="1:20" x14ac:dyDescent="0.2">
      <c r="A661" s="175" t="s">
        <v>391</v>
      </c>
      <c r="B661" s="164" t="s">
        <v>348</v>
      </c>
      <c r="C661" s="165" t="s">
        <v>349</v>
      </c>
      <c r="D661" s="157">
        <v>0</v>
      </c>
      <c r="E661" s="158">
        <v>0</v>
      </c>
      <c r="F661" s="158">
        <v>0</v>
      </c>
      <c r="G661" s="158">
        <v>0</v>
      </c>
      <c r="H661" s="181" t="str">
        <f t="shared" si="70"/>
        <v/>
      </c>
      <c r="I661" s="221">
        <v>4979</v>
      </c>
      <c r="J661" s="131">
        <v>4109</v>
      </c>
      <c r="K661" s="131">
        <v>1901</v>
      </c>
      <c r="L661" s="167">
        <f t="shared" si="71"/>
        <v>0.4626429788269652</v>
      </c>
      <c r="M661" s="222">
        <v>377</v>
      </c>
      <c r="N661" s="131">
        <v>488</v>
      </c>
      <c r="O661" s="184">
        <f t="shared" si="72"/>
        <v>9.8110172899075185E-2</v>
      </c>
      <c r="P661" s="159">
        <f t="shared" si="73"/>
        <v>4979</v>
      </c>
      <c r="Q661" s="160">
        <f t="shared" si="74"/>
        <v>4486</v>
      </c>
      <c r="R661" s="160">
        <f t="shared" si="75"/>
        <v>488</v>
      </c>
      <c r="S661" s="176">
        <f t="shared" si="76"/>
        <v>9.8110172899075185E-2</v>
      </c>
      <c r="T661" s="227"/>
    </row>
    <row r="662" spans="1:20" x14ac:dyDescent="0.2">
      <c r="A662" s="175" t="s">
        <v>391</v>
      </c>
      <c r="B662" s="164" t="s">
        <v>204</v>
      </c>
      <c r="C662" s="165" t="s">
        <v>205</v>
      </c>
      <c r="D662" s="157">
        <v>2</v>
      </c>
      <c r="E662" s="158">
        <v>0</v>
      </c>
      <c r="F662" s="158">
        <v>0</v>
      </c>
      <c r="G662" s="158">
        <v>2</v>
      </c>
      <c r="H662" s="181">
        <f t="shared" si="70"/>
        <v>1</v>
      </c>
      <c r="I662" s="221">
        <v>4285</v>
      </c>
      <c r="J662" s="131">
        <v>3077</v>
      </c>
      <c r="K662" s="131">
        <v>1880</v>
      </c>
      <c r="L662" s="167">
        <f t="shared" si="71"/>
        <v>0.61098472538186543</v>
      </c>
      <c r="M662" s="222">
        <v>11</v>
      </c>
      <c r="N662" s="131">
        <v>1078</v>
      </c>
      <c r="O662" s="184">
        <f t="shared" si="72"/>
        <v>0.25876140182429186</v>
      </c>
      <c r="P662" s="159">
        <f t="shared" si="73"/>
        <v>4287</v>
      </c>
      <c r="Q662" s="160">
        <f t="shared" si="74"/>
        <v>3088</v>
      </c>
      <c r="R662" s="160">
        <f t="shared" si="75"/>
        <v>1080</v>
      </c>
      <c r="S662" s="176">
        <f t="shared" si="76"/>
        <v>0.25911708253358923</v>
      </c>
      <c r="T662" s="227"/>
    </row>
    <row r="663" spans="1:20" ht="29" x14ac:dyDescent="0.2">
      <c r="A663" s="175" t="s">
        <v>391</v>
      </c>
      <c r="B663" s="164" t="s">
        <v>209</v>
      </c>
      <c r="C663" s="165" t="s">
        <v>211</v>
      </c>
      <c r="D663" s="157">
        <v>2</v>
      </c>
      <c r="E663" s="158">
        <v>2</v>
      </c>
      <c r="F663" s="158">
        <v>2</v>
      </c>
      <c r="G663" s="158">
        <v>0</v>
      </c>
      <c r="H663" s="181">
        <f t="shared" si="70"/>
        <v>0</v>
      </c>
      <c r="I663" s="221">
        <v>26024</v>
      </c>
      <c r="J663" s="131">
        <v>19428</v>
      </c>
      <c r="K663" s="131">
        <v>19218</v>
      </c>
      <c r="L663" s="167">
        <f t="shared" si="71"/>
        <v>0.98919085855466338</v>
      </c>
      <c r="M663" s="222">
        <v>167</v>
      </c>
      <c r="N663" s="131">
        <v>6283</v>
      </c>
      <c r="O663" s="184">
        <f t="shared" si="72"/>
        <v>0.24279310611330088</v>
      </c>
      <c r="P663" s="159">
        <f t="shared" si="73"/>
        <v>26026</v>
      </c>
      <c r="Q663" s="160">
        <f t="shared" si="74"/>
        <v>19597</v>
      </c>
      <c r="R663" s="160">
        <f t="shared" si="75"/>
        <v>6283</v>
      </c>
      <c r="S663" s="176">
        <f t="shared" si="76"/>
        <v>0.242774343122102</v>
      </c>
      <c r="T663" s="227"/>
    </row>
    <row r="664" spans="1:20" x14ac:dyDescent="0.2">
      <c r="A664" s="175" t="s">
        <v>391</v>
      </c>
      <c r="B664" s="164" t="s">
        <v>212</v>
      </c>
      <c r="C664" s="165" t="s">
        <v>213</v>
      </c>
      <c r="D664" s="157">
        <v>110</v>
      </c>
      <c r="E664" s="158">
        <v>110</v>
      </c>
      <c r="F664" s="158">
        <v>86</v>
      </c>
      <c r="G664" s="158">
        <v>0</v>
      </c>
      <c r="H664" s="181">
        <f t="shared" si="70"/>
        <v>0</v>
      </c>
      <c r="I664" s="221">
        <v>1385</v>
      </c>
      <c r="J664" s="131">
        <v>1355</v>
      </c>
      <c r="K664" s="131">
        <v>1351</v>
      </c>
      <c r="L664" s="167">
        <f t="shared" si="71"/>
        <v>0.99704797047970484</v>
      </c>
      <c r="M664" s="222">
        <v>5</v>
      </c>
      <c r="N664" s="131">
        <v>18</v>
      </c>
      <c r="O664" s="184">
        <f t="shared" si="72"/>
        <v>1.3062409288824383E-2</v>
      </c>
      <c r="P664" s="159">
        <f t="shared" si="73"/>
        <v>1495</v>
      </c>
      <c r="Q664" s="160">
        <f t="shared" si="74"/>
        <v>1470</v>
      </c>
      <c r="R664" s="160">
        <f t="shared" si="75"/>
        <v>18</v>
      </c>
      <c r="S664" s="176">
        <f t="shared" si="76"/>
        <v>1.2096774193548387E-2</v>
      </c>
      <c r="T664" s="227"/>
    </row>
    <row r="665" spans="1:20" x14ac:dyDescent="0.2">
      <c r="A665" s="175" t="s">
        <v>391</v>
      </c>
      <c r="B665" s="164" t="s">
        <v>212</v>
      </c>
      <c r="C665" s="165" t="s">
        <v>214</v>
      </c>
      <c r="D665" s="157">
        <v>901</v>
      </c>
      <c r="E665" s="158">
        <v>892</v>
      </c>
      <c r="F665" s="158">
        <v>806</v>
      </c>
      <c r="G665" s="158">
        <v>5</v>
      </c>
      <c r="H665" s="181">
        <f t="shared" si="70"/>
        <v>5.5741360089186179E-3</v>
      </c>
      <c r="I665" s="221">
        <v>25272</v>
      </c>
      <c r="J665" s="131">
        <v>23722</v>
      </c>
      <c r="K665" s="131">
        <v>22124</v>
      </c>
      <c r="L665" s="167">
        <f t="shared" si="71"/>
        <v>0.93263637130090216</v>
      </c>
      <c r="M665" s="222">
        <v>25</v>
      </c>
      <c r="N665" s="131">
        <v>1450</v>
      </c>
      <c r="O665" s="184">
        <f t="shared" si="72"/>
        <v>5.7546533317458425E-2</v>
      </c>
      <c r="P665" s="159">
        <f t="shared" si="73"/>
        <v>26173</v>
      </c>
      <c r="Q665" s="160">
        <f t="shared" si="74"/>
        <v>24639</v>
      </c>
      <c r="R665" s="160">
        <f t="shared" si="75"/>
        <v>1455</v>
      </c>
      <c r="S665" s="176">
        <f t="shared" si="76"/>
        <v>5.575994481489998E-2</v>
      </c>
      <c r="T665" s="227"/>
    </row>
    <row r="666" spans="1:20" x14ac:dyDescent="0.2">
      <c r="A666" s="175" t="s">
        <v>391</v>
      </c>
      <c r="B666" s="164" t="s">
        <v>216</v>
      </c>
      <c r="C666" s="165" t="s">
        <v>304</v>
      </c>
      <c r="D666" s="157">
        <v>0</v>
      </c>
      <c r="E666" s="158">
        <v>0</v>
      </c>
      <c r="F666" s="158">
        <v>0</v>
      </c>
      <c r="G666" s="158">
        <v>0</v>
      </c>
      <c r="H666" s="181" t="str">
        <f t="shared" si="70"/>
        <v/>
      </c>
      <c r="I666" s="221">
        <v>17</v>
      </c>
      <c r="J666" s="131">
        <v>16</v>
      </c>
      <c r="K666" s="131">
        <v>13</v>
      </c>
      <c r="L666" s="167">
        <f t="shared" si="71"/>
        <v>0.8125</v>
      </c>
      <c r="M666" s="222">
        <v>0</v>
      </c>
      <c r="N666" s="131">
        <v>1</v>
      </c>
      <c r="O666" s="184">
        <f t="shared" si="72"/>
        <v>5.8823529411764705E-2</v>
      </c>
      <c r="P666" s="159">
        <f t="shared" si="73"/>
        <v>17</v>
      </c>
      <c r="Q666" s="160">
        <f t="shared" si="74"/>
        <v>16</v>
      </c>
      <c r="R666" s="160">
        <f t="shared" si="75"/>
        <v>1</v>
      </c>
      <c r="S666" s="176">
        <f t="shared" si="76"/>
        <v>5.8823529411764705E-2</v>
      </c>
      <c r="T666" s="227"/>
    </row>
    <row r="667" spans="1:20" x14ac:dyDescent="0.2">
      <c r="A667" s="175" t="s">
        <v>391</v>
      </c>
      <c r="B667" s="164" t="s">
        <v>217</v>
      </c>
      <c r="C667" s="165" t="s">
        <v>350</v>
      </c>
      <c r="D667" s="157">
        <v>53</v>
      </c>
      <c r="E667" s="158">
        <v>53</v>
      </c>
      <c r="F667" s="158">
        <v>31</v>
      </c>
      <c r="G667" s="158">
        <v>0</v>
      </c>
      <c r="H667" s="181">
        <f t="shared" si="70"/>
        <v>0</v>
      </c>
      <c r="I667" s="221">
        <v>1250</v>
      </c>
      <c r="J667" s="131">
        <v>1235</v>
      </c>
      <c r="K667" s="131">
        <v>1102</v>
      </c>
      <c r="L667" s="167">
        <f t="shared" si="71"/>
        <v>0.89230769230769236</v>
      </c>
      <c r="M667" s="222">
        <v>0</v>
      </c>
      <c r="N667" s="131">
        <v>10</v>
      </c>
      <c r="O667" s="184">
        <f t="shared" si="72"/>
        <v>8.0321285140562242E-3</v>
      </c>
      <c r="P667" s="159">
        <f t="shared" si="73"/>
        <v>1303</v>
      </c>
      <c r="Q667" s="160">
        <f t="shared" si="74"/>
        <v>1288</v>
      </c>
      <c r="R667" s="160">
        <f t="shared" si="75"/>
        <v>10</v>
      </c>
      <c r="S667" s="176">
        <f t="shared" si="76"/>
        <v>7.7041602465331279E-3</v>
      </c>
      <c r="T667" s="227"/>
    </row>
    <row r="668" spans="1:20" x14ac:dyDescent="0.2">
      <c r="A668" s="175" t="s">
        <v>391</v>
      </c>
      <c r="B668" s="164" t="s">
        <v>217</v>
      </c>
      <c r="C668" s="165" t="s">
        <v>305</v>
      </c>
      <c r="D668" s="157">
        <v>7</v>
      </c>
      <c r="E668" s="158">
        <v>7</v>
      </c>
      <c r="F668" s="158">
        <v>4</v>
      </c>
      <c r="G668" s="158">
        <v>0</v>
      </c>
      <c r="H668" s="181">
        <f t="shared" si="70"/>
        <v>0</v>
      </c>
      <c r="I668" s="221">
        <v>1799</v>
      </c>
      <c r="J668" s="131">
        <v>1737</v>
      </c>
      <c r="K668" s="131">
        <v>1242</v>
      </c>
      <c r="L668" s="167">
        <f t="shared" si="71"/>
        <v>0.71502590673575128</v>
      </c>
      <c r="M668" s="222">
        <v>0</v>
      </c>
      <c r="N668" s="131">
        <v>42</v>
      </c>
      <c r="O668" s="184">
        <f t="shared" si="72"/>
        <v>2.3608768971332208E-2</v>
      </c>
      <c r="P668" s="159">
        <f t="shared" si="73"/>
        <v>1806</v>
      </c>
      <c r="Q668" s="160">
        <f t="shared" si="74"/>
        <v>1744</v>
      </c>
      <c r="R668" s="160">
        <f t="shared" si="75"/>
        <v>42</v>
      </c>
      <c r="S668" s="176">
        <f t="shared" si="76"/>
        <v>2.3516237402015677E-2</v>
      </c>
      <c r="T668" s="227"/>
    </row>
    <row r="669" spans="1:20" x14ac:dyDescent="0.2">
      <c r="A669" s="175" t="s">
        <v>391</v>
      </c>
      <c r="B669" s="164" t="s">
        <v>217</v>
      </c>
      <c r="C669" s="165" t="s">
        <v>218</v>
      </c>
      <c r="D669" s="157">
        <v>39</v>
      </c>
      <c r="E669" s="158">
        <v>39</v>
      </c>
      <c r="F669" s="158">
        <v>25</v>
      </c>
      <c r="G669" s="158">
        <v>0</v>
      </c>
      <c r="H669" s="181">
        <f t="shared" si="70"/>
        <v>0</v>
      </c>
      <c r="I669" s="221">
        <v>2324</v>
      </c>
      <c r="J669" s="131">
        <v>2195</v>
      </c>
      <c r="K669" s="131">
        <v>2173</v>
      </c>
      <c r="L669" s="167">
        <f t="shared" si="71"/>
        <v>0.98997722095671981</v>
      </c>
      <c r="M669" s="222">
        <v>6</v>
      </c>
      <c r="N669" s="131">
        <v>109</v>
      </c>
      <c r="O669" s="184">
        <f t="shared" si="72"/>
        <v>4.7186147186147186E-2</v>
      </c>
      <c r="P669" s="159">
        <f t="shared" si="73"/>
        <v>2363</v>
      </c>
      <c r="Q669" s="160">
        <f t="shared" si="74"/>
        <v>2240</v>
      </c>
      <c r="R669" s="160">
        <f t="shared" si="75"/>
        <v>109</v>
      </c>
      <c r="S669" s="176">
        <f t="shared" si="76"/>
        <v>4.6402724563644103E-2</v>
      </c>
      <c r="T669" s="227"/>
    </row>
    <row r="670" spans="1:20" x14ac:dyDescent="0.2">
      <c r="A670" s="175" t="s">
        <v>391</v>
      </c>
      <c r="B670" s="164" t="s">
        <v>217</v>
      </c>
      <c r="C670" s="165" t="s">
        <v>306</v>
      </c>
      <c r="D670" s="233">
        <v>67</v>
      </c>
      <c r="E670" s="234">
        <v>67</v>
      </c>
      <c r="F670" s="234">
        <v>4</v>
      </c>
      <c r="G670" s="234">
        <v>0</v>
      </c>
      <c r="H670" s="181">
        <f t="shared" si="70"/>
        <v>0</v>
      </c>
      <c r="I670" s="235">
        <v>1684</v>
      </c>
      <c r="J670" s="236">
        <v>1537</v>
      </c>
      <c r="K670" s="236">
        <v>826</v>
      </c>
      <c r="L670" s="167">
        <f t="shared" si="71"/>
        <v>0.53741054001301236</v>
      </c>
      <c r="M670" s="237">
        <v>4</v>
      </c>
      <c r="N670" s="236">
        <v>114</v>
      </c>
      <c r="O670" s="184">
        <f t="shared" si="72"/>
        <v>6.8882175226586101E-2</v>
      </c>
      <c r="P670" s="159">
        <f t="shared" si="73"/>
        <v>1751</v>
      </c>
      <c r="Q670" s="160">
        <f t="shared" si="74"/>
        <v>1608</v>
      </c>
      <c r="R670" s="160">
        <f t="shared" si="75"/>
        <v>114</v>
      </c>
      <c r="S670" s="176">
        <f t="shared" si="76"/>
        <v>6.6202090592334492E-2</v>
      </c>
      <c r="T670" s="227"/>
    </row>
    <row r="671" spans="1:20" ht="29" x14ac:dyDescent="0.2">
      <c r="A671" s="175" t="s">
        <v>391</v>
      </c>
      <c r="B671" s="164" t="s">
        <v>217</v>
      </c>
      <c r="C671" s="165" t="s">
        <v>219</v>
      </c>
      <c r="D671" s="233">
        <v>7</v>
      </c>
      <c r="E671" s="234">
        <v>6</v>
      </c>
      <c r="F671" s="234">
        <v>4</v>
      </c>
      <c r="G671" s="234">
        <v>0</v>
      </c>
      <c r="H671" s="181">
        <f t="shared" si="70"/>
        <v>0</v>
      </c>
      <c r="I671" s="235">
        <v>3094</v>
      </c>
      <c r="J671" s="236">
        <v>3015</v>
      </c>
      <c r="K671" s="236">
        <v>2993</v>
      </c>
      <c r="L671" s="167">
        <f t="shared" si="71"/>
        <v>0.99270315091210615</v>
      </c>
      <c r="M671" s="237">
        <v>1</v>
      </c>
      <c r="N671" s="236">
        <v>69</v>
      </c>
      <c r="O671" s="184">
        <f t="shared" si="72"/>
        <v>2.2366288492706644E-2</v>
      </c>
      <c r="P671" s="159">
        <f t="shared" si="73"/>
        <v>3101</v>
      </c>
      <c r="Q671" s="160">
        <f t="shared" si="74"/>
        <v>3022</v>
      </c>
      <c r="R671" s="160">
        <f t="shared" si="75"/>
        <v>69</v>
      </c>
      <c r="S671" s="176">
        <f t="shared" si="76"/>
        <v>2.2322872856680685E-2</v>
      </c>
      <c r="T671" s="227"/>
    </row>
    <row r="672" spans="1:20" x14ac:dyDescent="0.2">
      <c r="A672" s="175" t="s">
        <v>391</v>
      </c>
      <c r="B672" s="164" t="s">
        <v>217</v>
      </c>
      <c r="C672" s="165" t="s">
        <v>220</v>
      </c>
      <c r="D672" s="233">
        <v>18</v>
      </c>
      <c r="E672" s="234">
        <v>17</v>
      </c>
      <c r="F672" s="234">
        <v>3</v>
      </c>
      <c r="G672" s="234">
        <v>0</v>
      </c>
      <c r="H672" s="181">
        <f t="shared" si="70"/>
        <v>0</v>
      </c>
      <c r="I672" s="235">
        <v>1011</v>
      </c>
      <c r="J672" s="236">
        <v>884</v>
      </c>
      <c r="K672" s="236">
        <v>823</v>
      </c>
      <c r="L672" s="167">
        <f t="shared" si="71"/>
        <v>0.9309954751131222</v>
      </c>
      <c r="M672" s="237">
        <v>1</v>
      </c>
      <c r="N672" s="236">
        <v>119</v>
      </c>
      <c r="O672" s="184">
        <f t="shared" si="72"/>
        <v>0.11852589641434264</v>
      </c>
      <c r="P672" s="159">
        <f t="shared" si="73"/>
        <v>1029</v>
      </c>
      <c r="Q672" s="160">
        <f t="shared" si="74"/>
        <v>902</v>
      </c>
      <c r="R672" s="160">
        <f t="shared" si="75"/>
        <v>119</v>
      </c>
      <c r="S672" s="176">
        <f t="shared" si="76"/>
        <v>0.11655239960822723</v>
      </c>
      <c r="T672" s="227"/>
    </row>
    <row r="673" spans="1:20" x14ac:dyDescent="0.2">
      <c r="A673" s="175" t="s">
        <v>391</v>
      </c>
      <c r="B673" s="164" t="s">
        <v>217</v>
      </c>
      <c r="C673" s="165" t="s">
        <v>221</v>
      </c>
      <c r="D673" s="233">
        <v>7</v>
      </c>
      <c r="E673" s="234">
        <v>7</v>
      </c>
      <c r="F673" s="234">
        <v>7</v>
      </c>
      <c r="G673" s="234">
        <v>0</v>
      </c>
      <c r="H673" s="181">
        <f t="shared" si="70"/>
        <v>0</v>
      </c>
      <c r="I673" s="235">
        <v>3818</v>
      </c>
      <c r="J673" s="236">
        <v>3759</v>
      </c>
      <c r="K673" s="236">
        <v>3754</v>
      </c>
      <c r="L673" s="167">
        <f t="shared" si="71"/>
        <v>0.99866985900505456</v>
      </c>
      <c r="M673" s="237">
        <v>12</v>
      </c>
      <c r="N673" s="236">
        <v>17</v>
      </c>
      <c r="O673" s="184">
        <f t="shared" si="72"/>
        <v>4.4878563885955647E-3</v>
      </c>
      <c r="P673" s="159">
        <f t="shared" si="73"/>
        <v>3825</v>
      </c>
      <c r="Q673" s="160">
        <f t="shared" si="74"/>
        <v>3778</v>
      </c>
      <c r="R673" s="160">
        <f t="shared" si="75"/>
        <v>17</v>
      </c>
      <c r="S673" s="176">
        <f t="shared" si="76"/>
        <v>4.4795783926218705E-3</v>
      </c>
      <c r="T673" s="227"/>
    </row>
    <row r="674" spans="1:20" ht="29" x14ac:dyDescent="0.2">
      <c r="A674" s="175" t="s">
        <v>391</v>
      </c>
      <c r="B674" s="164" t="s">
        <v>217</v>
      </c>
      <c r="C674" s="165" t="s">
        <v>222</v>
      </c>
      <c r="D674" s="233">
        <v>31</v>
      </c>
      <c r="E674" s="234">
        <v>31</v>
      </c>
      <c r="F674" s="234">
        <v>17</v>
      </c>
      <c r="G674" s="234">
        <v>0</v>
      </c>
      <c r="H674" s="181">
        <f t="shared" si="70"/>
        <v>0</v>
      </c>
      <c r="I674" s="235">
        <v>3574</v>
      </c>
      <c r="J674" s="236">
        <v>3429</v>
      </c>
      <c r="K674" s="236">
        <v>3379</v>
      </c>
      <c r="L674" s="167">
        <f t="shared" si="71"/>
        <v>0.98541848935549725</v>
      </c>
      <c r="M674" s="237">
        <v>0</v>
      </c>
      <c r="N674" s="236">
        <v>127</v>
      </c>
      <c r="O674" s="184">
        <f t="shared" si="72"/>
        <v>3.5714285714285712E-2</v>
      </c>
      <c r="P674" s="159">
        <f t="shared" si="73"/>
        <v>3605</v>
      </c>
      <c r="Q674" s="160">
        <f t="shared" si="74"/>
        <v>3460</v>
      </c>
      <c r="R674" s="160">
        <f t="shared" si="75"/>
        <v>127</v>
      </c>
      <c r="S674" s="176">
        <f t="shared" si="76"/>
        <v>3.5405631446891551E-2</v>
      </c>
      <c r="T674" s="227"/>
    </row>
    <row r="675" spans="1:20" x14ac:dyDescent="0.2">
      <c r="A675" s="175" t="s">
        <v>391</v>
      </c>
      <c r="B675" s="164" t="s">
        <v>217</v>
      </c>
      <c r="C675" s="165" t="s">
        <v>223</v>
      </c>
      <c r="D675" s="233">
        <v>10</v>
      </c>
      <c r="E675" s="234">
        <v>10</v>
      </c>
      <c r="F675" s="234">
        <v>8</v>
      </c>
      <c r="G675" s="234">
        <v>0</v>
      </c>
      <c r="H675" s="181">
        <f t="shared" si="70"/>
        <v>0</v>
      </c>
      <c r="I675" s="235">
        <v>1413</v>
      </c>
      <c r="J675" s="236">
        <v>1377</v>
      </c>
      <c r="K675" s="236">
        <v>1369</v>
      </c>
      <c r="L675" s="167">
        <f t="shared" si="71"/>
        <v>0.99419026870007265</v>
      </c>
      <c r="M675" s="237">
        <v>2</v>
      </c>
      <c r="N675" s="236">
        <v>27</v>
      </c>
      <c r="O675" s="184">
        <f t="shared" si="72"/>
        <v>1.9203413940256046E-2</v>
      </c>
      <c r="P675" s="159">
        <f t="shared" si="73"/>
        <v>1423</v>
      </c>
      <c r="Q675" s="160">
        <f t="shared" si="74"/>
        <v>1389</v>
      </c>
      <c r="R675" s="160">
        <f t="shared" si="75"/>
        <v>27</v>
      </c>
      <c r="S675" s="176">
        <f t="shared" si="76"/>
        <v>1.9067796610169493E-2</v>
      </c>
      <c r="T675" s="227"/>
    </row>
    <row r="676" spans="1:20" x14ac:dyDescent="0.2">
      <c r="A676" s="175" t="s">
        <v>391</v>
      </c>
      <c r="B676" s="164" t="s">
        <v>224</v>
      </c>
      <c r="C676" s="165" t="s">
        <v>225</v>
      </c>
      <c r="D676" s="233">
        <v>0</v>
      </c>
      <c r="E676" s="234">
        <v>0</v>
      </c>
      <c r="F676" s="234">
        <v>0</v>
      </c>
      <c r="G676" s="234">
        <v>0</v>
      </c>
      <c r="H676" s="181" t="str">
        <f t="shared" si="70"/>
        <v/>
      </c>
      <c r="I676" s="235">
        <v>16606</v>
      </c>
      <c r="J676" s="236">
        <v>12780</v>
      </c>
      <c r="K676" s="236">
        <v>4859</v>
      </c>
      <c r="L676" s="167">
        <f t="shared" si="71"/>
        <v>0.3802034428794992</v>
      </c>
      <c r="M676" s="237">
        <v>221</v>
      </c>
      <c r="N676" s="236">
        <v>3569</v>
      </c>
      <c r="O676" s="184">
        <f t="shared" si="72"/>
        <v>0.21538925769462886</v>
      </c>
      <c r="P676" s="159">
        <f t="shared" si="73"/>
        <v>16606</v>
      </c>
      <c r="Q676" s="160">
        <f t="shared" si="74"/>
        <v>13001</v>
      </c>
      <c r="R676" s="160">
        <f t="shared" si="75"/>
        <v>3569</v>
      </c>
      <c r="S676" s="176">
        <f t="shared" si="76"/>
        <v>0.21538925769462886</v>
      </c>
      <c r="T676" s="227"/>
    </row>
    <row r="677" spans="1:20" x14ac:dyDescent="0.2">
      <c r="A677" s="175" t="s">
        <v>391</v>
      </c>
      <c r="B677" s="164" t="s">
        <v>226</v>
      </c>
      <c r="C677" s="165" t="s">
        <v>227</v>
      </c>
      <c r="D677" s="233">
        <v>0</v>
      </c>
      <c r="E677" s="234">
        <v>0</v>
      </c>
      <c r="F677" s="234">
        <v>0</v>
      </c>
      <c r="G677" s="234">
        <v>0</v>
      </c>
      <c r="H677" s="181" t="str">
        <f t="shared" si="70"/>
        <v/>
      </c>
      <c r="I677" s="235">
        <v>19</v>
      </c>
      <c r="J677" s="236">
        <v>1</v>
      </c>
      <c r="K677" s="236">
        <v>1</v>
      </c>
      <c r="L677" s="167">
        <f t="shared" si="71"/>
        <v>1</v>
      </c>
      <c r="M677" s="237">
        <v>17</v>
      </c>
      <c r="N677" s="236">
        <v>1</v>
      </c>
      <c r="O677" s="184">
        <f t="shared" si="72"/>
        <v>5.2631578947368418E-2</v>
      </c>
      <c r="P677" s="159">
        <f t="shared" si="73"/>
        <v>19</v>
      </c>
      <c r="Q677" s="160">
        <f t="shared" si="74"/>
        <v>18</v>
      </c>
      <c r="R677" s="160">
        <f t="shared" si="75"/>
        <v>1</v>
      </c>
      <c r="S677" s="176">
        <f t="shared" si="76"/>
        <v>5.2631578947368418E-2</v>
      </c>
      <c r="T677" s="227"/>
    </row>
    <row r="678" spans="1:20" x14ac:dyDescent="0.2">
      <c r="A678" s="175" t="s">
        <v>391</v>
      </c>
      <c r="B678" s="164" t="s">
        <v>528</v>
      </c>
      <c r="C678" s="165" t="s">
        <v>228</v>
      </c>
      <c r="D678" s="233">
        <v>0</v>
      </c>
      <c r="E678" s="234">
        <v>0</v>
      </c>
      <c r="F678" s="234">
        <v>0</v>
      </c>
      <c r="G678" s="234">
        <v>0</v>
      </c>
      <c r="H678" s="181" t="str">
        <f t="shared" si="70"/>
        <v/>
      </c>
      <c r="I678" s="235">
        <v>17908</v>
      </c>
      <c r="J678" s="236">
        <v>16142</v>
      </c>
      <c r="K678" s="236">
        <v>8571</v>
      </c>
      <c r="L678" s="167">
        <f t="shared" si="71"/>
        <v>0.53097509602279769</v>
      </c>
      <c r="M678" s="237">
        <v>9</v>
      </c>
      <c r="N678" s="236">
        <v>1681</v>
      </c>
      <c r="O678" s="184">
        <f t="shared" si="72"/>
        <v>9.4268730372364287E-2</v>
      </c>
      <c r="P678" s="159">
        <f t="shared" si="73"/>
        <v>17908</v>
      </c>
      <c r="Q678" s="160">
        <f t="shared" si="74"/>
        <v>16151</v>
      </c>
      <c r="R678" s="160">
        <f t="shared" si="75"/>
        <v>1681</v>
      </c>
      <c r="S678" s="176">
        <f t="shared" si="76"/>
        <v>9.4268730372364287E-2</v>
      </c>
      <c r="T678" s="227"/>
    </row>
    <row r="679" spans="1:20" x14ac:dyDescent="0.2">
      <c r="A679" s="175" t="s">
        <v>391</v>
      </c>
      <c r="B679" s="164" t="s">
        <v>528</v>
      </c>
      <c r="C679" s="165" t="s">
        <v>229</v>
      </c>
      <c r="D679" s="233">
        <v>0</v>
      </c>
      <c r="E679" s="234">
        <v>0</v>
      </c>
      <c r="F679" s="234">
        <v>0</v>
      </c>
      <c r="G679" s="234">
        <v>0</v>
      </c>
      <c r="H679" s="181" t="str">
        <f t="shared" si="70"/>
        <v/>
      </c>
      <c r="I679" s="235">
        <v>10662</v>
      </c>
      <c r="J679" s="236">
        <v>9130</v>
      </c>
      <c r="K679" s="236">
        <v>9114</v>
      </c>
      <c r="L679" s="167">
        <f t="shared" si="71"/>
        <v>0.99824753559693313</v>
      </c>
      <c r="M679" s="237">
        <v>1</v>
      </c>
      <c r="N679" s="236">
        <v>1473</v>
      </c>
      <c r="O679" s="184">
        <f t="shared" si="72"/>
        <v>0.13890984534138062</v>
      </c>
      <c r="P679" s="159">
        <f t="shared" si="73"/>
        <v>10662</v>
      </c>
      <c r="Q679" s="160">
        <f t="shared" si="74"/>
        <v>9131</v>
      </c>
      <c r="R679" s="160">
        <f t="shared" si="75"/>
        <v>1473</v>
      </c>
      <c r="S679" s="176">
        <f t="shared" si="76"/>
        <v>0.13890984534138062</v>
      </c>
      <c r="T679" s="227"/>
    </row>
    <row r="680" spans="1:20" x14ac:dyDescent="0.2">
      <c r="A680" s="175" t="s">
        <v>391</v>
      </c>
      <c r="B680" s="164" t="s">
        <v>230</v>
      </c>
      <c r="C680" s="165" t="s">
        <v>251</v>
      </c>
      <c r="D680" s="233">
        <v>0</v>
      </c>
      <c r="E680" s="234">
        <v>0</v>
      </c>
      <c r="F680" s="234">
        <v>0</v>
      </c>
      <c r="G680" s="234">
        <v>0</v>
      </c>
      <c r="H680" s="181" t="str">
        <f t="shared" si="70"/>
        <v/>
      </c>
      <c r="I680" s="235">
        <v>1244</v>
      </c>
      <c r="J680" s="236">
        <v>982</v>
      </c>
      <c r="K680" s="236">
        <v>383</v>
      </c>
      <c r="L680" s="167">
        <f t="shared" si="71"/>
        <v>0.39002036659877798</v>
      </c>
      <c r="M680" s="237">
        <v>1</v>
      </c>
      <c r="N680" s="236">
        <v>235</v>
      </c>
      <c r="O680" s="184">
        <f t="shared" si="72"/>
        <v>0.19293924466338258</v>
      </c>
      <c r="P680" s="159">
        <f t="shared" si="73"/>
        <v>1244</v>
      </c>
      <c r="Q680" s="160">
        <f t="shared" si="74"/>
        <v>983</v>
      </c>
      <c r="R680" s="160">
        <f t="shared" si="75"/>
        <v>235</v>
      </c>
      <c r="S680" s="176">
        <f t="shared" si="76"/>
        <v>0.19293924466338258</v>
      </c>
      <c r="T680" s="227"/>
    </row>
    <row r="681" spans="1:20" x14ac:dyDescent="0.2">
      <c r="A681" s="175" t="s">
        <v>391</v>
      </c>
      <c r="B681" s="164" t="s">
        <v>231</v>
      </c>
      <c r="C681" s="165" t="s">
        <v>232</v>
      </c>
      <c r="D681" s="233">
        <v>4</v>
      </c>
      <c r="E681" s="234">
        <v>4</v>
      </c>
      <c r="F681" s="234">
        <v>4</v>
      </c>
      <c r="G681" s="234">
        <v>0</v>
      </c>
      <c r="H681" s="181">
        <f t="shared" si="70"/>
        <v>0</v>
      </c>
      <c r="I681" s="235">
        <v>1214</v>
      </c>
      <c r="J681" s="236">
        <v>1008</v>
      </c>
      <c r="K681" s="236">
        <v>1003</v>
      </c>
      <c r="L681" s="167">
        <f t="shared" si="71"/>
        <v>0.99503968253968256</v>
      </c>
      <c r="M681" s="237">
        <v>0</v>
      </c>
      <c r="N681" s="236">
        <v>187</v>
      </c>
      <c r="O681" s="184">
        <f t="shared" si="72"/>
        <v>0.15648535564853555</v>
      </c>
      <c r="P681" s="159">
        <f t="shared" si="73"/>
        <v>1218</v>
      </c>
      <c r="Q681" s="160">
        <f t="shared" si="74"/>
        <v>1012</v>
      </c>
      <c r="R681" s="160">
        <f t="shared" si="75"/>
        <v>187</v>
      </c>
      <c r="S681" s="176">
        <f t="shared" si="76"/>
        <v>0.15596330275229359</v>
      </c>
      <c r="T681" s="227"/>
    </row>
    <row r="682" spans="1:20" x14ac:dyDescent="0.2">
      <c r="A682" s="175" t="s">
        <v>415</v>
      </c>
      <c r="B682" s="230" t="s">
        <v>0</v>
      </c>
      <c r="C682" s="231" t="s">
        <v>529</v>
      </c>
      <c r="D682" s="157"/>
      <c r="E682" s="158"/>
      <c r="F682" s="158"/>
      <c r="G682" s="158"/>
      <c r="H682" s="182" t="str">
        <f t="shared" si="70"/>
        <v/>
      </c>
      <c r="I682" s="223">
        <v>3</v>
      </c>
      <c r="J682" s="224"/>
      <c r="K682" s="224"/>
      <c r="L682" s="169" t="str">
        <f t="shared" si="71"/>
        <v/>
      </c>
      <c r="M682" s="224">
        <v>1</v>
      </c>
      <c r="N682" s="224">
        <v>2</v>
      </c>
      <c r="O682" s="185">
        <f t="shared" si="72"/>
        <v>0.66666666666666663</v>
      </c>
      <c r="P682" s="162">
        <f t="shared" si="73"/>
        <v>3</v>
      </c>
      <c r="Q682" s="163">
        <f t="shared" si="74"/>
        <v>1</v>
      </c>
      <c r="R682" s="163">
        <f t="shared" si="75"/>
        <v>2</v>
      </c>
      <c r="S682" s="177">
        <f t="shared" si="76"/>
        <v>0.66666666666666663</v>
      </c>
      <c r="T682" s="227"/>
    </row>
    <row r="683" spans="1:20" x14ac:dyDescent="0.2">
      <c r="A683" s="175" t="s">
        <v>415</v>
      </c>
      <c r="B683" s="230" t="s">
        <v>0</v>
      </c>
      <c r="C683" s="231" t="s">
        <v>530</v>
      </c>
      <c r="D683" s="157"/>
      <c r="E683" s="158"/>
      <c r="F683" s="158"/>
      <c r="G683" s="158"/>
      <c r="H683" s="182" t="str">
        <f t="shared" si="70"/>
        <v/>
      </c>
      <c r="I683" s="223">
        <v>1</v>
      </c>
      <c r="J683" s="224"/>
      <c r="K683" s="224"/>
      <c r="L683" s="169" t="str">
        <f t="shared" si="71"/>
        <v/>
      </c>
      <c r="M683" s="225">
        <v>1</v>
      </c>
      <c r="N683" s="224"/>
      <c r="O683" s="185">
        <f t="shared" si="72"/>
        <v>0</v>
      </c>
      <c r="P683" s="162">
        <f t="shared" si="73"/>
        <v>1</v>
      </c>
      <c r="Q683" s="163">
        <f t="shared" si="74"/>
        <v>1</v>
      </c>
      <c r="R683" s="163" t="str">
        <f t="shared" si="75"/>
        <v/>
      </c>
      <c r="S683" s="177" t="str">
        <f t="shared" si="76"/>
        <v/>
      </c>
      <c r="T683" s="227"/>
    </row>
    <row r="684" spans="1:20" x14ac:dyDescent="0.2">
      <c r="A684" s="175" t="s">
        <v>415</v>
      </c>
      <c r="B684" s="230" t="s">
        <v>0</v>
      </c>
      <c r="C684" s="231" t="s">
        <v>1</v>
      </c>
      <c r="D684" s="157"/>
      <c r="E684" s="158"/>
      <c r="F684" s="158"/>
      <c r="G684" s="158"/>
      <c r="H684" s="182" t="str">
        <f t="shared" si="70"/>
        <v/>
      </c>
      <c r="I684" s="223">
        <v>220</v>
      </c>
      <c r="J684" s="224">
        <v>178</v>
      </c>
      <c r="K684" s="224">
        <v>84</v>
      </c>
      <c r="L684" s="169">
        <f t="shared" si="71"/>
        <v>0.47191011235955055</v>
      </c>
      <c r="M684" s="225">
        <v>20</v>
      </c>
      <c r="N684" s="224">
        <v>12</v>
      </c>
      <c r="O684" s="185">
        <f t="shared" si="72"/>
        <v>5.7142857142857141E-2</v>
      </c>
      <c r="P684" s="162">
        <f t="shared" si="73"/>
        <v>220</v>
      </c>
      <c r="Q684" s="163">
        <f t="shared" si="74"/>
        <v>198</v>
      </c>
      <c r="R684" s="163">
        <f t="shared" si="75"/>
        <v>12</v>
      </c>
      <c r="S684" s="177">
        <f t="shared" si="76"/>
        <v>5.7142857142857141E-2</v>
      </c>
      <c r="T684" s="227"/>
    </row>
    <row r="685" spans="1:20" x14ac:dyDescent="0.2">
      <c r="A685" s="175" t="s">
        <v>415</v>
      </c>
      <c r="B685" s="230" t="s">
        <v>2</v>
      </c>
      <c r="C685" s="231" t="s">
        <v>3</v>
      </c>
      <c r="D685" s="157"/>
      <c r="E685" s="158"/>
      <c r="F685" s="158"/>
      <c r="G685" s="158"/>
      <c r="H685" s="182" t="str">
        <f t="shared" si="70"/>
        <v/>
      </c>
      <c r="I685" s="223">
        <v>2066</v>
      </c>
      <c r="J685" s="224">
        <v>826</v>
      </c>
      <c r="K685" s="224">
        <v>334</v>
      </c>
      <c r="L685" s="169">
        <f t="shared" si="71"/>
        <v>0.40435835351089588</v>
      </c>
      <c r="M685" s="225"/>
      <c r="N685" s="224">
        <v>1230</v>
      </c>
      <c r="O685" s="185">
        <f t="shared" si="72"/>
        <v>0.59824902723735407</v>
      </c>
      <c r="P685" s="162">
        <f t="shared" si="73"/>
        <v>2066</v>
      </c>
      <c r="Q685" s="163">
        <f t="shared" si="74"/>
        <v>826</v>
      </c>
      <c r="R685" s="163">
        <f t="shared" si="75"/>
        <v>1230</v>
      </c>
      <c r="S685" s="177">
        <f t="shared" si="76"/>
        <v>0.59824902723735407</v>
      </c>
      <c r="T685" s="227"/>
    </row>
    <row r="686" spans="1:20" x14ac:dyDescent="0.2">
      <c r="A686" s="175" t="s">
        <v>415</v>
      </c>
      <c r="B686" s="230" t="s">
        <v>6</v>
      </c>
      <c r="C686" s="231" t="s">
        <v>7</v>
      </c>
      <c r="D686" s="157"/>
      <c r="E686" s="158"/>
      <c r="F686" s="158"/>
      <c r="G686" s="158"/>
      <c r="H686" s="182" t="str">
        <f t="shared" si="70"/>
        <v/>
      </c>
      <c r="I686" s="223">
        <v>52</v>
      </c>
      <c r="J686" s="224">
        <v>29</v>
      </c>
      <c r="K686" s="224">
        <v>29</v>
      </c>
      <c r="L686" s="169">
        <f t="shared" si="71"/>
        <v>1</v>
      </c>
      <c r="M686" s="225">
        <v>1</v>
      </c>
      <c r="N686" s="224">
        <v>22</v>
      </c>
      <c r="O686" s="185">
        <f t="shared" si="72"/>
        <v>0.42307692307692307</v>
      </c>
      <c r="P686" s="162">
        <f t="shared" si="73"/>
        <v>52</v>
      </c>
      <c r="Q686" s="163">
        <f t="shared" si="74"/>
        <v>30</v>
      </c>
      <c r="R686" s="163">
        <f t="shared" si="75"/>
        <v>22</v>
      </c>
      <c r="S686" s="177">
        <f t="shared" si="76"/>
        <v>0.42307692307692307</v>
      </c>
      <c r="T686" s="227"/>
    </row>
    <row r="687" spans="1:20" x14ac:dyDescent="0.2">
      <c r="A687" s="175" t="s">
        <v>415</v>
      </c>
      <c r="B687" s="230" t="s">
        <v>308</v>
      </c>
      <c r="C687" s="231" t="s">
        <v>309</v>
      </c>
      <c r="D687" s="157">
        <v>2</v>
      </c>
      <c r="E687" s="158">
        <v>2</v>
      </c>
      <c r="F687" s="158"/>
      <c r="G687" s="158"/>
      <c r="H687" s="182">
        <f t="shared" si="70"/>
        <v>0</v>
      </c>
      <c r="I687" s="223">
        <v>21267</v>
      </c>
      <c r="J687" s="224">
        <v>17121</v>
      </c>
      <c r="K687" s="224">
        <v>5618</v>
      </c>
      <c r="L687" s="169">
        <f t="shared" si="71"/>
        <v>0.32813503884118916</v>
      </c>
      <c r="M687" s="225">
        <v>2</v>
      </c>
      <c r="N687" s="224">
        <v>4086</v>
      </c>
      <c r="O687" s="185">
        <f t="shared" si="72"/>
        <v>0.19265406195483051</v>
      </c>
      <c r="P687" s="162">
        <f t="shared" si="73"/>
        <v>21269</v>
      </c>
      <c r="Q687" s="163">
        <f t="shared" si="74"/>
        <v>17125</v>
      </c>
      <c r="R687" s="163">
        <f t="shared" si="75"/>
        <v>4086</v>
      </c>
      <c r="S687" s="177">
        <f t="shared" si="76"/>
        <v>0.19263589646881335</v>
      </c>
      <c r="T687" s="227"/>
    </row>
    <row r="688" spans="1:20" x14ac:dyDescent="0.2">
      <c r="A688" s="175" t="s">
        <v>415</v>
      </c>
      <c r="B688" s="230" t="s">
        <v>8</v>
      </c>
      <c r="C688" s="231" t="s">
        <v>404</v>
      </c>
      <c r="D688" s="157"/>
      <c r="E688" s="158"/>
      <c r="F688" s="158"/>
      <c r="G688" s="158"/>
      <c r="H688" s="182" t="str">
        <f t="shared" si="70"/>
        <v/>
      </c>
      <c r="I688" s="223">
        <v>39</v>
      </c>
      <c r="J688" s="224">
        <v>39</v>
      </c>
      <c r="K688" s="224">
        <v>4</v>
      </c>
      <c r="L688" s="169">
        <f t="shared" si="71"/>
        <v>0.10256410256410256</v>
      </c>
      <c r="M688" s="225"/>
      <c r="N688" s="224"/>
      <c r="O688" s="185">
        <f t="shared" si="72"/>
        <v>0</v>
      </c>
      <c r="P688" s="162">
        <f t="shared" si="73"/>
        <v>39</v>
      </c>
      <c r="Q688" s="163">
        <f t="shared" si="74"/>
        <v>39</v>
      </c>
      <c r="R688" s="163" t="str">
        <f t="shared" si="75"/>
        <v/>
      </c>
      <c r="S688" s="177" t="str">
        <f t="shared" si="76"/>
        <v/>
      </c>
      <c r="T688" s="227"/>
    </row>
    <row r="689" spans="1:20" x14ac:dyDescent="0.2">
      <c r="A689" s="175" t="s">
        <v>415</v>
      </c>
      <c r="B689" s="230" t="s">
        <v>8</v>
      </c>
      <c r="C689" s="231" t="s">
        <v>9</v>
      </c>
      <c r="D689" s="157"/>
      <c r="E689" s="158"/>
      <c r="F689" s="158"/>
      <c r="G689" s="158"/>
      <c r="H689" s="182" t="str">
        <f t="shared" si="70"/>
        <v/>
      </c>
      <c r="I689" s="223">
        <v>37</v>
      </c>
      <c r="J689" s="224">
        <v>37</v>
      </c>
      <c r="K689" s="224">
        <v>10</v>
      </c>
      <c r="L689" s="169">
        <f t="shared" si="71"/>
        <v>0.27027027027027029</v>
      </c>
      <c r="M689" s="225"/>
      <c r="N689" s="224"/>
      <c r="O689" s="185">
        <f t="shared" si="72"/>
        <v>0</v>
      </c>
      <c r="P689" s="162">
        <f t="shared" si="73"/>
        <v>37</v>
      </c>
      <c r="Q689" s="163">
        <f t="shared" si="74"/>
        <v>37</v>
      </c>
      <c r="R689" s="163" t="str">
        <f t="shared" si="75"/>
        <v/>
      </c>
      <c r="S689" s="177" t="str">
        <f t="shared" si="76"/>
        <v/>
      </c>
      <c r="T689" s="227"/>
    </row>
    <row r="690" spans="1:20" x14ac:dyDescent="0.2">
      <c r="A690" s="175" t="s">
        <v>415</v>
      </c>
      <c r="B690" s="230" t="s">
        <v>8</v>
      </c>
      <c r="C690" s="231" t="s">
        <v>258</v>
      </c>
      <c r="D690" s="157"/>
      <c r="E690" s="158"/>
      <c r="F690" s="158"/>
      <c r="G690" s="158"/>
      <c r="H690" s="182" t="str">
        <f t="shared" si="70"/>
        <v/>
      </c>
      <c r="I690" s="223">
        <v>186</v>
      </c>
      <c r="J690" s="224">
        <v>185</v>
      </c>
      <c r="K690" s="224">
        <v>48</v>
      </c>
      <c r="L690" s="169">
        <f t="shared" si="71"/>
        <v>0.25945945945945947</v>
      </c>
      <c r="M690" s="225">
        <v>1</v>
      </c>
      <c r="N690" s="224"/>
      <c r="O690" s="185">
        <f t="shared" si="72"/>
        <v>0</v>
      </c>
      <c r="P690" s="162">
        <f t="shared" si="73"/>
        <v>186</v>
      </c>
      <c r="Q690" s="163">
        <f t="shared" si="74"/>
        <v>186</v>
      </c>
      <c r="R690" s="163" t="str">
        <f t="shared" si="75"/>
        <v/>
      </c>
      <c r="S690" s="177" t="str">
        <f t="shared" si="76"/>
        <v/>
      </c>
      <c r="T690" s="227"/>
    </row>
    <row r="691" spans="1:20" x14ac:dyDescent="0.2">
      <c r="A691" s="175" t="s">
        <v>415</v>
      </c>
      <c r="B691" s="230" t="s">
        <v>8</v>
      </c>
      <c r="C691" s="231" t="s">
        <v>406</v>
      </c>
      <c r="D691" s="157"/>
      <c r="E691" s="158"/>
      <c r="F691" s="158"/>
      <c r="G691" s="158"/>
      <c r="H691" s="182" t="str">
        <f t="shared" si="70"/>
        <v/>
      </c>
      <c r="I691" s="223">
        <v>149</v>
      </c>
      <c r="J691" s="224">
        <v>146</v>
      </c>
      <c r="K691" s="224">
        <v>34</v>
      </c>
      <c r="L691" s="169">
        <f t="shared" si="71"/>
        <v>0.23287671232876711</v>
      </c>
      <c r="M691" s="225"/>
      <c r="N691" s="224">
        <v>1</v>
      </c>
      <c r="O691" s="185">
        <f t="shared" si="72"/>
        <v>6.8027210884353739E-3</v>
      </c>
      <c r="P691" s="162">
        <f t="shared" si="73"/>
        <v>149</v>
      </c>
      <c r="Q691" s="163">
        <f t="shared" si="74"/>
        <v>146</v>
      </c>
      <c r="R691" s="163">
        <f t="shared" si="75"/>
        <v>1</v>
      </c>
      <c r="S691" s="177">
        <f t="shared" si="76"/>
        <v>6.8027210884353739E-3</v>
      </c>
      <c r="T691" s="227"/>
    </row>
    <row r="692" spans="1:20" x14ac:dyDescent="0.2">
      <c r="A692" s="175" t="s">
        <v>415</v>
      </c>
      <c r="B692" s="230" t="s">
        <v>8</v>
      </c>
      <c r="C692" s="231" t="s">
        <v>10</v>
      </c>
      <c r="D692" s="157"/>
      <c r="E692" s="158"/>
      <c r="F692" s="158"/>
      <c r="G692" s="158"/>
      <c r="H692" s="182" t="str">
        <f t="shared" si="70"/>
        <v/>
      </c>
      <c r="I692" s="223">
        <v>475</v>
      </c>
      <c r="J692" s="224">
        <v>473</v>
      </c>
      <c r="K692" s="224">
        <v>138</v>
      </c>
      <c r="L692" s="169">
        <f t="shared" si="71"/>
        <v>0.29175475687103591</v>
      </c>
      <c r="M692" s="225"/>
      <c r="N692" s="224">
        <v>2</v>
      </c>
      <c r="O692" s="185">
        <f t="shared" si="72"/>
        <v>4.2105263157894736E-3</v>
      </c>
      <c r="P692" s="162">
        <f t="shared" si="73"/>
        <v>475</v>
      </c>
      <c r="Q692" s="163">
        <f t="shared" si="74"/>
        <v>473</v>
      </c>
      <c r="R692" s="163">
        <f t="shared" si="75"/>
        <v>2</v>
      </c>
      <c r="S692" s="177">
        <f t="shared" si="76"/>
        <v>4.2105263157894736E-3</v>
      </c>
      <c r="T692" s="227"/>
    </row>
    <row r="693" spans="1:20" x14ac:dyDescent="0.2">
      <c r="A693" s="175" t="s">
        <v>415</v>
      </c>
      <c r="B693" s="230" t="s">
        <v>13</v>
      </c>
      <c r="C693" s="231" t="s">
        <v>14</v>
      </c>
      <c r="D693" s="157"/>
      <c r="E693" s="158"/>
      <c r="F693" s="158"/>
      <c r="G693" s="158"/>
      <c r="H693" s="182" t="str">
        <f t="shared" si="70"/>
        <v/>
      </c>
      <c r="I693" s="223">
        <v>2481</v>
      </c>
      <c r="J693" s="224">
        <v>2347</v>
      </c>
      <c r="K693" s="224">
        <v>710</v>
      </c>
      <c r="L693" s="169">
        <f t="shared" si="71"/>
        <v>0.30251384746484872</v>
      </c>
      <c r="M693" s="225"/>
      <c r="N693" s="224">
        <v>123</v>
      </c>
      <c r="O693" s="185">
        <f t="shared" si="72"/>
        <v>4.9797570850202429E-2</v>
      </c>
      <c r="P693" s="162">
        <f t="shared" si="73"/>
        <v>2481</v>
      </c>
      <c r="Q693" s="163">
        <f t="shared" si="74"/>
        <v>2347</v>
      </c>
      <c r="R693" s="163">
        <f t="shared" si="75"/>
        <v>123</v>
      </c>
      <c r="S693" s="177">
        <f t="shared" si="76"/>
        <v>4.9797570850202429E-2</v>
      </c>
      <c r="T693" s="227"/>
    </row>
    <row r="694" spans="1:20" ht="29" x14ac:dyDescent="0.2">
      <c r="A694" s="175" t="s">
        <v>415</v>
      </c>
      <c r="B694" s="230" t="s">
        <v>24</v>
      </c>
      <c r="C694" s="231" t="s">
        <v>25</v>
      </c>
      <c r="D694" s="157"/>
      <c r="E694" s="158"/>
      <c r="F694" s="158"/>
      <c r="G694" s="158"/>
      <c r="H694" s="182" t="str">
        <f t="shared" si="70"/>
        <v/>
      </c>
      <c r="I694" s="223">
        <v>48</v>
      </c>
      <c r="J694" s="224">
        <v>45</v>
      </c>
      <c r="K694" s="224">
        <v>7</v>
      </c>
      <c r="L694" s="169">
        <f t="shared" si="71"/>
        <v>0.15555555555555556</v>
      </c>
      <c r="M694" s="225">
        <v>2</v>
      </c>
      <c r="N694" s="224"/>
      <c r="O694" s="185">
        <f t="shared" si="72"/>
        <v>0</v>
      </c>
      <c r="P694" s="162">
        <f t="shared" si="73"/>
        <v>48</v>
      </c>
      <c r="Q694" s="163">
        <f t="shared" si="74"/>
        <v>47</v>
      </c>
      <c r="R694" s="163" t="str">
        <f t="shared" si="75"/>
        <v/>
      </c>
      <c r="S694" s="177" t="str">
        <f t="shared" si="76"/>
        <v/>
      </c>
      <c r="T694" s="227"/>
    </row>
    <row r="695" spans="1:20" x14ac:dyDescent="0.2">
      <c r="A695" s="175" t="s">
        <v>415</v>
      </c>
      <c r="B695" s="230" t="s">
        <v>26</v>
      </c>
      <c r="C695" s="231" t="s">
        <v>27</v>
      </c>
      <c r="D695" s="157"/>
      <c r="E695" s="158"/>
      <c r="F695" s="158"/>
      <c r="G695" s="158"/>
      <c r="H695" s="182" t="str">
        <f t="shared" si="70"/>
        <v/>
      </c>
      <c r="I695" s="223">
        <v>3</v>
      </c>
      <c r="J695" s="224">
        <v>2</v>
      </c>
      <c r="K695" s="224"/>
      <c r="L695" s="169">
        <f t="shared" si="71"/>
        <v>0</v>
      </c>
      <c r="M695" s="225">
        <v>1</v>
      </c>
      <c r="N695" s="224"/>
      <c r="O695" s="185">
        <f t="shared" si="72"/>
        <v>0</v>
      </c>
      <c r="P695" s="162">
        <f t="shared" si="73"/>
        <v>3</v>
      </c>
      <c r="Q695" s="163">
        <f t="shared" si="74"/>
        <v>3</v>
      </c>
      <c r="R695" s="163" t="str">
        <f t="shared" si="75"/>
        <v/>
      </c>
      <c r="S695" s="177" t="str">
        <f t="shared" si="76"/>
        <v/>
      </c>
      <c r="T695" s="227"/>
    </row>
    <row r="696" spans="1:20" x14ac:dyDescent="0.2">
      <c r="A696" s="175" t="s">
        <v>415</v>
      </c>
      <c r="B696" s="230" t="s">
        <v>26</v>
      </c>
      <c r="C696" s="231" t="s">
        <v>29</v>
      </c>
      <c r="D696" s="157"/>
      <c r="E696" s="158"/>
      <c r="F696" s="158"/>
      <c r="G696" s="158"/>
      <c r="H696" s="182" t="str">
        <f t="shared" si="70"/>
        <v/>
      </c>
      <c r="I696" s="223">
        <v>13</v>
      </c>
      <c r="J696" s="224">
        <v>13</v>
      </c>
      <c r="K696" s="224">
        <v>2</v>
      </c>
      <c r="L696" s="169">
        <f t="shared" si="71"/>
        <v>0.15384615384615385</v>
      </c>
      <c r="M696" s="225"/>
      <c r="N696" s="224"/>
      <c r="O696" s="185">
        <f t="shared" si="72"/>
        <v>0</v>
      </c>
      <c r="P696" s="162">
        <f t="shared" si="73"/>
        <v>13</v>
      </c>
      <c r="Q696" s="163">
        <f t="shared" si="74"/>
        <v>13</v>
      </c>
      <c r="R696" s="163" t="str">
        <f t="shared" si="75"/>
        <v/>
      </c>
      <c r="S696" s="177" t="str">
        <f t="shared" si="76"/>
        <v/>
      </c>
      <c r="T696" s="227"/>
    </row>
    <row r="697" spans="1:20" x14ac:dyDescent="0.2">
      <c r="A697" s="175" t="s">
        <v>415</v>
      </c>
      <c r="B697" s="230" t="s">
        <v>30</v>
      </c>
      <c r="C697" s="231" t="s">
        <v>31</v>
      </c>
      <c r="D697" s="157"/>
      <c r="E697" s="158"/>
      <c r="F697" s="158"/>
      <c r="G697" s="158"/>
      <c r="H697" s="182" t="str">
        <f t="shared" si="70"/>
        <v/>
      </c>
      <c r="I697" s="223">
        <v>961</v>
      </c>
      <c r="J697" s="224">
        <v>921</v>
      </c>
      <c r="K697" s="224">
        <v>742</v>
      </c>
      <c r="L697" s="169">
        <f t="shared" si="71"/>
        <v>0.80564603691639525</v>
      </c>
      <c r="M697" s="225">
        <v>6</v>
      </c>
      <c r="N697" s="224">
        <v>19</v>
      </c>
      <c r="O697" s="185">
        <f t="shared" si="72"/>
        <v>2.0084566596194502E-2</v>
      </c>
      <c r="P697" s="162">
        <f t="shared" si="73"/>
        <v>961</v>
      </c>
      <c r="Q697" s="163">
        <f t="shared" si="74"/>
        <v>927</v>
      </c>
      <c r="R697" s="163">
        <f t="shared" si="75"/>
        <v>19</v>
      </c>
      <c r="S697" s="177">
        <f t="shared" si="76"/>
        <v>2.0084566596194502E-2</v>
      </c>
      <c r="T697" s="227"/>
    </row>
    <row r="698" spans="1:20" x14ac:dyDescent="0.2">
      <c r="A698" s="175" t="s">
        <v>415</v>
      </c>
      <c r="B698" s="230" t="s">
        <v>33</v>
      </c>
      <c r="C698" s="231" t="s">
        <v>264</v>
      </c>
      <c r="D698" s="157"/>
      <c r="E698" s="158"/>
      <c r="F698" s="158"/>
      <c r="G698" s="158"/>
      <c r="H698" s="182" t="str">
        <f t="shared" si="70"/>
        <v/>
      </c>
      <c r="I698" s="223">
        <v>271</v>
      </c>
      <c r="J698" s="224">
        <v>265</v>
      </c>
      <c r="K698" s="224">
        <v>239</v>
      </c>
      <c r="L698" s="169">
        <f t="shared" si="71"/>
        <v>0.90188679245283021</v>
      </c>
      <c r="M698" s="225"/>
      <c r="N698" s="224">
        <v>6</v>
      </c>
      <c r="O698" s="185">
        <f t="shared" si="72"/>
        <v>2.2140221402214021E-2</v>
      </c>
      <c r="P698" s="162">
        <f t="shared" si="73"/>
        <v>271</v>
      </c>
      <c r="Q698" s="163">
        <f t="shared" si="74"/>
        <v>265</v>
      </c>
      <c r="R698" s="163">
        <f t="shared" si="75"/>
        <v>6</v>
      </c>
      <c r="S698" s="177">
        <f t="shared" si="76"/>
        <v>2.2140221402214021E-2</v>
      </c>
      <c r="T698" s="227"/>
    </row>
    <row r="699" spans="1:20" x14ac:dyDescent="0.2">
      <c r="A699" s="175" t="s">
        <v>415</v>
      </c>
      <c r="B699" s="230" t="s">
        <v>33</v>
      </c>
      <c r="C699" s="231" t="s">
        <v>34</v>
      </c>
      <c r="D699" s="157"/>
      <c r="E699" s="158"/>
      <c r="F699" s="158"/>
      <c r="G699" s="158"/>
      <c r="H699" s="182" t="str">
        <f t="shared" si="70"/>
        <v/>
      </c>
      <c r="I699" s="223">
        <v>118</v>
      </c>
      <c r="J699" s="224">
        <v>110</v>
      </c>
      <c r="K699" s="224">
        <v>49</v>
      </c>
      <c r="L699" s="169">
        <f t="shared" si="71"/>
        <v>0.44545454545454544</v>
      </c>
      <c r="M699" s="225"/>
      <c r="N699" s="224">
        <v>6</v>
      </c>
      <c r="O699" s="185">
        <f t="shared" si="72"/>
        <v>5.1724137931034482E-2</v>
      </c>
      <c r="P699" s="162">
        <f t="shared" si="73"/>
        <v>118</v>
      </c>
      <c r="Q699" s="163">
        <f t="shared" si="74"/>
        <v>110</v>
      </c>
      <c r="R699" s="163">
        <f t="shared" si="75"/>
        <v>6</v>
      </c>
      <c r="S699" s="177">
        <f t="shared" si="76"/>
        <v>5.1724137931034482E-2</v>
      </c>
      <c r="T699" s="227"/>
    </row>
    <row r="700" spans="1:20" x14ac:dyDescent="0.2">
      <c r="A700" s="175" t="s">
        <v>415</v>
      </c>
      <c r="B700" s="230" t="s">
        <v>33</v>
      </c>
      <c r="C700" s="231" t="s">
        <v>35</v>
      </c>
      <c r="D700" s="157"/>
      <c r="E700" s="158"/>
      <c r="F700" s="158"/>
      <c r="G700" s="158"/>
      <c r="H700" s="182" t="str">
        <f t="shared" si="70"/>
        <v/>
      </c>
      <c r="I700" s="223">
        <v>516</v>
      </c>
      <c r="J700" s="224">
        <v>501</v>
      </c>
      <c r="K700" s="224">
        <v>203</v>
      </c>
      <c r="L700" s="169">
        <f t="shared" si="71"/>
        <v>0.40518962075848303</v>
      </c>
      <c r="M700" s="225">
        <v>13</v>
      </c>
      <c r="N700" s="224">
        <v>1</v>
      </c>
      <c r="O700" s="185">
        <f t="shared" si="72"/>
        <v>1.9417475728155339E-3</v>
      </c>
      <c r="P700" s="162">
        <f t="shared" si="73"/>
        <v>516</v>
      </c>
      <c r="Q700" s="163">
        <f t="shared" si="74"/>
        <v>514</v>
      </c>
      <c r="R700" s="163">
        <f t="shared" si="75"/>
        <v>1</v>
      </c>
      <c r="S700" s="177">
        <f t="shared" si="76"/>
        <v>1.9417475728155339E-3</v>
      </c>
      <c r="T700" s="227"/>
    </row>
    <row r="701" spans="1:20" x14ac:dyDescent="0.2">
      <c r="A701" s="175" t="s">
        <v>415</v>
      </c>
      <c r="B701" s="230" t="s">
        <v>33</v>
      </c>
      <c r="C701" s="231" t="s">
        <v>36</v>
      </c>
      <c r="D701" s="157"/>
      <c r="E701" s="158"/>
      <c r="F701" s="158"/>
      <c r="G701" s="158"/>
      <c r="H701" s="182" t="str">
        <f t="shared" si="70"/>
        <v/>
      </c>
      <c r="I701" s="223">
        <v>170</v>
      </c>
      <c r="J701" s="224">
        <v>170</v>
      </c>
      <c r="K701" s="224">
        <v>57</v>
      </c>
      <c r="L701" s="169">
        <f t="shared" si="71"/>
        <v>0.3352941176470588</v>
      </c>
      <c r="M701" s="225"/>
      <c r="N701" s="224"/>
      <c r="O701" s="185">
        <f t="shared" si="72"/>
        <v>0</v>
      </c>
      <c r="P701" s="162">
        <f t="shared" si="73"/>
        <v>170</v>
      </c>
      <c r="Q701" s="163">
        <f t="shared" si="74"/>
        <v>170</v>
      </c>
      <c r="R701" s="163" t="str">
        <f t="shared" si="75"/>
        <v/>
      </c>
      <c r="S701" s="177" t="str">
        <f t="shared" si="76"/>
        <v/>
      </c>
      <c r="T701" s="227"/>
    </row>
    <row r="702" spans="1:20" ht="29" x14ac:dyDescent="0.2">
      <c r="A702" s="175" t="s">
        <v>415</v>
      </c>
      <c r="B702" s="230" t="s">
        <v>38</v>
      </c>
      <c r="C702" s="231" t="s">
        <v>39</v>
      </c>
      <c r="D702" s="157"/>
      <c r="E702" s="158"/>
      <c r="F702" s="158"/>
      <c r="G702" s="158"/>
      <c r="H702" s="182" t="str">
        <f t="shared" si="70"/>
        <v/>
      </c>
      <c r="I702" s="223">
        <v>20</v>
      </c>
      <c r="J702" s="224">
        <v>20</v>
      </c>
      <c r="K702" s="224">
        <v>18</v>
      </c>
      <c r="L702" s="169">
        <f t="shared" si="71"/>
        <v>0.9</v>
      </c>
      <c r="M702" s="225"/>
      <c r="N702" s="224"/>
      <c r="O702" s="185">
        <f t="shared" si="72"/>
        <v>0</v>
      </c>
      <c r="P702" s="162">
        <f t="shared" si="73"/>
        <v>20</v>
      </c>
      <c r="Q702" s="163">
        <f t="shared" si="74"/>
        <v>20</v>
      </c>
      <c r="R702" s="163" t="str">
        <f t="shared" si="75"/>
        <v/>
      </c>
      <c r="S702" s="177" t="str">
        <f t="shared" si="76"/>
        <v/>
      </c>
      <c r="T702" s="227"/>
    </row>
    <row r="703" spans="1:20" x14ac:dyDescent="0.2">
      <c r="A703" s="175" t="s">
        <v>415</v>
      </c>
      <c r="B703" s="230" t="s">
        <v>40</v>
      </c>
      <c r="C703" s="231" t="s">
        <v>41</v>
      </c>
      <c r="D703" s="157"/>
      <c r="E703" s="158"/>
      <c r="F703" s="158"/>
      <c r="G703" s="158"/>
      <c r="H703" s="182" t="str">
        <f t="shared" si="70"/>
        <v/>
      </c>
      <c r="I703" s="223">
        <v>13826</v>
      </c>
      <c r="J703" s="224">
        <v>13201</v>
      </c>
      <c r="K703" s="224">
        <v>2857</v>
      </c>
      <c r="L703" s="169">
        <f t="shared" si="71"/>
        <v>0.21642299825770775</v>
      </c>
      <c r="M703" s="225">
        <v>2</v>
      </c>
      <c r="N703" s="224">
        <v>558</v>
      </c>
      <c r="O703" s="185">
        <f t="shared" si="72"/>
        <v>4.0549378678875085E-2</v>
      </c>
      <c r="P703" s="162">
        <f t="shared" si="73"/>
        <v>13826</v>
      </c>
      <c r="Q703" s="163">
        <f t="shared" si="74"/>
        <v>13203</v>
      </c>
      <c r="R703" s="163">
        <f t="shared" si="75"/>
        <v>558</v>
      </c>
      <c r="S703" s="177">
        <f t="shared" si="76"/>
        <v>4.0549378678875085E-2</v>
      </c>
      <c r="T703" s="227"/>
    </row>
    <row r="704" spans="1:20" ht="29" x14ac:dyDescent="0.2">
      <c r="A704" s="175" t="s">
        <v>415</v>
      </c>
      <c r="B704" s="230" t="s">
        <v>40</v>
      </c>
      <c r="C704" s="231" t="s">
        <v>43</v>
      </c>
      <c r="D704" s="157"/>
      <c r="E704" s="158"/>
      <c r="F704" s="158"/>
      <c r="G704" s="158"/>
      <c r="H704" s="182" t="str">
        <f t="shared" si="70"/>
        <v/>
      </c>
      <c r="I704" s="223">
        <v>8707</v>
      </c>
      <c r="J704" s="224">
        <v>8035</v>
      </c>
      <c r="K704" s="224">
        <v>1545</v>
      </c>
      <c r="L704" s="169">
        <f t="shared" si="71"/>
        <v>0.1922837585563161</v>
      </c>
      <c r="M704" s="225"/>
      <c r="N704" s="224">
        <v>573</v>
      </c>
      <c r="O704" s="185">
        <f t="shared" si="72"/>
        <v>6.6565985130111527E-2</v>
      </c>
      <c r="P704" s="162">
        <f t="shared" si="73"/>
        <v>8707</v>
      </c>
      <c r="Q704" s="163">
        <f t="shared" si="74"/>
        <v>8035</v>
      </c>
      <c r="R704" s="163">
        <f t="shared" si="75"/>
        <v>573</v>
      </c>
      <c r="S704" s="177">
        <f t="shared" si="76"/>
        <v>6.6565985130111527E-2</v>
      </c>
      <c r="T704" s="227"/>
    </row>
    <row r="705" spans="1:20" x14ac:dyDescent="0.2">
      <c r="A705" s="175" t="s">
        <v>415</v>
      </c>
      <c r="B705" s="230" t="s">
        <v>40</v>
      </c>
      <c r="C705" s="231" t="s">
        <v>44</v>
      </c>
      <c r="D705" s="157"/>
      <c r="E705" s="158"/>
      <c r="F705" s="158"/>
      <c r="G705" s="158"/>
      <c r="H705" s="182" t="str">
        <f t="shared" si="70"/>
        <v/>
      </c>
      <c r="I705" s="223">
        <v>13398</v>
      </c>
      <c r="J705" s="224">
        <v>10946</v>
      </c>
      <c r="K705" s="224">
        <v>1399</v>
      </c>
      <c r="L705" s="169">
        <f t="shared" si="71"/>
        <v>0.12780924538644253</v>
      </c>
      <c r="M705" s="225"/>
      <c r="N705" s="224">
        <v>2264</v>
      </c>
      <c r="O705" s="185">
        <f t="shared" si="72"/>
        <v>0.17138531415594246</v>
      </c>
      <c r="P705" s="162">
        <f t="shared" si="73"/>
        <v>13398</v>
      </c>
      <c r="Q705" s="163">
        <f t="shared" si="74"/>
        <v>10946</v>
      </c>
      <c r="R705" s="163">
        <f t="shared" si="75"/>
        <v>2264</v>
      </c>
      <c r="S705" s="177">
        <f t="shared" si="76"/>
        <v>0.17138531415594246</v>
      </c>
      <c r="T705" s="227"/>
    </row>
    <row r="706" spans="1:20" ht="43" x14ac:dyDescent="0.2">
      <c r="A706" s="175" t="s">
        <v>415</v>
      </c>
      <c r="B706" s="230" t="s">
        <v>522</v>
      </c>
      <c r="C706" s="231" t="s">
        <v>47</v>
      </c>
      <c r="D706" s="157"/>
      <c r="E706" s="158"/>
      <c r="F706" s="158"/>
      <c r="G706" s="158"/>
      <c r="H706" s="182" t="str">
        <f t="shared" ref="H706:H769" si="77">IF((E706+G706)&lt;&gt;0,G706/(E706+G706),"")</f>
        <v/>
      </c>
      <c r="I706" s="223">
        <v>2673</v>
      </c>
      <c r="J706" s="224">
        <v>1563</v>
      </c>
      <c r="K706" s="224">
        <v>221</v>
      </c>
      <c r="L706" s="169">
        <f t="shared" ref="L706:L769" si="78">IF(J706&lt;&gt;0,K706/J706,"")</f>
        <v>0.14139475367882279</v>
      </c>
      <c r="M706" s="225"/>
      <c r="N706" s="224">
        <v>71</v>
      </c>
      <c r="O706" s="185">
        <f t="shared" ref="O706:O769" si="79">IF((J706+M706+N706)&lt;&gt;0,N706/(J706+M706+N706),"")</f>
        <v>4.3451652386780906E-2</v>
      </c>
      <c r="P706" s="162">
        <f t="shared" ref="P706:P769" si="80">IF(SUM(D706,I706)&gt;0,SUM(D706,I706),"")</f>
        <v>2673</v>
      </c>
      <c r="Q706" s="163">
        <f t="shared" ref="Q706:Q769" si="81">IF(SUM(E706,J706, M706)&gt;0,SUM(E706,J706, M706),"")</f>
        <v>1563</v>
      </c>
      <c r="R706" s="163">
        <f t="shared" ref="R706:R769" si="82">IF(SUM(G706,N706)&gt;0,SUM(G706,N706),"")</f>
        <v>71</v>
      </c>
      <c r="S706" s="177">
        <f t="shared" ref="S706:S769" si="83">IFERROR(IF((Q706+R706)&lt;&gt;0,R706/(Q706+R706),""),"")</f>
        <v>4.3451652386780906E-2</v>
      </c>
      <c r="T706" s="227"/>
    </row>
    <row r="707" spans="1:20" x14ac:dyDescent="0.2">
      <c r="A707" s="175" t="s">
        <v>415</v>
      </c>
      <c r="B707" s="230" t="s">
        <v>51</v>
      </c>
      <c r="C707" s="231" t="s">
        <v>52</v>
      </c>
      <c r="D707" s="157"/>
      <c r="E707" s="158"/>
      <c r="F707" s="158"/>
      <c r="G707" s="158"/>
      <c r="H707" s="182" t="str">
        <f t="shared" si="77"/>
        <v/>
      </c>
      <c r="I707" s="223">
        <v>2</v>
      </c>
      <c r="J707" s="224">
        <v>1</v>
      </c>
      <c r="K707" s="224"/>
      <c r="L707" s="169">
        <f t="shared" si="78"/>
        <v>0</v>
      </c>
      <c r="M707" s="225">
        <v>1</v>
      </c>
      <c r="N707" s="224"/>
      <c r="O707" s="185">
        <f t="shared" si="79"/>
        <v>0</v>
      </c>
      <c r="P707" s="162">
        <f t="shared" si="80"/>
        <v>2</v>
      </c>
      <c r="Q707" s="163">
        <f t="shared" si="81"/>
        <v>2</v>
      </c>
      <c r="R707" s="163" t="str">
        <f t="shared" si="82"/>
        <v/>
      </c>
      <c r="S707" s="177" t="str">
        <f t="shared" si="83"/>
        <v/>
      </c>
      <c r="T707" s="227"/>
    </row>
    <row r="708" spans="1:20" x14ac:dyDescent="0.2">
      <c r="A708" s="175" t="s">
        <v>415</v>
      </c>
      <c r="B708" s="230" t="s">
        <v>53</v>
      </c>
      <c r="C708" s="231" t="s">
        <v>54</v>
      </c>
      <c r="D708" s="157"/>
      <c r="E708" s="158"/>
      <c r="F708" s="158"/>
      <c r="G708" s="158"/>
      <c r="H708" s="182" t="str">
        <f t="shared" si="77"/>
        <v/>
      </c>
      <c r="I708" s="223">
        <v>263</v>
      </c>
      <c r="J708" s="224">
        <v>230</v>
      </c>
      <c r="K708" s="224">
        <v>92</v>
      </c>
      <c r="L708" s="169">
        <f t="shared" si="78"/>
        <v>0.4</v>
      </c>
      <c r="M708" s="225"/>
      <c r="N708" s="224">
        <v>28</v>
      </c>
      <c r="O708" s="185">
        <f t="shared" si="79"/>
        <v>0.10852713178294573</v>
      </c>
      <c r="P708" s="162">
        <f t="shared" si="80"/>
        <v>263</v>
      </c>
      <c r="Q708" s="163">
        <f t="shared" si="81"/>
        <v>230</v>
      </c>
      <c r="R708" s="163">
        <f t="shared" si="82"/>
        <v>28</v>
      </c>
      <c r="S708" s="177">
        <f t="shared" si="83"/>
        <v>0.10852713178294573</v>
      </c>
      <c r="T708" s="227"/>
    </row>
    <row r="709" spans="1:20" x14ac:dyDescent="0.2">
      <c r="A709" s="175" t="s">
        <v>415</v>
      </c>
      <c r="B709" s="230" t="s">
        <v>55</v>
      </c>
      <c r="C709" s="231" t="s">
        <v>56</v>
      </c>
      <c r="D709" s="157"/>
      <c r="E709" s="158"/>
      <c r="F709" s="158"/>
      <c r="G709" s="158"/>
      <c r="H709" s="182" t="str">
        <f t="shared" si="77"/>
        <v/>
      </c>
      <c r="I709" s="223">
        <v>1897</v>
      </c>
      <c r="J709" s="224">
        <v>1236</v>
      </c>
      <c r="K709" s="224">
        <v>635</v>
      </c>
      <c r="L709" s="169">
        <f t="shared" si="78"/>
        <v>0.5137540453074434</v>
      </c>
      <c r="M709" s="225">
        <v>27</v>
      </c>
      <c r="N709" s="224">
        <v>600</v>
      </c>
      <c r="O709" s="185">
        <f t="shared" si="79"/>
        <v>0.322061191626409</v>
      </c>
      <c r="P709" s="162">
        <f t="shared" si="80"/>
        <v>1897</v>
      </c>
      <c r="Q709" s="163">
        <f t="shared" si="81"/>
        <v>1263</v>
      </c>
      <c r="R709" s="163">
        <f t="shared" si="82"/>
        <v>600</v>
      </c>
      <c r="S709" s="177">
        <f t="shared" si="83"/>
        <v>0.322061191626409</v>
      </c>
      <c r="T709" s="227"/>
    </row>
    <row r="710" spans="1:20" x14ac:dyDescent="0.2">
      <c r="A710" s="175" t="s">
        <v>415</v>
      </c>
      <c r="B710" s="230" t="s">
        <v>63</v>
      </c>
      <c r="C710" s="231" t="s">
        <v>269</v>
      </c>
      <c r="D710" s="157"/>
      <c r="E710" s="158"/>
      <c r="F710" s="158"/>
      <c r="G710" s="158"/>
      <c r="H710" s="182" t="str">
        <f t="shared" si="77"/>
        <v/>
      </c>
      <c r="I710" s="223">
        <v>5119</v>
      </c>
      <c r="J710" s="224">
        <v>4165</v>
      </c>
      <c r="K710" s="224">
        <v>1141</v>
      </c>
      <c r="L710" s="169">
        <f t="shared" si="78"/>
        <v>0.2739495798319328</v>
      </c>
      <c r="M710" s="225"/>
      <c r="N710" s="224">
        <v>917</v>
      </c>
      <c r="O710" s="185">
        <f t="shared" si="79"/>
        <v>0.18044077134986225</v>
      </c>
      <c r="P710" s="162">
        <f t="shared" si="80"/>
        <v>5119</v>
      </c>
      <c r="Q710" s="163">
        <f t="shared" si="81"/>
        <v>4165</v>
      </c>
      <c r="R710" s="163">
        <f t="shared" si="82"/>
        <v>917</v>
      </c>
      <c r="S710" s="177">
        <f t="shared" si="83"/>
        <v>0.18044077134986225</v>
      </c>
      <c r="T710" s="227"/>
    </row>
    <row r="711" spans="1:20" x14ac:dyDescent="0.2">
      <c r="A711" s="175" t="s">
        <v>415</v>
      </c>
      <c r="B711" s="230" t="s">
        <v>63</v>
      </c>
      <c r="C711" s="231" t="s">
        <v>64</v>
      </c>
      <c r="D711" s="157"/>
      <c r="E711" s="158"/>
      <c r="F711" s="158"/>
      <c r="G711" s="158"/>
      <c r="H711" s="182" t="str">
        <f t="shared" si="77"/>
        <v/>
      </c>
      <c r="I711" s="223">
        <v>10063</v>
      </c>
      <c r="J711" s="224">
        <v>6959</v>
      </c>
      <c r="K711" s="224">
        <v>2670</v>
      </c>
      <c r="L711" s="169">
        <f t="shared" si="78"/>
        <v>0.38367581549073143</v>
      </c>
      <c r="M711" s="225">
        <v>3</v>
      </c>
      <c r="N711" s="224">
        <v>3066</v>
      </c>
      <c r="O711" s="185">
        <f t="shared" si="79"/>
        <v>0.30574391703230952</v>
      </c>
      <c r="P711" s="162">
        <f t="shared" si="80"/>
        <v>10063</v>
      </c>
      <c r="Q711" s="163">
        <f t="shared" si="81"/>
        <v>6962</v>
      </c>
      <c r="R711" s="163">
        <f t="shared" si="82"/>
        <v>3066</v>
      </c>
      <c r="S711" s="177">
        <f t="shared" si="83"/>
        <v>0.30574391703230952</v>
      </c>
      <c r="T711" s="227"/>
    </row>
    <row r="712" spans="1:20" x14ac:dyDescent="0.2">
      <c r="A712" s="175" t="s">
        <v>415</v>
      </c>
      <c r="B712" s="230" t="s">
        <v>67</v>
      </c>
      <c r="C712" s="231" t="s">
        <v>68</v>
      </c>
      <c r="D712" s="157"/>
      <c r="E712" s="158"/>
      <c r="F712" s="158"/>
      <c r="G712" s="158"/>
      <c r="H712" s="182" t="str">
        <f t="shared" si="77"/>
        <v/>
      </c>
      <c r="I712" s="223">
        <v>714</v>
      </c>
      <c r="J712" s="224">
        <v>577</v>
      </c>
      <c r="K712" s="224">
        <v>190</v>
      </c>
      <c r="L712" s="169">
        <f t="shared" si="78"/>
        <v>0.3292894280762565</v>
      </c>
      <c r="M712" s="225"/>
      <c r="N712" s="224">
        <v>93</v>
      </c>
      <c r="O712" s="185">
        <f t="shared" si="79"/>
        <v>0.13880597014925372</v>
      </c>
      <c r="P712" s="162">
        <f t="shared" si="80"/>
        <v>714</v>
      </c>
      <c r="Q712" s="163">
        <f t="shared" si="81"/>
        <v>577</v>
      </c>
      <c r="R712" s="163">
        <f t="shared" si="82"/>
        <v>93</v>
      </c>
      <c r="S712" s="177">
        <f t="shared" si="83"/>
        <v>0.13880597014925372</v>
      </c>
      <c r="T712" s="227"/>
    </row>
    <row r="713" spans="1:20" x14ac:dyDescent="0.2">
      <c r="A713" s="175" t="s">
        <v>415</v>
      </c>
      <c r="B713" s="230" t="s">
        <v>72</v>
      </c>
      <c r="C713" s="231" t="s">
        <v>244</v>
      </c>
      <c r="D713" s="157"/>
      <c r="E713" s="158"/>
      <c r="F713" s="158"/>
      <c r="G713" s="158"/>
      <c r="H713" s="182" t="str">
        <f t="shared" si="77"/>
        <v/>
      </c>
      <c r="I713" s="223">
        <v>5</v>
      </c>
      <c r="J713" s="224">
        <v>4</v>
      </c>
      <c r="K713" s="224">
        <v>2</v>
      </c>
      <c r="L713" s="169">
        <f t="shared" si="78"/>
        <v>0.5</v>
      </c>
      <c r="M713" s="225"/>
      <c r="N713" s="224">
        <v>1</v>
      </c>
      <c r="O713" s="185">
        <f t="shared" si="79"/>
        <v>0.2</v>
      </c>
      <c r="P713" s="162">
        <f t="shared" si="80"/>
        <v>5</v>
      </c>
      <c r="Q713" s="163">
        <f t="shared" si="81"/>
        <v>4</v>
      </c>
      <c r="R713" s="163">
        <f t="shared" si="82"/>
        <v>1</v>
      </c>
      <c r="S713" s="177">
        <f t="shared" si="83"/>
        <v>0.2</v>
      </c>
      <c r="T713" s="227"/>
    </row>
    <row r="714" spans="1:20" x14ac:dyDescent="0.2">
      <c r="A714" s="175" t="s">
        <v>415</v>
      </c>
      <c r="B714" s="230" t="s">
        <v>74</v>
      </c>
      <c r="C714" s="231" t="s">
        <v>75</v>
      </c>
      <c r="D714" s="157"/>
      <c r="E714" s="158"/>
      <c r="F714" s="158"/>
      <c r="G714" s="158"/>
      <c r="H714" s="182" t="str">
        <f t="shared" si="77"/>
        <v/>
      </c>
      <c r="I714" s="223">
        <v>109</v>
      </c>
      <c r="J714" s="224">
        <v>105</v>
      </c>
      <c r="K714" s="224">
        <v>45</v>
      </c>
      <c r="L714" s="169">
        <f t="shared" si="78"/>
        <v>0.42857142857142855</v>
      </c>
      <c r="M714" s="225">
        <v>2</v>
      </c>
      <c r="N714" s="224"/>
      <c r="O714" s="185">
        <f t="shared" si="79"/>
        <v>0</v>
      </c>
      <c r="P714" s="162">
        <f t="shared" si="80"/>
        <v>109</v>
      </c>
      <c r="Q714" s="163">
        <f t="shared" si="81"/>
        <v>107</v>
      </c>
      <c r="R714" s="163" t="str">
        <f t="shared" si="82"/>
        <v/>
      </c>
      <c r="S714" s="177" t="str">
        <f t="shared" si="83"/>
        <v/>
      </c>
      <c r="T714" s="227"/>
    </row>
    <row r="715" spans="1:20" x14ac:dyDescent="0.2">
      <c r="A715" s="175" t="s">
        <v>415</v>
      </c>
      <c r="B715" s="230" t="s">
        <v>76</v>
      </c>
      <c r="C715" s="231" t="s">
        <v>395</v>
      </c>
      <c r="D715" s="157"/>
      <c r="E715" s="158"/>
      <c r="F715" s="158"/>
      <c r="G715" s="158"/>
      <c r="H715" s="182" t="str">
        <f t="shared" si="77"/>
        <v/>
      </c>
      <c r="I715" s="223">
        <v>2</v>
      </c>
      <c r="J715" s="224">
        <v>2</v>
      </c>
      <c r="K715" s="224">
        <v>1</v>
      </c>
      <c r="L715" s="169">
        <f t="shared" si="78"/>
        <v>0.5</v>
      </c>
      <c r="M715" s="225"/>
      <c r="N715" s="224"/>
      <c r="O715" s="185">
        <f t="shared" si="79"/>
        <v>0</v>
      </c>
      <c r="P715" s="162">
        <f t="shared" si="80"/>
        <v>2</v>
      </c>
      <c r="Q715" s="163">
        <f t="shared" si="81"/>
        <v>2</v>
      </c>
      <c r="R715" s="163" t="str">
        <f t="shared" si="82"/>
        <v/>
      </c>
      <c r="S715" s="177" t="str">
        <f t="shared" si="83"/>
        <v/>
      </c>
      <c r="T715" s="227"/>
    </row>
    <row r="716" spans="1:20" x14ac:dyDescent="0.2">
      <c r="A716" s="175" t="s">
        <v>415</v>
      </c>
      <c r="B716" s="230" t="s">
        <v>519</v>
      </c>
      <c r="C716" s="231" t="s">
        <v>87</v>
      </c>
      <c r="D716" s="157"/>
      <c r="E716" s="158"/>
      <c r="F716" s="158"/>
      <c r="G716" s="158"/>
      <c r="H716" s="182" t="str">
        <f t="shared" si="77"/>
        <v/>
      </c>
      <c r="I716" s="223">
        <v>31</v>
      </c>
      <c r="J716" s="224">
        <v>31</v>
      </c>
      <c r="K716" s="224">
        <v>7</v>
      </c>
      <c r="L716" s="169">
        <f t="shared" si="78"/>
        <v>0.22580645161290322</v>
      </c>
      <c r="M716" s="225"/>
      <c r="N716" s="224"/>
      <c r="O716" s="185">
        <f t="shared" si="79"/>
        <v>0</v>
      </c>
      <c r="P716" s="162">
        <f t="shared" si="80"/>
        <v>31</v>
      </c>
      <c r="Q716" s="163">
        <f t="shared" si="81"/>
        <v>31</v>
      </c>
      <c r="R716" s="163" t="str">
        <f t="shared" si="82"/>
        <v/>
      </c>
      <c r="S716" s="177" t="str">
        <f t="shared" si="83"/>
        <v/>
      </c>
      <c r="T716" s="227"/>
    </row>
    <row r="717" spans="1:20" x14ac:dyDescent="0.2">
      <c r="A717" s="175" t="s">
        <v>415</v>
      </c>
      <c r="B717" s="230" t="s">
        <v>90</v>
      </c>
      <c r="C717" s="231" t="s">
        <v>91</v>
      </c>
      <c r="D717" s="157"/>
      <c r="E717" s="158"/>
      <c r="F717" s="158"/>
      <c r="G717" s="158"/>
      <c r="H717" s="182" t="str">
        <f t="shared" si="77"/>
        <v/>
      </c>
      <c r="I717" s="223">
        <v>33735</v>
      </c>
      <c r="J717" s="224">
        <v>24012</v>
      </c>
      <c r="K717" s="224">
        <v>6263</v>
      </c>
      <c r="L717" s="169">
        <f t="shared" si="78"/>
        <v>0.26082791937364652</v>
      </c>
      <c r="M717" s="225">
        <v>5</v>
      </c>
      <c r="N717" s="224">
        <v>9516</v>
      </c>
      <c r="O717" s="185">
        <f t="shared" si="79"/>
        <v>0.28378015686040614</v>
      </c>
      <c r="P717" s="162">
        <f t="shared" si="80"/>
        <v>33735</v>
      </c>
      <c r="Q717" s="163">
        <f t="shared" si="81"/>
        <v>24017</v>
      </c>
      <c r="R717" s="163">
        <f t="shared" si="82"/>
        <v>9516</v>
      </c>
      <c r="S717" s="177">
        <f t="shared" si="83"/>
        <v>0.28378015686040614</v>
      </c>
      <c r="T717" s="227"/>
    </row>
    <row r="718" spans="1:20" x14ac:dyDescent="0.2">
      <c r="A718" s="175" t="s">
        <v>415</v>
      </c>
      <c r="B718" s="230" t="s">
        <v>96</v>
      </c>
      <c r="C718" s="231" t="s">
        <v>97</v>
      </c>
      <c r="D718" s="157"/>
      <c r="E718" s="158"/>
      <c r="F718" s="158"/>
      <c r="G718" s="158"/>
      <c r="H718" s="182" t="str">
        <f t="shared" si="77"/>
        <v/>
      </c>
      <c r="I718" s="223">
        <v>4326</v>
      </c>
      <c r="J718" s="224">
        <v>4208</v>
      </c>
      <c r="K718" s="224">
        <v>1726</v>
      </c>
      <c r="L718" s="169">
        <f t="shared" si="78"/>
        <v>0.41017110266159695</v>
      </c>
      <c r="M718" s="225"/>
      <c r="N718" s="224">
        <v>101</v>
      </c>
      <c r="O718" s="185">
        <f t="shared" si="79"/>
        <v>2.3439313065676492E-2</v>
      </c>
      <c r="P718" s="162">
        <f t="shared" si="80"/>
        <v>4326</v>
      </c>
      <c r="Q718" s="163">
        <f t="shared" si="81"/>
        <v>4208</v>
      </c>
      <c r="R718" s="163">
        <f t="shared" si="82"/>
        <v>101</v>
      </c>
      <c r="S718" s="177">
        <f t="shared" si="83"/>
        <v>2.3439313065676492E-2</v>
      </c>
      <c r="T718" s="227"/>
    </row>
    <row r="719" spans="1:20" x14ac:dyDescent="0.2">
      <c r="A719" s="175" t="s">
        <v>415</v>
      </c>
      <c r="B719" s="230" t="s">
        <v>521</v>
      </c>
      <c r="C719" s="231" t="s">
        <v>98</v>
      </c>
      <c r="D719" s="157"/>
      <c r="E719" s="158"/>
      <c r="F719" s="158"/>
      <c r="G719" s="158"/>
      <c r="H719" s="182" t="str">
        <f t="shared" si="77"/>
        <v/>
      </c>
      <c r="I719" s="223">
        <v>4117</v>
      </c>
      <c r="J719" s="224">
        <v>2429</v>
      </c>
      <c r="K719" s="224">
        <v>628</v>
      </c>
      <c r="L719" s="169">
        <f t="shared" si="78"/>
        <v>0.25854261012762453</v>
      </c>
      <c r="M719" s="225">
        <v>6</v>
      </c>
      <c r="N719" s="224">
        <v>1621</v>
      </c>
      <c r="O719" s="185">
        <f t="shared" si="79"/>
        <v>0.39965483234714005</v>
      </c>
      <c r="P719" s="162">
        <f t="shared" si="80"/>
        <v>4117</v>
      </c>
      <c r="Q719" s="163">
        <f t="shared" si="81"/>
        <v>2435</v>
      </c>
      <c r="R719" s="163">
        <f t="shared" si="82"/>
        <v>1621</v>
      </c>
      <c r="S719" s="177">
        <f t="shared" si="83"/>
        <v>0.39965483234714005</v>
      </c>
      <c r="T719" s="227"/>
    </row>
    <row r="720" spans="1:20" x14ac:dyDescent="0.2">
      <c r="A720" s="175" t="s">
        <v>415</v>
      </c>
      <c r="B720" s="230" t="s">
        <v>99</v>
      </c>
      <c r="C720" s="231" t="s">
        <v>486</v>
      </c>
      <c r="D720" s="157"/>
      <c r="E720" s="158"/>
      <c r="F720" s="158"/>
      <c r="G720" s="158"/>
      <c r="H720" s="182" t="str">
        <f t="shared" si="77"/>
        <v/>
      </c>
      <c r="I720" s="223">
        <v>1014</v>
      </c>
      <c r="J720" s="224">
        <v>789</v>
      </c>
      <c r="K720" s="224">
        <v>243</v>
      </c>
      <c r="L720" s="169">
        <f t="shared" si="78"/>
        <v>0.30798479087452474</v>
      </c>
      <c r="M720" s="225">
        <v>7</v>
      </c>
      <c r="N720" s="224">
        <v>181</v>
      </c>
      <c r="O720" s="185">
        <f t="shared" si="79"/>
        <v>0.18526100307062435</v>
      </c>
      <c r="P720" s="162">
        <f t="shared" si="80"/>
        <v>1014</v>
      </c>
      <c r="Q720" s="163">
        <f t="shared" si="81"/>
        <v>796</v>
      </c>
      <c r="R720" s="163">
        <f t="shared" si="82"/>
        <v>181</v>
      </c>
      <c r="S720" s="177">
        <f t="shared" si="83"/>
        <v>0.18526100307062435</v>
      </c>
      <c r="T720" s="227"/>
    </row>
    <row r="721" spans="1:20" x14ac:dyDescent="0.2">
      <c r="A721" s="175" t="s">
        <v>415</v>
      </c>
      <c r="B721" s="230" t="s">
        <v>99</v>
      </c>
      <c r="C721" s="231" t="s">
        <v>100</v>
      </c>
      <c r="D721" s="157"/>
      <c r="E721" s="158"/>
      <c r="F721" s="158"/>
      <c r="G721" s="158"/>
      <c r="H721" s="182" t="str">
        <f t="shared" si="77"/>
        <v/>
      </c>
      <c r="I721" s="223">
        <v>2554</v>
      </c>
      <c r="J721" s="224">
        <v>954</v>
      </c>
      <c r="K721" s="224">
        <v>140</v>
      </c>
      <c r="L721" s="169">
        <f t="shared" si="78"/>
        <v>0.14675052410901468</v>
      </c>
      <c r="M721" s="225"/>
      <c r="N721" s="224">
        <v>1575</v>
      </c>
      <c r="O721" s="185">
        <f t="shared" si="79"/>
        <v>0.62277580071174377</v>
      </c>
      <c r="P721" s="162">
        <f t="shared" si="80"/>
        <v>2554</v>
      </c>
      <c r="Q721" s="163">
        <f t="shared" si="81"/>
        <v>954</v>
      </c>
      <c r="R721" s="163">
        <f t="shared" si="82"/>
        <v>1575</v>
      </c>
      <c r="S721" s="177">
        <f t="shared" si="83"/>
        <v>0.62277580071174377</v>
      </c>
      <c r="T721" s="227"/>
    </row>
    <row r="722" spans="1:20" x14ac:dyDescent="0.2">
      <c r="A722" s="175" t="s">
        <v>415</v>
      </c>
      <c r="B722" s="230" t="s">
        <v>101</v>
      </c>
      <c r="C722" s="231" t="s">
        <v>102</v>
      </c>
      <c r="D722" s="157"/>
      <c r="E722" s="158"/>
      <c r="F722" s="158"/>
      <c r="G722" s="158"/>
      <c r="H722" s="182" t="str">
        <f t="shared" si="77"/>
        <v/>
      </c>
      <c r="I722" s="223">
        <v>1013</v>
      </c>
      <c r="J722" s="224">
        <v>1005</v>
      </c>
      <c r="K722" s="224">
        <v>764</v>
      </c>
      <c r="L722" s="169">
        <f t="shared" si="78"/>
        <v>0.76019900497512438</v>
      </c>
      <c r="M722" s="225">
        <v>3</v>
      </c>
      <c r="N722" s="224">
        <v>2</v>
      </c>
      <c r="O722" s="185">
        <f t="shared" si="79"/>
        <v>1.9801980198019802E-3</v>
      </c>
      <c r="P722" s="162">
        <f t="shared" si="80"/>
        <v>1013</v>
      </c>
      <c r="Q722" s="163">
        <f t="shared" si="81"/>
        <v>1008</v>
      </c>
      <c r="R722" s="163">
        <f t="shared" si="82"/>
        <v>2</v>
      </c>
      <c r="S722" s="177">
        <f t="shared" si="83"/>
        <v>1.9801980198019802E-3</v>
      </c>
      <c r="T722" s="227"/>
    </row>
    <row r="723" spans="1:20" x14ac:dyDescent="0.2">
      <c r="A723" s="175" t="s">
        <v>415</v>
      </c>
      <c r="B723" s="230" t="s">
        <v>103</v>
      </c>
      <c r="C723" s="231" t="s">
        <v>283</v>
      </c>
      <c r="D723" s="157"/>
      <c r="E723" s="158"/>
      <c r="F723" s="158"/>
      <c r="G723" s="158"/>
      <c r="H723" s="182" t="str">
        <f t="shared" si="77"/>
        <v/>
      </c>
      <c r="I723" s="223">
        <v>2606</v>
      </c>
      <c r="J723" s="224">
        <v>2047</v>
      </c>
      <c r="K723" s="224">
        <v>919</v>
      </c>
      <c r="L723" s="169">
        <f t="shared" si="78"/>
        <v>0.44894968246213973</v>
      </c>
      <c r="M723" s="225">
        <v>6</v>
      </c>
      <c r="N723" s="224">
        <v>252</v>
      </c>
      <c r="O723" s="185">
        <f t="shared" si="79"/>
        <v>0.10932754880694143</v>
      </c>
      <c r="P723" s="162">
        <f t="shared" si="80"/>
        <v>2606</v>
      </c>
      <c r="Q723" s="163">
        <f t="shared" si="81"/>
        <v>2053</v>
      </c>
      <c r="R723" s="163">
        <f t="shared" si="82"/>
        <v>252</v>
      </c>
      <c r="S723" s="177">
        <f t="shared" si="83"/>
        <v>0.10932754880694143</v>
      </c>
      <c r="T723" s="227"/>
    </row>
    <row r="724" spans="1:20" x14ac:dyDescent="0.2">
      <c r="A724" s="175" t="s">
        <v>415</v>
      </c>
      <c r="B724" s="230" t="s">
        <v>103</v>
      </c>
      <c r="C724" s="231" t="s">
        <v>104</v>
      </c>
      <c r="D724" s="157">
        <v>1</v>
      </c>
      <c r="E724" s="158">
        <v>1</v>
      </c>
      <c r="F724" s="158"/>
      <c r="G724" s="158"/>
      <c r="H724" s="182">
        <f t="shared" si="77"/>
        <v>0</v>
      </c>
      <c r="I724" s="223">
        <v>669</v>
      </c>
      <c r="J724" s="224">
        <v>656</v>
      </c>
      <c r="K724" s="224">
        <v>46</v>
      </c>
      <c r="L724" s="169">
        <f t="shared" si="78"/>
        <v>7.0121951219512202E-2</v>
      </c>
      <c r="M724" s="225">
        <v>2</v>
      </c>
      <c r="N724" s="224">
        <v>7</v>
      </c>
      <c r="O724" s="185">
        <f t="shared" si="79"/>
        <v>1.0526315789473684E-2</v>
      </c>
      <c r="P724" s="162">
        <f t="shared" si="80"/>
        <v>670</v>
      </c>
      <c r="Q724" s="163">
        <f t="shared" si="81"/>
        <v>659</v>
      </c>
      <c r="R724" s="163">
        <f t="shared" si="82"/>
        <v>7</v>
      </c>
      <c r="S724" s="177">
        <f t="shared" si="83"/>
        <v>1.0510510510510511E-2</v>
      </c>
      <c r="T724" s="227"/>
    </row>
    <row r="725" spans="1:20" x14ac:dyDescent="0.2">
      <c r="A725" s="175" t="s">
        <v>415</v>
      </c>
      <c r="B725" s="230" t="s">
        <v>105</v>
      </c>
      <c r="C725" s="231" t="s">
        <v>284</v>
      </c>
      <c r="D725" s="157"/>
      <c r="E725" s="158"/>
      <c r="F725" s="158"/>
      <c r="G725" s="158"/>
      <c r="H725" s="182" t="str">
        <f t="shared" si="77"/>
        <v/>
      </c>
      <c r="I725" s="223">
        <v>1</v>
      </c>
      <c r="J725" s="224">
        <v>1</v>
      </c>
      <c r="K725" s="224">
        <v>1</v>
      </c>
      <c r="L725" s="169">
        <f t="shared" si="78"/>
        <v>1</v>
      </c>
      <c r="M725" s="225"/>
      <c r="N725" s="224"/>
      <c r="O725" s="185">
        <f t="shared" si="79"/>
        <v>0</v>
      </c>
      <c r="P725" s="162">
        <f t="shared" si="80"/>
        <v>1</v>
      </c>
      <c r="Q725" s="163">
        <f t="shared" si="81"/>
        <v>1</v>
      </c>
      <c r="R725" s="163" t="str">
        <f t="shared" si="82"/>
        <v/>
      </c>
      <c r="S725" s="177" t="str">
        <f t="shared" si="83"/>
        <v/>
      </c>
      <c r="T725" s="227"/>
    </row>
    <row r="726" spans="1:20" x14ac:dyDescent="0.2">
      <c r="A726" s="175" t="s">
        <v>415</v>
      </c>
      <c r="B726" s="230" t="s">
        <v>108</v>
      </c>
      <c r="C726" s="231" t="s">
        <v>109</v>
      </c>
      <c r="D726" s="157"/>
      <c r="E726" s="158"/>
      <c r="F726" s="158"/>
      <c r="G726" s="158"/>
      <c r="H726" s="182" t="str">
        <f t="shared" si="77"/>
        <v/>
      </c>
      <c r="I726" s="223">
        <v>385</v>
      </c>
      <c r="J726" s="224">
        <v>361</v>
      </c>
      <c r="K726" s="224">
        <v>54</v>
      </c>
      <c r="L726" s="169">
        <f t="shared" si="78"/>
        <v>0.14958448753462603</v>
      </c>
      <c r="M726" s="225">
        <v>2</v>
      </c>
      <c r="N726" s="224">
        <v>21</v>
      </c>
      <c r="O726" s="185">
        <f t="shared" si="79"/>
        <v>5.46875E-2</v>
      </c>
      <c r="P726" s="162">
        <f t="shared" si="80"/>
        <v>385</v>
      </c>
      <c r="Q726" s="163">
        <f t="shared" si="81"/>
        <v>363</v>
      </c>
      <c r="R726" s="163">
        <f t="shared" si="82"/>
        <v>21</v>
      </c>
      <c r="S726" s="177">
        <f t="shared" si="83"/>
        <v>5.46875E-2</v>
      </c>
      <c r="T726" s="227"/>
    </row>
    <row r="727" spans="1:20" x14ac:dyDescent="0.2">
      <c r="A727" s="175" t="s">
        <v>415</v>
      </c>
      <c r="B727" s="230" t="s">
        <v>110</v>
      </c>
      <c r="C727" s="231" t="s">
        <v>111</v>
      </c>
      <c r="D727" s="157"/>
      <c r="E727" s="158"/>
      <c r="F727" s="158"/>
      <c r="G727" s="158"/>
      <c r="H727" s="182" t="str">
        <f t="shared" si="77"/>
        <v/>
      </c>
      <c r="I727" s="223">
        <v>4317</v>
      </c>
      <c r="J727" s="224">
        <v>3856</v>
      </c>
      <c r="K727" s="224">
        <v>2637</v>
      </c>
      <c r="L727" s="169">
        <f t="shared" si="78"/>
        <v>0.68386929460580914</v>
      </c>
      <c r="M727" s="225">
        <v>13</v>
      </c>
      <c r="N727" s="224">
        <v>392</v>
      </c>
      <c r="O727" s="185">
        <f t="shared" si="79"/>
        <v>9.1997183759680828E-2</v>
      </c>
      <c r="P727" s="162">
        <f t="shared" si="80"/>
        <v>4317</v>
      </c>
      <c r="Q727" s="163">
        <f t="shared" si="81"/>
        <v>3869</v>
      </c>
      <c r="R727" s="163">
        <f t="shared" si="82"/>
        <v>392</v>
      </c>
      <c r="S727" s="177">
        <f t="shared" si="83"/>
        <v>9.1997183759680828E-2</v>
      </c>
      <c r="T727" s="227"/>
    </row>
    <row r="728" spans="1:20" x14ac:dyDescent="0.2">
      <c r="A728" s="175" t="s">
        <v>415</v>
      </c>
      <c r="B728" s="230" t="s">
        <v>112</v>
      </c>
      <c r="C728" s="231" t="s">
        <v>538</v>
      </c>
      <c r="D728" s="157"/>
      <c r="E728" s="158"/>
      <c r="F728" s="158"/>
      <c r="G728" s="158"/>
      <c r="H728" s="182" t="str">
        <f t="shared" si="77"/>
        <v/>
      </c>
      <c r="I728" s="223">
        <v>9674</v>
      </c>
      <c r="J728" s="224">
        <v>9459</v>
      </c>
      <c r="K728" s="224">
        <v>2910</v>
      </c>
      <c r="L728" s="169">
        <f t="shared" si="78"/>
        <v>0.30764351411354268</v>
      </c>
      <c r="M728" s="225">
        <v>3</v>
      </c>
      <c r="N728" s="224">
        <v>178</v>
      </c>
      <c r="O728" s="185">
        <f t="shared" si="79"/>
        <v>1.8464730290456432E-2</v>
      </c>
      <c r="P728" s="162">
        <f t="shared" si="80"/>
        <v>9674</v>
      </c>
      <c r="Q728" s="163">
        <f t="shared" si="81"/>
        <v>9462</v>
      </c>
      <c r="R728" s="163">
        <f t="shared" si="82"/>
        <v>178</v>
      </c>
      <c r="S728" s="177">
        <f t="shared" si="83"/>
        <v>1.8464730290456432E-2</v>
      </c>
      <c r="T728" s="227"/>
    </row>
    <row r="729" spans="1:20" x14ac:dyDescent="0.2">
      <c r="A729" s="175" t="s">
        <v>415</v>
      </c>
      <c r="B729" s="230" t="s">
        <v>114</v>
      </c>
      <c r="C729" s="231" t="s">
        <v>115</v>
      </c>
      <c r="D729" s="157"/>
      <c r="E729" s="158"/>
      <c r="F729" s="158"/>
      <c r="G729" s="158"/>
      <c r="H729" s="182" t="str">
        <f t="shared" si="77"/>
        <v/>
      </c>
      <c r="I729" s="223">
        <v>2169</v>
      </c>
      <c r="J729" s="224">
        <v>1805</v>
      </c>
      <c r="K729" s="224">
        <v>611</v>
      </c>
      <c r="L729" s="169">
        <f t="shared" si="78"/>
        <v>0.33850415512465376</v>
      </c>
      <c r="M729" s="225"/>
      <c r="N729" s="224">
        <v>341</v>
      </c>
      <c r="O729" s="185">
        <f t="shared" si="79"/>
        <v>0.15890027958993477</v>
      </c>
      <c r="P729" s="162">
        <f t="shared" si="80"/>
        <v>2169</v>
      </c>
      <c r="Q729" s="163">
        <f t="shared" si="81"/>
        <v>1805</v>
      </c>
      <c r="R729" s="163">
        <f t="shared" si="82"/>
        <v>341</v>
      </c>
      <c r="S729" s="177">
        <f t="shared" si="83"/>
        <v>0.15890027958993477</v>
      </c>
      <c r="T729" s="227"/>
    </row>
    <row r="730" spans="1:20" x14ac:dyDescent="0.2">
      <c r="A730" s="175" t="s">
        <v>415</v>
      </c>
      <c r="B730" s="230" t="s">
        <v>117</v>
      </c>
      <c r="C730" s="231" t="s">
        <v>118</v>
      </c>
      <c r="D730" s="157"/>
      <c r="E730" s="158"/>
      <c r="F730" s="158"/>
      <c r="G730" s="158"/>
      <c r="H730" s="182" t="str">
        <f t="shared" si="77"/>
        <v/>
      </c>
      <c r="I730" s="223">
        <v>7800</v>
      </c>
      <c r="J730" s="224">
        <v>159</v>
      </c>
      <c r="K730" s="224">
        <v>90</v>
      </c>
      <c r="L730" s="169">
        <f t="shared" si="78"/>
        <v>0.56603773584905659</v>
      </c>
      <c r="M730" s="225">
        <v>6626</v>
      </c>
      <c r="N730" s="224">
        <v>994</v>
      </c>
      <c r="O730" s="185">
        <f t="shared" si="79"/>
        <v>0.12777992029823884</v>
      </c>
      <c r="P730" s="162">
        <f t="shared" si="80"/>
        <v>7800</v>
      </c>
      <c r="Q730" s="163">
        <f t="shared" si="81"/>
        <v>6785</v>
      </c>
      <c r="R730" s="163">
        <f t="shared" si="82"/>
        <v>994</v>
      </c>
      <c r="S730" s="177">
        <f t="shared" si="83"/>
        <v>0.12777992029823884</v>
      </c>
      <c r="T730" s="227"/>
    </row>
    <row r="731" spans="1:20" x14ac:dyDescent="0.2">
      <c r="A731" s="175" t="s">
        <v>415</v>
      </c>
      <c r="B731" s="230" t="s">
        <v>119</v>
      </c>
      <c r="C731" s="231" t="s">
        <v>119</v>
      </c>
      <c r="D731" s="157"/>
      <c r="E731" s="158"/>
      <c r="F731" s="158"/>
      <c r="G731" s="158"/>
      <c r="H731" s="182" t="str">
        <f t="shared" si="77"/>
        <v/>
      </c>
      <c r="I731" s="223">
        <v>5543</v>
      </c>
      <c r="J731" s="224">
        <v>4921</v>
      </c>
      <c r="K731" s="224">
        <v>4509</v>
      </c>
      <c r="L731" s="169">
        <f t="shared" si="78"/>
        <v>0.91627717943507414</v>
      </c>
      <c r="M731" s="225"/>
      <c r="N731" s="224">
        <v>580</v>
      </c>
      <c r="O731" s="185">
        <f t="shared" si="79"/>
        <v>0.1054353753862934</v>
      </c>
      <c r="P731" s="162">
        <f t="shared" si="80"/>
        <v>5543</v>
      </c>
      <c r="Q731" s="163">
        <f t="shared" si="81"/>
        <v>4921</v>
      </c>
      <c r="R731" s="163">
        <f t="shared" si="82"/>
        <v>580</v>
      </c>
      <c r="S731" s="177">
        <f t="shared" si="83"/>
        <v>0.1054353753862934</v>
      </c>
      <c r="T731" s="227"/>
    </row>
    <row r="732" spans="1:20" x14ac:dyDescent="0.2">
      <c r="A732" s="175" t="s">
        <v>415</v>
      </c>
      <c r="B732" s="230" t="s">
        <v>120</v>
      </c>
      <c r="C732" s="231" t="s">
        <v>121</v>
      </c>
      <c r="D732" s="157"/>
      <c r="E732" s="158"/>
      <c r="F732" s="158"/>
      <c r="G732" s="158"/>
      <c r="H732" s="182" t="str">
        <f t="shared" si="77"/>
        <v/>
      </c>
      <c r="I732" s="223">
        <v>13731</v>
      </c>
      <c r="J732" s="224">
        <v>12399</v>
      </c>
      <c r="K732" s="224">
        <v>8245</v>
      </c>
      <c r="L732" s="169">
        <f t="shared" si="78"/>
        <v>0.66497298169207197</v>
      </c>
      <c r="M732" s="225">
        <v>75</v>
      </c>
      <c r="N732" s="224">
        <v>1178</v>
      </c>
      <c r="O732" s="185">
        <f t="shared" si="79"/>
        <v>8.6287723410489306E-2</v>
      </c>
      <c r="P732" s="162">
        <f t="shared" si="80"/>
        <v>13731</v>
      </c>
      <c r="Q732" s="163">
        <f t="shared" si="81"/>
        <v>12474</v>
      </c>
      <c r="R732" s="163">
        <f t="shared" si="82"/>
        <v>1178</v>
      </c>
      <c r="S732" s="177">
        <f t="shared" si="83"/>
        <v>8.6287723410489306E-2</v>
      </c>
      <c r="T732" s="227"/>
    </row>
    <row r="733" spans="1:20" x14ac:dyDescent="0.2">
      <c r="A733" s="175" t="s">
        <v>415</v>
      </c>
      <c r="B733" s="230" t="s">
        <v>504</v>
      </c>
      <c r="C733" s="231" t="s">
        <v>541</v>
      </c>
      <c r="D733" s="157"/>
      <c r="E733" s="158"/>
      <c r="F733" s="158"/>
      <c r="G733" s="158"/>
      <c r="H733" s="182" t="str">
        <f t="shared" si="77"/>
        <v/>
      </c>
      <c r="I733" s="223">
        <v>457</v>
      </c>
      <c r="J733" s="224">
        <v>388</v>
      </c>
      <c r="K733" s="224">
        <v>199</v>
      </c>
      <c r="L733" s="169">
        <f t="shared" si="78"/>
        <v>0.51288659793814428</v>
      </c>
      <c r="M733" s="225">
        <v>8</v>
      </c>
      <c r="N733" s="224">
        <v>60</v>
      </c>
      <c r="O733" s="185">
        <f t="shared" si="79"/>
        <v>0.13157894736842105</v>
      </c>
      <c r="P733" s="162">
        <f t="shared" si="80"/>
        <v>457</v>
      </c>
      <c r="Q733" s="163">
        <f t="shared" si="81"/>
        <v>396</v>
      </c>
      <c r="R733" s="163">
        <f t="shared" si="82"/>
        <v>60</v>
      </c>
      <c r="S733" s="177">
        <f t="shared" si="83"/>
        <v>0.13157894736842105</v>
      </c>
      <c r="T733" s="227"/>
    </row>
    <row r="734" spans="1:20" x14ac:dyDescent="0.2">
      <c r="A734" s="175" t="s">
        <v>415</v>
      </c>
      <c r="B734" s="230" t="s">
        <v>504</v>
      </c>
      <c r="C734" s="231" t="s">
        <v>505</v>
      </c>
      <c r="D734" s="157"/>
      <c r="E734" s="158"/>
      <c r="F734" s="158"/>
      <c r="G734" s="158"/>
      <c r="H734" s="182" t="str">
        <f t="shared" si="77"/>
        <v/>
      </c>
      <c r="I734" s="223">
        <v>4703</v>
      </c>
      <c r="J734" s="224">
        <v>2708</v>
      </c>
      <c r="K734" s="224">
        <v>1467</v>
      </c>
      <c r="L734" s="169">
        <f t="shared" si="78"/>
        <v>0.5417282127031019</v>
      </c>
      <c r="M734" s="225">
        <v>7</v>
      </c>
      <c r="N734" s="224">
        <v>1960</v>
      </c>
      <c r="O734" s="185">
        <f t="shared" si="79"/>
        <v>0.41925133689839572</v>
      </c>
      <c r="P734" s="162">
        <f t="shared" si="80"/>
        <v>4703</v>
      </c>
      <c r="Q734" s="163">
        <f t="shared" si="81"/>
        <v>2715</v>
      </c>
      <c r="R734" s="163">
        <f t="shared" si="82"/>
        <v>1960</v>
      </c>
      <c r="S734" s="177">
        <f t="shared" si="83"/>
        <v>0.41925133689839572</v>
      </c>
      <c r="T734" s="227"/>
    </row>
    <row r="735" spans="1:20" x14ac:dyDescent="0.2">
      <c r="A735" s="175" t="s">
        <v>415</v>
      </c>
      <c r="B735" s="230" t="s">
        <v>128</v>
      </c>
      <c r="C735" s="231" t="s">
        <v>129</v>
      </c>
      <c r="D735" s="157"/>
      <c r="E735" s="158"/>
      <c r="F735" s="158"/>
      <c r="G735" s="158"/>
      <c r="H735" s="182" t="str">
        <f t="shared" si="77"/>
        <v/>
      </c>
      <c r="I735" s="223">
        <v>17</v>
      </c>
      <c r="J735" s="224">
        <v>15</v>
      </c>
      <c r="K735" s="224">
        <v>1</v>
      </c>
      <c r="L735" s="169">
        <f t="shared" si="78"/>
        <v>6.6666666666666666E-2</v>
      </c>
      <c r="M735" s="225">
        <v>2</v>
      </c>
      <c r="N735" s="224"/>
      <c r="O735" s="185">
        <f t="shared" si="79"/>
        <v>0</v>
      </c>
      <c r="P735" s="162">
        <f t="shared" si="80"/>
        <v>17</v>
      </c>
      <c r="Q735" s="163">
        <f t="shared" si="81"/>
        <v>17</v>
      </c>
      <c r="R735" s="163" t="str">
        <f t="shared" si="82"/>
        <v/>
      </c>
      <c r="S735" s="177" t="str">
        <f t="shared" si="83"/>
        <v/>
      </c>
      <c r="T735" s="227"/>
    </row>
    <row r="736" spans="1:20" x14ac:dyDescent="0.2">
      <c r="A736" s="175" t="s">
        <v>415</v>
      </c>
      <c r="B736" s="230" t="s">
        <v>374</v>
      </c>
      <c r="C736" s="231" t="s">
        <v>375</v>
      </c>
      <c r="D736" s="157"/>
      <c r="E736" s="158"/>
      <c r="F736" s="158"/>
      <c r="G736" s="158"/>
      <c r="H736" s="182" t="str">
        <f t="shared" si="77"/>
        <v/>
      </c>
      <c r="I736" s="223">
        <v>247</v>
      </c>
      <c r="J736" s="224">
        <v>245</v>
      </c>
      <c r="K736" s="224">
        <v>160</v>
      </c>
      <c r="L736" s="169">
        <f t="shared" si="78"/>
        <v>0.65306122448979587</v>
      </c>
      <c r="M736" s="225">
        <v>2</v>
      </c>
      <c r="N736" s="224"/>
      <c r="O736" s="185">
        <f t="shared" si="79"/>
        <v>0</v>
      </c>
      <c r="P736" s="162">
        <f t="shared" si="80"/>
        <v>247</v>
      </c>
      <c r="Q736" s="163">
        <f t="shared" si="81"/>
        <v>247</v>
      </c>
      <c r="R736" s="163" t="str">
        <f t="shared" si="82"/>
        <v/>
      </c>
      <c r="S736" s="177" t="str">
        <f t="shared" si="83"/>
        <v/>
      </c>
      <c r="T736" s="227"/>
    </row>
    <row r="737" spans="1:20" x14ac:dyDescent="0.2">
      <c r="A737" s="175" t="s">
        <v>415</v>
      </c>
      <c r="B737" s="230" t="s">
        <v>131</v>
      </c>
      <c r="C737" s="231" t="s">
        <v>132</v>
      </c>
      <c r="D737" s="157"/>
      <c r="E737" s="158"/>
      <c r="F737" s="158"/>
      <c r="G737" s="158"/>
      <c r="H737" s="182" t="str">
        <f t="shared" si="77"/>
        <v/>
      </c>
      <c r="I737" s="223">
        <v>1092</v>
      </c>
      <c r="J737" s="224">
        <v>781</v>
      </c>
      <c r="K737" s="224">
        <v>228</v>
      </c>
      <c r="L737" s="169">
        <f t="shared" si="78"/>
        <v>0.29193341869398209</v>
      </c>
      <c r="M737" s="225">
        <v>2</v>
      </c>
      <c r="N737" s="224">
        <v>255</v>
      </c>
      <c r="O737" s="185">
        <f t="shared" si="79"/>
        <v>0.24566473988439305</v>
      </c>
      <c r="P737" s="162">
        <f t="shared" si="80"/>
        <v>1092</v>
      </c>
      <c r="Q737" s="163">
        <f t="shared" si="81"/>
        <v>783</v>
      </c>
      <c r="R737" s="163">
        <f t="shared" si="82"/>
        <v>255</v>
      </c>
      <c r="S737" s="177">
        <f t="shared" si="83"/>
        <v>0.24566473988439305</v>
      </c>
      <c r="T737" s="227"/>
    </row>
    <row r="738" spans="1:20" x14ac:dyDescent="0.2">
      <c r="A738" s="175" t="s">
        <v>415</v>
      </c>
      <c r="B738" s="230" t="s">
        <v>145</v>
      </c>
      <c r="C738" s="231" t="s">
        <v>146</v>
      </c>
      <c r="D738" s="157"/>
      <c r="E738" s="158"/>
      <c r="F738" s="158"/>
      <c r="G738" s="158"/>
      <c r="H738" s="182" t="str">
        <f t="shared" si="77"/>
        <v/>
      </c>
      <c r="I738" s="223">
        <v>1663</v>
      </c>
      <c r="J738" s="224">
        <v>1437</v>
      </c>
      <c r="K738" s="224">
        <v>507</v>
      </c>
      <c r="L738" s="169">
        <f t="shared" si="78"/>
        <v>0.35281837160751567</v>
      </c>
      <c r="M738" s="225">
        <v>1</v>
      </c>
      <c r="N738" s="224">
        <v>203</v>
      </c>
      <c r="O738" s="185">
        <f t="shared" si="79"/>
        <v>0.12370505789152955</v>
      </c>
      <c r="P738" s="162">
        <f t="shared" si="80"/>
        <v>1663</v>
      </c>
      <c r="Q738" s="163">
        <f t="shared" si="81"/>
        <v>1438</v>
      </c>
      <c r="R738" s="163">
        <f t="shared" si="82"/>
        <v>203</v>
      </c>
      <c r="S738" s="177">
        <f t="shared" si="83"/>
        <v>0.12370505789152955</v>
      </c>
      <c r="T738" s="227"/>
    </row>
    <row r="739" spans="1:20" x14ac:dyDescent="0.2">
      <c r="A739" s="175" t="s">
        <v>415</v>
      </c>
      <c r="B739" s="230" t="s">
        <v>537</v>
      </c>
      <c r="C739" s="231" t="s">
        <v>400</v>
      </c>
      <c r="D739" s="157"/>
      <c r="E739" s="158"/>
      <c r="F739" s="158"/>
      <c r="G739" s="158"/>
      <c r="H739" s="182" t="str">
        <f t="shared" si="77"/>
        <v/>
      </c>
      <c r="I739" s="223">
        <v>11</v>
      </c>
      <c r="J739" s="224">
        <v>10</v>
      </c>
      <c r="K739" s="224">
        <v>4</v>
      </c>
      <c r="L739" s="169">
        <f t="shared" si="78"/>
        <v>0.4</v>
      </c>
      <c r="M739" s="225"/>
      <c r="N739" s="224">
        <v>1</v>
      </c>
      <c r="O739" s="185">
        <f t="shared" si="79"/>
        <v>9.0909090909090912E-2</v>
      </c>
      <c r="P739" s="162">
        <f t="shared" si="80"/>
        <v>11</v>
      </c>
      <c r="Q739" s="163">
        <f t="shared" si="81"/>
        <v>10</v>
      </c>
      <c r="R739" s="163">
        <f t="shared" si="82"/>
        <v>1</v>
      </c>
      <c r="S739" s="177">
        <f t="shared" si="83"/>
        <v>9.0909090909090912E-2</v>
      </c>
      <c r="T739" s="227"/>
    </row>
    <row r="740" spans="1:20" x14ac:dyDescent="0.2">
      <c r="A740" s="175" t="s">
        <v>415</v>
      </c>
      <c r="B740" s="230" t="s">
        <v>537</v>
      </c>
      <c r="C740" s="231" t="s">
        <v>71</v>
      </c>
      <c r="D740" s="157"/>
      <c r="E740" s="158"/>
      <c r="F740" s="158"/>
      <c r="G740" s="158"/>
      <c r="H740" s="182" t="str">
        <f t="shared" si="77"/>
        <v/>
      </c>
      <c r="I740" s="223">
        <v>497</v>
      </c>
      <c r="J740" s="224">
        <v>406</v>
      </c>
      <c r="K740" s="224">
        <v>286</v>
      </c>
      <c r="L740" s="169">
        <f t="shared" si="78"/>
        <v>0.70443349753694584</v>
      </c>
      <c r="M740" s="225">
        <v>26</v>
      </c>
      <c r="N740" s="224">
        <v>46</v>
      </c>
      <c r="O740" s="185">
        <f t="shared" si="79"/>
        <v>9.6234309623430964E-2</v>
      </c>
      <c r="P740" s="162">
        <f t="shared" si="80"/>
        <v>497</v>
      </c>
      <c r="Q740" s="163">
        <f t="shared" si="81"/>
        <v>432</v>
      </c>
      <c r="R740" s="163">
        <f t="shared" si="82"/>
        <v>46</v>
      </c>
      <c r="S740" s="177">
        <f t="shared" si="83"/>
        <v>9.6234309623430964E-2</v>
      </c>
      <c r="T740" s="227"/>
    </row>
    <row r="741" spans="1:20" x14ac:dyDescent="0.2">
      <c r="A741" s="175" t="s">
        <v>415</v>
      </c>
      <c r="B741" s="230" t="s">
        <v>151</v>
      </c>
      <c r="C741" s="231" t="s">
        <v>152</v>
      </c>
      <c r="D741" s="157"/>
      <c r="E741" s="158"/>
      <c r="F741" s="158"/>
      <c r="G741" s="158"/>
      <c r="H741" s="182" t="str">
        <f t="shared" si="77"/>
        <v/>
      </c>
      <c r="I741" s="223">
        <v>560</v>
      </c>
      <c r="J741" s="224">
        <v>181</v>
      </c>
      <c r="K741" s="224">
        <v>45</v>
      </c>
      <c r="L741" s="169">
        <f t="shared" si="78"/>
        <v>0.24861878453038674</v>
      </c>
      <c r="M741" s="225"/>
      <c r="N741" s="224">
        <v>367</v>
      </c>
      <c r="O741" s="185">
        <f t="shared" si="79"/>
        <v>0.66970802919708028</v>
      </c>
      <c r="P741" s="162">
        <f t="shared" si="80"/>
        <v>560</v>
      </c>
      <c r="Q741" s="163">
        <f t="shared" si="81"/>
        <v>181</v>
      </c>
      <c r="R741" s="163">
        <f t="shared" si="82"/>
        <v>367</v>
      </c>
      <c r="S741" s="177">
        <f t="shared" si="83"/>
        <v>0.66970802919708028</v>
      </c>
      <c r="T741" s="227"/>
    </row>
    <row r="742" spans="1:20" x14ac:dyDescent="0.2">
      <c r="A742" s="175" t="s">
        <v>415</v>
      </c>
      <c r="B742" s="230" t="s">
        <v>156</v>
      </c>
      <c r="C742" s="231" t="s">
        <v>157</v>
      </c>
      <c r="D742" s="157"/>
      <c r="E742" s="158"/>
      <c r="F742" s="158"/>
      <c r="G742" s="158"/>
      <c r="H742" s="182" t="str">
        <f t="shared" si="77"/>
        <v/>
      </c>
      <c r="I742" s="223">
        <v>18</v>
      </c>
      <c r="J742" s="224">
        <v>17</v>
      </c>
      <c r="K742" s="224">
        <v>13</v>
      </c>
      <c r="L742" s="169">
        <f t="shared" si="78"/>
        <v>0.76470588235294112</v>
      </c>
      <c r="M742" s="225"/>
      <c r="N742" s="224">
        <v>1</v>
      </c>
      <c r="O742" s="185">
        <f t="shared" si="79"/>
        <v>5.5555555555555552E-2</v>
      </c>
      <c r="P742" s="162">
        <f t="shared" si="80"/>
        <v>18</v>
      </c>
      <c r="Q742" s="163">
        <f t="shared" si="81"/>
        <v>17</v>
      </c>
      <c r="R742" s="163">
        <f t="shared" si="82"/>
        <v>1</v>
      </c>
      <c r="S742" s="177">
        <f t="shared" si="83"/>
        <v>5.5555555555555552E-2</v>
      </c>
      <c r="T742" s="227"/>
    </row>
    <row r="743" spans="1:20" x14ac:dyDescent="0.2">
      <c r="A743" s="175" t="s">
        <v>415</v>
      </c>
      <c r="B743" s="230" t="s">
        <v>158</v>
      </c>
      <c r="C743" s="231" t="s">
        <v>159</v>
      </c>
      <c r="D743" s="157"/>
      <c r="E743" s="158"/>
      <c r="F743" s="158"/>
      <c r="G743" s="158"/>
      <c r="H743" s="182" t="str">
        <f t="shared" si="77"/>
        <v/>
      </c>
      <c r="I743" s="223">
        <v>15651</v>
      </c>
      <c r="J743" s="224">
        <v>14771</v>
      </c>
      <c r="K743" s="224">
        <v>10033</v>
      </c>
      <c r="L743" s="169">
        <f t="shared" si="78"/>
        <v>0.67923634147992684</v>
      </c>
      <c r="M743" s="225">
        <v>2</v>
      </c>
      <c r="N743" s="224">
        <v>757</v>
      </c>
      <c r="O743" s="185">
        <f t="shared" si="79"/>
        <v>4.8744365743721832E-2</v>
      </c>
      <c r="P743" s="162">
        <f t="shared" si="80"/>
        <v>15651</v>
      </c>
      <c r="Q743" s="163">
        <f t="shared" si="81"/>
        <v>14773</v>
      </c>
      <c r="R743" s="163">
        <f t="shared" si="82"/>
        <v>757</v>
      </c>
      <c r="S743" s="177">
        <f t="shared" si="83"/>
        <v>4.8744365743721832E-2</v>
      </c>
      <c r="T743" s="227"/>
    </row>
    <row r="744" spans="1:20" x14ac:dyDescent="0.2">
      <c r="A744" s="175" t="s">
        <v>415</v>
      </c>
      <c r="B744" s="230" t="s">
        <v>162</v>
      </c>
      <c r="C744" s="231" t="s">
        <v>163</v>
      </c>
      <c r="D744" s="157">
        <v>1</v>
      </c>
      <c r="E744" s="158">
        <v>1</v>
      </c>
      <c r="F744" s="158"/>
      <c r="G744" s="158"/>
      <c r="H744" s="182">
        <f t="shared" si="77"/>
        <v>0</v>
      </c>
      <c r="I744" s="223">
        <v>2999</v>
      </c>
      <c r="J744" s="224">
        <v>2204</v>
      </c>
      <c r="K744" s="224">
        <v>1366</v>
      </c>
      <c r="L744" s="169">
        <f t="shared" si="78"/>
        <v>0.61978221415607981</v>
      </c>
      <c r="M744" s="225">
        <v>10</v>
      </c>
      <c r="N744" s="224">
        <v>764</v>
      </c>
      <c r="O744" s="185">
        <f t="shared" si="79"/>
        <v>0.25654801880456685</v>
      </c>
      <c r="P744" s="162">
        <f t="shared" si="80"/>
        <v>3000</v>
      </c>
      <c r="Q744" s="163">
        <f t="shared" si="81"/>
        <v>2215</v>
      </c>
      <c r="R744" s="163">
        <f t="shared" si="82"/>
        <v>764</v>
      </c>
      <c r="S744" s="177">
        <f t="shared" si="83"/>
        <v>0.25646189996643171</v>
      </c>
      <c r="T744" s="227"/>
    </row>
    <row r="745" spans="1:20" x14ac:dyDescent="0.2">
      <c r="A745" s="175" t="s">
        <v>415</v>
      </c>
      <c r="B745" s="230" t="s">
        <v>164</v>
      </c>
      <c r="C745" s="231" t="s">
        <v>165</v>
      </c>
      <c r="D745" s="157"/>
      <c r="E745" s="158"/>
      <c r="F745" s="158"/>
      <c r="G745" s="158"/>
      <c r="H745" s="182" t="str">
        <f t="shared" si="77"/>
        <v/>
      </c>
      <c r="I745" s="223">
        <v>483</v>
      </c>
      <c r="J745" s="224">
        <v>405</v>
      </c>
      <c r="K745" s="224">
        <v>172</v>
      </c>
      <c r="L745" s="169">
        <f t="shared" si="78"/>
        <v>0.42469135802469138</v>
      </c>
      <c r="M745" s="225">
        <v>6</v>
      </c>
      <c r="N745" s="224">
        <v>71</v>
      </c>
      <c r="O745" s="185">
        <f t="shared" si="79"/>
        <v>0.14730290456431536</v>
      </c>
      <c r="P745" s="162">
        <f t="shared" si="80"/>
        <v>483</v>
      </c>
      <c r="Q745" s="163">
        <f t="shared" si="81"/>
        <v>411</v>
      </c>
      <c r="R745" s="163">
        <f t="shared" si="82"/>
        <v>71</v>
      </c>
      <c r="S745" s="177">
        <f t="shared" si="83"/>
        <v>0.14730290456431536</v>
      </c>
      <c r="T745" s="227"/>
    </row>
    <row r="746" spans="1:20" ht="29" x14ac:dyDescent="0.2">
      <c r="A746" s="175" t="s">
        <v>415</v>
      </c>
      <c r="B746" s="230" t="s">
        <v>166</v>
      </c>
      <c r="C746" s="231" t="s">
        <v>168</v>
      </c>
      <c r="D746" s="157"/>
      <c r="E746" s="158"/>
      <c r="F746" s="158"/>
      <c r="G746" s="158"/>
      <c r="H746" s="182" t="str">
        <f t="shared" si="77"/>
        <v/>
      </c>
      <c r="I746" s="223">
        <v>54963</v>
      </c>
      <c r="J746" s="224">
        <v>47258</v>
      </c>
      <c r="K746" s="224">
        <v>38159</v>
      </c>
      <c r="L746" s="169">
        <f t="shared" si="78"/>
        <v>0.80746117059545475</v>
      </c>
      <c r="M746" s="225">
        <v>19</v>
      </c>
      <c r="N746" s="224">
        <v>6997</v>
      </c>
      <c r="O746" s="185">
        <f t="shared" si="79"/>
        <v>0.12891992482588349</v>
      </c>
      <c r="P746" s="162">
        <f t="shared" si="80"/>
        <v>54963</v>
      </c>
      <c r="Q746" s="163">
        <f t="shared" si="81"/>
        <v>47277</v>
      </c>
      <c r="R746" s="163">
        <f t="shared" si="82"/>
        <v>6997</v>
      </c>
      <c r="S746" s="177">
        <f t="shared" si="83"/>
        <v>0.12891992482588349</v>
      </c>
      <c r="T746" s="227"/>
    </row>
    <row r="747" spans="1:20" ht="29" x14ac:dyDescent="0.2">
      <c r="A747" s="175" t="s">
        <v>415</v>
      </c>
      <c r="B747" s="230" t="s">
        <v>166</v>
      </c>
      <c r="C747" s="231" t="s">
        <v>515</v>
      </c>
      <c r="D747" s="157"/>
      <c r="E747" s="158"/>
      <c r="F747" s="158"/>
      <c r="G747" s="158"/>
      <c r="H747" s="182" t="str">
        <f t="shared" si="77"/>
        <v/>
      </c>
      <c r="I747" s="223">
        <v>4609</v>
      </c>
      <c r="J747" s="224">
        <v>4085</v>
      </c>
      <c r="K747" s="224">
        <v>2795</v>
      </c>
      <c r="L747" s="169">
        <f t="shared" si="78"/>
        <v>0.68421052631578949</v>
      </c>
      <c r="M747" s="225">
        <v>2</v>
      </c>
      <c r="N747" s="224">
        <v>373</v>
      </c>
      <c r="O747" s="185">
        <f t="shared" si="79"/>
        <v>8.3632286995515698E-2</v>
      </c>
      <c r="P747" s="162">
        <f t="shared" si="80"/>
        <v>4609</v>
      </c>
      <c r="Q747" s="163">
        <f t="shared" si="81"/>
        <v>4087</v>
      </c>
      <c r="R747" s="163">
        <f t="shared" si="82"/>
        <v>373</v>
      </c>
      <c r="S747" s="177">
        <f t="shared" si="83"/>
        <v>8.3632286995515698E-2</v>
      </c>
      <c r="T747" s="227"/>
    </row>
    <row r="748" spans="1:20" ht="29" x14ac:dyDescent="0.2">
      <c r="A748" s="175" t="s">
        <v>415</v>
      </c>
      <c r="B748" s="230" t="s">
        <v>166</v>
      </c>
      <c r="C748" s="231" t="s">
        <v>167</v>
      </c>
      <c r="D748" s="157"/>
      <c r="E748" s="158"/>
      <c r="F748" s="158"/>
      <c r="G748" s="158"/>
      <c r="H748" s="182" t="str">
        <f t="shared" si="77"/>
        <v/>
      </c>
      <c r="I748" s="223">
        <v>3387</v>
      </c>
      <c r="J748" s="224">
        <v>2946</v>
      </c>
      <c r="K748" s="224">
        <v>1349</v>
      </c>
      <c r="L748" s="169">
        <f t="shared" si="78"/>
        <v>0.45790902919212489</v>
      </c>
      <c r="M748" s="225"/>
      <c r="N748" s="224">
        <v>389</v>
      </c>
      <c r="O748" s="185">
        <f t="shared" si="79"/>
        <v>0.11664167916041979</v>
      </c>
      <c r="P748" s="162">
        <f t="shared" si="80"/>
        <v>3387</v>
      </c>
      <c r="Q748" s="163">
        <f t="shared" si="81"/>
        <v>2946</v>
      </c>
      <c r="R748" s="163">
        <f t="shared" si="82"/>
        <v>389</v>
      </c>
      <c r="S748" s="177">
        <f t="shared" si="83"/>
        <v>0.11664167916041979</v>
      </c>
      <c r="T748" s="227"/>
    </row>
    <row r="749" spans="1:20" x14ac:dyDescent="0.2">
      <c r="A749" s="175" t="s">
        <v>415</v>
      </c>
      <c r="B749" s="230" t="s">
        <v>172</v>
      </c>
      <c r="C749" s="231" t="s">
        <v>173</v>
      </c>
      <c r="D749" s="157"/>
      <c r="E749" s="158"/>
      <c r="F749" s="158"/>
      <c r="G749" s="158"/>
      <c r="H749" s="182" t="str">
        <f t="shared" si="77"/>
        <v/>
      </c>
      <c r="I749" s="223">
        <v>22880</v>
      </c>
      <c r="J749" s="224">
        <v>20938</v>
      </c>
      <c r="K749" s="224">
        <v>19450</v>
      </c>
      <c r="L749" s="169">
        <f t="shared" si="78"/>
        <v>0.92893304040500524</v>
      </c>
      <c r="M749" s="225">
        <v>25</v>
      </c>
      <c r="N749" s="224">
        <v>1718</v>
      </c>
      <c r="O749" s="185">
        <f t="shared" si="79"/>
        <v>7.574621930249989E-2</v>
      </c>
      <c r="P749" s="162">
        <f t="shared" si="80"/>
        <v>22880</v>
      </c>
      <c r="Q749" s="163">
        <f t="shared" si="81"/>
        <v>20963</v>
      </c>
      <c r="R749" s="163">
        <f t="shared" si="82"/>
        <v>1718</v>
      </c>
      <c r="S749" s="177">
        <f t="shared" si="83"/>
        <v>7.574621930249989E-2</v>
      </c>
      <c r="T749" s="227"/>
    </row>
    <row r="750" spans="1:20" x14ac:dyDescent="0.2">
      <c r="A750" s="175" t="s">
        <v>415</v>
      </c>
      <c r="B750" s="230" t="s">
        <v>174</v>
      </c>
      <c r="C750" s="231" t="s">
        <v>175</v>
      </c>
      <c r="D750" s="157"/>
      <c r="E750" s="158"/>
      <c r="F750" s="158"/>
      <c r="G750" s="158"/>
      <c r="H750" s="182" t="str">
        <f t="shared" si="77"/>
        <v/>
      </c>
      <c r="I750" s="223">
        <v>240</v>
      </c>
      <c r="J750" s="224">
        <v>94</v>
      </c>
      <c r="K750" s="224">
        <v>9</v>
      </c>
      <c r="L750" s="169">
        <f t="shared" si="78"/>
        <v>9.5744680851063829E-2</v>
      </c>
      <c r="M750" s="225">
        <v>3</v>
      </c>
      <c r="N750" s="224">
        <v>135</v>
      </c>
      <c r="O750" s="185">
        <f t="shared" si="79"/>
        <v>0.5818965517241379</v>
      </c>
      <c r="P750" s="162">
        <f t="shared" si="80"/>
        <v>240</v>
      </c>
      <c r="Q750" s="163">
        <f t="shared" si="81"/>
        <v>97</v>
      </c>
      <c r="R750" s="163">
        <f t="shared" si="82"/>
        <v>135</v>
      </c>
      <c r="S750" s="177">
        <f t="shared" si="83"/>
        <v>0.5818965517241379</v>
      </c>
      <c r="T750" s="227"/>
    </row>
    <row r="751" spans="1:20" x14ac:dyDescent="0.2">
      <c r="A751" s="175" t="s">
        <v>415</v>
      </c>
      <c r="B751" s="230" t="s">
        <v>176</v>
      </c>
      <c r="C751" s="231" t="s">
        <v>481</v>
      </c>
      <c r="D751" s="157"/>
      <c r="E751" s="158"/>
      <c r="F751" s="158"/>
      <c r="G751" s="158"/>
      <c r="H751" s="182" t="str">
        <f t="shared" si="77"/>
        <v/>
      </c>
      <c r="I751" s="223">
        <v>298</v>
      </c>
      <c r="J751" s="224">
        <v>276</v>
      </c>
      <c r="K751" s="224">
        <v>153</v>
      </c>
      <c r="L751" s="169">
        <f t="shared" si="78"/>
        <v>0.55434782608695654</v>
      </c>
      <c r="M751" s="225">
        <v>5</v>
      </c>
      <c r="N751" s="224">
        <v>17</v>
      </c>
      <c r="O751" s="185">
        <f t="shared" si="79"/>
        <v>5.7046979865771813E-2</v>
      </c>
      <c r="P751" s="162">
        <f t="shared" si="80"/>
        <v>298</v>
      </c>
      <c r="Q751" s="163">
        <f t="shared" si="81"/>
        <v>281</v>
      </c>
      <c r="R751" s="163">
        <f t="shared" si="82"/>
        <v>17</v>
      </c>
      <c r="S751" s="177">
        <f t="shared" si="83"/>
        <v>5.7046979865771813E-2</v>
      </c>
      <c r="T751" s="227"/>
    </row>
    <row r="752" spans="1:20" x14ac:dyDescent="0.2">
      <c r="A752" s="175" t="s">
        <v>415</v>
      </c>
      <c r="B752" s="230" t="s">
        <v>178</v>
      </c>
      <c r="C752" s="231" t="s">
        <v>178</v>
      </c>
      <c r="D752" s="157"/>
      <c r="E752" s="158"/>
      <c r="F752" s="158"/>
      <c r="G752" s="158"/>
      <c r="H752" s="182" t="str">
        <f t="shared" si="77"/>
        <v/>
      </c>
      <c r="I752" s="223">
        <v>1352</v>
      </c>
      <c r="J752" s="224">
        <v>1341</v>
      </c>
      <c r="K752" s="224">
        <v>738</v>
      </c>
      <c r="L752" s="169">
        <f t="shared" si="78"/>
        <v>0.55033557046979864</v>
      </c>
      <c r="M752" s="225"/>
      <c r="N752" s="224">
        <v>9</v>
      </c>
      <c r="O752" s="185">
        <f t="shared" si="79"/>
        <v>6.6666666666666671E-3</v>
      </c>
      <c r="P752" s="162">
        <f t="shared" si="80"/>
        <v>1352</v>
      </c>
      <c r="Q752" s="163">
        <f t="shared" si="81"/>
        <v>1341</v>
      </c>
      <c r="R752" s="163">
        <f t="shared" si="82"/>
        <v>9</v>
      </c>
      <c r="S752" s="177">
        <f t="shared" si="83"/>
        <v>6.6666666666666671E-3</v>
      </c>
      <c r="T752" s="227"/>
    </row>
    <row r="753" spans="1:20" x14ac:dyDescent="0.2">
      <c r="A753" s="175" t="s">
        <v>415</v>
      </c>
      <c r="B753" s="230" t="s">
        <v>180</v>
      </c>
      <c r="C753" s="231" t="s">
        <v>181</v>
      </c>
      <c r="D753" s="157"/>
      <c r="E753" s="158"/>
      <c r="F753" s="158"/>
      <c r="G753" s="158"/>
      <c r="H753" s="182" t="str">
        <f t="shared" si="77"/>
        <v/>
      </c>
      <c r="I753" s="223">
        <v>5534</v>
      </c>
      <c r="J753" s="224">
        <v>5391</v>
      </c>
      <c r="K753" s="224">
        <v>5386</v>
      </c>
      <c r="L753" s="169">
        <f t="shared" si="78"/>
        <v>0.99907252828788717</v>
      </c>
      <c r="M753" s="225"/>
      <c r="N753" s="224">
        <v>109</v>
      </c>
      <c r="O753" s="185">
        <f t="shared" si="79"/>
        <v>1.9818181818181818E-2</v>
      </c>
      <c r="P753" s="162">
        <f t="shared" si="80"/>
        <v>5534</v>
      </c>
      <c r="Q753" s="163">
        <f t="shared" si="81"/>
        <v>5391</v>
      </c>
      <c r="R753" s="163">
        <f t="shared" si="82"/>
        <v>109</v>
      </c>
      <c r="S753" s="177">
        <f t="shared" si="83"/>
        <v>1.9818181818181818E-2</v>
      </c>
      <c r="T753" s="227"/>
    </row>
    <row r="754" spans="1:20" x14ac:dyDescent="0.2">
      <c r="A754" s="175" t="s">
        <v>415</v>
      </c>
      <c r="B754" s="230" t="s">
        <v>180</v>
      </c>
      <c r="C754" s="231" t="s">
        <v>345</v>
      </c>
      <c r="D754" s="157"/>
      <c r="E754" s="158"/>
      <c r="F754" s="158"/>
      <c r="G754" s="158"/>
      <c r="H754" s="182" t="str">
        <f t="shared" si="77"/>
        <v/>
      </c>
      <c r="I754" s="223">
        <v>7685</v>
      </c>
      <c r="J754" s="224">
        <v>7324</v>
      </c>
      <c r="K754" s="224">
        <v>7231</v>
      </c>
      <c r="L754" s="169">
        <f t="shared" si="78"/>
        <v>0.98730202075368656</v>
      </c>
      <c r="M754" s="225">
        <v>4</v>
      </c>
      <c r="N754" s="224">
        <v>311</v>
      </c>
      <c r="O754" s="185">
        <f t="shared" si="79"/>
        <v>4.0712135096216781E-2</v>
      </c>
      <c r="P754" s="162">
        <f t="shared" si="80"/>
        <v>7685</v>
      </c>
      <c r="Q754" s="163">
        <f t="shared" si="81"/>
        <v>7328</v>
      </c>
      <c r="R754" s="163">
        <f t="shared" si="82"/>
        <v>311</v>
      </c>
      <c r="S754" s="177">
        <f t="shared" si="83"/>
        <v>4.0712135096216781E-2</v>
      </c>
      <c r="T754" s="227"/>
    </row>
    <row r="755" spans="1:20" x14ac:dyDescent="0.2">
      <c r="A755" s="175" t="s">
        <v>415</v>
      </c>
      <c r="B755" s="230" t="s">
        <v>525</v>
      </c>
      <c r="C755" s="231" t="s">
        <v>116</v>
      </c>
      <c r="D755" s="157"/>
      <c r="E755" s="158"/>
      <c r="F755" s="158"/>
      <c r="G755" s="158"/>
      <c r="H755" s="182" t="str">
        <f t="shared" si="77"/>
        <v/>
      </c>
      <c r="I755" s="223">
        <v>81</v>
      </c>
      <c r="J755" s="224">
        <v>80</v>
      </c>
      <c r="K755" s="224">
        <v>9</v>
      </c>
      <c r="L755" s="169">
        <f t="shared" si="78"/>
        <v>0.1125</v>
      </c>
      <c r="M755" s="225">
        <v>1</v>
      </c>
      <c r="N755" s="224"/>
      <c r="O755" s="185">
        <f t="shared" si="79"/>
        <v>0</v>
      </c>
      <c r="P755" s="162">
        <f t="shared" si="80"/>
        <v>81</v>
      </c>
      <c r="Q755" s="163">
        <f t="shared" si="81"/>
        <v>81</v>
      </c>
      <c r="R755" s="163" t="str">
        <f t="shared" si="82"/>
        <v/>
      </c>
      <c r="S755" s="177" t="str">
        <f t="shared" si="83"/>
        <v/>
      </c>
      <c r="T755" s="227"/>
    </row>
    <row r="756" spans="1:20" x14ac:dyDescent="0.2">
      <c r="A756" s="175" t="s">
        <v>415</v>
      </c>
      <c r="B756" s="230" t="s">
        <v>476</v>
      </c>
      <c r="C756" s="231" t="s">
        <v>397</v>
      </c>
      <c r="D756" s="157"/>
      <c r="E756" s="158"/>
      <c r="F756" s="158"/>
      <c r="G756" s="158"/>
      <c r="H756" s="182" t="str">
        <f t="shared" si="77"/>
        <v/>
      </c>
      <c r="I756" s="223">
        <v>3391</v>
      </c>
      <c r="J756" s="224">
        <v>1849</v>
      </c>
      <c r="K756" s="224">
        <v>443</v>
      </c>
      <c r="L756" s="169">
        <f t="shared" si="78"/>
        <v>0.23958896700919416</v>
      </c>
      <c r="M756" s="225">
        <v>1</v>
      </c>
      <c r="N756" s="224">
        <v>1534</v>
      </c>
      <c r="O756" s="185">
        <f t="shared" si="79"/>
        <v>0.45330969267139481</v>
      </c>
      <c r="P756" s="162">
        <f t="shared" si="80"/>
        <v>3391</v>
      </c>
      <c r="Q756" s="163">
        <f t="shared" si="81"/>
        <v>1850</v>
      </c>
      <c r="R756" s="163">
        <f t="shared" si="82"/>
        <v>1534</v>
      </c>
      <c r="S756" s="177">
        <f t="shared" si="83"/>
        <v>0.45330969267139481</v>
      </c>
      <c r="T756" s="227"/>
    </row>
    <row r="757" spans="1:20" x14ac:dyDescent="0.2">
      <c r="A757" s="175" t="s">
        <v>415</v>
      </c>
      <c r="B757" s="230" t="s">
        <v>196</v>
      </c>
      <c r="C757" s="231" t="s">
        <v>197</v>
      </c>
      <c r="D757" s="157"/>
      <c r="E757" s="158"/>
      <c r="F757" s="158"/>
      <c r="G757" s="158"/>
      <c r="H757" s="182" t="str">
        <f t="shared" si="77"/>
        <v/>
      </c>
      <c r="I757" s="223">
        <v>1903</v>
      </c>
      <c r="J757" s="224">
        <v>1803</v>
      </c>
      <c r="K757" s="224">
        <v>532</v>
      </c>
      <c r="L757" s="169">
        <f t="shared" si="78"/>
        <v>0.29506378258458127</v>
      </c>
      <c r="M757" s="225">
        <v>3</v>
      </c>
      <c r="N757" s="224">
        <v>85</v>
      </c>
      <c r="O757" s="185">
        <f t="shared" si="79"/>
        <v>4.4949762030671601E-2</v>
      </c>
      <c r="P757" s="162">
        <f t="shared" si="80"/>
        <v>1903</v>
      </c>
      <c r="Q757" s="163">
        <f t="shared" si="81"/>
        <v>1806</v>
      </c>
      <c r="R757" s="163">
        <f t="shared" si="82"/>
        <v>85</v>
      </c>
      <c r="S757" s="177">
        <f t="shared" si="83"/>
        <v>4.4949762030671601E-2</v>
      </c>
      <c r="T757" s="227"/>
    </row>
    <row r="758" spans="1:20" x14ac:dyDescent="0.2">
      <c r="A758" s="175" t="s">
        <v>415</v>
      </c>
      <c r="B758" s="230" t="s">
        <v>200</v>
      </c>
      <c r="C758" s="231" t="s">
        <v>201</v>
      </c>
      <c r="D758" s="157">
        <v>3</v>
      </c>
      <c r="E758" s="158">
        <v>1</v>
      </c>
      <c r="F758" s="158">
        <v>1</v>
      </c>
      <c r="G758" s="158">
        <v>2</v>
      </c>
      <c r="H758" s="182">
        <f t="shared" si="77"/>
        <v>0.66666666666666663</v>
      </c>
      <c r="I758" s="223">
        <v>2775</v>
      </c>
      <c r="J758" s="224">
        <v>1172</v>
      </c>
      <c r="K758" s="224">
        <v>514</v>
      </c>
      <c r="L758" s="169">
        <f t="shared" si="78"/>
        <v>0.43856655290102387</v>
      </c>
      <c r="M758" s="225">
        <v>3</v>
      </c>
      <c r="N758" s="224">
        <v>1564</v>
      </c>
      <c r="O758" s="185">
        <f t="shared" si="79"/>
        <v>0.57101131799926985</v>
      </c>
      <c r="P758" s="162">
        <f t="shared" si="80"/>
        <v>2778</v>
      </c>
      <c r="Q758" s="163">
        <f t="shared" si="81"/>
        <v>1176</v>
      </c>
      <c r="R758" s="163">
        <f t="shared" si="82"/>
        <v>1566</v>
      </c>
      <c r="S758" s="177">
        <f t="shared" si="83"/>
        <v>0.57111597374179435</v>
      </c>
      <c r="T758" s="227"/>
    </row>
    <row r="759" spans="1:20" x14ac:dyDescent="0.2">
      <c r="A759" s="175" t="s">
        <v>415</v>
      </c>
      <c r="B759" s="230" t="s">
        <v>539</v>
      </c>
      <c r="C759" s="231" t="s">
        <v>202</v>
      </c>
      <c r="D759" s="157"/>
      <c r="E759" s="158"/>
      <c r="F759" s="158"/>
      <c r="G759" s="158"/>
      <c r="H759" s="182" t="str">
        <f t="shared" si="77"/>
        <v/>
      </c>
      <c r="I759" s="223">
        <v>8826</v>
      </c>
      <c r="J759" s="224">
        <v>5375</v>
      </c>
      <c r="K759" s="224">
        <v>2304</v>
      </c>
      <c r="L759" s="169">
        <f t="shared" si="78"/>
        <v>0.42865116279069765</v>
      </c>
      <c r="M759" s="225">
        <v>12</v>
      </c>
      <c r="N759" s="224">
        <v>3368</v>
      </c>
      <c r="O759" s="185">
        <f t="shared" si="79"/>
        <v>0.38469446030839521</v>
      </c>
      <c r="P759" s="162">
        <f t="shared" si="80"/>
        <v>8826</v>
      </c>
      <c r="Q759" s="163">
        <f t="shared" si="81"/>
        <v>5387</v>
      </c>
      <c r="R759" s="163">
        <f t="shared" si="82"/>
        <v>3368</v>
      </c>
      <c r="S759" s="177">
        <f t="shared" si="83"/>
        <v>0.38469446030839521</v>
      </c>
      <c r="T759" s="227"/>
    </row>
    <row r="760" spans="1:20" x14ac:dyDescent="0.2">
      <c r="A760" s="175" t="s">
        <v>415</v>
      </c>
      <c r="B760" s="230" t="s">
        <v>539</v>
      </c>
      <c r="C760" s="231" t="s">
        <v>401</v>
      </c>
      <c r="D760" s="157"/>
      <c r="E760" s="158"/>
      <c r="F760" s="158"/>
      <c r="G760" s="158"/>
      <c r="H760" s="182" t="str">
        <f t="shared" si="77"/>
        <v/>
      </c>
      <c r="I760" s="223">
        <v>29414</v>
      </c>
      <c r="J760" s="224">
        <v>28718</v>
      </c>
      <c r="K760" s="224">
        <v>27782</v>
      </c>
      <c r="L760" s="169">
        <f t="shared" si="78"/>
        <v>0.96740720105856959</v>
      </c>
      <c r="M760" s="225">
        <v>1</v>
      </c>
      <c r="N760" s="224">
        <v>663</v>
      </c>
      <c r="O760" s="185">
        <f t="shared" si="79"/>
        <v>2.2564835613641004E-2</v>
      </c>
      <c r="P760" s="162">
        <f t="shared" si="80"/>
        <v>29414</v>
      </c>
      <c r="Q760" s="163">
        <f t="shared" si="81"/>
        <v>28719</v>
      </c>
      <c r="R760" s="163">
        <f t="shared" si="82"/>
        <v>663</v>
      </c>
      <c r="S760" s="177">
        <f t="shared" si="83"/>
        <v>2.2564835613641004E-2</v>
      </c>
      <c r="T760" s="227"/>
    </row>
    <row r="761" spans="1:20" x14ac:dyDescent="0.2">
      <c r="A761" s="175" t="s">
        <v>415</v>
      </c>
      <c r="B761" s="230" t="s">
        <v>539</v>
      </c>
      <c r="C761" s="231" t="s">
        <v>203</v>
      </c>
      <c r="D761" s="157"/>
      <c r="E761" s="158"/>
      <c r="F761" s="158"/>
      <c r="G761" s="158"/>
      <c r="H761" s="182" t="str">
        <f t="shared" si="77"/>
        <v/>
      </c>
      <c r="I761" s="223">
        <v>152778</v>
      </c>
      <c r="J761" s="224">
        <v>124894</v>
      </c>
      <c r="K761" s="224">
        <v>101123</v>
      </c>
      <c r="L761" s="169">
        <f t="shared" si="78"/>
        <v>0.80967060066936758</v>
      </c>
      <c r="M761" s="225">
        <v>46</v>
      </c>
      <c r="N761" s="224">
        <v>27559</v>
      </c>
      <c r="O761" s="185">
        <f t="shared" si="79"/>
        <v>0.18071593912091227</v>
      </c>
      <c r="P761" s="162">
        <f t="shared" si="80"/>
        <v>152778</v>
      </c>
      <c r="Q761" s="163">
        <f t="shared" si="81"/>
        <v>124940</v>
      </c>
      <c r="R761" s="163">
        <f t="shared" si="82"/>
        <v>27559</v>
      </c>
      <c r="S761" s="177">
        <f t="shared" si="83"/>
        <v>0.18071593912091227</v>
      </c>
      <c r="T761" s="227"/>
    </row>
    <row r="762" spans="1:20" x14ac:dyDescent="0.2">
      <c r="A762" s="175" t="s">
        <v>415</v>
      </c>
      <c r="B762" s="230" t="s">
        <v>539</v>
      </c>
      <c r="C762" s="231" t="s">
        <v>382</v>
      </c>
      <c r="D762" s="157"/>
      <c r="E762" s="158"/>
      <c r="F762" s="158"/>
      <c r="G762" s="158"/>
      <c r="H762" s="182" t="str">
        <f t="shared" si="77"/>
        <v/>
      </c>
      <c r="I762" s="223">
        <v>63359</v>
      </c>
      <c r="J762" s="224">
        <v>58283</v>
      </c>
      <c r="K762" s="224">
        <v>43473</v>
      </c>
      <c r="L762" s="169">
        <f t="shared" si="78"/>
        <v>0.74589502942538988</v>
      </c>
      <c r="M762" s="225">
        <v>1</v>
      </c>
      <c r="N762" s="224">
        <v>4522</v>
      </c>
      <c r="O762" s="185">
        <f t="shared" si="79"/>
        <v>7.1999490494538743E-2</v>
      </c>
      <c r="P762" s="162">
        <f t="shared" si="80"/>
        <v>63359</v>
      </c>
      <c r="Q762" s="163">
        <f t="shared" si="81"/>
        <v>58284</v>
      </c>
      <c r="R762" s="163">
        <f t="shared" si="82"/>
        <v>4522</v>
      </c>
      <c r="S762" s="177">
        <f t="shared" si="83"/>
        <v>7.1999490494538743E-2</v>
      </c>
      <c r="T762" s="227"/>
    </row>
    <row r="763" spans="1:20" x14ac:dyDescent="0.2">
      <c r="A763" s="175" t="s">
        <v>415</v>
      </c>
      <c r="B763" s="230" t="s">
        <v>206</v>
      </c>
      <c r="C763" s="231" t="s">
        <v>478</v>
      </c>
      <c r="D763" s="157"/>
      <c r="E763" s="158"/>
      <c r="F763" s="158"/>
      <c r="G763" s="158"/>
      <c r="H763" s="182" t="str">
        <f t="shared" si="77"/>
        <v/>
      </c>
      <c r="I763" s="223">
        <v>2</v>
      </c>
      <c r="J763" s="224">
        <v>1</v>
      </c>
      <c r="K763" s="224">
        <v>1</v>
      </c>
      <c r="L763" s="169">
        <f t="shared" si="78"/>
        <v>1</v>
      </c>
      <c r="M763" s="225"/>
      <c r="N763" s="224">
        <v>1</v>
      </c>
      <c r="O763" s="185">
        <f t="shared" si="79"/>
        <v>0.5</v>
      </c>
      <c r="P763" s="162">
        <f t="shared" si="80"/>
        <v>2</v>
      </c>
      <c r="Q763" s="163">
        <f t="shared" si="81"/>
        <v>1</v>
      </c>
      <c r="R763" s="163">
        <f t="shared" si="82"/>
        <v>1</v>
      </c>
      <c r="S763" s="177">
        <f t="shared" si="83"/>
        <v>0.5</v>
      </c>
      <c r="T763" s="227"/>
    </row>
    <row r="764" spans="1:20" x14ac:dyDescent="0.2">
      <c r="A764" s="175" t="s">
        <v>415</v>
      </c>
      <c r="B764" s="230" t="s">
        <v>206</v>
      </c>
      <c r="C764" s="231" t="s">
        <v>480</v>
      </c>
      <c r="D764" s="157"/>
      <c r="E764" s="158"/>
      <c r="F764" s="158"/>
      <c r="G764" s="158"/>
      <c r="H764" s="182" t="str">
        <f t="shared" si="77"/>
        <v/>
      </c>
      <c r="I764" s="223">
        <v>49</v>
      </c>
      <c r="J764" s="224">
        <v>44</v>
      </c>
      <c r="K764" s="224">
        <v>21</v>
      </c>
      <c r="L764" s="169">
        <f t="shared" si="78"/>
        <v>0.47727272727272729</v>
      </c>
      <c r="M764" s="225">
        <v>1</v>
      </c>
      <c r="N764" s="224">
        <v>4</v>
      </c>
      <c r="O764" s="185">
        <f t="shared" si="79"/>
        <v>8.1632653061224483E-2</v>
      </c>
      <c r="P764" s="162">
        <f t="shared" si="80"/>
        <v>49</v>
      </c>
      <c r="Q764" s="163">
        <f t="shared" si="81"/>
        <v>45</v>
      </c>
      <c r="R764" s="163">
        <f t="shared" si="82"/>
        <v>4</v>
      </c>
      <c r="S764" s="177">
        <f t="shared" si="83"/>
        <v>8.1632653061224483E-2</v>
      </c>
      <c r="T764" s="227"/>
    </row>
    <row r="765" spans="1:20" ht="29" x14ac:dyDescent="0.2">
      <c r="A765" s="175" t="s">
        <v>415</v>
      </c>
      <c r="B765" s="230" t="s">
        <v>209</v>
      </c>
      <c r="C765" s="231" t="s">
        <v>210</v>
      </c>
      <c r="D765" s="157">
        <v>2</v>
      </c>
      <c r="E765" s="158"/>
      <c r="F765" s="158"/>
      <c r="G765" s="158">
        <v>1</v>
      </c>
      <c r="H765" s="182">
        <f t="shared" si="77"/>
        <v>1</v>
      </c>
      <c r="I765" s="223">
        <v>19543</v>
      </c>
      <c r="J765" s="224">
        <v>13838</v>
      </c>
      <c r="K765" s="224">
        <v>7262</v>
      </c>
      <c r="L765" s="169">
        <f t="shared" si="78"/>
        <v>0.52478681890446599</v>
      </c>
      <c r="M765" s="225">
        <v>134</v>
      </c>
      <c r="N765" s="224">
        <v>5513</v>
      </c>
      <c r="O765" s="185">
        <f t="shared" si="79"/>
        <v>0.28293559148062614</v>
      </c>
      <c r="P765" s="162">
        <f t="shared" si="80"/>
        <v>19545</v>
      </c>
      <c r="Q765" s="163">
        <f t="shared" si="81"/>
        <v>13972</v>
      </c>
      <c r="R765" s="163">
        <f t="shared" si="82"/>
        <v>5514</v>
      </c>
      <c r="S765" s="177">
        <f t="shared" si="83"/>
        <v>0.28297239043415784</v>
      </c>
      <c r="T765" s="227"/>
    </row>
    <row r="766" spans="1:20" x14ac:dyDescent="0.2">
      <c r="A766" s="175" t="s">
        <v>415</v>
      </c>
      <c r="B766" s="230" t="s">
        <v>212</v>
      </c>
      <c r="C766" s="231" t="s">
        <v>214</v>
      </c>
      <c r="D766" s="157">
        <v>13</v>
      </c>
      <c r="E766" s="158">
        <v>12</v>
      </c>
      <c r="F766" s="158">
        <v>2</v>
      </c>
      <c r="G766" s="158"/>
      <c r="H766" s="182">
        <f t="shared" si="77"/>
        <v>0</v>
      </c>
      <c r="I766" s="223">
        <v>26373</v>
      </c>
      <c r="J766" s="224">
        <v>25032</v>
      </c>
      <c r="K766" s="224">
        <v>17278</v>
      </c>
      <c r="L766" s="169">
        <f t="shared" si="78"/>
        <v>0.69023649728347714</v>
      </c>
      <c r="M766" s="225">
        <v>113</v>
      </c>
      <c r="N766" s="224">
        <v>1159</v>
      </c>
      <c r="O766" s="185">
        <f t="shared" si="79"/>
        <v>4.4061739659367397E-2</v>
      </c>
      <c r="P766" s="162">
        <f t="shared" si="80"/>
        <v>26386</v>
      </c>
      <c r="Q766" s="163">
        <f t="shared" si="81"/>
        <v>25157</v>
      </c>
      <c r="R766" s="163">
        <f t="shared" si="82"/>
        <v>1159</v>
      </c>
      <c r="S766" s="177">
        <f t="shared" si="83"/>
        <v>4.4041647666818666E-2</v>
      </c>
      <c r="T766" s="227"/>
    </row>
    <row r="767" spans="1:20" x14ac:dyDescent="0.2">
      <c r="A767" s="175" t="s">
        <v>415</v>
      </c>
      <c r="B767" s="230" t="s">
        <v>216</v>
      </c>
      <c r="C767" s="231" t="s">
        <v>304</v>
      </c>
      <c r="D767" s="157"/>
      <c r="E767" s="158"/>
      <c r="F767" s="158"/>
      <c r="G767" s="158"/>
      <c r="H767" s="182" t="str">
        <f t="shared" si="77"/>
        <v/>
      </c>
      <c r="I767" s="223">
        <v>1</v>
      </c>
      <c r="J767" s="224">
        <v>1</v>
      </c>
      <c r="K767" s="224">
        <v>1</v>
      </c>
      <c r="L767" s="169">
        <f t="shared" si="78"/>
        <v>1</v>
      </c>
      <c r="M767" s="225"/>
      <c r="N767" s="224"/>
      <c r="O767" s="185">
        <f t="shared" si="79"/>
        <v>0</v>
      </c>
      <c r="P767" s="162">
        <f t="shared" si="80"/>
        <v>1</v>
      </c>
      <c r="Q767" s="163">
        <f t="shared" si="81"/>
        <v>1</v>
      </c>
      <c r="R767" s="163" t="str">
        <f t="shared" si="82"/>
        <v/>
      </c>
      <c r="S767" s="177" t="str">
        <f t="shared" si="83"/>
        <v/>
      </c>
      <c r="T767" s="227"/>
    </row>
    <row r="768" spans="1:20" x14ac:dyDescent="0.2">
      <c r="A768" s="175" t="s">
        <v>415</v>
      </c>
      <c r="B768" s="230" t="s">
        <v>217</v>
      </c>
      <c r="C768" s="231" t="s">
        <v>350</v>
      </c>
      <c r="D768" s="157"/>
      <c r="E768" s="158"/>
      <c r="F768" s="158"/>
      <c r="G768" s="158"/>
      <c r="H768" s="182" t="str">
        <f t="shared" si="77"/>
        <v/>
      </c>
      <c r="I768" s="223">
        <v>359</v>
      </c>
      <c r="J768" s="224">
        <v>317</v>
      </c>
      <c r="K768" s="224">
        <v>317</v>
      </c>
      <c r="L768" s="169">
        <f t="shared" si="78"/>
        <v>1</v>
      </c>
      <c r="M768" s="225">
        <v>14</v>
      </c>
      <c r="N768" s="224">
        <v>19</v>
      </c>
      <c r="O768" s="185">
        <f t="shared" si="79"/>
        <v>5.4285714285714284E-2</v>
      </c>
      <c r="P768" s="162">
        <f t="shared" si="80"/>
        <v>359</v>
      </c>
      <c r="Q768" s="163">
        <f t="shared" si="81"/>
        <v>331</v>
      </c>
      <c r="R768" s="163">
        <f t="shared" si="82"/>
        <v>19</v>
      </c>
      <c r="S768" s="177">
        <f t="shared" si="83"/>
        <v>5.4285714285714284E-2</v>
      </c>
      <c r="T768" s="227"/>
    </row>
    <row r="769" spans="1:20" x14ac:dyDescent="0.2">
      <c r="A769" s="175" t="s">
        <v>415</v>
      </c>
      <c r="B769" s="230" t="s">
        <v>217</v>
      </c>
      <c r="C769" s="231" t="s">
        <v>305</v>
      </c>
      <c r="D769" s="157"/>
      <c r="E769" s="158"/>
      <c r="F769" s="158"/>
      <c r="G769" s="158"/>
      <c r="H769" s="182" t="str">
        <f t="shared" si="77"/>
        <v/>
      </c>
      <c r="I769" s="223">
        <v>553</v>
      </c>
      <c r="J769" s="224">
        <v>550</v>
      </c>
      <c r="K769" s="224">
        <v>482</v>
      </c>
      <c r="L769" s="169">
        <f t="shared" si="78"/>
        <v>0.87636363636363634</v>
      </c>
      <c r="M769" s="225"/>
      <c r="N769" s="224">
        <v>1</v>
      </c>
      <c r="O769" s="185">
        <f t="shared" si="79"/>
        <v>1.8148820326678765E-3</v>
      </c>
      <c r="P769" s="162">
        <f t="shared" si="80"/>
        <v>553</v>
      </c>
      <c r="Q769" s="163">
        <f t="shared" si="81"/>
        <v>550</v>
      </c>
      <c r="R769" s="163">
        <f t="shared" si="82"/>
        <v>1</v>
      </c>
      <c r="S769" s="177">
        <f t="shared" si="83"/>
        <v>1.8148820326678765E-3</v>
      </c>
      <c r="T769" s="227"/>
    </row>
    <row r="770" spans="1:20" x14ac:dyDescent="0.2">
      <c r="A770" s="175" t="s">
        <v>415</v>
      </c>
      <c r="B770" s="230" t="s">
        <v>217</v>
      </c>
      <c r="C770" s="231" t="s">
        <v>218</v>
      </c>
      <c r="D770" s="157"/>
      <c r="E770" s="158"/>
      <c r="F770" s="158"/>
      <c r="G770" s="158"/>
      <c r="H770" s="182" t="str">
        <f t="shared" ref="H770:H833" si="84">IF((E770+G770)&lt;&gt;0,G770/(E770+G770),"")</f>
        <v/>
      </c>
      <c r="I770" s="223">
        <v>935</v>
      </c>
      <c r="J770" s="224">
        <v>912</v>
      </c>
      <c r="K770" s="224">
        <v>828</v>
      </c>
      <c r="L770" s="169">
        <f t="shared" ref="L770:L833" si="85">IF(J770&lt;&gt;0,K770/J770,"")</f>
        <v>0.90789473684210531</v>
      </c>
      <c r="M770" s="225">
        <v>5</v>
      </c>
      <c r="N770" s="224">
        <v>14</v>
      </c>
      <c r="O770" s="185">
        <f t="shared" ref="O770:O833" si="86">IF((J770+M770+N770)&lt;&gt;0,N770/(J770+M770+N770),"")</f>
        <v>1.5037593984962405E-2</v>
      </c>
      <c r="P770" s="162">
        <f t="shared" ref="P770:P833" si="87">IF(SUM(D770,I770)&gt;0,SUM(D770,I770),"")</f>
        <v>935</v>
      </c>
      <c r="Q770" s="163">
        <f t="shared" ref="Q770:Q833" si="88">IF(SUM(E770,J770, M770)&gt;0,SUM(E770,J770, M770),"")</f>
        <v>917</v>
      </c>
      <c r="R770" s="163">
        <f t="shared" ref="R770:R833" si="89">IF(SUM(G770,N770)&gt;0,SUM(G770,N770),"")</f>
        <v>14</v>
      </c>
      <c r="S770" s="177">
        <f t="shared" ref="S770:S833" si="90">IFERROR(IF((Q770+R770)&lt;&gt;0,R770/(Q770+R770),""),"")</f>
        <v>1.5037593984962405E-2</v>
      </c>
      <c r="T770" s="227"/>
    </row>
    <row r="771" spans="1:20" x14ac:dyDescent="0.2">
      <c r="A771" s="175" t="s">
        <v>415</v>
      </c>
      <c r="B771" s="230" t="s">
        <v>217</v>
      </c>
      <c r="C771" s="231" t="s">
        <v>306</v>
      </c>
      <c r="D771" s="157"/>
      <c r="E771" s="158"/>
      <c r="F771" s="158"/>
      <c r="G771" s="158"/>
      <c r="H771" s="182" t="str">
        <f t="shared" si="84"/>
        <v/>
      </c>
      <c r="I771" s="223">
        <v>804</v>
      </c>
      <c r="J771" s="224">
        <v>797</v>
      </c>
      <c r="K771" s="224">
        <v>795</v>
      </c>
      <c r="L771" s="169">
        <f t="shared" si="85"/>
        <v>0.9974905897114178</v>
      </c>
      <c r="M771" s="225">
        <v>4</v>
      </c>
      <c r="N771" s="224">
        <v>1</v>
      </c>
      <c r="O771" s="185">
        <f t="shared" si="86"/>
        <v>1.2468827930174563E-3</v>
      </c>
      <c r="P771" s="162">
        <f t="shared" si="87"/>
        <v>804</v>
      </c>
      <c r="Q771" s="163">
        <f t="shared" si="88"/>
        <v>801</v>
      </c>
      <c r="R771" s="163">
        <f t="shared" si="89"/>
        <v>1</v>
      </c>
      <c r="S771" s="177">
        <f t="shared" si="90"/>
        <v>1.2468827930174563E-3</v>
      </c>
      <c r="T771" s="227"/>
    </row>
    <row r="772" spans="1:20" ht="29" x14ac:dyDescent="0.2">
      <c r="A772" s="175" t="s">
        <v>415</v>
      </c>
      <c r="B772" s="230" t="s">
        <v>217</v>
      </c>
      <c r="C772" s="231" t="s">
        <v>219</v>
      </c>
      <c r="D772" s="157"/>
      <c r="E772" s="158"/>
      <c r="F772" s="158"/>
      <c r="G772" s="158"/>
      <c r="H772" s="182" t="str">
        <f t="shared" si="84"/>
        <v/>
      </c>
      <c r="I772" s="223">
        <v>567</v>
      </c>
      <c r="J772" s="224">
        <v>559</v>
      </c>
      <c r="K772" s="224">
        <v>245</v>
      </c>
      <c r="L772" s="169">
        <f t="shared" si="85"/>
        <v>0.43828264758497315</v>
      </c>
      <c r="M772" s="225">
        <v>4</v>
      </c>
      <c r="N772" s="224">
        <v>2</v>
      </c>
      <c r="O772" s="185">
        <f t="shared" si="86"/>
        <v>3.5398230088495575E-3</v>
      </c>
      <c r="P772" s="162">
        <f t="shared" si="87"/>
        <v>567</v>
      </c>
      <c r="Q772" s="163">
        <f t="shared" si="88"/>
        <v>563</v>
      </c>
      <c r="R772" s="163">
        <f t="shared" si="89"/>
        <v>2</v>
      </c>
      <c r="S772" s="177">
        <f t="shared" si="90"/>
        <v>3.5398230088495575E-3</v>
      </c>
      <c r="T772" s="227"/>
    </row>
    <row r="773" spans="1:20" x14ac:dyDescent="0.2">
      <c r="A773" s="175" t="s">
        <v>415</v>
      </c>
      <c r="B773" s="230" t="s">
        <v>217</v>
      </c>
      <c r="C773" s="231" t="s">
        <v>221</v>
      </c>
      <c r="D773" s="157"/>
      <c r="E773" s="158"/>
      <c r="F773" s="158"/>
      <c r="G773" s="158"/>
      <c r="H773" s="182" t="str">
        <f t="shared" si="84"/>
        <v/>
      </c>
      <c r="I773" s="223">
        <v>1447</v>
      </c>
      <c r="J773" s="224">
        <v>1407</v>
      </c>
      <c r="K773" s="224">
        <v>845</v>
      </c>
      <c r="L773" s="169">
        <f t="shared" si="85"/>
        <v>0.60056858564321247</v>
      </c>
      <c r="M773" s="225">
        <v>23</v>
      </c>
      <c r="N773" s="224">
        <v>6</v>
      </c>
      <c r="O773" s="185">
        <f t="shared" si="86"/>
        <v>4.178272980501393E-3</v>
      </c>
      <c r="P773" s="162">
        <f t="shared" si="87"/>
        <v>1447</v>
      </c>
      <c r="Q773" s="163">
        <f t="shared" si="88"/>
        <v>1430</v>
      </c>
      <c r="R773" s="163">
        <f t="shared" si="89"/>
        <v>6</v>
      </c>
      <c r="S773" s="177">
        <f t="shared" si="90"/>
        <v>4.178272980501393E-3</v>
      </c>
      <c r="T773" s="227"/>
    </row>
    <row r="774" spans="1:20" ht="29" x14ac:dyDescent="0.2">
      <c r="A774" s="175" t="s">
        <v>415</v>
      </c>
      <c r="B774" s="230" t="s">
        <v>217</v>
      </c>
      <c r="C774" s="231" t="s">
        <v>222</v>
      </c>
      <c r="D774" s="157"/>
      <c r="E774" s="158"/>
      <c r="F774" s="158"/>
      <c r="G774" s="158"/>
      <c r="H774" s="182" t="str">
        <f t="shared" si="84"/>
        <v/>
      </c>
      <c r="I774" s="223">
        <v>680</v>
      </c>
      <c r="J774" s="224">
        <v>673</v>
      </c>
      <c r="K774" s="224">
        <v>439</v>
      </c>
      <c r="L774" s="169">
        <f t="shared" si="85"/>
        <v>0.6523031203566122</v>
      </c>
      <c r="M774" s="225">
        <v>7</v>
      </c>
      <c r="N774" s="224"/>
      <c r="O774" s="185">
        <f t="shared" si="86"/>
        <v>0</v>
      </c>
      <c r="P774" s="162">
        <f t="shared" si="87"/>
        <v>680</v>
      </c>
      <c r="Q774" s="163">
        <f t="shared" si="88"/>
        <v>680</v>
      </c>
      <c r="R774" s="163" t="str">
        <f t="shared" si="89"/>
        <v/>
      </c>
      <c r="S774" s="177" t="str">
        <f t="shared" si="90"/>
        <v/>
      </c>
      <c r="T774" s="227"/>
    </row>
    <row r="775" spans="1:20" x14ac:dyDescent="0.2">
      <c r="A775" s="175" t="s">
        <v>415</v>
      </c>
      <c r="B775" s="230" t="s">
        <v>217</v>
      </c>
      <c r="C775" s="231" t="s">
        <v>416</v>
      </c>
      <c r="D775" s="157"/>
      <c r="E775" s="158"/>
      <c r="F775" s="158"/>
      <c r="G775" s="158"/>
      <c r="H775" s="182" t="str">
        <f t="shared" si="84"/>
        <v/>
      </c>
      <c r="I775" s="223">
        <v>319</v>
      </c>
      <c r="J775" s="224">
        <v>303</v>
      </c>
      <c r="K775" s="224">
        <v>132</v>
      </c>
      <c r="L775" s="169">
        <f t="shared" si="85"/>
        <v>0.43564356435643564</v>
      </c>
      <c r="M775" s="225">
        <v>16</v>
      </c>
      <c r="N775" s="224"/>
      <c r="O775" s="185">
        <f t="shared" si="86"/>
        <v>0</v>
      </c>
      <c r="P775" s="162">
        <f t="shared" si="87"/>
        <v>319</v>
      </c>
      <c r="Q775" s="163">
        <f t="shared" si="88"/>
        <v>319</v>
      </c>
      <c r="R775" s="163" t="str">
        <f t="shared" si="89"/>
        <v/>
      </c>
      <c r="S775" s="177" t="str">
        <f t="shared" si="90"/>
        <v/>
      </c>
      <c r="T775" s="227"/>
    </row>
    <row r="776" spans="1:20" x14ac:dyDescent="0.2">
      <c r="A776" s="175" t="s">
        <v>415</v>
      </c>
      <c r="B776" s="230" t="s">
        <v>217</v>
      </c>
      <c r="C776" s="231" t="s">
        <v>223</v>
      </c>
      <c r="D776" s="157"/>
      <c r="E776" s="158"/>
      <c r="F776" s="158"/>
      <c r="G776" s="158"/>
      <c r="H776" s="182" t="str">
        <f t="shared" si="84"/>
        <v/>
      </c>
      <c r="I776" s="223">
        <v>1817</v>
      </c>
      <c r="J776" s="224">
        <v>549</v>
      </c>
      <c r="K776" s="224">
        <v>520</v>
      </c>
      <c r="L776" s="169">
        <f t="shared" si="85"/>
        <v>0.94717668488160289</v>
      </c>
      <c r="M776" s="225">
        <v>1259</v>
      </c>
      <c r="N776" s="224">
        <v>2</v>
      </c>
      <c r="O776" s="185">
        <f t="shared" si="86"/>
        <v>1.1049723756906078E-3</v>
      </c>
      <c r="P776" s="162">
        <f t="shared" si="87"/>
        <v>1817</v>
      </c>
      <c r="Q776" s="163">
        <f t="shared" si="88"/>
        <v>1808</v>
      </c>
      <c r="R776" s="163">
        <f t="shared" si="89"/>
        <v>2</v>
      </c>
      <c r="S776" s="177">
        <f t="shared" si="90"/>
        <v>1.1049723756906078E-3</v>
      </c>
      <c r="T776" s="227"/>
    </row>
    <row r="777" spans="1:20" x14ac:dyDescent="0.2">
      <c r="A777" s="175" t="s">
        <v>415</v>
      </c>
      <c r="B777" s="230" t="s">
        <v>226</v>
      </c>
      <c r="C777" s="231" t="s">
        <v>227</v>
      </c>
      <c r="D777" s="157"/>
      <c r="E777" s="158"/>
      <c r="F777" s="158"/>
      <c r="G777" s="158"/>
      <c r="H777" s="182" t="str">
        <f t="shared" si="84"/>
        <v/>
      </c>
      <c r="I777" s="223">
        <v>1</v>
      </c>
      <c r="J777" s="224">
        <v>1</v>
      </c>
      <c r="K777" s="224">
        <v>1</v>
      </c>
      <c r="L777" s="169">
        <f t="shared" si="85"/>
        <v>1</v>
      </c>
      <c r="M777" s="225"/>
      <c r="N777" s="224"/>
      <c r="O777" s="185">
        <f t="shared" si="86"/>
        <v>0</v>
      </c>
      <c r="P777" s="162">
        <f t="shared" si="87"/>
        <v>1</v>
      </c>
      <c r="Q777" s="163">
        <f t="shared" si="88"/>
        <v>1</v>
      </c>
      <c r="R777" s="163" t="str">
        <f t="shared" si="89"/>
        <v/>
      </c>
      <c r="S777" s="177" t="str">
        <f t="shared" si="90"/>
        <v/>
      </c>
      <c r="T777" s="227"/>
    </row>
    <row r="778" spans="1:20" x14ac:dyDescent="0.2">
      <c r="A778" s="175" t="s">
        <v>415</v>
      </c>
      <c r="B778" s="230" t="s">
        <v>528</v>
      </c>
      <c r="C778" s="231" t="s">
        <v>228</v>
      </c>
      <c r="D778" s="157"/>
      <c r="E778" s="158"/>
      <c r="F778" s="158"/>
      <c r="G778" s="158"/>
      <c r="H778" s="182" t="str">
        <f t="shared" si="84"/>
        <v/>
      </c>
      <c r="I778" s="223">
        <v>1335</v>
      </c>
      <c r="J778" s="224">
        <v>1235</v>
      </c>
      <c r="K778" s="224">
        <v>361</v>
      </c>
      <c r="L778" s="169">
        <f t="shared" si="85"/>
        <v>0.29230769230769232</v>
      </c>
      <c r="M778" s="225">
        <v>3</v>
      </c>
      <c r="N778" s="224">
        <v>80</v>
      </c>
      <c r="O778" s="185">
        <f t="shared" si="86"/>
        <v>6.0698027314112293E-2</v>
      </c>
      <c r="P778" s="162">
        <f t="shared" si="87"/>
        <v>1335</v>
      </c>
      <c r="Q778" s="163">
        <f t="shared" si="88"/>
        <v>1238</v>
      </c>
      <c r="R778" s="163">
        <f t="shared" si="89"/>
        <v>80</v>
      </c>
      <c r="S778" s="177">
        <f t="shared" si="90"/>
        <v>6.0698027314112293E-2</v>
      </c>
      <c r="T778" s="227"/>
    </row>
    <row r="779" spans="1:20" x14ac:dyDescent="0.2">
      <c r="A779" s="175" t="s">
        <v>415</v>
      </c>
      <c r="B779" s="230" t="s">
        <v>231</v>
      </c>
      <c r="C779" s="231" t="s">
        <v>232</v>
      </c>
      <c r="D779" s="157"/>
      <c r="E779" s="158"/>
      <c r="F779" s="158"/>
      <c r="G779" s="158"/>
      <c r="H779" s="182" t="str">
        <f t="shared" si="84"/>
        <v/>
      </c>
      <c r="I779" s="223">
        <v>791</v>
      </c>
      <c r="J779" s="224">
        <v>667</v>
      </c>
      <c r="K779" s="224">
        <v>292</v>
      </c>
      <c r="L779" s="169">
        <f t="shared" si="85"/>
        <v>0.43778110944527737</v>
      </c>
      <c r="M779" s="225">
        <v>4</v>
      </c>
      <c r="N779" s="224">
        <v>119</v>
      </c>
      <c r="O779" s="185">
        <f t="shared" si="86"/>
        <v>0.15063291139240506</v>
      </c>
      <c r="P779" s="162">
        <f t="shared" si="87"/>
        <v>791</v>
      </c>
      <c r="Q779" s="163">
        <f t="shared" si="88"/>
        <v>671</v>
      </c>
      <c r="R779" s="163">
        <f t="shared" si="89"/>
        <v>119</v>
      </c>
      <c r="S779" s="177">
        <f t="shared" si="90"/>
        <v>0.15063291139240506</v>
      </c>
      <c r="T779" s="227"/>
    </row>
    <row r="780" spans="1:20" x14ac:dyDescent="0.2">
      <c r="A780" s="175" t="s">
        <v>390</v>
      </c>
      <c r="B780" s="164" t="s">
        <v>0</v>
      </c>
      <c r="C780" s="165" t="s">
        <v>1</v>
      </c>
      <c r="D780" s="157"/>
      <c r="E780" s="158"/>
      <c r="F780" s="158"/>
      <c r="G780" s="158"/>
      <c r="H780" s="181" t="str">
        <f t="shared" si="84"/>
        <v/>
      </c>
      <c r="I780" s="221">
        <v>30</v>
      </c>
      <c r="J780" s="131">
        <v>28</v>
      </c>
      <c r="K780" s="131">
        <v>9</v>
      </c>
      <c r="L780" s="167">
        <f t="shared" si="85"/>
        <v>0.32142857142857145</v>
      </c>
      <c r="M780" s="222"/>
      <c r="N780" s="131">
        <v>2</v>
      </c>
      <c r="O780" s="184">
        <f t="shared" si="86"/>
        <v>6.6666666666666666E-2</v>
      </c>
      <c r="P780" s="159">
        <f t="shared" si="87"/>
        <v>30</v>
      </c>
      <c r="Q780" s="160">
        <f t="shared" si="88"/>
        <v>28</v>
      </c>
      <c r="R780" s="160">
        <f t="shared" si="89"/>
        <v>2</v>
      </c>
      <c r="S780" s="176">
        <f t="shared" si="90"/>
        <v>6.6666666666666666E-2</v>
      </c>
      <c r="T780" s="227"/>
    </row>
    <row r="781" spans="1:20" x14ac:dyDescent="0.2">
      <c r="A781" s="175" t="s">
        <v>390</v>
      </c>
      <c r="B781" s="164" t="s">
        <v>2</v>
      </c>
      <c r="C781" s="165" t="s">
        <v>3</v>
      </c>
      <c r="D781" s="157"/>
      <c r="E781" s="158"/>
      <c r="F781" s="158"/>
      <c r="G781" s="158"/>
      <c r="H781" s="181" t="str">
        <f t="shared" si="84"/>
        <v/>
      </c>
      <c r="I781" s="221">
        <v>1393</v>
      </c>
      <c r="J781" s="131">
        <v>413</v>
      </c>
      <c r="K781" s="131">
        <v>175</v>
      </c>
      <c r="L781" s="167">
        <f t="shared" si="85"/>
        <v>0.42372881355932202</v>
      </c>
      <c r="M781" s="222">
        <v>1</v>
      </c>
      <c r="N781" s="131">
        <v>980</v>
      </c>
      <c r="O781" s="184">
        <f t="shared" si="86"/>
        <v>0.70301291248206599</v>
      </c>
      <c r="P781" s="159">
        <f t="shared" si="87"/>
        <v>1393</v>
      </c>
      <c r="Q781" s="160">
        <f t="shared" si="88"/>
        <v>414</v>
      </c>
      <c r="R781" s="160">
        <f t="shared" si="89"/>
        <v>980</v>
      </c>
      <c r="S781" s="176">
        <f t="shared" si="90"/>
        <v>0.70301291248206599</v>
      </c>
      <c r="T781" s="227"/>
    </row>
    <row r="782" spans="1:20" x14ac:dyDescent="0.2">
      <c r="A782" s="175" t="s">
        <v>390</v>
      </c>
      <c r="B782" s="164" t="s">
        <v>4</v>
      </c>
      <c r="C782" s="165" t="s">
        <v>5</v>
      </c>
      <c r="D782" s="157"/>
      <c r="E782" s="158"/>
      <c r="F782" s="158"/>
      <c r="G782" s="158"/>
      <c r="H782" s="181" t="str">
        <f t="shared" si="84"/>
        <v/>
      </c>
      <c r="I782" s="221">
        <v>765</v>
      </c>
      <c r="J782" s="131">
        <v>298</v>
      </c>
      <c r="K782" s="131">
        <v>130</v>
      </c>
      <c r="L782" s="167">
        <f t="shared" si="85"/>
        <v>0.43624161073825501</v>
      </c>
      <c r="M782" s="222"/>
      <c r="N782" s="131">
        <v>467</v>
      </c>
      <c r="O782" s="184">
        <f t="shared" si="86"/>
        <v>0.61045751633986933</v>
      </c>
      <c r="P782" s="159">
        <f t="shared" si="87"/>
        <v>765</v>
      </c>
      <c r="Q782" s="160">
        <f t="shared" si="88"/>
        <v>298</v>
      </c>
      <c r="R782" s="160">
        <f t="shared" si="89"/>
        <v>467</v>
      </c>
      <c r="S782" s="176">
        <f t="shared" si="90"/>
        <v>0.61045751633986933</v>
      </c>
      <c r="T782" s="227"/>
    </row>
    <row r="783" spans="1:20" x14ac:dyDescent="0.2">
      <c r="A783" s="175" t="s">
        <v>390</v>
      </c>
      <c r="B783" s="164" t="s">
        <v>13</v>
      </c>
      <c r="C783" s="165" t="s">
        <v>14</v>
      </c>
      <c r="D783" s="157"/>
      <c r="E783" s="158"/>
      <c r="F783" s="158"/>
      <c r="G783" s="158"/>
      <c r="H783" s="181" t="str">
        <f t="shared" si="84"/>
        <v/>
      </c>
      <c r="I783" s="221">
        <v>6053</v>
      </c>
      <c r="J783" s="131">
        <v>5236</v>
      </c>
      <c r="K783" s="131">
        <v>1633</v>
      </c>
      <c r="L783" s="167">
        <f t="shared" si="85"/>
        <v>0.31187929717341484</v>
      </c>
      <c r="M783" s="222"/>
      <c r="N783" s="131">
        <v>817</v>
      </c>
      <c r="O783" s="184">
        <f t="shared" si="86"/>
        <v>0.13497439286304311</v>
      </c>
      <c r="P783" s="159">
        <f t="shared" si="87"/>
        <v>6053</v>
      </c>
      <c r="Q783" s="160">
        <f t="shared" si="88"/>
        <v>5236</v>
      </c>
      <c r="R783" s="160">
        <f t="shared" si="89"/>
        <v>817</v>
      </c>
      <c r="S783" s="176">
        <f t="shared" si="90"/>
        <v>0.13497439286304311</v>
      </c>
      <c r="T783" s="227"/>
    </row>
    <row r="784" spans="1:20" x14ac:dyDescent="0.2">
      <c r="A784" s="175" t="s">
        <v>390</v>
      </c>
      <c r="B784" s="164" t="s">
        <v>17</v>
      </c>
      <c r="C784" s="165" t="s">
        <v>18</v>
      </c>
      <c r="D784" s="157"/>
      <c r="E784" s="158"/>
      <c r="F784" s="158"/>
      <c r="G784" s="158"/>
      <c r="H784" s="181" t="str">
        <f t="shared" si="84"/>
        <v/>
      </c>
      <c r="I784" s="221">
        <v>14611</v>
      </c>
      <c r="J784" s="131">
        <v>14392</v>
      </c>
      <c r="K784" s="131">
        <v>10525</v>
      </c>
      <c r="L784" s="167">
        <f t="shared" si="85"/>
        <v>0.73130906058921619</v>
      </c>
      <c r="M784" s="222"/>
      <c r="N784" s="131">
        <v>219</v>
      </c>
      <c r="O784" s="184">
        <f t="shared" si="86"/>
        <v>1.4988707138457326E-2</v>
      </c>
      <c r="P784" s="159">
        <f t="shared" si="87"/>
        <v>14611</v>
      </c>
      <c r="Q784" s="160">
        <f t="shared" si="88"/>
        <v>14392</v>
      </c>
      <c r="R784" s="160">
        <f t="shared" si="89"/>
        <v>219</v>
      </c>
      <c r="S784" s="176">
        <f t="shared" si="90"/>
        <v>1.4988707138457326E-2</v>
      </c>
      <c r="T784" s="227"/>
    </row>
    <row r="785" spans="1:20" ht="29" x14ac:dyDescent="0.2">
      <c r="A785" s="175" t="s">
        <v>390</v>
      </c>
      <c r="B785" s="164" t="s">
        <v>24</v>
      </c>
      <c r="C785" s="165" t="s">
        <v>25</v>
      </c>
      <c r="D785" s="157"/>
      <c r="E785" s="158"/>
      <c r="F785" s="158"/>
      <c r="G785" s="158"/>
      <c r="H785" s="181" t="str">
        <f t="shared" si="84"/>
        <v/>
      </c>
      <c r="I785" s="221">
        <v>18</v>
      </c>
      <c r="J785" s="131">
        <v>12</v>
      </c>
      <c r="K785" s="131">
        <v>4</v>
      </c>
      <c r="L785" s="167">
        <f t="shared" si="85"/>
        <v>0.33333333333333331</v>
      </c>
      <c r="M785" s="222">
        <v>1</v>
      </c>
      <c r="N785" s="131">
        <v>6</v>
      </c>
      <c r="O785" s="184">
        <f t="shared" si="86"/>
        <v>0.31578947368421051</v>
      </c>
      <c r="P785" s="159">
        <f t="shared" si="87"/>
        <v>18</v>
      </c>
      <c r="Q785" s="160">
        <f t="shared" si="88"/>
        <v>13</v>
      </c>
      <c r="R785" s="160">
        <f t="shared" si="89"/>
        <v>6</v>
      </c>
      <c r="S785" s="176">
        <f t="shared" si="90"/>
        <v>0.31578947368421051</v>
      </c>
      <c r="T785" s="227"/>
    </row>
    <row r="786" spans="1:20" x14ac:dyDescent="0.2">
      <c r="A786" s="175" t="s">
        <v>390</v>
      </c>
      <c r="B786" s="164" t="s">
        <v>30</v>
      </c>
      <c r="C786" s="165" t="s">
        <v>31</v>
      </c>
      <c r="D786" s="157"/>
      <c r="E786" s="158"/>
      <c r="F786" s="158"/>
      <c r="G786" s="158"/>
      <c r="H786" s="181" t="str">
        <f t="shared" si="84"/>
        <v/>
      </c>
      <c r="I786" s="221">
        <v>482</v>
      </c>
      <c r="J786" s="131">
        <v>472</v>
      </c>
      <c r="K786" s="131">
        <v>218</v>
      </c>
      <c r="L786" s="167">
        <f t="shared" si="85"/>
        <v>0.46186440677966101</v>
      </c>
      <c r="M786" s="222"/>
      <c r="N786" s="131">
        <v>10</v>
      </c>
      <c r="O786" s="184">
        <f t="shared" si="86"/>
        <v>2.0746887966804978E-2</v>
      </c>
      <c r="P786" s="159">
        <f t="shared" si="87"/>
        <v>482</v>
      </c>
      <c r="Q786" s="160">
        <f t="shared" si="88"/>
        <v>472</v>
      </c>
      <c r="R786" s="160">
        <f t="shared" si="89"/>
        <v>10</v>
      </c>
      <c r="S786" s="176">
        <f t="shared" si="90"/>
        <v>2.0746887966804978E-2</v>
      </c>
      <c r="T786" s="227"/>
    </row>
    <row r="787" spans="1:20" x14ac:dyDescent="0.2">
      <c r="A787" s="175" t="s">
        <v>390</v>
      </c>
      <c r="B787" s="164" t="s">
        <v>33</v>
      </c>
      <c r="C787" s="165" t="s">
        <v>34</v>
      </c>
      <c r="D787" s="157"/>
      <c r="E787" s="158"/>
      <c r="F787" s="158"/>
      <c r="G787" s="158"/>
      <c r="H787" s="181" t="str">
        <f t="shared" si="84"/>
        <v/>
      </c>
      <c r="I787" s="221">
        <v>446</v>
      </c>
      <c r="J787" s="131">
        <v>418</v>
      </c>
      <c r="K787" s="131">
        <v>84</v>
      </c>
      <c r="L787" s="167">
        <f t="shared" si="85"/>
        <v>0.20095693779904306</v>
      </c>
      <c r="M787" s="222"/>
      <c r="N787" s="131">
        <v>28</v>
      </c>
      <c r="O787" s="184">
        <f t="shared" si="86"/>
        <v>6.2780269058295965E-2</v>
      </c>
      <c r="P787" s="159">
        <f t="shared" si="87"/>
        <v>446</v>
      </c>
      <c r="Q787" s="160">
        <f t="shared" si="88"/>
        <v>418</v>
      </c>
      <c r="R787" s="160">
        <f t="shared" si="89"/>
        <v>28</v>
      </c>
      <c r="S787" s="176">
        <f t="shared" si="90"/>
        <v>6.2780269058295965E-2</v>
      </c>
      <c r="T787" s="227"/>
    </row>
    <row r="788" spans="1:20" x14ac:dyDescent="0.2">
      <c r="A788" s="175" t="s">
        <v>390</v>
      </c>
      <c r="B788" s="164" t="s">
        <v>40</v>
      </c>
      <c r="C788" s="165" t="s">
        <v>41</v>
      </c>
      <c r="D788" s="157"/>
      <c r="E788" s="158"/>
      <c r="F788" s="158"/>
      <c r="G788" s="158"/>
      <c r="H788" s="181" t="str">
        <f t="shared" si="84"/>
        <v/>
      </c>
      <c r="I788" s="221">
        <v>19572</v>
      </c>
      <c r="J788" s="131">
        <v>17613</v>
      </c>
      <c r="K788" s="131">
        <v>3086</v>
      </c>
      <c r="L788" s="167">
        <f t="shared" si="85"/>
        <v>0.17521149151195139</v>
      </c>
      <c r="M788" s="222"/>
      <c r="N788" s="131">
        <v>1959</v>
      </c>
      <c r="O788" s="184">
        <f t="shared" si="86"/>
        <v>0.10009196811771919</v>
      </c>
      <c r="P788" s="159">
        <f t="shared" si="87"/>
        <v>19572</v>
      </c>
      <c r="Q788" s="160">
        <f t="shared" si="88"/>
        <v>17613</v>
      </c>
      <c r="R788" s="160">
        <f t="shared" si="89"/>
        <v>1959</v>
      </c>
      <c r="S788" s="176">
        <f t="shared" si="90"/>
        <v>0.10009196811771919</v>
      </c>
      <c r="T788" s="227"/>
    </row>
    <row r="789" spans="1:20" x14ac:dyDescent="0.2">
      <c r="A789" s="175" t="s">
        <v>390</v>
      </c>
      <c r="B789" s="164" t="s">
        <v>40</v>
      </c>
      <c r="C789" s="165" t="s">
        <v>42</v>
      </c>
      <c r="D789" s="157"/>
      <c r="E789" s="158"/>
      <c r="F789" s="158"/>
      <c r="G789" s="158"/>
      <c r="H789" s="181" t="str">
        <f t="shared" si="84"/>
        <v/>
      </c>
      <c r="I789" s="221">
        <v>3683</v>
      </c>
      <c r="J789" s="131">
        <v>3461</v>
      </c>
      <c r="K789" s="131">
        <v>908</v>
      </c>
      <c r="L789" s="167">
        <f t="shared" si="85"/>
        <v>0.26235192140999714</v>
      </c>
      <c r="M789" s="222"/>
      <c r="N789" s="131">
        <v>222</v>
      </c>
      <c r="O789" s="184">
        <f t="shared" si="86"/>
        <v>6.0276948140103176E-2</v>
      </c>
      <c r="P789" s="159">
        <f t="shared" si="87"/>
        <v>3683</v>
      </c>
      <c r="Q789" s="160">
        <f t="shared" si="88"/>
        <v>3461</v>
      </c>
      <c r="R789" s="160">
        <f t="shared" si="89"/>
        <v>222</v>
      </c>
      <c r="S789" s="176">
        <f t="shared" si="90"/>
        <v>6.0276948140103176E-2</v>
      </c>
      <c r="T789" s="227"/>
    </row>
    <row r="790" spans="1:20" x14ac:dyDescent="0.2">
      <c r="A790" s="175" t="s">
        <v>390</v>
      </c>
      <c r="B790" s="164" t="s">
        <v>40</v>
      </c>
      <c r="C790" s="165" t="s">
        <v>44</v>
      </c>
      <c r="D790" s="157"/>
      <c r="E790" s="158"/>
      <c r="F790" s="158"/>
      <c r="G790" s="158"/>
      <c r="H790" s="181" t="str">
        <f t="shared" si="84"/>
        <v/>
      </c>
      <c r="I790" s="221">
        <v>17528</v>
      </c>
      <c r="J790" s="131">
        <v>14685</v>
      </c>
      <c r="K790" s="131">
        <v>4746</v>
      </c>
      <c r="L790" s="167">
        <f t="shared" si="85"/>
        <v>0.32318692543411642</v>
      </c>
      <c r="M790" s="222">
        <v>1</v>
      </c>
      <c r="N790" s="131">
        <v>2843</v>
      </c>
      <c r="O790" s="184">
        <f t="shared" si="86"/>
        <v>0.16218837355239887</v>
      </c>
      <c r="P790" s="159">
        <f t="shared" si="87"/>
        <v>17528</v>
      </c>
      <c r="Q790" s="160">
        <f t="shared" si="88"/>
        <v>14686</v>
      </c>
      <c r="R790" s="160">
        <f t="shared" si="89"/>
        <v>2843</v>
      </c>
      <c r="S790" s="176">
        <f t="shared" si="90"/>
        <v>0.16218837355239887</v>
      </c>
      <c r="T790" s="227"/>
    </row>
    <row r="791" spans="1:20" x14ac:dyDescent="0.2">
      <c r="A791" s="175" t="s">
        <v>390</v>
      </c>
      <c r="B791" s="164" t="s">
        <v>45</v>
      </c>
      <c r="C791" s="165" t="s">
        <v>46</v>
      </c>
      <c r="D791" s="157"/>
      <c r="E791" s="158"/>
      <c r="F791" s="158"/>
      <c r="G791" s="158"/>
      <c r="H791" s="181" t="str">
        <f t="shared" si="84"/>
        <v/>
      </c>
      <c r="I791" s="221">
        <v>5</v>
      </c>
      <c r="J791" s="131">
        <v>5</v>
      </c>
      <c r="K791" s="131">
        <v>2</v>
      </c>
      <c r="L791" s="167">
        <f t="shared" si="85"/>
        <v>0.4</v>
      </c>
      <c r="M791" s="222"/>
      <c r="N791" s="131"/>
      <c r="O791" s="184">
        <f t="shared" si="86"/>
        <v>0</v>
      </c>
      <c r="P791" s="159">
        <f t="shared" si="87"/>
        <v>5</v>
      </c>
      <c r="Q791" s="160">
        <f t="shared" si="88"/>
        <v>5</v>
      </c>
      <c r="R791" s="160" t="str">
        <f t="shared" si="89"/>
        <v/>
      </c>
      <c r="S791" s="176" t="str">
        <f t="shared" si="90"/>
        <v/>
      </c>
      <c r="T791" s="227"/>
    </row>
    <row r="792" spans="1:20" x14ac:dyDescent="0.2">
      <c r="A792" s="175" t="s">
        <v>390</v>
      </c>
      <c r="B792" s="164" t="s">
        <v>50</v>
      </c>
      <c r="C792" s="165" t="s">
        <v>394</v>
      </c>
      <c r="D792" s="157"/>
      <c r="E792" s="158"/>
      <c r="F792" s="158"/>
      <c r="G792" s="158"/>
      <c r="H792" s="181" t="str">
        <f t="shared" si="84"/>
        <v/>
      </c>
      <c r="I792" s="221">
        <v>1006</v>
      </c>
      <c r="J792" s="131">
        <v>419</v>
      </c>
      <c r="K792" s="131">
        <v>64</v>
      </c>
      <c r="L792" s="167">
        <f t="shared" si="85"/>
        <v>0.15274463007159905</v>
      </c>
      <c r="M792" s="222"/>
      <c r="N792" s="131">
        <v>587</v>
      </c>
      <c r="O792" s="184">
        <f t="shared" si="86"/>
        <v>0.58349900596421467</v>
      </c>
      <c r="P792" s="159">
        <f t="shared" si="87"/>
        <v>1006</v>
      </c>
      <c r="Q792" s="160">
        <f t="shared" si="88"/>
        <v>419</v>
      </c>
      <c r="R792" s="160">
        <f t="shared" si="89"/>
        <v>587</v>
      </c>
      <c r="S792" s="176">
        <f t="shared" si="90"/>
        <v>0.58349900596421467</v>
      </c>
      <c r="T792" s="227"/>
    </row>
    <row r="793" spans="1:20" x14ac:dyDescent="0.2">
      <c r="A793" s="175" t="s">
        <v>390</v>
      </c>
      <c r="B793" s="164" t="s">
        <v>53</v>
      </c>
      <c r="C793" s="165" t="s">
        <v>54</v>
      </c>
      <c r="D793" s="157"/>
      <c r="E793" s="158"/>
      <c r="F793" s="158"/>
      <c r="G793" s="158"/>
      <c r="H793" s="181" t="str">
        <f t="shared" si="84"/>
        <v/>
      </c>
      <c r="I793" s="221">
        <v>249</v>
      </c>
      <c r="J793" s="131">
        <v>206</v>
      </c>
      <c r="K793" s="131">
        <v>55</v>
      </c>
      <c r="L793" s="167">
        <f t="shared" si="85"/>
        <v>0.26699029126213591</v>
      </c>
      <c r="M793" s="222">
        <v>1</v>
      </c>
      <c r="N793" s="131">
        <v>43</v>
      </c>
      <c r="O793" s="184">
        <f t="shared" si="86"/>
        <v>0.17199999999999999</v>
      </c>
      <c r="P793" s="159">
        <f t="shared" si="87"/>
        <v>249</v>
      </c>
      <c r="Q793" s="160">
        <f t="shared" si="88"/>
        <v>207</v>
      </c>
      <c r="R793" s="160">
        <f t="shared" si="89"/>
        <v>43</v>
      </c>
      <c r="S793" s="176">
        <f t="shared" si="90"/>
        <v>0.17199999999999999</v>
      </c>
      <c r="T793" s="227"/>
    </row>
    <row r="794" spans="1:20" x14ac:dyDescent="0.2">
      <c r="A794" s="175" t="s">
        <v>390</v>
      </c>
      <c r="B794" s="164" t="s">
        <v>62</v>
      </c>
      <c r="C794" s="165" t="s">
        <v>267</v>
      </c>
      <c r="D794" s="157"/>
      <c r="E794" s="158"/>
      <c r="F794" s="158"/>
      <c r="G794" s="158"/>
      <c r="H794" s="181" t="str">
        <f t="shared" si="84"/>
        <v/>
      </c>
      <c r="I794" s="221">
        <v>1119</v>
      </c>
      <c r="J794" s="131">
        <v>877</v>
      </c>
      <c r="K794" s="131">
        <v>449</v>
      </c>
      <c r="L794" s="167">
        <f t="shared" si="85"/>
        <v>0.51197263397947546</v>
      </c>
      <c r="M794" s="222"/>
      <c r="N794" s="131">
        <v>242</v>
      </c>
      <c r="O794" s="184">
        <f t="shared" si="86"/>
        <v>0.2162645218945487</v>
      </c>
      <c r="P794" s="159">
        <f t="shared" si="87"/>
        <v>1119</v>
      </c>
      <c r="Q794" s="160">
        <f t="shared" si="88"/>
        <v>877</v>
      </c>
      <c r="R794" s="160">
        <f t="shared" si="89"/>
        <v>242</v>
      </c>
      <c r="S794" s="176">
        <f t="shared" si="90"/>
        <v>0.2162645218945487</v>
      </c>
      <c r="T794" s="227"/>
    </row>
    <row r="795" spans="1:20" x14ac:dyDescent="0.2">
      <c r="A795" s="175" t="s">
        <v>390</v>
      </c>
      <c r="B795" s="164" t="s">
        <v>63</v>
      </c>
      <c r="C795" s="165" t="s">
        <v>64</v>
      </c>
      <c r="D795" s="157"/>
      <c r="E795" s="158"/>
      <c r="F795" s="158"/>
      <c r="G795" s="158"/>
      <c r="H795" s="181" t="str">
        <f t="shared" si="84"/>
        <v/>
      </c>
      <c r="I795" s="221">
        <v>3458</v>
      </c>
      <c r="J795" s="131">
        <v>2560</v>
      </c>
      <c r="K795" s="131">
        <v>800</v>
      </c>
      <c r="L795" s="167">
        <f t="shared" si="85"/>
        <v>0.3125</v>
      </c>
      <c r="M795" s="222">
        <v>9</v>
      </c>
      <c r="N795" s="131">
        <v>898</v>
      </c>
      <c r="O795" s="184">
        <f t="shared" si="86"/>
        <v>0.25901355638880874</v>
      </c>
      <c r="P795" s="159">
        <f t="shared" si="87"/>
        <v>3458</v>
      </c>
      <c r="Q795" s="160">
        <f t="shared" si="88"/>
        <v>2569</v>
      </c>
      <c r="R795" s="160">
        <f t="shared" si="89"/>
        <v>898</v>
      </c>
      <c r="S795" s="176">
        <f t="shared" si="90"/>
        <v>0.25901355638880874</v>
      </c>
      <c r="T795" s="227"/>
    </row>
    <row r="796" spans="1:20" x14ac:dyDescent="0.2">
      <c r="A796" s="175" t="s">
        <v>390</v>
      </c>
      <c r="B796" s="164" t="s">
        <v>67</v>
      </c>
      <c r="C796" s="165" t="s">
        <v>68</v>
      </c>
      <c r="D796" s="157">
        <v>1</v>
      </c>
      <c r="E796" s="158"/>
      <c r="F796" s="158"/>
      <c r="G796" s="158">
        <v>1</v>
      </c>
      <c r="H796" s="181">
        <f t="shared" si="84"/>
        <v>1</v>
      </c>
      <c r="I796" s="221">
        <v>596</v>
      </c>
      <c r="J796" s="131">
        <v>309</v>
      </c>
      <c r="K796" s="131">
        <v>114</v>
      </c>
      <c r="L796" s="167">
        <f t="shared" si="85"/>
        <v>0.36893203883495146</v>
      </c>
      <c r="M796" s="222">
        <v>1</v>
      </c>
      <c r="N796" s="131">
        <v>287</v>
      </c>
      <c r="O796" s="184">
        <f t="shared" si="86"/>
        <v>0.48073701842546063</v>
      </c>
      <c r="P796" s="159">
        <f t="shared" si="87"/>
        <v>597</v>
      </c>
      <c r="Q796" s="160">
        <f t="shared" si="88"/>
        <v>310</v>
      </c>
      <c r="R796" s="160">
        <f t="shared" si="89"/>
        <v>288</v>
      </c>
      <c r="S796" s="176">
        <f t="shared" si="90"/>
        <v>0.48160535117056857</v>
      </c>
      <c r="T796" s="227"/>
    </row>
    <row r="797" spans="1:20" x14ac:dyDescent="0.2">
      <c r="A797" s="175" t="s">
        <v>390</v>
      </c>
      <c r="B797" s="164" t="s">
        <v>72</v>
      </c>
      <c r="C797" s="165" t="s">
        <v>244</v>
      </c>
      <c r="D797" s="157"/>
      <c r="E797" s="158"/>
      <c r="F797" s="158"/>
      <c r="G797" s="158"/>
      <c r="H797" s="181" t="str">
        <f t="shared" si="84"/>
        <v/>
      </c>
      <c r="I797" s="221">
        <v>1</v>
      </c>
      <c r="J797" s="131">
        <v>1</v>
      </c>
      <c r="K797" s="131"/>
      <c r="L797" s="167">
        <f t="shared" si="85"/>
        <v>0</v>
      </c>
      <c r="M797" s="222"/>
      <c r="N797" s="131"/>
      <c r="O797" s="184">
        <f t="shared" si="86"/>
        <v>0</v>
      </c>
      <c r="P797" s="159">
        <f t="shared" si="87"/>
        <v>1</v>
      </c>
      <c r="Q797" s="160">
        <f t="shared" si="88"/>
        <v>1</v>
      </c>
      <c r="R797" s="160" t="str">
        <f t="shared" si="89"/>
        <v/>
      </c>
      <c r="S797" s="176" t="str">
        <f t="shared" si="90"/>
        <v/>
      </c>
      <c r="T797" s="227"/>
    </row>
    <row r="798" spans="1:20" x14ac:dyDescent="0.2">
      <c r="A798" s="175" t="s">
        <v>390</v>
      </c>
      <c r="B798" s="164" t="s">
        <v>79</v>
      </c>
      <c r="C798" s="165" t="s">
        <v>80</v>
      </c>
      <c r="D798" s="157"/>
      <c r="E798" s="158"/>
      <c r="F798" s="158"/>
      <c r="G798" s="158"/>
      <c r="H798" s="181" t="str">
        <f t="shared" si="84"/>
        <v/>
      </c>
      <c r="I798" s="221">
        <v>1415</v>
      </c>
      <c r="J798" s="131">
        <v>812</v>
      </c>
      <c r="K798" s="131">
        <v>241</v>
      </c>
      <c r="L798" s="167">
        <f t="shared" si="85"/>
        <v>0.29679802955665024</v>
      </c>
      <c r="M798" s="222"/>
      <c r="N798" s="131">
        <v>603</v>
      </c>
      <c r="O798" s="184">
        <f t="shared" si="86"/>
        <v>0.42614840989399294</v>
      </c>
      <c r="P798" s="159">
        <f t="shared" si="87"/>
        <v>1415</v>
      </c>
      <c r="Q798" s="160">
        <f t="shared" si="88"/>
        <v>812</v>
      </c>
      <c r="R798" s="160">
        <f t="shared" si="89"/>
        <v>603</v>
      </c>
      <c r="S798" s="176">
        <f t="shared" si="90"/>
        <v>0.42614840989399294</v>
      </c>
      <c r="T798" s="227"/>
    </row>
    <row r="799" spans="1:20" x14ac:dyDescent="0.2">
      <c r="A799" s="175" t="s">
        <v>390</v>
      </c>
      <c r="B799" s="164" t="s">
        <v>81</v>
      </c>
      <c r="C799" s="165" t="s">
        <v>82</v>
      </c>
      <c r="D799" s="157"/>
      <c r="E799" s="158"/>
      <c r="F799" s="158"/>
      <c r="G799" s="158"/>
      <c r="H799" s="181" t="str">
        <f t="shared" si="84"/>
        <v/>
      </c>
      <c r="I799" s="221">
        <v>97</v>
      </c>
      <c r="J799" s="131">
        <v>90</v>
      </c>
      <c r="K799" s="131">
        <v>36</v>
      </c>
      <c r="L799" s="167">
        <f t="shared" si="85"/>
        <v>0.4</v>
      </c>
      <c r="M799" s="222"/>
      <c r="N799" s="131">
        <v>7</v>
      </c>
      <c r="O799" s="184">
        <f t="shared" si="86"/>
        <v>7.2164948453608241E-2</v>
      </c>
      <c r="P799" s="159">
        <f t="shared" si="87"/>
        <v>97</v>
      </c>
      <c r="Q799" s="160">
        <f t="shared" si="88"/>
        <v>90</v>
      </c>
      <c r="R799" s="160">
        <f t="shared" si="89"/>
        <v>7</v>
      </c>
      <c r="S799" s="176">
        <f t="shared" si="90"/>
        <v>7.2164948453608241E-2</v>
      </c>
      <c r="T799" s="227"/>
    </row>
    <row r="800" spans="1:20" x14ac:dyDescent="0.2">
      <c r="A800" s="175" t="s">
        <v>390</v>
      </c>
      <c r="B800" s="164" t="s">
        <v>90</v>
      </c>
      <c r="C800" s="165" t="s">
        <v>94</v>
      </c>
      <c r="D800" s="157"/>
      <c r="E800" s="158"/>
      <c r="F800" s="158"/>
      <c r="G800" s="158"/>
      <c r="H800" s="181" t="str">
        <f t="shared" si="84"/>
        <v/>
      </c>
      <c r="I800" s="221">
        <v>11921</v>
      </c>
      <c r="J800" s="131">
        <v>11231</v>
      </c>
      <c r="K800" s="131">
        <v>4731</v>
      </c>
      <c r="L800" s="167">
        <f t="shared" si="85"/>
        <v>0.42124476894310392</v>
      </c>
      <c r="M800" s="222"/>
      <c r="N800" s="131">
        <v>690</v>
      </c>
      <c r="O800" s="184">
        <f t="shared" si="86"/>
        <v>5.7881050247462464E-2</v>
      </c>
      <c r="P800" s="159">
        <f t="shared" si="87"/>
        <v>11921</v>
      </c>
      <c r="Q800" s="160">
        <f t="shared" si="88"/>
        <v>11231</v>
      </c>
      <c r="R800" s="160">
        <f t="shared" si="89"/>
        <v>690</v>
      </c>
      <c r="S800" s="176">
        <f t="shared" si="90"/>
        <v>5.7881050247462464E-2</v>
      </c>
      <c r="T800" s="227"/>
    </row>
    <row r="801" spans="1:20" x14ac:dyDescent="0.2">
      <c r="A801" s="175" t="s">
        <v>390</v>
      </c>
      <c r="B801" s="164" t="s">
        <v>90</v>
      </c>
      <c r="C801" s="165" t="s">
        <v>91</v>
      </c>
      <c r="D801" s="157"/>
      <c r="E801" s="158"/>
      <c r="F801" s="158"/>
      <c r="G801" s="158"/>
      <c r="H801" s="181" t="str">
        <f t="shared" si="84"/>
        <v/>
      </c>
      <c r="I801" s="221">
        <v>7217</v>
      </c>
      <c r="J801" s="131">
        <v>4741</v>
      </c>
      <c r="K801" s="131">
        <v>1923</v>
      </c>
      <c r="L801" s="167">
        <f t="shared" si="85"/>
        <v>0.40561063066863529</v>
      </c>
      <c r="M801" s="222">
        <v>22</v>
      </c>
      <c r="N801" s="131">
        <v>2476</v>
      </c>
      <c r="O801" s="184">
        <f t="shared" si="86"/>
        <v>0.34203619284431552</v>
      </c>
      <c r="P801" s="159">
        <f t="shared" si="87"/>
        <v>7217</v>
      </c>
      <c r="Q801" s="160">
        <f t="shared" si="88"/>
        <v>4763</v>
      </c>
      <c r="R801" s="160">
        <f t="shared" si="89"/>
        <v>2476</v>
      </c>
      <c r="S801" s="176">
        <f t="shared" si="90"/>
        <v>0.34203619284431552</v>
      </c>
      <c r="T801" s="227"/>
    </row>
    <row r="802" spans="1:20" x14ac:dyDescent="0.2">
      <c r="A802" s="175" t="s">
        <v>390</v>
      </c>
      <c r="B802" s="164" t="s">
        <v>96</v>
      </c>
      <c r="C802" s="165" t="s">
        <v>97</v>
      </c>
      <c r="D802" s="157"/>
      <c r="E802" s="158"/>
      <c r="F802" s="158"/>
      <c r="G802" s="158"/>
      <c r="H802" s="181" t="str">
        <f t="shared" si="84"/>
        <v/>
      </c>
      <c r="I802" s="221">
        <v>4342</v>
      </c>
      <c r="J802" s="131">
        <v>4043</v>
      </c>
      <c r="K802" s="131">
        <v>288</v>
      </c>
      <c r="L802" s="167">
        <f t="shared" si="85"/>
        <v>7.1234232005936191E-2</v>
      </c>
      <c r="M802" s="222"/>
      <c r="N802" s="131">
        <v>299</v>
      </c>
      <c r="O802" s="184">
        <f t="shared" si="86"/>
        <v>6.8862275449101798E-2</v>
      </c>
      <c r="P802" s="159">
        <f t="shared" si="87"/>
        <v>4342</v>
      </c>
      <c r="Q802" s="160">
        <f t="shared" si="88"/>
        <v>4043</v>
      </c>
      <c r="R802" s="160">
        <f t="shared" si="89"/>
        <v>299</v>
      </c>
      <c r="S802" s="176">
        <f t="shared" si="90"/>
        <v>6.8862275449101798E-2</v>
      </c>
      <c r="T802" s="227"/>
    </row>
    <row r="803" spans="1:20" x14ac:dyDescent="0.2">
      <c r="A803" s="175" t="s">
        <v>390</v>
      </c>
      <c r="B803" s="164" t="s">
        <v>521</v>
      </c>
      <c r="C803" s="165" t="s">
        <v>98</v>
      </c>
      <c r="D803" s="157"/>
      <c r="E803" s="158"/>
      <c r="F803" s="158"/>
      <c r="G803" s="158"/>
      <c r="H803" s="181" t="str">
        <f t="shared" si="84"/>
        <v/>
      </c>
      <c r="I803" s="221">
        <v>1825</v>
      </c>
      <c r="J803" s="131">
        <v>1436</v>
      </c>
      <c r="K803" s="131">
        <v>433</v>
      </c>
      <c r="L803" s="167">
        <f t="shared" si="85"/>
        <v>0.30153203342618384</v>
      </c>
      <c r="M803" s="222">
        <v>31</v>
      </c>
      <c r="N803" s="131">
        <v>389</v>
      </c>
      <c r="O803" s="184">
        <f t="shared" si="86"/>
        <v>0.20959051724137931</v>
      </c>
      <c r="P803" s="159">
        <f t="shared" si="87"/>
        <v>1825</v>
      </c>
      <c r="Q803" s="160">
        <f t="shared" si="88"/>
        <v>1467</v>
      </c>
      <c r="R803" s="160">
        <f t="shared" si="89"/>
        <v>389</v>
      </c>
      <c r="S803" s="176">
        <f t="shared" si="90"/>
        <v>0.20959051724137931</v>
      </c>
      <c r="T803" s="227"/>
    </row>
    <row r="804" spans="1:20" x14ac:dyDescent="0.2">
      <c r="A804" s="175" t="s">
        <v>390</v>
      </c>
      <c r="B804" s="164" t="s">
        <v>99</v>
      </c>
      <c r="C804" s="165" t="s">
        <v>100</v>
      </c>
      <c r="D804" s="157"/>
      <c r="E804" s="158"/>
      <c r="F804" s="158"/>
      <c r="G804" s="158"/>
      <c r="H804" s="181" t="str">
        <f t="shared" si="84"/>
        <v/>
      </c>
      <c r="I804" s="221">
        <v>970</v>
      </c>
      <c r="J804" s="131">
        <v>492</v>
      </c>
      <c r="K804" s="131">
        <v>123</v>
      </c>
      <c r="L804" s="167">
        <f t="shared" si="85"/>
        <v>0.25</v>
      </c>
      <c r="M804" s="222">
        <v>5</v>
      </c>
      <c r="N804" s="131">
        <v>478</v>
      </c>
      <c r="O804" s="184">
        <f t="shared" si="86"/>
        <v>0.49025641025641026</v>
      </c>
      <c r="P804" s="159">
        <f t="shared" si="87"/>
        <v>970</v>
      </c>
      <c r="Q804" s="160">
        <f t="shared" si="88"/>
        <v>497</v>
      </c>
      <c r="R804" s="160">
        <f t="shared" si="89"/>
        <v>478</v>
      </c>
      <c r="S804" s="176">
        <f t="shared" si="90"/>
        <v>0.49025641025641026</v>
      </c>
      <c r="T804" s="227"/>
    </row>
    <row r="805" spans="1:20" x14ac:dyDescent="0.2">
      <c r="A805" s="175" t="s">
        <v>390</v>
      </c>
      <c r="B805" s="164" t="s">
        <v>101</v>
      </c>
      <c r="C805" s="165" t="s">
        <v>102</v>
      </c>
      <c r="D805" s="157"/>
      <c r="E805" s="158"/>
      <c r="F805" s="158"/>
      <c r="G805" s="158"/>
      <c r="H805" s="181" t="str">
        <f t="shared" si="84"/>
        <v/>
      </c>
      <c r="I805" s="221">
        <v>354</v>
      </c>
      <c r="J805" s="131">
        <v>308</v>
      </c>
      <c r="K805" s="131">
        <v>152</v>
      </c>
      <c r="L805" s="167">
        <f t="shared" si="85"/>
        <v>0.4935064935064935</v>
      </c>
      <c r="M805" s="222"/>
      <c r="N805" s="131">
        <v>46</v>
      </c>
      <c r="O805" s="184">
        <f t="shared" si="86"/>
        <v>0.12994350282485875</v>
      </c>
      <c r="P805" s="159">
        <f t="shared" si="87"/>
        <v>354</v>
      </c>
      <c r="Q805" s="160">
        <f t="shared" si="88"/>
        <v>308</v>
      </c>
      <c r="R805" s="160">
        <f t="shared" si="89"/>
        <v>46</v>
      </c>
      <c r="S805" s="176">
        <f t="shared" si="90"/>
        <v>0.12994350282485875</v>
      </c>
      <c r="T805" s="227"/>
    </row>
    <row r="806" spans="1:20" x14ac:dyDescent="0.2">
      <c r="A806" s="175" t="s">
        <v>390</v>
      </c>
      <c r="B806" s="164" t="s">
        <v>103</v>
      </c>
      <c r="C806" s="165" t="s">
        <v>104</v>
      </c>
      <c r="D806" s="157"/>
      <c r="E806" s="158"/>
      <c r="F806" s="158"/>
      <c r="G806" s="158"/>
      <c r="H806" s="181" t="str">
        <f t="shared" si="84"/>
        <v/>
      </c>
      <c r="I806" s="221">
        <v>651</v>
      </c>
      <c r="J806" s="131">
        <v>474</v>
      </c>
      <c r="K806" s="131">
        <v>131</v>
      </c>
      <c r="L806" s="167">
        <f t="shared" si="85"/>
        <v>0.27637130801687765</v>
      </c>
      <c r="M806" s="222">
        <v>1</v>
      </c>
      <c r="N806" s="131">
        <v>177</v>
      </c>
      <c r="O806" s="184">
        <f t="shared" si="86"/>
        <v>0.2714723926380368</v>
      </c>
      <c r="P806" s="159">
        <f t="shared" si="87"/>
        <v>651</v>
      </c>
      <c r="Q806" s="160">
        <f t="shared" si="88"/>
        <v>475</v>
      </c>
      <c r="R806" s="160">
        <f t="shared" si="89"/>
        <v>177</v>
      </c>
      <c r="S806" s="176">
        <f t="shared" si="90"/>
        <v>0.2714723926380368</v>
      </c>
      <c r="T806" s="227"/>
    </row>
    <row r="807" spans="1:20" x14ac:dyDescent="0.2">
      <c r="A807" s="175" t="s">
        <v>390</v>
      </c>
      <c r="B807" s="164" t="s">
        <v>105</v>
      </c>
      <c r="C807" s="165" t="s">
        <v>106</v>
      </c>
      <c r="D807" s="157"/>
      <c r="E807" s="158"/>
      <c r="F807" s="158"/>
      <c r="G807" s="158"/>
      <c r="H807" s="181" t="str">
        <f t="shared" si="84"/>
        <v/>
      </c>
      <c r="I807" s="221">
        <v>4</v>
      </c>
      <c r="J807" s="131">
        <v>4</v>
      </c>
      <c r="K807" s="131">
        <v>4</v>
      </c>
      <c r="L807" s="167">
        <f t="shared" si="85"/>
        <v>1</v>
      </c>
      <c r="M807" s="222"/>
      <c r="N807" s="131"/>
      <c r="O807" s="184">
        <f t="shared" si="86"/>
        <v>0</v>
      </c>
      <c r="P807" s="159">
        <f t="shared" si="87"/>
        <v>4</v>
      </c>
      <c r="Q807" s="160">
        <f t="shared" si="88"/>
        <v>4</v>
      </c>
      <c r="R807" s="160" t="str">
        <f t="shared" si="89"/>
        <v/>
      </c>
      <c r="S807" s="176" t="str">
        <f t="shared" si="90"/>
        <v/>
      </c>
      <c r="T807" s="227"/>
    </row>
    <row r="808" spans="1:20" x14ac:dyDescent="0.2">
      <c r="A808" s="175" t="s">
        <v>390</v>
      </c>
      <c r="B808" s="164" t="s">
        <v>108</v>
      </c>
      <c r="C808" s="165" t="s">
        <v>109</v>
      </c>
      <c r="D808" s="157"/>
      <c r="E808" s="158"/>
      <c r="F808" s="158"/>
      <c r="G808" s="158"/>
      <c r="H808" s="181" t="str">
        <f t="shared" si="84"/>
        <v/>
      </c>
      <c r="I808" s="221">
        <v>170</v>
      </c>
      <c r="J808" s="131">
        <v>153</v>
      </c>
      <c r="K808" s="131">
        <v>29</v>
      </c>
      <c r="L808" s="167">
        <f t="shared" si="85"/>
        <v>0.18954248366013071</v>
      </c>
      <c r="M808" s="222"/>
      <c r="N808" s="131">
        <v>17</v>
      </c>
      <c r="O808" s="184">
        <f t="shared" si="86"/>
        <v>0.1</v>
      </c>
      <c r="P808" s="159">
        <f t="shared" si="87"/>
        <v>170</v>
      </c>
      <c r="Q808" s="160">
        <f t="shared" si="88"/>
        <v>153</v>
      </c>
      <c r="R808" s="160">
        <f t="shared" si="89"/>
        <v>17</v>
      </c>
      <c r="S808" s="176">
        <f t="shared" si="90"/>
        <v>0.1</v>
      </c>
      <c r="T808" s="227"/>
    </row>
    <row r="809" spans="1:20" x14ac:dyDescent="0.2">
      <c r="A809" s="175" t="s">
        <v>390</v>
      </c>
      <c r="B809" s="164" t="s">
        <v>110</v>
      </c>
      <c r="C809" s="165" t="s">
        <v>111</v>
      </c>
      <c r="D809" s="157"/>
      <c r="E809" s="158"/>
      <c r="F809" s="158"/>
      <c r="G809" s="158"/>
      <c r="H809" s="181" t="str">
        <f t="shared" si="84"/>
        <v/>
      </c>
      <c r="I809" s="221">
        <v>4689</v>
      </c>
      <c r="J809" s="131">
        <v>3730</v>
      </c>
      <c r="K809" s="131">
        <v>1777</v>
      </c>
      <c r="L809" s="167">
        <f t="shared" si="85"/>
        <v>0.47640750670241289</v>
      </c>
      <c r="M809" s="222">
        <v>7</v>
      </c>
      <c r="N809" s="131">
        <v>959</v>
      </c>
      <c r="O809" s="184">
        <f t="shared" si="86"/>
        <v>0.20421635434412266</v>
      </c>
      <c r="P809" s="159">
        <f t="shared" si="87"/>
        <v>4689</v>
      </c>
      <c r="Q809" s="160">
        <f t="shared" si="88"/>
        <v>3737</v>
      </c>
      <c r="R809" s="160">
        <f t="shared" si="89"/>
        <v>959</v>
      </c>
      <c r="S809" s="176">
        <f t="shared" si="90"/>
        <v>0.20421635434412266</v>
      </c>
      <c r="T809" s="227"/>
    </row>
    <row r="810" spans="1:20" x14ac:dyDescent="0.2">
      <c r="A810" s="175" t="s">
        <v>390</v>
      </c>
      <c r="B810" s="164" t="s">
        <v>112</v>
      </c>
      <c r="C810" s="165" t="s">
        <v>113</v>
      </c>
      <c r="D810" s="157"/>
      <c r="E810" s="158"/>
      <c r="F810" s="158"/>
      <c r="G810" s="158"/>
      <c r="H810" s="181" t="str">
        <f t="shared" si="84"/>
        <v/>
      </c>
      <c r="I810" s="221">
        <v>10311</v>
      </c>
      <c r="J810" s="131">
        <v>9730</v>
      </c>
      <c r="K810" s="131">
        <v>3260</v>
      </c>
      <c r="L810" s="167">
        <f t="shared" si="85"/>
        <v>0.33504624871531347</v>
      </c>
      <c r="M810" s="222">
        <v>1</v>
      </c>
      <c r="N810" s="131">
        <v>581</v>
      </c>
      <c r="O810" s="184">
        <f t="shared" si="86"/>
        <v>5.6342125678820791E-2</v>
      </c>
      <c r="P810" s="159">
        <f t="shared" si="87"/>
        <v>10311</v>
      </c>
      <c r="Q810" s="160">
        <f t="shared" si="88"/>
        <v>9731</v>
      </c>
      <c r="R810" s="160">
        <f t="shared" si="89"/>
        <v>581</v>
      </c>
      <c r="S810" s="176">
        <f t="shared" si="90"/>
        <v>5.6342125678820791E-2</v>
      </c>
      <c r="T810" s="227"/>
    </row>
    <row r="811" spans="1:20" x14ac:dyDescent="0.2">
      <c r="A811" s="175" t="s">
        <v>390</v>
      </c>
      <c r="B811" s="164" t="s">
        <v>114</v>
      </c>
      <c r="C811" s="165" t="s">
        <v>115</v>
      </c>
      <c r="D811" s="157"/>
      <c r="E811" s="158"/>
      <c r="F811" s="158"/>
      <c r="G811" s="158"/>
      <c r="H811" s="181" t="str">
        <f t="shared" si="84"/>
        <v/>
      </c>
      <c r="I811" s="221">
        <v>572</v>
      </c>
      <c r="J811" s="131">
        <v>405</v>
      </c>
      <c r="K811" s="131">
        <v>60</v>
      </c>
      <c r="L811" s="167">
        <f t="shared" si="85"/>
        <v>0.14814814814814814</v>
      </c>
      <c r="M811" s="222">
        <v>2</v>
      </c>
      <c r="N811" s="131">
        <v>167</v>
      </c>
      <c r="O811" s="184">
        <f t="shared" si="86"/>
        <v>0.29094076655052264</v>
      </c>
      <c r="P811" s="159">
        <f t="shared" si="87"/>
        <v>572</v>
      </c>
      <c r="Q811" s="160">
        <f t="shared" si="88"/>
        <v>407</v>
      </c>
      <c r="R811" s="160">
        <f t="shared" si="89"/>
        <v>167</v>
      </c>
      <c r="S811" s="176">
        <f t="shared" si="90"/>
        <v>0.29094076655052264</v>
      </c>
      <c r="T811" s="227"/>
    </row>
    <row r="812" spans="1:20" x14ac:dyDescent="0.2">
      <c r="A812" s="175" t="s">
        <v>390</v>
      </c>
      <c r="B812" s="164" t="s">
        <v>117</v>
      </c>
      <c r="C812" s="165" t="s">
        <v>118</v>
      </c>
      <c r="D812" s="157"/>
      <c r="E812" s="158"/>
      <c r="F812" s="158"/>
      <c r="G812" s="158"/>
      <c r="H812" s="181" t="str">
        <f t="shared" si="84"/>
        <v/>
      </c>
      <c r="I812" s="221">
        <v>1227</v>
      </c>
      <c r="J812" s="131">
        <v>986</v>
      </c>
      <c r="K812" s="131">
        <v>161</v>
      </c>
      <c r="L812" s="167">
        <f t="shared" si="85"/>
        <v>0.16328600405679514</v>
      </c>
      <c r="M812" s="222"/>
      <c r="N812" s="131">
        <v>241</v>
      </c>
      <c r="O812" s="184">
        <f t="shared" si="86"/>
        <v>0.19641401792991034</v>
      </c>
      <c r="P812" s="159">
        <f t="shared" si="87"/>
        <v>1227</v>
      </c>
      <c r="Q812" s="160">
        <f t="shared" si="88"/>
        <v>986</v>
      </c>
      <c r="R812" s="160">
        <f t="shared" si="89"/>
        <v>241</v>
      </c>
      <c r="S812" s="176">
        <f t="shared" si="90"/>
        <v>0.19641401792991034</v>
      </c>
      <c r="T812" s="227"/>
    </row>
    <row r="813" spans="1:20" x14ac:dyDescent="0.2">
      <c r="A813" s="175" t="s">
        <v>390</v>
      </c>
      <c r="B813" s="164" t="s">
        <v>119</v>
      </c>
      <c r="C813" s="165" t="s">
        <v>119</v>
      </c>
      <c r="D813" s="157"/>
      <c r="E813" s="158"/>
      <c r="F813" s="158"/>
      <c r="G813" s="158"/>
      <c r="H813" s="181" t="str">
        <f t="shared" si="84"/>
        <v/>
      </c>
      <c r="I813" s="221">
        <v>1314</v>
      </c>
      <c r="J813" s="131">
        <v>1144</v>
      </c>
      <c r="K813" s="131">
        <v>1032</v>
      </c>
      <c r="L813" s="167">
        <f t="shared" si="85"/>
        <v>0.90209790209790208</v>
      </c>
      <c r="M813" s="222"/>
      <c r="N813" s="131">
        <v>170</v>
      </c>
      <c r="O813" s="184">
        <f t="shared" si="86"/>
        <v>0.12937595129375951</v>
      </c>
      <c r="P813" s="159">
        <f t="shared" si="87"/>
        <v>1314</v>
      </c>
      <c r="Q813" s="160">
        <f t="shared" si="88"/>
        <v>1144</v>
      </c>
      <c r="R813" s="160">
        <f t="shared" si="89"/>
        <v>170</v>
      </c>
      <c r="S813" s="176">
        <f t="shared" si="90"/>
        <v>0.12937595129375951</v>
      </c>
      <c r="T813" s="227"/>
    </row>
    <row r="814" spans="1:20" x14ac:dyDescent="0.2">
      <c r="A814" s="175" t="s">
        <v>390</v>
      </c>
      <c r="B814" s="164" t="s">
        <v>372</v>
      </c>
      <c r="C814" s="165" t="s">
        <v>373</v>
      </c>
      <c r="D814" s="157"/>
      <c r="E814" s="158"/>
      <c r="F814" s="158"/>
      <c r="G814" s="158"/>
      <c r="H814" s="181" t="str">
        <f t="shared" si="84"/>
        <v/>
      </c>
      <c r="I814" s="221">
        <v>10649</v>
      </c>
      <c r="J814" s="131">
        <v>8401</v>
      </c>
      <c r="K814" s="131">
        <v>4203</v>
      </c>
      <c r="L814" s="167">
        <f t="shared" si="85"/>
        <v>0.50029758362099752</v>
      </c>
      <c r="M814" s="222"/>
      <c r="N814" s="131">
        <v>2248</v>
      </c>
      <c r="O814" s="184">
        <f t="shared" si="86"/>
        <v>0.21109963376842897</v>
      </c>
      <c r="P814" s="159">
        <f t="shared" si="87"/>
        <v>10649</v>
      </c>
      <c r="Q814" s="160">
        <f t="shared" si="88"/>
        <v>8401</v>
      </c>
      <c r="R814" s="160">
        <f t="shared" si="89"/>
        <v>2248</v>
      </c>
      <c r="S814" s="176">
        <f t="shared" si="90"/>
        <v>0.21109963376842897</v>
      </c>
      <c r="T814" s="227"/>
    </row>
    <row r="815" spans="1:20" x14ac:dyDescent="0.2">
      <c r="A815" s="175" t="s">
        <v>390</v>
      </c>
      <c r="B815" s="164" t="s">
        <v>120</v>
      </c>
      <c r="C815" s="165" t="s">
        <v>121</v>
      </c>
      <c r="D815" s="157"/>
      <c r="E815" s="158"/>
      <c r="F815" s="158"/>
      <c r="G815" s="158"/>
      <c r="H815" s="181" t="str">
        <f t="shared" si="84"/>
        <v/>
      </c>
      <c r="I815" s="221">
        <v>448</v>
      </c>
      <c r="J815" s="131">
        <v>322</v>
      </c>
      <c r="K815" s="131">
        <v>88</v>
      </c>
      <c r="L815" s="167">
        <f t="shared" si="85"/>
        <v>0.27329192546583853</v>
      </c>
      <c r="M815" s="222"/>
      <c r="N815" s="131">
        <v>126</v>
      </c>
      <c r="O815" s="184">
        <f t="shared" si="86"/>
        <v>0.28125</v>
      </c>
      <c r="P815" s="159">
        <f t="shared" si="87"/>
        <v>448</v>
      </c>
      <c r="Q815" s="160">
        <f t="shared" si="88"/>
        <v>322</v>
      </c>
      <c r="R815" s="160">
        <f t="shared" si="89"/>
        <v>126</v>
      </c>
      <c r="S815" s="176">
        <f t="shared" si="90"/>
        <v>0.28125</v>
      </c>
      <c r="T815" s="227"/>
    </row>
    <row r="816" spans="1:20" x14ac:dyDescent="0.2">
      <c r="A816" s="175" t="s">
        <v>390</v>
      </c>
      <c r="B816" s="164" t="s">
        <v>123</v>
      </c>
      <c r="C816" s="165" t="s">
        <v>124</v>
      </c>
      <c r="D816" s="157"/>
      <c r="E816" s="158"/>
      <c r="F816" s="158"/>
      <c r="G816" s="158"/>
      <c r="H816" s="181" t="str">
        <f t="shared" si="84"/>
        <v/>
      </c>
      <c r="I816" s="221">
        <v>88</v>
      </c>
      <c r="J816" s="131">
        <v>52</v>
      </c>
      <c r="K816" s="131">
        <v>10</v>
      </c>
      <c r="L816" s="167">
        <f t="shared" si="85"/>
        <v>0.19230769230769232</v>
      </c>
      <c r="M816" s="222"/>
      <c r="N816" s="131">
        <v>36</v>
      </c>
      <c r="O816" s="184">
        <f t="shared" si="86"/>
        <v>0.40909090909090912</v>
      </c>
      <c r="P816" s="159">
        <f t="shared" si="87"/>
        <v>88</v>
      </c>
      <c r="Q816" s="160">
        <f t="shared" si="88"/>
        <v>52</v>
      </c>
      <c r="R816" s="160">
        <f t="shared" si="89"/>
        <v>36</v>
      </c>
      <c r="S816" s="176">
        <f t="shared" si="90"/>
        <v>0.40909090909090912</v>
      </c>
      <c r="T816" s="227"/>
    </row>
    <row r="817" spans="1:20" x14ac:dyDescent="0.2">
      <c r="A817" s="175" t="s">
        <v>390</v>
      </c>
      <c r="B817" s="164" t="s">
        <v>128</v>
      </c>
      <c r="C817" s="165" t="s">
        <v>129</v>
      </c>
      <c r="D817" s="157"/>
      <c r="E817" s="158"/>
      <c r="F817" s="158"/>
      <c r="G817" s="158"/>
      <c r="H817" s="181" t="str">
        <f t="shared" si="84"/>
        <v/>
      </c>
      <c r="I817" s="221">
        <v>3</v>
      </c>
      <c r="J817" s="131">
        <v>3</v>
      </c>
      <c r="K817" s="131">
        <v>3</v>
      </c>
      <c r="L817" s="167">
        <f t="shared" si="85"/>
        <v>1</v>
      </c>
      <c r="M817" s="222"/>
      <c r="N817" s="131"/>
      <c r="O817" s="184">
        <f t="shared" si="86"/>
        <v>0</v>
      </c>
      <c r="P817" s="159">
        <f t="shared" si="87"/>
        <v>3</v>
      </c>
      <c r="Q817" s="160">
        <f t="shared" si="88"/>
        <v>3</v>
      </c>
      <c r="R817" s="160" t="str">
        <f t="shared" si="89"/>
        <v/>
      </c>
      <c r="S817" s="176" t="str">
        <f t="shared" si="90"/>
        <v/>
      </c>
      <c r="T817" s="227"/>
    </row>
    <row r="818" spans="1:20" x14ac:dyDescent="0.2">
      <c r="A818" s="175" t="s">
        <v>390</v>
      </c>
      <c r="B818" s="164" t="s">
        <v>475</v>
      </c>
      <c r="C818" s="165" t="s">
        <v>130</v>
      </c>
      <c r="D818" s="157"/>
      <c r="E818" s="158"/>
      <c r="F818" s="158"/>
      <c r="G818" s="158"/>
      <c r="H818" s="181" t="str">
        <f t="shared" si="84"/>
        <v/>
      </c>
      <c r="I818" s="221">
        <v>462</v>
      </c>
      <c r="J818" s="131">
        <v>429</v>
      </c>
      <c r="K818" s="131">
        <v>212</v>
      </c>
      <c r="L818" s="167">
        <f t="shared" si="85"/>
        <v>0.49417249417249415</v>
      </c>
      <c r="M818" s="222"/>
      <c r="N818" s="131">
        <v>33</v>
      </c>
      <c r="O818" s="184">
        <f t="shared" si="86"/>
        <v>7.1428571428571425E-2</v>
      </c>
      <c r="P818" s="159">
        <f t="shared" si="87"/>
        <v>462</v>
      </c>
      <c r="Q818" s="160">
        <f t="shared" si="88"/>
        <v>429</v>
      </c>
      <c r="R818" s="160">
        <f t="shared" si="89"/>
        <v>33</v>
      </c>
      <c r="S818" s="176">
        <f t="shared" si="90"/>
        <v>7.1428571428571425E-2</v>
      </c>
      <c r="T818" s="227"/>
    </row>
    <row r="819" spans="1:20" x14ac:dyDescent="0.2">
      <c r="A819" s="175" t="s">
        <v>390</v>
      </c>
      <c r="B819" s="164" t="s">
        <v>338</v>
      </c>
      <c r="C819" s="165" t="s">
        <v>339</v>
      </c>
      <c r="D819" s="157"/>
      <c r="E819" s="158"/>
      <c r="F819" s="158"/>
      <c r="G819" s="158"/>
      <c r="H819" s="181" t="str">
        <f t="shared" si="84"/>
        <v/>
      </c>
      <c r="I819" s="221">
        <v>507</v>
      </c>
      <c r="J819" s="131">
        <v>478</v>
      </c>
      <c r="K819" s="131">
        <v>48</v>
      </c>
      <c r="L819" s="167">
        <f t="shared" si="85"/>
        <v>0.100418410041841</v>
      </c>
      <c r="M819" s="222"/>
      <c r="N819" s="131">
        <v>29</v>
      </c>
      <c r="O819" s="184">
        <f t="shared" si="86"/>
        <v>5.7199211045364892E-2</v>
      </c>
      <c r="P819" s="159">
        <f t="shared" si="87"/>
        <v>507</v>
      </c>
      <c r="Q819" s="160">
        <f t="shared" si="88"/>
        <v>478</v>
      </c>
      <c r="R819" s="160">
        <f t="shared" si="89"/>
        <v>29</v>
      </c>
      <c r="S819" s="176">
        <f t="shared" si="90"/>
        <v>5.7199211045364892E-2</v>
      </c>
      <c r="T819" s="227"/>
    </row>
    <row r="820" spans="1:20" x14ac:dyDescent="0.2">
      <c r="A820" s="175" t="s">
        <v>390</v>
      </c>
      <c r="B820" s="164" t="s">
        <v>131</v>
      </c>
      <c r="C820" s="165" t="s">
        <v>132</v>
      </c>
      <c r="D820" s="157"/>
      <c r="E820" s="158"/>
      <c r="F820" s="158"/>
      <c r="G820" s="158"/>
      <c r="H820" s="181" t="str">
        <f t="shared" si="84"/>
        <v/>
      </c>
      <c r="I820" s="221">
        <v>762</v>
      </c>
      <c r="J820" s="131">
        <v>491</v>
      </c>
      <c r="K820" s="131">
        <v>153</v>
      </c>
      <c r="L820" s="167">
        <f t="shared" si="85"/>
        <v>0.31160896130346233</v>
      </c>
      <c r="M820" s="222">
        <v>1</v>
      </c>
      <c r="N820" s="131">
        <v>271</v>
      </c>
      <c r="O820" s="184">
        <f t="shared" si="86"/>
        <v>0.35517693315858456</v>
      </c>
      <c r="P820" s="159">
        <f t="shared" si="87"/>
        <v>762</v>
      </c>
      <c r="Q820" s="160">
        <f t="shared" si="88"/>
        <v>492</v>
      </c>
      <c r="R820" s="160">
        <f t="shared" si="89"/>
        <v>271</v>
      </c>
      <c r="S820" s="176">
        <f t="shared" si="90"/>
        <v>0.35517693315858456</v>
      </c>
      <c r="T820" s="227"/>
    </row>
    <row r="821" spans="1:20" x14ac:dyDescent="0.2">
      <c r="A821" s="175" t="s">
        <v>390</v>
      </c>
      <c r="B821" s="164" t="s">
        <v>145</v>
      </c>
      <c r="C821" s="165" t="s">
        <v>146</v>
      </c>
      <c r="D821" s="157"/>
      <c r="E821" s="158"/>
      <c r="F821" s="158"/>
      <c r="G821" s="158"/>
      <c r="H821" s="181" t="str">
        <f t="shared" si="84"/>
        <v/>
      </c>
      <c r="I821" s="221">
        <v>1006</v>
      </c>
      <c r="J821" s="131">
        <v>419</v>
      </c>
      <c r="K821" s="131">
        <v>64</v>
      </c>
      <c r="L821" s="167">
        <f t="shared" si="85"/>
        <v>0.15274463007159905</v>
      </c>
      <c r="M821" s="222"/>
      <c r="N821" s="131">
        <v>587</v>
      </c>
      <c r="O821" s="184">
        <f t="shared" si="86"/>
        <v>0.58349900596421467</v>
      </c>
      <c r="P821" s="159">
        <f t="shared" si="87"/>
        <v>1006</v>
      </c>
      <c r="Q821" s="160">
        <f t="shared" si="88"/>
        <v>419</v>
      </c>
      <c r="R821" s="160">
        <f t="shared" si="89"/>
        <v>587</v>
      </c>
      <c r="S821" s="176">
        <f t="shared" si="90"/>
        <v>0.58349900596421467</v>
      </c>
      <c r="T821" s="227"/>
    </row>
    <row r="822" spans="1:20" x14ac:dyDescent="0.2">
      <c r="A822" s="175" t="s">
        <v>390</v>
      </c>
      <c r="B822" s="164" t="s">
        <v>537</v>
      </c>
      <c r="C822" s="165" t="s">
        <v>71</v>
      </c>
      <c r="D822" s="157"/>
      <c r="E822" s="158"/>
      <c r="F822" s="158"/>
      <c r="G822" s="158"/>
      <c r="H822" s="181" t="str">
        <f t="shared" si="84"/>
        <v/>
      </c>
      <c r="I822" s="221">
        <v>16</v>
      </c>
      <c r="J822" s="131">
        <v>12</v>
      </c>
      <c r="K822" s="131">
        <v>2</v>
      </c>
      <c r="L822" s="167">
        <f t="shared" si="85"/>
        <v>0.16666666666666666</v>
      </c>
      <c r="M822" s="222"/>
      <c r="N822" s="131">
        <v>4</v>
      </c>
      <c r="O822" s="184">
        <f t="shared" si="86"/>
        <v>0.25</v>
      </c>
      <c r="P822" s="159">
        <f t="shared" si="87"/>
        <v>16</v>
      </c>
      <c r="Q822" s="160">
        <f t="shared" si="88"/>
        <v>12</v>
      </c>
      <c r="R822" s="160">
        <f t="shared" si="89"/>
        <v>4</v>
      </c>
      <c r="S822" s="176">
        <f t="shared" si="90"/>
        <v>0.25</v>
      </c>
      <c r="T822" s="227"/>
    </row>
    <row r="823" spans="1:20" x14ac:dyDescent="0.2">
      <c r="A823" s="175" t="s">
        <v>390</v>
      </c>
      <c r="B823" s="164" t="s">
        <v>149</v>
      </c>
      <c r="C823" s="165" t="s">
        <v>150</v>
      </c>
      <c r="D823" s="157"/>
      <c r="E823" s="158"/>
      <c r="F823" s="158"/>
      <c r="G823" s="158"/>
      <c r="H823" s="181" t="str">
        <f t="shared" si="84"/>
        <v/>
      </c>
      <c r="I823" s="221">
        <v>957</v>
      </c>
      <c r="J823" s="131">
        <v>859</v>
      </c>
      <c r="K823" s="131">
        <v>777</v>
      </c>
      <c r="L823" s="167">
        <f t="shared" si="85"/>
        <v>0.90454016298020956</v>
      </c>
      <c r="M823" s="222"/>
      <c r="N823" s="131">
        <v>98</v>
      </c>
      <c r="O823" s="184">
        <f t="shared" si="86"/>
        <v>0.10240334378265413</v>
      </c>
      <c r="P823" s="159">
        <f t="shared" si="87"/>
        <v>957</v>
      </c>
      <c r="Q823" s="160">
        <f t="shared" si="88"/>
        <v>859</v>
      </c>
      <c r="R823" s="160">
        <f t="shared" si="89"/>
        <v>98</v>
      </c>
      <c r="S823" s="176">
        <f t="shared" si="90"/>
        <v>0.10240334378265413</v>
      </c>
      <c r="T823" s="227"/>
    </row>
    <row r="824" spans="1:20" x14ac:dyDescent="0.2">
      <c r="A824" s="175" t="s">
        <v>390</v>
      </c>
      <c r="B824" s="164" t="s">
        <v>151</v>
      </c>
      <c r="C824" s="165" t="s">
        <v>152</v>
      </c>
      <c r="D824" s="157"/>
      <c r="E824" s="158"/>
      <c r="F824" s="158"/>
      <c r="G824" s="158"/>
      <c r="H824" s="181" t="str">
        <f t="shared" si="84"/>
        <v/>
      </c>
      <c r="I824" s="221">
        <v>1083</v>
      </c>
      <c r="J824" s="131">
        <v>539</v>
      </c>
      <c r="K824" s="131">
        <v>106</v>
      </c>
      <c r="L824" s="167">
        <f t="shared" si="85"/>
        <v>0.19666048237476808</v>
      </c>
      <c r="M824" s="222">
        <v>3</v>
      </c>
      <c r="N824" s="131">
        <v>544</v>
      </c>
      <c r="O824" s="184">
        <f t="shared" si="86"/>
        <v>0.50092081031307556</v>
      </c>
      <c r="P824" s="159">
        <f t="shared" si="87"/>
        <v>1083</v>
      </c>
      <c r="Q824" s="160">
        <f t="shared" si="88"/>
        <v>542</v>
      </c>
      <c r="R824" s="160">
        <f t="shared" si="89"/>
        <v>544</v>
      </c>
      <c r="S824" s="176">
        <f t="shared" si="90"/>
        <v>0.50092081031307556</v>
      </c>
      <c r="T824" s="227"/>
    </row>
    <row r="825" spans="1:20" x14ac:dyDescent="0.2">
      <c r="A825" s="175" t="s">
        <v>390</v>
      </c>
      <c r="B825" s="164" t="s">
        <v>156</v>
      </c>
      <c r="C825" s="165" t="s">
        <v>157</v>
      </c>
      <c r="D825" s="157"/>
      <c r="E825" s="158"/>
      <c r="F825" s="158"/>
      <c r="G825" s="158"/>
      <c r="H825" s="181" t="str">
        <f t="shared" si="84"/>
        <v/>
      </c>
      <c r="I825" s="221">
        <v>3</v>
      </c>
      <c r="J825" s="131">
        <v>3</v>
      </c>
      <c r="K825" s="131">
        <v>2</v>
      </c>
      <c r="L825" s="167">
        <f t="shared" si="85"/>
        <v>0.66666666666666663</v>
      </c>
      <c r="M825" s="222"/>
      <c r="N825" s="131"/>
      <c r="O825" s="184">
        <f t="shared" si="86"/>
        <v>0</v>
      </c>
      <c r="P825" s="159">
        <f t="shared" si="87"/>
        <v>3</v>
      </c>
      <c r="Q825" s="160">
        <f t="shared" si="88"/>
        <v>3</v>
      </c>
      <c r="R825" s="160" t="str">
        <f t="shared" si="89"/>
        <v/>
      </c>
      <c r="S825" s="176" t="str">
        <f t="shared" si="90"/>
        <v/>
      </c>
      <c r="T825" s="227"/>
    </row>
    <row r="826" spans="1:20" x14ac:dyDescent="0.2">
      <c r="A826" s="175" t="s">
        <v>390</v>
      </c>
      <c r="B826" s="164" t="s">
        <v>158</v>
      </c>
      <c r="C826" s="165" t="s">
        <v>159</v>
      </c>
      <c r="D826" s="157"/>
      <c r="E826" s="158"/>
      <c r="F826" s="158"/>
      <c r="G826" s="158"/>
      <c r="H826" s="181" t="str">
        <f t="shared" si="84"/>
        <v/>
      </c>
      <c r="I826" s="221">
        <v>1207</v>
      </c>
      <c r="J826" s="131">
        <v>1174</v>
      </c>
      <c r="K826" s="131">
        <v>410</v>
      </c>
      <c r="L826" s="167">
        <f t="shared" si="85"/>
        <v>0.34923339011925042</v>
      </c>
      <c r="M826" s="222"/>
      <c r="N826" s="131">
        <v>33</v>
      </c>
      <c r="O826" s="184">
        <f t="shared" si="86"/>
        <v>2.7340513670256836E-2</v>
      </c>
      <c r="P826" s="159">
        <f t="shared" si="87"/>
        <v>1207</v>
      </c>
      <c r="Q826" s="160">
        <f t="shared" si="88"/>
        <v>1174</v>
      </c>
      <c r="R826" s="160">
        <f t="shared" si="89"/>
        <v>33</v>
      </c>
      <c r="S826" s="176">
        <f t="shared" si="90"/>
        <v>2.7340513670256836E-2</v>
      </c>
      <c r="T826" s="227"/>
    </row>
    <row r="827" spans="1:20" x14ac:dyDescent="0.2">
      <c r="A827" s="175" t="s">
        <v>390</v>
      </c>
      <c r="B827" s="164" t="s">
        <v>161</v>
      </c>
      <c r="C827" s="165" t="s">
        <v>247</v>
      </c>
      <c r="D827" s="157"/>
      <c r="E827" s="158"/>
      <c r="F827" s="158"/>
      <c r="G827" s="158"/>
      <c r="H827" s="181" t="str">
        <f t="shared" si="84"/>
        <v/>
      </c>
      <c r="I827" s="221">
        <v>1</v>
      </c>
      <c r="J827" s="131">
        <v>1</v>
      </c>
      <c r="K827" s="131"/>
      <c r="L827" s="167">
        <f t="shared" si="85"/>
        <v>0</v>
      </c>
      <c r="M827" s="222"/>
      <c r="N827" s="131"/>
      <c r="O827" s="184">
        <f t="shared" si="86"/>
        <v>0</v>
      </c>
      <c r="P827" s="159">
        <f t="shared" si="87"/>
        <v>1</v>
      </c>
      <c r="Q827" s="160">
        <f t="shared" si="88"/>
        <v>1</v>
      </c>
      <c r="R827" s="160" t="str">
        <f t="shared" si="89"/>
        <v/>
      </c>
      <c r="S827" s="176" t="str">
        <f t="shared" si="90"/>
        <v/>
      </c>
      <c r="T827" s="227"/>
    </row>
    <row r="828" spans="1:20" x14ac:dyDescent="0.2">
      <c r="A828" s="175" t="s">
        <v>390</v>
      </c>
      <c r="B828" s="164" t="s">
        <v>162</v>
      </c>
      <c r="C828" s="165" t="s">
        <v>163</v>
      </c>
      <c r="D828" s="157"/>
      <c r="E828" s="158"/>
      <c r="F828" s="158"/>
      <c r="G828" s="158"/>
      <c r="H828" s="181" t="str">
        <f t="shared" si="84"/>
        <v/>
      </c>
      <c r="I828" s="221">
        <v>2810</v>
      </c>
      <c r="J828" s="131">
        <v>2602</v>
      </c>
      <c r="K828" s="131">
        <v>2146</v>
      </c>
      <c r="L828" s="167">
        <f t="shared" si="85"/>
        <v>0.82475019215987699</v>
      </c>
      <c r="M828" s="222">
        <v>4</v>
      </c>
      <c r="N828" s="131">
        <v>208</v>
      </c>
      <c r="O828" s="184">
        <f t="shared" si="86"/>
        <v>7.3916133617626154E-2</v>
      </c>
      <c r="P828" s="159">
        <f t="shared" si="87"/>
        <v>2810</v>
      </c>
      <c r="Q828" s="160">
        <f t="shared" si="88"/>
        <v>2606</v>
      </c>
      <c r="R828" s="160">
        <f t="shared" si="89"/>
        <v>208</v>
      </c>
      <c r="S828" s="176">
        <f t="shared" si="90"/>
        <v>7.3916133617626154E-2</v>
      </c>
      <c r="T828" s="227"/>
    </row>
    <row r="829" spans="1:20" x14ac:dyDescent="0.2">
      <c r="A829" s="175" t="s">
        <v>390</v>
      </c>
      <c r="B829" s="164" t="s">
        <v>164</v>
      </c>
      <c r="C829" s="165" t="s">
        <v>165</v>
      </c>
      <c r="D829" s="157"/>
      <c r="E829" s="158"/>
      <c r="F829" s="158"/>
      <c r="G829" s="158"/>
      <c r="H829" s="181" t="str">
        <f t="shared" si="84"/>
        <v/>
      </c>
      <c r="I829" s="221">
        <v>784</v>
      </c>
      <c r="J829" s="131">
        <v>608</v>
      </c>
      <c r="K829" s="131">
        <v>387</v>
      </c>
      <c r="L829" s="167">
        <f t="shared" si="85"/>
        <v>0.63651315789473684</v>
      </c>
      <c r="M829" s="222"/>
      <c r="N829" s="131">
        <v>176</v>
      </c>
      <c r="O829" s="184">
        <f t="shared" si="86"/>
        <v>0.22448979591836735</v>
      </c>
      <c r="P829" s="159">
        <f t="shared" si="87"/>
        <v>784</v>
      </c>
      <c r="Q829" s="160">
        <f t="shared" si="88"/>
        <v>608</v>
      </c>
      <c r="R829" s="160">
        <f t="shared" si="89"/>
        <v>176</v>
      </c>
      <c r="S829" s="176">
        <f t="shared" si="90"/>
        <v>0.22448979591836735</v>
      </c>
      <c r="T829" s="227"/>
    </row>
    <row r="830" spans="1:20" ht="29" x14ac:dyDescent="0.2">
      <c r="A830" s="175" t="s">
        <v>390</v>
      </c>
      <c r="B830" s="164" t="s">
        <v>166</v>
      </c>
      <c r="C830" s="165" t="s">
        <v>506</v>
      </c>
      <c r="D830" s="157"/>
      <c r="E830" s="158"/>
      <c r="F830" s="158"/>
      <c r="G830" s="158"/>
      <c r="H830" s="181" t="str">
        <f t="shared" si="84"/>
        <v/>
      </c>
      <c r="I830" s="221">
        <v>1083</v>
      </c>
      <c r="J830" s="131">
        <v>1013</v>
      </c>
      <c r="K830" s="131">
        <v>147</v>
      </c>
      <c r="L830" s="167">
        <f t="shared" si="85"/>
        <v>0.14511352418558737</v>
      </c>
      <c r="M830" s="222"/>
      <c r="N830" s="131">
        <v>70</v>
      </c>
      <c r="O830" s="184">
        <f t="shared" si="86"/>
        <v>6.4635272391505072E-2</v>
      </c>
      <c r="P830" s="159">
        <f t="shared" si="87"/>
        <v>1083</v>
      </c>
      <c r="Q830" s="160">
        <f t="shared" si="88"/>
        <v>1013</v>
      </c>
      <c r="R830" s="160">
        <f t="shared" si="89"/>
        <v>70</v>
      </c>
      <c r="S830" s="176">
        <f t="shared" si="90"/>
        <v>6.4635272391505072E-2</v>
      </c>
      <c r="T830" s="227"/>
    </row>
    <row r="831" spans="1:20" ht="29" x14ac:dyDescent="0.2">
      <c r="A831" s="175" t="s">
        <v>390</v>
      </c>
      <c r="B831" s="164" t="s">
        <v>166</v>
      </c>
      <c r="C831" s="165" t="s">
        <v>168</v>
      </c>
      <c r="D831" s="157"/>
      <c r="E831" s="158"/>
      <c r="F831" s="158"/>
      <c r="G831" s="158"/>
      <c r="H831" s="181" t="str">
        <f t="shared" si="84"/>
        <v/>
      </c>
      <c r="I831" s="221">
        <v>9282</v>
      </c>
      <c r="J831" s="131">
        <v>8272</v>
      </c>
      <c r="K831" s="131">
        <v>3774</v>
      </c>
      <c r="L831" s="167">
        <f t="shared" si="85"/>
        <v>0.45623791102514505</v>
      </c>
      <c r="M831" s="222">
        <v>3</v>
      </c>
      <c r="N831" s="131">
        <v>1010</v>
      </c>
      <c r="O831" s="184">
        <f t="shared" si="86"/>
        <v>0.10877759827679052</v>
      </c>
      <c r="P831" s="159">
        <f t="shared" si="87"/>
        <v>9282</v>
      </c>
      <c r="Q831" s="160">
        <f t="shared" si="88"/>
        <v>8275</v>
      </c>
      <c r="R831" s="160">
        <f t="shared" si="89"/>
        <v>1010</v>
      </c>
      <c r="S831" s="176">
        <f t="shared" si="90"/>
        <v>0.10877759827679052</v>
      </c>
      <c r="T831" s="227"/>
    </row>
    <row r="832" spans="1:20" ht="29" x14ac:dyDescent="0.2">
      <c r="A832" s="175" t="s">
        <v>390</v>
      </c>
      <c r="B832" s="164" t="s">
        <v>166</v>
      </c>
      <c r="C832" s="165" t="s">
        <v>167</v>
      </c>
      <c r="D832" s="157"/>
      <c r="E832" s="158"/>
      <c r="F832" s="158"/>
      <c r="G832" s="158"/>
      <c r="H832" s="181" t="str">
        <f t="shared" si="84"/>
        <v/>
      </c>
      <c r="I832" s="221">
        <v>1662</v>
      </c>
      <c r="J832" s="131">
        <v>1596</v>
      </c>
      <c r="K832" s="131">
        <v>931</v>
      </c>
      <c r="L832" s="167">
        <f t="shared" si="85"/>
        <v>0.58333333333333337</v>
      </c>
      <c r="M832" s="222"/>
      <c r="N832" s="131">
        <v>66</v>
      </c>
      <c r="O832" s="184">
        <f t="shared" si="86"/>
        <v>3.9711191335740074E-2</v>
      </c>
      <c r="P832" s="159">
        <f t="shared" si="87"/>
        <v>1662</v>
      </c>
      <c r="Q832" s="160">
        <f t="shared" si="88"/>
        <v>1596</v>
      </c>
      <c r="R832" s="160">
        <f t="shared" si="89"/>
        <v>66</v>
      </c>
      <c r="S832" s="176">
        <f t="shared" si="90"/>
        <v>3.9711191335740074E-2</v>
      </c>
      <c r="T832" s="227"/>
    </row>
    <row r="833" spans="1:20" ht="29" x14ac:dyDescent="0.2">
      <c r="A833" s="175" t="s">
        <v>390</v>
      </c>
      <c r="B833" s="164" t="s">
        <v>166</v>
      </c>
      <c r="C833" s="165" t="s">
        <v>169</v>
      </c>
      <c r="D833" s="157"/>
      <c r="E833" s="158"/>
      <c r="F833" s="158"/>
      <c r="G833" s="158"/>
      <c r="H833" s="181" t="str">
        <f t="shared" si="84"/>
        <v/>
      </c>
      <c r="I833" s="221">
        <v>4342</v>
      </c>
      <c r="J833" s="131">
        <v>4043</v>
      </c>
      <c r="K833" s="131">
        <v>288</v>
      </c>
      <c r="L833" s="167">
        <f t="shared" si="85"/>
        <v>7.1234232005936191E-2</v>
      </c>
      <c r="M833" s="222"/>
      <c r="N833" s="131">
        <v>299</v>
      </c>
      <c r="O833" s="184">
        <f t="shared" si="86"/>
        <v>6.8862275449101798E-2</v>
      </c>
      <c r="P833" s="159">
        <f t="shared" si="87"/>
        <v>4342</v>
      </c>
      <c r="Q833" s="160">
        <f t="shared" si="88"/>
        <v>4043</v>
      </c>
      <c r="R833" s="160">
        <f t="shared" si="89"/>
        <v>299</v>
      </c>
      <c r="S833" s="176">
        <f t="shared" si="90"/>
        <v>6.8862275449101798E-2</v>
      </c>
      <c r="T833" s="227"/>
    </row>
    <row r="834" spans="1:20" x14ac:dyDescent="0.2">
      <c r="A834" s="175" t="s">
        <v>390</v>
      </c>
      <c r="B834" s="164" t="s">
        <v>172</v>
      </c>
      <c r="C834" s="165" t="s">
        <v>173</v>
      </c>
      <c r="D834" s="157"/>
      <c r="E834" s="158"/>
      <c r="F834" s="158"/>
      <c r="G834" s="158"/>
      <c r="H834" s="181" t="str">
        <f t="shared" ref="H834:H897" si="91">IF((E834+G834)&lt;&gt;0,G834/(E834+G834),"")</f>
        <v/>
      </c>
      <c r="I834" s="221">
        <v>2370</v>
      </c>
      <c r="J834" s="131">
        <v>2088</v>
      </c>
      <c r="K834" s="131">
        <v>1726</v>
      </c>
      <c r="L834" s="167">
        <f t="shared" ref="L834:L897" si="92">IF(J834&lt;&gt;0,K834/J834,"")</f>
        <v>0.82662835249042144</v>
      </c>
      <c r="M834" s="222"/>
      <c r="N834" s="131">
        <v>282</v>
      </c>
      <c r="O834" s="184">
        <f t="shared" ref="O834:O897" si="93">IF((J834+M834+N834)&lt;&gt;0,N834/(J834+M834+N834),"")</f>
        <v>0.11898734177215189</v>
      </c>
      <c r="P834" s="159">
        <f t="shared" ref="P834:P897" si="94">IF(SUM(D834,I834)&gt;0,SUM(D834,I834),"")</f>
        <v>2370</v>
      </c>
      <c r="Q834" s="160">
        <f t="shared" ref="Q834:Q897" si="95">IF(SUM(E834,J834, M834)&gt;0,SUM(E834,J834, M834),"")</f>
        <v>2088</v>
      </c>
      <c r="R834" s="160">
        <f t="shared" ref="R834:R897" si="96">IF(SUM(G834,N834)&gt;0,SUM(G834,N834),"")</f>
        <v>282</v>
      </c>
      <c r="S834" s="176">
        <f t="shared" ref="S834:S897" si="97">IFERROR(IF((Q834+R834)&lt;&gt;0,R834/(Q834+R834),""),"")</f>
        <v>0.11898734177215189</v>
      </c>
      <c r="T834" s="227"/>
    </row>
    <row r="835" spans="1:20" x14ac:dyDescent="0.2">
      <c r="A835" s="175" t="s">
        <v>390</v>
      </c>
      <c r="B835" s="164" t="s">
        <v>176</v>
      </c>
      <c r="C835" s="165" t="s">
        <v>481</v>
      </c>
      <c r="D835" s="157"/>
      <c r="E835" s="158"/>
      <c r="F835" s="158"/>
      <c r="G835" s="158"/>
      <c r="H835" s="181" t="str">
        <f t="shared" si="91"/>
        <v/>
      </c>
      <c r="I835" s="221">
        <v>811</v>
      </c>
      <c r="J835" s="131">
        <v>753</v>
      </c>
      <c r="K835" s="131">
        <v>187</v>
      </c>
      <c r="L835" s="167">
        <f t="shared" si="92"/>
        <v>0.24833997343957503</v>
      </c>
      <c r="M835" s="222"/>
      <c r="N835" s="131">
        <v>58</v>
      </c>
      <c r="O835" s="184">
        <f t="shared" si="93"/>
        <v>7.1516646115906288E-2</v>
      </c>
      <c r="P835" s="159">
        <f t="shared" si="94"/>
        <v>811</v>
      </c>
      <c r="Q835" s="160">
        <f t="shared" si="95"/>
        <v>753</v>
      </c>
      <c r="R835" s="160">
        <f t="shared" si="96"/>
        <v>58</v>
      </c>
      <c r="S835" s="176">
        <f t="shared" si="97"/>
        <v>7.1516646115906288E-2</v>
      </c>
      <c r="T835" s="227"/>
    </row>
    <row r="836" spans="1:20" x14ac:dyDescent="0.2">
      <c r="A836" s="175" t="s">
        <v>390</v>
      </c>
      <c r="B836" s="164" t="s">
        <v>176</v>
      </c>
      <c r="C836" s="165" t="s">
        <v>177</v>
      </c>
      <c r="D836" s="157"/>
      <c r="E836" s="158"/>
      <c r="F836" s="158"/>
      <c r="G836" s="158"/>
      <c r="H836" s="181" t="str">
        <f t="shared" si="91"/>
        <v/>
      </c>
      <c r="I836" s="221">
        <v>493</v>
      </c>
      <c r="J836" s="131">
        <v>475</v>
      </c>
      <c r="K836" s="131">
        <v>158</v>
      </c>
      <c r="L836" s="167">
        <f t="shared" si="92"/>
        <v>0.33263157894736844</v>
      </c>
      <c r="M836" s="222"/>
      <c r="N836" s="131">
        <v>18</v>
      </c>
      <c r="O836" s="184">
        <f t="shared" si="93"/>
        <v>3.6511156186612576E-2</v>
      </c>
      <c r="P836" s="159">
        <f t="shared" si="94"/>
        <v>493</v>
      </c>
      <c r="Q836" s="160">
        <f t="shared" si="95"/>
        <v>475</v>
      </c>
      <c r="R836" s="160">
        <f t="shared" si="96"/>
        <v>18</v>
      </c>
      <c r="S836" s="176">
        <f t="shared" si="97"/>
        <v>3.6511156186612576E-2</v>
      </c>
      <c r="T836" s="227"/>
    </row>
    <row r="837" spans="1:20" x14ac:dyDescent="0.2">
      <c r="A837" s="175" t="s">
        <v>390</v>
      </c>
      <c r="B837" s="164" t="s">
        <v>178</v>
      </c>
      <c r="C837" s="165" t="s">
        <v>178</v>
      </c>
      <c r="D837" s="157"/>
      <c r="E837" s="158"/>
      <c r="F837" s="158"/>
      <c r="G837" s="158"/>
      <c r="H837" s="181" t="str">
        <f t="shared" si="91"/>
        <v/>
      </c>
      <c r="I837" s="221">
        <v>282</v>
      </c>
      <c r="J837" s="131">
        <v>271</v>
      </c>
      <c r="K837" s="131">
        <v>141</v>
      </c>
      <c r="L837" s="167">
        <f t="shared" si="92"/>
        <v>0.52029520295202947</v>
      </c>
      <c r="M837" s="222"/>
      <c r="N837" s="131">
        <v>11</v>
      </c>
      <c r="O837" s="184">
        <f t="shared" si="93"/>
        <v>3.9007092198581561E-2</v>
      </c>
      <c r="P837" s="159">
        <f t="shared" si="94"/>
        <v>282</v>
      </c>
      <c r="Q837" s="160">
        <f t="shared" si="95"/>
        <v>271</v>
      </c>
      <c r="R837" s="160">
        <f t="shared" si="96"/>
        <v>11</v>
      </c>
      <c r="S837" s="176">
        <f t="shared" si="97"/>
        <v>3.9007092198581561E-2</v>
      </c>
      <c r="T837" s="227"/>
    </row>
    <row r="838" spans="1:20" x14ac:dyDescent="0.2">
      <c r="A838" s="175" t="s">
        <v>390</v>
      </c>
      <c r="B838" s="164" t="s">
        <v>180</v>
      </c>
      <c r="C838" s="165" t="s">
        <v>182</v>
      </c>
      <c r="D838" s="157"/>
      <c r="E838" s="158"/>
      <c r="F838" s="158"/>
      <c r="G838" s="158"/>
      <c r="H838" s="181" t="str">
        <f t="shared" si="91"/>
        <v/>
      </c>
      <c r="I838" s="221">
        <v>1576</v>
      </c>
      <c r="J838" s="131">
        <v>1484</v>
      </c>
      <c r="K838" s="131">
        <v>353</v>
      </c>
      <c r="L838" s="167">
        <f t="shared" si="92"/>
        <v>0.23787061994609165</v>
      </c>
      <c r="M838" s="222"/>
      <c r="N838" s="131">
        <v>92</v>
      </c>
      <c r="O838" s="184">
        <f t="shared" si="93"/>
        <v>5.8375634517766499E-2</v>
      </c>
      <c r="P838" s="159">
        <f t="shared" si="94"/>
        <v>1576</v>
      </c>
      <c r="Q838" s="160">
        <f t="shared" si="95"/>
        <v>1484</v>
      </c>
      <c r="R838" s="160">
        <f t="shared" si="96"/>
        <v>92</v>
      </c>
      <c r="S838" s="176">
        <f t="shared" si="97"/>
        <v>5.8375634517766499E-2</v>
      </c>
      <c r="T838" s="227"/>
    </row>
    <row r="839" spans="1:20" x14ac:dyDescent="0.2">
      <c r="A839" s="175" t="s">
        <v>390</v>
      </c>
      <c r="B839" s="164" t="s">
        <v>525</v>
      </c>
      <c r="C839" s="165" t="s">
        <v>116</v>
      </c>
      <c r="D839" s="157"/>
      <c r="E839" s="158"/>
      <c r="F839" s="158"/>
      <c r="G839" s="158"/>
      <c r="H839" s="181" t="str">
        <f t="shared" si="91"/>
        <v/>
      </c>
      <c r="I839" s="221">
        <v>106</v>
      </c>
      <c r="J839" s="131">
        <v>80</v>
      </c>
      <c r="K839" s="131">
        <v>16</v>
      </c>
      <c r="L839" s="167">
        <f t="shared" si="92"/>
        <v>0.2</v>
      </c>
      <c r="M839" s="222"/>
      <c r="N839" s="131">
        <v>26</v>
      </c>
      <c r="O839" s="184">
        <f t="shared" si="93"/>
        <v>0.24528301886792453</v>
      </c>
      <c r="P839" s="159">
        <f t="shared" si="94"/>
        <v>106</v>
      </c>
      <c r="Q839" s="160">
        <f t="shared" si="95"/>
        <v>80</v>
      </c>
      <c r="R839" s="160">
        <f t="shared" si="96"/>
        <v>26</v>
      </c>
      <c r="S839" s="176">
        <f t="shared" si="97"/>
        <v>0.24528301886792453</v>
      </c>
      <c r="T839" s="227"/>
    </row>
    <row r="840" spans="1:20" x14ac:dyDescent="0.2">
      <c r="A840" s="175" t="s">
        <v>390</v>
      </c>
      <c r="B840" s="164" t="s">
        <v>527</v>
      </c>
      <c r="C840" s="165" t="s">
        <v>194</v>
      </c>
      <c r="D840" s="157"/>
      <c r="E840" s="158"/>
      <c r="F840" s="158"/>
      <c r="G840" s="158"/>
      <c r="H840" s="181" t="str">
        <f t="shared" si="91"/>
        <v/>
      </c>
      <c r="I840" s="221">
        <v>39</v>
      </c>
      <c r="J840" s="131">
        <v>37</v>
      </c>
      <c r="K840" s="131">
        <v>4</v>
      </c>
      <c r="L840" s="167">
        <f t="shared" si="92"/>
        <v>0.10810810810810811</v>
      </c>
      <c r="M840" s="222"/>
      <c r="N840" s="131">
        <v>2</v>
      </c>
      <c r="O840" s="184">
        <f t="shared" si="93"/>
        <v>5.128205128205128E-2</v>
      </c>
      <c r="P840" s="159">
        <f t="shared" si="94"/>
        <v>39</v>
      </c>
      <c r="Q840" s="160">
        <f t="shared" si="95"/>
        <v>37</v>
      </c>
      <c r="R840" s="160">
        <f t="shared" si="96"/>
        <v>2</v>
      </c>
      <c r="S840" s="176">
        <f t="shared" si="97"/>
        <v>5.128205128205128E-2</v>
      </c>
      <c r="T840" s="227"/>
    </row>
    <row r="841" spans="1:20" x14ac:dyDescent="0.2">
      <c r="A841" s="175" t="s">
        <v>390</v>
      </c>
      <c r="B841" s="164" t="s">
        <v>196</v>
      </c>
      <c r="C841" s="165" t="s">
        <v>197</v>
      </c>
      <c r="D841" s="157"/>
      <c r="E841" s="158"/>
      <c r="F841" s="158"/>
      <c r="G841" s="158"/>
      <c r="H841" s="181" t="str">
        <f t="shared" si="91"/>
        <v/>
      </c>
      <c r="I841" s="221">
        <v>1375</v>
      </c>
      <c r="J841" s="131">
        <v>1281</v>
      </c>
      <c r="K841" s="131">
        <v>378</v>
      </c>
      <c r="L841" s="167">
        <f t="shared" si="92"/>
        <v>0.29508196721311475</v>
      </c>
      <c r="M841" s="222">
        <v>1</v>
      </c>
      <c r="N841" s="131">
        <v>94</v>
      </c>
      <c r="O841" s="184">
        <f t="shared" si="93"/>
        <v>6.8313953488372089E-2</v>
      </c>
      <c r="P841" s="159">
        <f t="shared" si="94"/>
        <v>1375</v>
      </c>
      <c r="Q841" s="160">
        <f t="shared" si="95"/>
        <v>1282</v>
      </c>
      <c r="R841" s="160">
        <f t="shared" si="96"/>
        <v>94</v>
      </c>
      <c r="S841" s="176">
        <f t="shared" si="97"/>
        <v>6.8313953488372089E-2</v>
      </c>
      <c r="T841" s="227"/>
    </row>
    <row r="842" spans="1:20" x14ac:dyDescent="0.2">
      <c r="A842" s="175" t="s">
        <v>390</v>
      </c>
      <c r="B842" s="164" t="s">
        <v>200</v>
      </c>
      <c r="C842" s="165" t="s">
        <v>201</v>
      </c>
      <c r="D842" s="157"/>
      <c r="E842" s="158"/>
      <c r="F842" s="158"/>
      <c r="G842" s="158"/>
      <c r="H842" s="181" t="str">
        <f t="shared" si="91"/>
        <v/>
      </c>
      <c r="I842" s="221">
        <v>500</v>
      </c>
      <c r="J842" s="131">
        <v>273</v>
      </c>
      <c r="K842" s="131">
        <v>98</v>
      </c>
      <c r="L842" s="167">
        <f t="shared" si="92"/>
        <v>0.35897435897435898</v>
      </c>
      <c r="M842" s="222"/>
      <c r="N842" s="131">
        <v>227</v>
      </c>
      <c r="O842" s="184">
        <f t="shared" si="93"/>
        <v>0.45400000000000001</v>
      </c>
      <c r="P842" s="159">
        <f t="shared" si="94"/>
        <v>500</v>
      </c>
      <c r="Q842" s="160">
        <f t="shared" si="95"/>
        <v>273</v>
      </c>
      <c r="R842" s="160">
        <f t="shared" si="96"/>
        <v>227</v>
      </c>
      <c r="S842" s="176">
        <f t="shared" si="97"/>
        <v>0.45400000000000001</v>
      </c>
      <c r="T842" s="227"/>
    </row>
    <row r="843" spans="1:20" x14ac:dyDescent="0.2">
      <c r="A843" s="175" t="s">
        <v>390</v>
      </c>
      <c r="B843" s="164" t="s">
        <v>539</v>
      </c>
      <c r="C843" s="165" t="s">
        <v>202</v>
      </c>
      <c r="D843" s="157"/>
      <c r="E843" s="158"/>
      <c r="F843" s="158"/>
      <c r="G843" s="158"/>
      <c r="H843" s="181" t="str">
        <f t="shared" si="91"/>
        <v/>
      </c>
      <c r="I843" s="221">
        <v>7694</v>
      </c>
      <c r="J843" s="131">
        <v>5932</v>
      </c>
      <c r="K843" s="131">
        <v>3548</v>
      </c>
      <c r="L843" s="167">
        <f t="shared" si="92"/>
        <v>0.59811193526635198</v>
      </c>
      <c r="M843" s="222"/>
      <c r="N843" s="131">
        <v>1762</v>
      </c>
      <c r="O843" s="184">
        <f t="shared" si="93"/>
        <v>0.22900961788406551</v>
      </c>
      <c r="P843" s="159">
        <f t="shared" si="94"/>
        <v>7694</v>
      </c>
      <c r="Q843" s="160">
        <f t="shared" si="95"/>
        <v>5932</v>
      </c>
      <c r="R843" s="160">
        <f t="shared" si="96"/>
        <v>1762</v>
      </c>
      <c r="S843" s="176">
        <f t="shared" si="97"/>
        <v>0.22900961788406551</v>
      </c>
      <c r="T843" s="227"/>
    </row>
    <row r="844" spans="1:20" x14ac:dyDescent="0.2">
      <c r="A844" s="175" t="s">
        <v>390</v>
      </c>
      <c r="B844" s="164" t="s">
        <v>539</v>
      </c>
      <c r="C844" s="165" t="s">
        <v>203</v>
      </c>
      <c r="D844" s="157"/>
      <c r="E844" s="158"/>
      <c r="F844" s="158"/>
      <c r="G844" s="158"/>
      <c r="H844" s="181" t="str">
        <f t="shared" si="91"/>
        <v/>
      </c>
      <c r="I844" s="221">
        <v>24670</v>
      </c>
      <c r="J844" s="131">
        <v>21620</v>
      </c>
      <c r="K844" s="131">
        <v>16235</v>
      </c>
      <c r="L844" s="167">
        <f t="shared" si="92"/>
        <v>0.75092506938020354</v>
      </c>
      <c r="M844" s="222">
        <v>4</v>
      </c>
      <c r="N844" s="131">
        <v>3050</v>
      </c>
      <c r="O844" s="184">
        <f t="shared" si="93"/>
        <v>0.12361189916511307</v>
      </c>
      <c r="P844" s="159">
        <f t="shared" si="94"/>
        <v>24670</v>
      </c>
      <c r="Q844" s="160">
        <f t="shared" si="95"/>
        <v>21624</v>
      </c>
      <c r="R844" s="160">
        <f t="shared" si="96"/>
        <v>3050</v>
      </c>
      <c r="S844" s="176">
        <f t="shared" si="97"/>
        <v>0.12361189916511307</v>
      </c>
      <c r="T844" s="227"/>
    </row>
    <row r="845" spans="1:20" x14ac:dyDescent="0.2">
      <c r="A845" s="175" t="s">
        <v>390</v>
      </c>
      <c r="B845" s="164" t="s">
        <v>206</v>
      </c>
      <c r="C845" s="165" t="s">
        <v>207</v>
      </c>
      <c r="D845" s="157"/>
      <c r="E845" s="158"/>
      <c r="F845" s="158"/>
      <c r="G845" s="158"/>
      <c r="H845" s="181" t="str">
        <f t="shared" si="91"/>
        <v/>
      </c>
      <c r="I845" s="221">
        <v>600</v>
      </c>
      <c r="J845" s="131">
        <v>535</v>
      </c>
      <c r="K845" s="131">
        <v>64</v>
      </c>
      <c r="L845" s="167">
        <f t="shared" si="92"/>
        <v>0.11962616822429907</v>
      </c>
      <c r="M845" s="222">
        <v>1</v>
      </c>
      <c r="N845" s="131">
        <v>65</v>
      </c>
      <c r="O845" s="184">
        <f t="shared" si="93"/>
        <v>0.10815307820299501</v>
      </c>
      <c r="P845" s="159">
        <f t="shared" si="94"/>
        <v>600</v>
      </c>
      <c r="Q845" s="160">
        <f t="shared" si="95"/>
        <v>536</v>
      </c>
      <c r="R845" s="160">
        <f t="shared" si="96"/>
        <v>65</v>
      </c>
      <c r="S845" s="176">
        <f t="shared" si="97"/>
        <v>0.10815307820299501</v>
      </c>
      <c r="T845" s="227"/>
    </row>
    <row r="846" spans="1:20" x14ac:dyDescent="0.2">
      <c r="A846" s="175" t="s">
        <v>390</v>
      </c>
      <c r="B846" s="164" t="s">
        <v>206</v>
      </c>
      <c r="C846" s="165" t="s">
        <v>478</v>
      </c>
      <c r="D846" s="157"/>
      <c r="E846" s="158"/>
      <c r="F846" s="158"/>
      <c r="G846" s="158"/>
      <c r="H846" s="181" t="str">
        <f t="shared" si="91"/>
        <v/>
      </c>
      <c r="I846" s="221">
        <v>462</v>
      </c>
      <c r="J846" s="131">
        <v>429</v>
      </c>
      <c r="K846" s="131">
        <v>212</v>
      </c>
      <c r="L846" s="167">
        <f t="shared" si="92"/>
        <v>0.49417249417249415</v>
      </c>
      <c r="M846" s="222"/>
      <c r="N846" s="131">
        <v>33</v>
      </c>
      <c r="O846" s="184">
        <f t="shared" si="93"/>
        <v>7.1428571428571425E-2</v>
      </c>
      <c r="P846" s="159">
        <f t="shared" si="94"/>
        <v>462</v>
      </c>
      <c r="Q846" s="160">
        <f t="shared" si="95"/>
        <v>429</v>
      </c>
      <c r="R846" s="160">
        <f t="shared" si="96"/>
        <v>33</v>
      </c>
      <c r="S846" s="176">
        <f t="shared" si="97"/>
        <v>7.1428571428571425E-2</v>
      </c>
      <c r="T846" s="227"/>
    </row>
    <row r="847" spans="1:20" x14ac:dyDescent="0.2">
      <c r="A847" s="175" t="s">
        <v>390</v>
      </c>
      <c r="B847" s="164" t="s">
        <v>206</v>
      </c>
      <c r="C847" s="165" t="s">
        <v>208</v>
      </c>
      <c r="D847" s="157"/>
      <c r="E847" s="158"/>
      <c r="F847" s="158"/>
      <c r="G847" s="158"/>
      <c r="H847" s="181" t="str">
        <f t="shared" si="91"/>
        <v/>
      </c>
      <c r="I847" s="221">
        <v>2941</v>
      </c>
      <c r="J847" s="131">
        <v>2513</v>
      </c>
      <c r="K847" s="131">
        <v>240</v>
      </c>
      <c r="L847" s="167">
        <f t="shared" si="92"/>
        <v>9.5503382411460405E-2</v>
      </c>
      <c r="M847" s="222">
        <v>1</v>
      </c>
      <c r="N847" s="131">
        <v>428</v>
      </c>
      <c r="O847" s="184">
        <f t="shared" si="93"/>
        <v>0.14547926580557444</v>
      </c>
      <c r="P847" s="159">
        <f t="shared" si="94"/>
        <v>2941</v>
      </c>
      <c r="Q847" s="160">
        <f t="shared" si="95"/>
        <v>2514</v>
      </c>
      <c r="R847" s="160">
        <f t="shared" si="96"/>
        <v>428</v>
      </c>
      <c r="S847" s="176">
        <f t="shared" si="97"/>
        <v>0.14547926580557444</v>
      </c>
      <c r="T847" s="227"/>
    </row>
    <row r="848" spans="1:20" ht="29" x14ac:dyDescent="0.2">
      <c r="A848" s="175" t="s">
        <v>390</v>
      </c>
      <c r="B848" s="164" t="s">
        <v>209</v>
      </c>
      <c r="C848" s="165" t="s">
        <v>210</v>
      </c>
      <c r="D848" s="157"/>
      <c r="E848" s="158"/>
      <c r="F848" s="158"/>
      <c r="G848" s="158"/>
      <c r="H848" s="181" t="str">
        <f t="shared" si="91"/>
        <v/>
      </c>
      <c r="I848" s="221">
        <v>9107</v>
      </c>
      <c r="J848" s="131">
        <v>6315</v>
      </c>
      <c r="K848" s="131">
        <v>2256</v>
      </c>
      <c r="L848" s="167">
        <f t="shared" si="92"/>
        <v>0.35724465558194773</v>
      </c>
      <c r="M848" s="222">
        <v>7</v>
      </c>
      <c r="N848" s="131">
        <v>2792</v>
      </c>
      <c r="O848" s="184">
        <f t="shared" si="93"/>
        <v>0.3063418915953478</v>
      </c>
      <c r="P848" s="159">
        <f t="shared" si="94"/>
        <v>9107</v>
      </c>
      <c r="Q848" s="160">
        <f t="shared" si="95"/>
        <v>6322</v>
      </c>
      <c r="R848" s="160">
        <f t="shared" si="96"/>
        <v>2792</v>
      </c>
      <c r="S848" s="176">
        <f t="shared" si="97"/>
        <v>0.3063418915953478</v>
      </c>
      <c r="T848" s="227"/>
    </row>
    <row r="849" spans="1:20" x14ac:dyDescent="0.2">
      <c r="A849" s="175" t="s">
        <v>390</v>
      </c>
      <c r="B849" s="164" t="s">
        <v>212</v>
      </c>
      <c r="C849" s="165" t="s">
        <v>214</v>
      </c>
      <c r="D849" s="157"/>
      <c r="E849" s="158"/>
      <c r="F849" s="158"/>
      <c r="G849" s="158"/>
      <c r="H849" s="181" t="str">
        <f t="shared" si="91"/>
        <v/>
      </c>
      <c r="I849" s="221">
        <v>2872</v>
      </c>
      <c r="J849" s="131">
        <v>2521</v>
      </c>
      <c r="K849" s="131">
        <v>1388</v>
      </c>
      <c r="L849" s="167">
        <f t="shared" si="92"/>
        <v>0.55057516858389532</v>
      </c>
      <c r="M849" s="222">
        <v>2</v>
      </c>
      <c r="N849" s="131">
        <v>351</v>
      </c>
      <c r="O849" s="184">
        <f t="shared" si="93"/>
        <v>0.12212943632567849</v>
      </c>
      <c r="P849" s="159">
        <f t="shared" si="94"/>
        <v>2872</v>
      </c>
      <c r="Q849" s="160">
        <f t="shared" si="95"/>
        <v>2523</v>
      </c>
      <c r="R849" s="160">
        <f t="shared" si="96"/>
        <v>351</v>
      </c>
      <c r="S849" s="176">
        <f t="shared" si="97"/>
        <v>0.12212943632567849</v>
      </c>
      <c r="T849" s="227"/>
    </row>
    <row r="850" spans="1:20" x14ac:dyDescent="0.2">
      <c r="A850" s="175" t="s">
        <v>390</v>
      </c>
      <c r="B850" s="164" t="s">
        <v>217</v>
      </c>
      <c r="C850" s="165" t="s">
        <v>218</v>
      </c>
      <c r="D850" s="157"/>
      <c r="E850" s="158"/>
      <c r="F850" s="158"/>
      <c r="G850" s="158"/>
      <c r="H850" s="181" t="str">
        <f t="shared" si="91"/>
        <v/>
      </c>
      <c r="I850" s="221">
        <v>191</v>
      </c>
      <c r="J850" s="131">
        <v>188</v>
      </c>
      <c r="K850" s="131">
        <v>49</v>
      </c>
      <c r="L850" s="167">
        <f t="shared" si="92"/>
        <v>0.26063829787234044</v>
      </c>
      <c r="M850" s="222">
        <v>5</v>
      </c>
      <c r="N850" s="131">
        <v>3</v>
      </c>
      <c r="O850" s="184">
        <f t="shared" si="93"/>
        <v>1.5306122448979591E-2</v>
      </c>
      <c r="P850" s="159">
        <f t="shared" si="94"/>
        <v>191</v>
      </c>
      <c r="Q850" s="160">
        <f t="shared" si="95"/>
        <v>193</v>
      </c>
      <c r="R850" s="160">
        <f t="shared" si="96"/>
        <v>3</v>
      </c>
      <c r="S850" s="176">
        <f t="shared" si="97"/>
        <v>1.5306122448979591E-2</v>
      </c>
      <c r="T850" s="227"/>
    </row>
    <row r="851" spans="1:20" ht="29" x14ac:dyDescent="0.2">
      <c r="A851" s="175" t="s">
        <v>390</v>
      </c>
      <c r="B851" s="164" t="s">
        <v>217</v>
      </c>
      <c r="C851" s="165" t="s">
        <v>219</v>
      </c>
      <c r="D851" s="157"/>
      <c r="E851" s="158"/>
      <c r="F851" s="158"/>
      <c r="G851" s="158"/>
      <c r="H851" s="181" t="str">
        <f t="shared" si="91"/>
        <v/>
      </c>
      <c r="I851" s="221">
        <v>241</v>
      </c>
      <c r="J851" s="131">
        <v>231</v>
      </c>
      <c r="K851" s="131">
        <v>68</v>
      </c>
      <c r="L851" s="167">
        <f t="shared" si="92"/>
        <v>0.2943722943722944</v>
      </c>
      <c r="M851" s="222"/>
      <c r="N851" s="131">
        <v>10</v>
      </c>
      <c r="O851" s="184">
        <f t="shared" si="93"/>
        <v>4.1493775933609957E-2</v>
      </c>
      <c r="P851" s="159">
        <f t="shared" si="94"/>
        <v>241</v>
      </c>
      <c r="Q851" s="160">
        <f t="shared" si="95"/>
        <v>231</v>
      </c>
      <c r="R851" s="160">
        <f t="shared" si="96"/>
        <v>10</v>
      </c>
      <c r="S851" s="176">
        <f t="shared" si="97"/>
        <v>4.1493775933609957E-2</v>
      </c>
      <c r="T851" s="227"/>
    </row>
    <row r="852" spans="1:20" x14ac:dyDescent="0.2">
      <c r="A852" s="175" t="s">
        <v>390</v>
      </c>
      <c r="B852" s="164" t="s">
        <v>217</v>
      </c>
      <c r="C852" s="165" t="s">
        <v>221</v>
      </c>
      <c r="D852" s="157"/>
      <c r="E852" s="158"/>
      <c r="F852" s="158"/>
      <c r="G852" s="158"/>
      <c r="H852" s="181" t="str">
        <f t="shared" si="91"/>
        <v/>
      </c>
      <c r="I852" s="221">
        <v>242</v>
      </c>
      <c r="J852" s="131">
        <v>238</v>
      </c>
      <c r="K852" s="131">
        <v>90</v>
      </c>
      <c r="L852" s="167">
        <f t="shared" si="92"/>
        <v>0.37815126050420167</v>
      </c>
      <c r="M852" s="222"/>
      <c r="N852" s="131">
        <v>4</v>
      </c>
      <c r="O852" s="184">
        <f t="shared" si="93"/>
        <v>1.6528925619834711E-2</v>
      </c>
      <c r="P852" s="159">
        <f t="shared" si="94"/>
        <v>242</v>
      </c>
      <c r="Q852" s="160">
        <f t="shared" si="95"/>
        <v>238</v>
      </c>
      <c r="R852" s="160">
        <f t="shared" si="96"/>
        <v>4</v>
      </c>
      <c r="S852" s="176">
        <f t="shared" si="97"/>
        <v>1.6528925619834711E-2</v>
      </c>
      <c r="T852" s="227"/>
    </row>
    <row r="853" spans="1:20" x14ac:dyDescent="0.2">
      <c r="A853" s="175" t="s">
        <v>390</v>
      </c>
      <c r="B853" s="164" t="s">
        <v>217</v>
      </c>
      <c r="C853" s="165" t="s">
        <v>223</v>
      </c>
      <c r="D853" s="157"/>
      <c r="E853" s="158"/>
      <c r="F853" s="158"/>
      <c r="G853" s="158"/>
      <c r="H853" s="181" t="str">
        <f t="shared" si="91"/>
        <v/>
      </c>
      <c r="I853" s="221">
        <v>254</v>
      </c>
      <c r="J853" s="131">
        <v>247</v>
      </c>
      <c r="K853" s="131">
        <v>168</v>
      </c>
      <c r="L853" s="167">
        <f t="shared" si="92"/>
        <v>0.68016194331983804</v>
      </c>
      <c r="M853" s="222"/>
      <c r="N853" s="131">
        <v>7</v>
      </c>
      <c r="O853" s="184">
        <f t="shared" si="93"/>
        <v>2.7559055118110236E-2</v>
      </c>
      <c r="P853" s="159">
        <f t="shared" si="94"/>
        <v>254</v>
      </c>
      <c r="Q853" s="160">
        <f t="shared" si="95"/>
        <v>247</v>
      </c>
      <c r="R853" s="160">
        <f t="shared" si="96"/>
        <v>7</v>
      </c>
      <c r="S853" s="176">
        <f t="shared" si="97"/>
        <v>2.7559055118110236E-2</v>
      </c>
      <c r="T853" s="227"/>
    </row>
    <row r="854" spans="1:20" x14ac:dyDescent="0.2">
      <c r="A854" s="175" t="s">
        <v>390</v>
      </c>
      <c r="B854" s="164" t="s">
        <v>224</v>
      </c>
      <c r="C854" s="165" t="s">
        <v>225</v>
      </c>
      <c r="D854" s="157"/>
      <c r="E854" s="158"/>
      <c r="F854" s="158"/>
      <c r="G854" s="158"/>
      <c r="H854" s="181" t="str">
        <f t="shared" si="91"/>
        <v/>
      </c>
      <c r="I854" s="221">
        <v>1547</v>
      </c>
      <c r="J854" s="131">
        <v>1412</v>
      </c>
      <c r="K854" s="131">
        <v>353</v>
      </c>
      <c r="L854" s="167">
        <f t="shared" si="92"/>
        <v>0.25</v>
      </c>
      <c r="M854" s="222">
        <v>83</v>
      </c>
      <c r="N854" s="131">
        <v>135</v>
      </c>
      <c r="O854" s="184">
        <f t="shared" si="93"/>
        <v>8.2822085889570546E-2</v>
      </c>
      <c r="P854" s="159">
        <f t="shared" si="94"/>
        <v>1547</v>
      </c>
      <c r="Q854" s="160">
        <f t="shared" si="95"/>
        <v>1495</v>
      </c>
      <c r="R854" s="160">
        <f t="shared" si="96"/>
        <v>135</v>
      </c>
      <c r="S854" s="176">
        <f t="shared" si="97"/>
        <v>8.2822085889570546E-2</v>
      </c>
      <c r="T854" s="227"/>
    </row>
    <row r="855" spans="1:20" x14ac:dyDescent="0.2">
      <c r="A855" s="175" t="s">
        <v>390</v>
      </c>
      <c r="B855" s="164" t="s">
        <v>528</v>
      </c>
      <c r="C855" s="165" t="s">
        <v>228</v>
      </c>
      <c r="D855" s="157"/>
      <c r="E855" s="158"/>
      <c r="F855" s="158"/>
      <c r="G855" s="158"/>
      <c r="H855" s="181" t="str">
        <f t="shared" si="91"/>
        <v/>
      </c>
      <c r="I855" s="221">
        <v>1282</v>
      </c>
      <c r="J855" s="131">
        <v>934</v>
      </c>
      <c r="K855" s="131">
        <v>98</v>
      </c>
      <c r="L855" s="167">
        <f t="shared" si="92"/>
        <v>0.10492505353319058</v>
      </c>
      <c r="M855" s="222"/>
      <c r="N855" s="131">
        <v>348</v>
      </c>
      <c r="O855" s="184">
        <f t="shared" si="93"/>
        <v>0.2714508580343214</v>
      </c>
      <c r="P855" s="159">
        <f t="shared" si="94"/>
        <v>1282</v>
      </c>
      <c r="Q855" s="160">
        <f t="shared" si="95"/>
        <v>934</v>
      </c>
      <c r="R855" s="160">
        <f t="shared" si="96"/>
        <v>348</v>
      </c>
      <c r="S855" s="176">
        <f t="shared" si="97"/>
        <v>0.2714508580343214</v>
      </c>
      <c r="T855" s="227"/>
    </row>
    <row r="856" spans="1:20" x14ac:dyDescent="0.2">
      <c r="A856" s="175" t="s">
        <v>390</v>
      </c>
      <c r="B856" s="164" t="s">
        <v>528</v>
      </c>
      <c r="C856" s="165" t="s">
        <v>229</v>
      </c>
      <c r="D856" s="157"/>
      <c r="E856" s="158"/>
      <c r="F856" s="158"/>
      <c r="G856" s="158"/>
      <c r="H856" s="181" t="str">
        <f t="shared" si="91"/>
        <v/>
      </c>
      <c r="I856" s="221">
        <v>895</v>
      </c>
      <c r="J856" s="131">
        <v>800</v>
      </c>
      <c r="K856" s="131">
        <v>141</v>
      </c>
      <c r="L856" s="167">
        <f t="shared" si="92"/>
        <v>0.17624999999999999</v>
      </c>
      <c r="M856" s="222"/>
      <c r="N856" s="131">
        <v>95</v>
      </c>
      <c r="O856" s="184">
        <f t="shared" si="93"/>
        <v>0.10614525139664804</v>
      </c>
      <c r="P856" s="159">
        <f t="shared" si="94"/>
        <v>895</v>
      </c>
      <c r="Q856" s="160">
        <f t="shared" si="95"/>
        <v>800</v>
      </c>
      <c r="R856" s="160">
        <f t="shared" si="96"/>
        <v>95</v>
      </c>
      <c r="S856" s="176">
        <f t="shared" si="97"/>
        <v>0.10614525139664804</v>
      </c>
      <c r="T856" s="227"/>
    </row>
    <row r="857" spans="1:20" x14ac:dyDescent="0.2">
      <c r="A857" s="175" t="s">
        <v>383</v>
      </c>
      <c r="B857" s="164" t="s">
        <v>40</v>
      </c>
      <c r="C857" s="165" t="s">
        <v>41</v>
      </c>
      <c r="D857" s="157"/>
      <c r="E857" s="158"/>
      <c r="F857" s="158"/>
      <c r="G857" s="158"/>
      <c r="H857" s="181" t="str">
        <f t="shared" si="91"/>
        <v/>
      </c>
      <c r="I857" s="221">
        <v>11423</v>
      </c>
      <c r="J857" s="131">
        <v>10349</v>
      </c>
      <c r="K857" s="131">
        <v>1247</v>
      </c>
      <c r="L857" s="167">
        <f t="shared" si="92"/>
        <v>0.12049473379070441</v>
      </c>
      <c r="M857" s="222">
        <v>0</v>
      </c>
      <c r="N857" s="131">
        <v>277</v>
      </c>
      <c r="O857" s="184">
        <f t="shared" si="93"/>
        <v>2.6068134763786936E-2</v>
      </c>
      <c r="P857" s="159">
        <f t="shared" si="94"/>
        <v>11423</v>
      </c>
      <c r="Q857" s="160">
        <f t="shared" si="95"/>
        <v>10349</v>
      </c>
      <c r="R857" s="160">
        <f t="shared" si="96"/>
        <v>277</v>
      </c>
      <c r="S857" s="176">
        <f t="shared" si="97"/>
        <v>2.6068134763786936E-2</v>
      </c>
      <c r="T857" s="227"/>
    </row>
    <row r="858" spans="1:20" x14ac:dyDescent="0.2">
      <c r="A858" s="175" t="s">
        <v>383</v>
      </c>
      <c r="B858" s="164" t="s">
        <v>90</v>
      </c>
      <c r="C858" s="165" t="s">
        <v>91</v>
      </c>
      <c r="D858" s="157"/>
      <c r="E858" s="158"/>
      <c r="F858" s="158"/>
      <c r="G858" s="158"/>
      <c r="H858" s="181" t="str">
        <f t="shared" si="91"/>
        <v/>
      </c>
      <c r="I858" s="221">
        <v>3043</v>
      </c>
      <c r="J858" s="131">
        <v>2904</v>
      </c>
      <c r="K858" s="131">
        <v>531</v>
      </c>
      <c r="L858" s="167">
        <f t="shared" si="92"/>
        <v>0.18285123966942149</v>
      </c>
      <c r="M858" s="222">
        <v>0</v>
      </c>
      <c r="N858" s="131">
        <v>122</v>
      </c>
      <c r="O858" s="184">
        <f t="shared" si="93"/>
        <v>4.03172504957039E-2</v>
      </c>
      <c r="P858" s="159">
        <f t="shared" si="94"/>
        <v>3043</v>
      </c>
      <c r="Q858" s="160">
        <f t="shared" si="95"/>
        <v>2904</v>
      </c>
      <c r="R858" s="160">
        <f t="shared" si="96"/>
        <v>122</v>
      </c>
      <c r="S858" s="176">
        <f t="shared" si="97"/>
        <v>4.03172504957039E-2</v>
      </c>
      <c r="T858" s="227"/>
    </row>
    <row r="859" spans="1:20" ht="29" x14ac:dyDescent="0.2">
      <c r="A859" s="175" t="s">
        <v>383</v>
      </c>
      <c r="B859" s="164" t="s">
        <v>166</v>
      </c>
      <c r="C859" s="165" t="s">
        <v>168</v>
      </c>
      <c r="D859" s="157"/>
      <c r="E859" s="158"/>
      <c r="F859" s="158"/>
      <c r="G859" s="158"/>
      <c r="H859" s="181" t="str">
        <f t="shared" si="91"/>
        <v/>
      </c>
      <c r="I859" s="221">
        <v>40</v>
      </c>
      <c r="J859" s="131">
        <v>39</v>
      </c>
      <c r="K859" s="131">
        <v>17</v>
      </c>
      <c r="L859" s="167">
        <f t="shared" si="92"/>
        <v>0.4358974358974359</v>
      </c>
      <c r="M859" s="222">
        <v>0</v>
      </c>
      <c r="N859" s="131">
        <v>0</v>
      </c>
      <c r="O859" s="184">
        <f t="shared" si="93"/>
        <v>0</v>
      </c>
      <c r="P859" s="159">
        <f t="shared" si="94"/>
        <v>40</v>
      </c>
      <c r="Q859" s="160">
        <f t="shared" si="95"/>
        <v>39</v>
      </c>
      <c r="R859" s="160" t="str">
        <f t="shared" si="96"/>
        <v/>
      </c>
      <c r="S859" s="176" t="str">
        <f t="shared" si="97"/>
        <v/>
      </c>
      <c r="T859" s="227"/>
    </row>
    <row r="860" spans="1:20" x14ac:dyDescent="0.2">
      <c r="A860" s="175" t="s">
        <v>383</v>
      </c>
      <c r="B860" s="164" t="s">
        <v>212</v>
      </c>
      <c r="C860" s="165" t="s">
        <v>214</v>
      </c>
      <c r="D860" s="157"/>
      <c r="E860" s="158"/>
      <c r="F860" s="158"/>
      <c r="G860" s="158"/>
      <c r="H860" s="181" t="str">
        <f t="shared" si="91"/>
        <v/>
      </c>
      <c r="I860" s="221">
        <v>3069</v>
      </c>
      <c r="J860" s="131">
        <v>3023</v>
      </c>
      <c r="K860" s="131">
        <v>2474</v>
      </c>
      <c r="L860" s="167">
        <f t="shared" si="92"/>
        <v>0.81839232550446572</v>
      </c>
      <c r="M860" s="222">
        <v>4</v>
      </c>
      <c r="N860" s="131">
        <v>45</v>
      </c>
      <c r="O860" s="184">
        <f t="shared" si="93"/>
        <v>1.46484375E-2</v>
      </c>
      <c r="P860" s="159">
        <f t="shared" si="94"/>
        <v>3069</v>
      </c>
      <c r="Q860" s="160">
        <f t="shared" si="95"/>
        <v>3027</v>
      </c>
      <c r="R860" s="160">
        <f t="shared" si="96"/>
        <v>45</v>
      </c>
      <c r="S860" s="176">
        <f t="shared" si="97"/>
        <v>1.46484375E-2</v>
      </c>
      <c r="T860" s="227"/>
    </row>
    <row r="861" spans="1:20" x14ac:dyDescent="0.2">
      <c r="A861" s="175" t="s">
        <v>383</v>
      </c>
      <c r="B861" s="164" t="s">
        <v>217</v>
      </c>
      <c r="C861" s="165" t="s">
        <v>223</v>
      </c>
      <c r="D861" s="157"/>
      <c r="E861" s="158"/>
      <c r="F861" s="158"/>
      <c r="G861" s="158"/>
      <c r="H861" s="181" t="str">
        <f t="shared" si="91"/>
        <v/>
      </c>
      <c r="I861" s="221">
        <v>4966</v>
      </c>
      <c r="J861" s="131">
        <v>4932</v>
      </c>
      <c r="K861" s="131">
        <v>4280</v>
      </c>
      <c r="L861" s="167">
        <f t="shared" si="92"/>
        <v>0.8678021086780211</v>
      </c>
      <c r="M861" s="222">
        <v>2</v>
      </c>
      <c r="N861" s="131">
        <v>30</v>
      </c>
      <c r="O861" s="184">
        <f t="shared" si="93"/>
        <v>6.0435132957292505E-3</v>
      </c>
      <c r="P861" s="159">
        <f t="shared" si="94"/>
        <v>4966</v>
      </c>
      <c r="Q861" s="160">
        <f t="shared" si="95"/>
        <v>4934</v>
      </c>
      <c r="R861" s="160">
        <f t="shared" si="96"/>
        <v>30</v>
      </c>
      <c r="S861" s="176">
        <f t="shared" si="97"/>
        <v>6.0435132957292505E-3</v>
      </c>
      <c r="T861" s="227"/>
    </row>
    <row r="862" spans="1:20" x14ac:dyDescent="0.2">
      <c r="A862" s="175" t="s">
        <v>402</v>
      </c>
      <c r="B862" s="164" t="s">
        <v>0</v>
      </c>
      <c r="C862" s="165" t="s">
        <v>1</v>
      </c>
      <c r="D862" s="157"/>
      <c r="E862" s="158"/>
      <c r="F862" s="158"/>
      <c r="G862" s="158"/>
      <c r="H862" s="181" t="str">
        <f t="shared" si="91"/>
        <v/>
      </c>
      <c r="I862" s="221">
        <v>282</v>
      </c>
      <c r="J862" s="131">
        <v>267</v>
      </c>
      <c r="K862" s="131">
        <v>161</v>
      </c>
      <c r="L862" s="167">
        <f t="shared" si="92"/>
        <v>0.60299625468164797</v>
      </c>
      <c r="M862" s="222">
        <v>10</v>
      </c>
      <c r="N862" s="131">
        <v>5</v>
      </c>
      <c r="O862" s="184">
        <f t="shared" si="93"/>
        <v>1.7730496453900711E-2</v>
      </c>
      <c r="P862" s="159">
        <f t="shared" si="94"/>
        <v>282</v>
      </c>
      <c r="Q862" s="160">
        <f t="shared" si="95"/>
        <v>277</v>
      </c>
      <c r="R862" s="160">
        <f t="shared" si="96"/>
        <v>5</v>
      </c>
      <c r="S862" s="176">
        <f t="shared" si="97"/>
        <v>1.7730496453900711E-2</v>
      </c>
      <c r="T862" s="227"/>
    </row>
    <row r="863" spans="1:20" x14ac:dyDescent="0.2">
      <c r="A863" s="175" t="s">
        <v>402</v>
      </c>
      <c r="B863" s="164" t="s">
        <v>0</v>
      </c>
      <c r="C863" s="165" t="s">
        <v>403</v>
      </c>
      <c r="D863" s="157"/>
      <c r="E863" s="158"/>
      <c r="F863" s="158"/>
      <c r="G863" s="161"/>
      <c r="H863" s="181" t="str">
        <f t="shared" si="91"/>
        <v/>
      </c>
      <c r="I863" s="221">
        <v>86</v>
      </c>
      <c r="J863" s="131">
        <v>74</v>
      </c>
      <c r="K863" s="131">
        <v>71</v>
      </c>
      <c r="L863" s="167">
        <f t="shared" si="92"/>
        <v>0.95945945945945943</v>
      </c>
      <c r="M863" s="222">
        <v>4</v>
      </c>
      <c r="N863" s="131">
        <v>8</v>
      </c>
      <c r="O863" s="184">
        <f t="shared" si="93"/>
        <v>9.3023255813953487E-2</v>
      </c>
      <c r="P863" s="159">
        <f t="shared" si="94"/>
        <v>86</v>
      </c>
      <c r="Q863" s="160">
        <f t="shared" si="95"/>
        <v>78</v>
      </c>
      <c r="R863" s="160">
        <f t="shared" si="96"/>
        <v>8</v>
      </c>
      <c r="S863" s="176">
        <f t="shared" si="97"/>
        <v>9.3023255813953487E-2</v>
      </c>
      <c r="T863" s="227"/>
    </row>
    <row r="864" spans="1:20" x14ac:dyDescent="0.2">
      <c r="A864" s="175" t="s">
        <v>402</v>
      </c>
      <c r="B864" s="164" t="s">
        <v>2</v>
      </c>
      <c r="C864" s="165" t="s">
        <v>3</v>
      </c>
      <c r="D864" s="157"/>
      <c r="E864" s="158"/>
      <c r="F864" s="158"/>
      <c r="G864" s="158"/>
      <c r="H864" s="181" t="str">
        <f t="shared" si="91"/>
        <v/>
      </c>
      <c r="I864" s="221">
        <v>26188</v>
      </c>
      <c r="J864" s="131">
        <v>15569</v>
      </c>
      <c r="K864" s="131">
        <v>12463</v>
      </c>
      <c r="L864" s="167">
        <f t="shared" si="92"/>
        <v>0.80050099556811616</v>
      </c>
      <c r="M864" s="222">
        <v>166</v>
      </c>
      <c r="N864" s="131">
        <v>10453</v>
      </c>
      <c r="O864" s="184">
        <f t="shared" si="93"/>
        <v>0.39915228348862075</v>
      </c>
      <c r="P864" s="159">
        <f t="shared" si="94"/>
        <v>26188</v>
      </c>
      <c r="Q864" s="160">
        <f t="shared" si="95"/>
        <v>15735</v>
      </c>
      <c r="R864" s="160">
        <f t="shared" si="96"/>
        <v>10453</v>
      </c>
      <c r="S864" s="176">
        <f t="shared" si="97"/>
        <v>0.39915228348862075</v>
      </c>
      <c r="T864" s="227"/>
    </row>
    <row r="865" spans="1:20" x14ac:dyDescent="0.2">
      <c r="A865" s="175" t="s">
        <v>402</v>
      </c>
      <c r="B865" s="164" t="s">
        <v>4</v>
      </c>
      <c r="C865" s="165" t="s">
        <v>5</v>
      </c>
      <c r="D865" s="157"/>
      <c r="E865" s="158"/>
      <c r="F865" s="158"/>
      <c r="G865" s="158"/>
      <c r="H865" s="181" t="str">
        <f t="shared" si="91"/>
        <v/>
      </c>
      <c r="I865" s="221">
        <v>1500</v>
      </c>
      <c r="J865" s="131">
        <v>885</v>
      </c>
      <c r="K865" s="131">
        <v>133</v>
      </c>
      <c r="L865" s="167">
        <f t="shared" si="92"/>
        <v>0.15028248587570622</v>
      </c>
      <c r="M865" s="222"/>
      <c r="N865" s="131">
        <v>615</v>
      </c>
      <c r="O865" s="184">
        <f t="shared" si="93"/>
        <v>0.41</v>
      </c>
      <c r="P865" s="159">
        <f t="shared" si="94"/>
        <v>1500</v>
      </c>
      <c r="Q865" s="160">
        <f t="shared" si="95"/>
        <v>885</v>
      </c>
      <c r="R865" s="160">
        <f t="shared" si="96"/>
        <v>615</v>
      </c>
      <c r="S865" s="176">
        <f t="shared" si="97"/>
        <v>0.41</v>
      </c>
      <c r="T865" s="227"/>
    </row>
    <row r="866" spans="1:20" x14ac:dyDescent="0.2">
      <c r="A866" s="175" t="s">
        <v>402</v>
      </c>
      <c r="B866" s="164" t="s">
        <v>6</v>
      </c>
      <c r="C866" s="165" t="s">
        <v>7</v>
      </c>
      <c r="D866" s="157"/>
      <c r="E866" s="158"/>
      <c r="F866" s="158"/>
      <c r="G866" s="158"/>
      <c r="H866" s="181" t="str">
        <f t="shared" si="91"/>
        <v/>
      </c>
      <c r="I866" s="221">
        <v>59</v>
      </c>
      <c r="J866" s="131">
        <v>59</v>
      </c>
      <c r="K866" s="131">
        <v>46</v>
      </c>
      <c r="L866" s="167">
        <f t="shared" si="92"/>
        <v>0.77966101694915257</v>
      </c>
      <c r="M866" s="222"/>
      <c r="N866" s="131"/>
      <c r="O866" s="184">
        <f t="shared" si="93"/>
        <v>0</v>
      </c>
      <c r="P866" s="159">
        <f t="shared" si="94"/>
        <v>59</v>
      </c>
      <c r="Q866" s="160">
        <f t="shared" si="95"/>
        <v>59</v>
      </c>
      <c r="R866" s="160" t="str">
        <f t="shared" si="96"/>
        <v/>
      </c>
      <c r="S866" s="176" t="str">
        <f t="shared" si="97"/>
        <v/>
      </c>
      <c r="T866" s="227"/>
    </row>
    <row r="867" spans="1:20" x14ac:dyDescent="0.2">
      <c r="A867" s="175" t="s">
        <v>402</v>
      </c>
      <c r="B867" s="164" t="s">
        <v>308</v>
      </c>
      <c r="C867" s="165" t="s">
        <v>309</v>
      </c>
      <c r="D867" s="157"/>
      <c r="E867" s="158"/>
      <c r="F867" s="158"/>
      <c r="G867" s="158"/>
      <c r="H867" s="181" t="str">
        <f t="shared" si="91"/>
        <v/>
      </c>
      <c r="I867" s="221">
        <v>20380</v>
      </c>
      <c r="J867" s="131">
        <v>17293</v>
      </c>
      <c r="K867" s="131">
        <v>5637</v>
      </c>
      <c r="L867" s="167">
        <f t="shared" si="92"/>
        <v>0.32597004568322441</v>
      </c>
      <c r="M867" s="222">
        <v>3</v>
      </c>
      <c r="N867" s="131">
        <v>3084</v>
      </c>
      <c r="O867" s="184">
        <f t="shared" si="93"/>
        <v>0.15132482826300295</v>
      </c>
      <c r="P867" s="159">
        <f t="shared" si="94"/>
        <v>20380</v>
      </c>
      <c r="Q867" s="160">
        <f t="shared" si="95"/>
        <v>17296</v>
      </c>
      <c r="R867" s="160">
        <f t="shared" si="96"/>
        <v>3084</v>
      </c>
      <c r="S867" s="176">
        <f t="shared" si="97"/>
        <v>0.15132482826300295</v>
      </c>
      <c r="T867" s="227"/>
    </row>
    <row r="868" spans="1:20" x14ac:dyDescent="0.2">
      <c r="A868" s="175" t="s">
        <v>402</v>
      </c>
      <c r="B868" s="164" t="s">
        <v>8</v>
      </c>
      <c r="C868" s="165" t="s">
        <v>404</v>
      </c>
      <c r="D868" s="157"/>
      <c r="E868" s="158"/>
      <c r="F868" s="158"/>
      <c r="G868" s="158"/>
      <c r="H868" s="181" t="str">
        <f t="shared" si="91"/>
        <v/>
      </c>
      <c r="I868" s="221">
        <v>158</v>
      </c>
      <c r="J868" s="131">
        <v>156</v>
      </c>
      <c r="K868" s="131">
        <v>46</v>
      </c>
      <c r="L868" s="167">
        <f t="shared" si="92"/>
        <v>0.29487179487179488</v>
      </c>
      <c r="M868" s="222"/>
      <c r="N868" s="131">
        <v>2</v>
      </c>
      <c r="O868" s="184">
        <f t="shared" si="93"/>
        <v>1.2658227848101266E-2</v>
      </c>
      <c r="P868" s="159">
        <f t="shared" si="94"/>
        <v>158</v>
      </c>
      <c r="Q868" s="160">
        <f t="shared" si="95"/>
        <v>156</v>
      </c>
      <c r="R868" s="160">
        <f t="shared" si="96"/>
        <v>2</v>
      </c>
      <c r="S868" s="176">
        <f t="shared" si="97"/>
        <v>1.2658227848101266E-2</v>
      </c>
      <c r="T868" s="227"/>
    </row>
    <row r="869" spans="1:20" x14ac:dyDescent="0.2">
      <c r="A869" s="175" t="s">
        <v>402</v>
      </c>
      <c r="B869" s="164" t="s">
        <v>8</v>
      </c>
      <c r="C869" s="165" t="s">
        <v>405</v>
      </c>
      <c r="D869" s="157"/>
      <c r="E869" s="158"/>
      <c r="F869" s="158"/>
      <c r="G869" s="158"/>
      <c r="H869" s="181" t="str">
        <f t="shared" si="91"/>
        <v/>
      </c>
      <c r="I869" s="221">
        <v>332</v>
      </c>
      <c r="J869" s="131">
        <v>327</v>
      </c>
      <c r="K869" s="131">
        <v>135</v>
      </c>
      <c r="L869" s="167">
        <f t="shared" si="92"/>
        <v>0.41284403669724773</v>
      </c>
      <c r="M869" s="222">
        <v>1</v>
      </c>
      <c r="N869" s="131">
        <v>4</v>
      </c>
      <c r="O869" s="184">
        <f t="shared" si="93"/>
        <v>1.2048192771084338E-2</v>
      </c>
      <c r="P869" s="159">
        <f t="shared" si="94"/>
        <v>332</v>
      </c>
      <c r="Q869" s="160">
        <f t="shared" si="95"/>
        <v>328</v>
      </c>
      <c r="R869" s="160">
        <f t="shared" si="96"/>
        <v>4</v>
      </c>
      <c r="S869" s="176">
        <f t="shared" si="97"/>
        <v>1.2048192771084338E-2</v>
      </c>
      <c r="T869" s="227"/>
    </row>
    <row r="870" spans="1:20" x14ac:dyDescent="0.2">
      <c r="A870" s="175" t="s">
        <v>402</v>
      </c>
      <c r="B870" s="164" t="s">
        <v>8</v>
      </c>
      <c r="C870" s="165" t="s">
        <v>9</v>
      </c>
      <c r="D870" s="157"/>
      <c r="E870" s="158"/>
      <c r="F870" s="158"/>
      <c r="G870" s="158"/>
      <c r="H870" s="181" t="str">
        <f t="shared" si="91"/>
        <v/>
      </c>
      <c r="I870" s="221">
        <v>198</v>
      </c>
      <c r="J870" s="131">
        <v>195</v>
      </c>
      <c r="K870" s="131">
        <v>29</v>
      </c>
      <c r="L870" s="167">
        <f t="shared" si="92"/>
        <v>0.14871794871794872</v>
      </c>
      <c r="M870" s="222">
        <v>1</v>
      </c>
      <c r="N870" s="131">
        <v>2</v>
      </c>
      <c r="O870" s="184">
        <f t="shared" si="93"/>
        <v>1.0101010101010102E-2</v>
      </c>
      <c r="P870" s="159">
        <f t="shared" si="94"/>
        <v>198</v>
      </c>
      <c r="Q870" s="160">
        <f t="shared" si="95"/>
        <v>196</v>
      </c>
      <c r="R870" s="160">
        <f t="shared" si="96"/>
        <v>2</v>
      </c>
      <c r="S870" s="176">
        <f t="shared" si="97"/>
        <v>1.0101010101010102E-2</v>
      </c>
      <c r="T870" s="227"/>
    </row>
    <row r="871" spans="1:20" x14ac:dyDescent="0.2">
      <c r="A871" s="175" t="s">
        <v>402</v>
      </c>
      <c r="B871" s="164" t="s">
        <v>8</v>
      </c>
      <c r="C871" s="165" t="s">
        <v>258</v>
      </c>
      <c r="D871" s="157"/>
      <c r="E871" s="158"/>
      <c r="F871" s="158"/>
      <c r="G871" s="158"/>
      <c r="H871" s="181" t="str">
        <f t="shared" si="91"/>
        <v/>
      </c>
      <c r="I871" s="221">
        <v>672</v>
      </c>
      <c r="J871" s="131">
        <v>666</v>
      </c>
      <c r="K871" s="131">
        <v>89</v>
      </c>
      <c r="L871" s="167">
        <f t="shared" si="92"/>
        <v>0.13363363363363365</v>
      </c>
      <c r="M871" s="222"/>
      <c r="N871" s="131">
        <v>6</v>
      </c>
      <c r="O871" s="184">
        <f t="shared" si="93"/>
        <v>8.9285714285714281E-3</v>
      </c>
      <c r="P871" s="159">
        <f t="shared" si="94"/>
        <v>672</v>
      </c>
      <c r="Q871" s="160">
        <f t="shared" si="95"/>
        <v>666</v>
      </c>
      <c r="R871" s="160">
        <f t="shared" si="96"/>
        <v>6</v>
      </c>
      <c r="S871" s="176">
        <f t="shared" si="97"/>
        <v>8.9285714285714281E-3</v>
      </c>
      <c r="T871" s="227"/>
    </row>
    <row r="872" spans="1:20" x14ac:dyDescent="0.2">
      <c r="A872" s="175" t="s">
        <v>402</v>
      </c>
      <c r="B872" s="164" t="s">
        <v>8</v>
      </c>
      <c r="C872" s="165" t="s">
        <v>406</v>
      </c>
      <c r="D872" s="157"/>
      <c r="E872" s="158"/>
      <c r="F872" s="158"/>
      <c r="G872" s="158"/>
      <c r="H872" s="181" t="str">
        <f t="shared" si="91"/>
        <v/>
      </c>
      <c r="I872" s="221">
        <v>220</v>
      </c>
      <c r="J872" s="131">
        <v>219</v>
      </c>
      <c r="K872" s="131">
        <v>44</v>
      </c>
      <c r="L872" s="167">
        <f t="shared" si="92"/>
        <v>0.20091324200913241</v>
      </c>
      <c r="M872" s="222"/>
      <c r="N872" s="131">
        <v>1</v>
      </c>
      <c r="O872" s="184">
        <f t="shared" si="93"/>
        <v>4.5454545454545452E-3</v>
      </c>
      <c r="P872" s="159">
        <f t="shared" si="94"/>
        <v>220</v>
      </c>
      <c r="Q872" s="160">
        <f t="shared" si="95"/>
        <v>219</v>
      </c>
      <c r="R872" s="160">
        <f t="shared" si="96"/>
        <v>1</v>
      </c>
      <c r="S872" s="176">
        <f t="shared" si="97"/>
        <v>4.5454545454545452E-3</v>
      </c>
      <c r="T872" s="227"/>
    </row>
    <row r="873" spans="1:20" x14ac:dyDescent="0.2">
      <c r="A873" s="175" t="s">
        <v>402</v>
      </c>
      <c r="B873" s="164" t="s">
        <v>8</v>
      </c>
      <c r="C873" s="165" t="s">
        <v>10</v>
      </c>
      <c r="D873" s="157"/>
      <c r="E873" s="158"/>
      <c r="F873" s="158"/>
      <c r="G873" s="158"/>
      <c r="H873" s="181" t="str">
        <f t="shared" si="91"/>
        <v/>
      </c>
      <c r="I873" s="221">
        <v>677</v>
      </c>
      <c r="J873" s="131">
        <v>674</v>
      </c>
      <c r="K873" s="131">
        <v>110</v>
      </c>
      <c r="L873" s="167">
        <f t="shared" si="92"/>
        <v>0.16320474777448071</v>
      </c>
      <c r="M873" s="222">
        <v>1</v>
      </c>
      <c r="N873" s="131">
        <v>2</v>
      </c>
      <c r="O873" s="184">
        <f t="shared" si="93"/>
        <v>2.9542097488921715E-3</v>
      </c>
      <c r="P873" s="159">
        <f t="shared" si="94"/>
        <v>677</v>
      </c>
      <c r="Q873" s="160">
        <f t="shared" si="95"/>
        <v>675</v>
      </c>
      <c r="R873" s="160">
        <f t="shared" si="96"/>
        <v>2</v>
      </c>
      <c r="S873" s="176">
        <f t="shared" si="97"/>
        <v>2.9542097488921715E-3</v>
      </c>
      <c r="T873" s="227"/>
    </row>
    <row r="874" spans="1:20" x14ac:dyDescent="0.2">
      <c r="A874" s="175" t="s">
        <v>402</v>
      </c>
      <c r="B874" s="164" t="s">
        <v>11</v>
      </c>
      <c r="C874" s="165" t="s">
        <v>12</v>
      </c>
      <c r="D874" s="157"/>
      <c r="E874" s="158"/>
      <c r="F874" s="158"/>
      <c r="G874" s="158"/>
      <c r="H874" s="181" t="str">
        <f t="shared" si="91"/>
        <v/>
      </c>
      <c r="I874" s="221">
        <v>30</v>
      </c>
      <c r="J874" s="131">
        <v>30</v>
      </c>
      <c r="K874" s="131">
        <v>30</v>
      </c>
      <c r="L874" s="167">
        <f t="shared" si="92"/>
        <v>1</v>
      </c>
      <c r="M874" s="222"/>
      <c r="N874" s="131"/>
      <c r="O874" s="184">
        <f t="shared" si="93"/>
        <v>0</v>
      </c>
      <c r="P874" s="159">
        <f t="shared" si="94"/>
        <v>30</v>
      </c>
      <c r="Q874" s="160">
        <f t="shared" si="95"/>
        <v>30</v>
      </c>
      <c r="R874" s="160" t="str">
        <f t="shared" si="96"/>
        <v/>
      </c>
      <c r="S874" s="176" t="str">
        <f t="shared" si="97"/>
        <v/>
      </c>
      <c r="T874" s="227"/>
    </row>
    <row r="875" spans="1:20" x14ac:dyDescent="0.2">
      <c r="A875" s="175" t="s">
        <v>402</v>
      </c>
      <c r="B875" s="164" t="s">
        <v>13</v>
      </c>
      <c r="C875" s="165" t="s">
        <v>14</v>
      </c>
      <c r="D875" s="157"/>
      <c r="E875" s="158"/>
      <c r="F875" s="158"/>
      <c r="G875" s="158"/>
      <c r="H875" s="181" t="str">
        <f t="shared" si="91"/>
        <v/>
      </c>
      <c r="I875" s="221">
        <v>5179</v>
      </c>
      <c r="J875" s="131">
        <v>4981</v>
      </c>
      <c r="K875" s="131">
        <v>2814</v>
      </c>
      <c r="L875" s="167">
        <f t="shared" si="92"/>
        <v>0.56494679783176072</v>
      </c>
      <c r="M875" s="222">
        <v>15</v>
      </c>
      <c r="N875" s="131">
        <v>183</v>
      </c>
      <c r="O875" s="184">
        <f t="shared" si="93"/>
        <v>3.5335006758061401E-2</v>
      </c>
      <c r="P875" s="159">
        <f t="shared" si="94"/>
        <v>5179</v>
      </c>
      <c r="Q875" s="160">
        <f t="shared" si="95"/>
        <v>4996</v>
      </c>
      <c r="R875" s="160">
        <f t="shared" si="96"/>
        <v>183</v>
      </c>
      <c r="S875" s="176">
        <f t="shared" si="97"/>
        <v>3.5335006758061401E-2</v>
      </c>
      <c r="T875" s="227"/>
    </row>
    <row r="876" spans="1:20" x14ac:dyDescent="0.2">
      <c r="A876" s="175" t="s">
        <v>402</v>
      </c>
      <c r="B876" s="164" t="s">
        <v>310</v>
      </c>
      <c r="C876" s="165" t="s">
        <v>311</v>
      </c>
      <c r="D876" s="157"/>
      <c r="E876" s="158"/>
      <c r="F876" s="158"/>
      <c r="G876" s="158"/>
      <c r="H876" s="181" t="str">
        <f t="shared" si="91"/>
        <v/>
      </c>
      <c r="I876" s="221">
        <v>6461</v>
      </c>
      <c r="J876" s="131">
        <v>5884</v>
      </c>
      <c r="K876" s="131">
        <v>5814</v>
      </c>
      <c r="L876" s="167">
        <f t="shared" si="92"/>
        <v>0.98810333106730119</v>
      </c>
      <c r="M876" s="222"/>
      <c r="N876" s="131">
        <v>577</v>
      </c>
      <c r="O876" s="184">
        <f t="shared" si="93"/>
        <v>8.9305061136047054E-2</v>
      </c>
      <c r="P876" s="159">
        <f t="shared" si="94"/>
        <v>6461</v>
      </c>
      <c r="Q876" s="160">
        <f t="shared" si="95"/>
        <v>5884</v>
      </c>
      <c r="R876" s="160">
        <f t="shared" si="96"/>
        <v>577</v>
      </c>
      <c r="S876" s="176">
        <f t="shared" si="97"/>
        <v>8.9305061136047054E-2</v>
      </c>
      <c r="T876" s="227"/>
    </row>
    <row r="877" spans="1:20" x14ac:dyDescent="0.2">
      <c r="A877" s="175" t="s">
        <v>402</v>
      </c>
      <c r="B877" s="164" t="s">
        <v>15</v>
      </c>
      <c r="C877" s="165" t="s">
        <v>16</v>
      </c>
      <c r="D877" s="157"/>
      <c r="E877" s="158"/>
      <c r="F877" s="158"/>
      <c r="G877" s="158"/>
      <c r="H877" s="181" t="str">
        <f t="shared" si="91"/>
        <v/>
      </c>
      <c r="I877" s="221">
        <v>13705</v>
      </c>
      <c r="J877" s="131">
        <v>5599</v>
      </c>
      <c r="K877" s="131">
        <v>5192</v>
      </c>
      <c r="L877" s="167">
        <f t="shared" si="92"/>
        <v>0.92730844793713163</v>
      </c>
      <c r="M877" s="222">
        <v>14</v>
      </c>
      <c r="N877" s="131">
        <v>8092</v>
      </c>
      <c r="O877" s="184">
        <f t="shared" si="93"/>
        <v>0.59044144472820137</v>
      </c>
      <c r="P877" s="159">
        <f t="shared" si="94"/>
        <v>13705</v>
      </c>
      <c r="Q877" s="160">
        <f t="shared" si="95"/>
        <v>5613</v>
      </c>
      <c r="R877" s="160">
        <f t="shared" si="96"/>
        <v>8092</v>
      </c>
      <c r="S877" s="176">
        <f t="shared" si="97"/>
        <v>0.59044144472820137</v>
      </c>
      <c r="T877" s="227"/>
    </row>
    <row r="878" spans="1:20" x14ac:dyDescent="0.2">
      <c r="A878" s="175" t="s">
        <v>402</v>
      </c>
      <c r="B878" s="164" t="s">
        <v>17</v>
      </c>
      <c r="C878" s="165" t="s">
        <v>18</v>
      </c>
      <c r="D878" s="157"/>
      <c r="E878" s="158"/>
      <c r="F878" s="158"/>
      <c r="G878" s="158"/>
      <c r="H878" s="181" t="str">
        <f t="shared" si="91"/>
        <v/>
      </c>
      <c r="I878" s="221">
        <v>40260</v>
      </c>
      <c r="J878" s="131">
        <v>40175</v>
      </c>
      <c r="K878" s="131">
        <v>34316</v>
      </c>
      <c r="L878" s="167">
        <f t="shared" si="92"/>
        <v>0.85416303671437466</v>
      </c>
      <c r="M878" s="222">
        <v>3</v>
      </c>
      <c r="N878" s="131">
        <v>82</v>
      </c>
      <c r="O878" s="184">
        <f t="shared" si="93"/>
        <v>2.0367610531544958E-3</v>
      </c>
      <c r="P878" s="159">
        <f t="shared" si="94"/>
        <v>40260</v>
      </c>
      <c r="Q878" s="160">
        <f t="shared" si="95"/>
        <v>40178</v>
      </c>
      <c r="R878" s="160">
        <f t="shared" si="96"/>
        <v>82</v>
      </c>
      <c r="S878" s="176">
        <f t="shared" si="97"/>
        <v>2.0367610531544958E-3</v>
      </c>
      <c r="T878" s="227"/>
    </row>
    <row r="879" spans="1:20" x14ac:dyDescent="0.2">
      <c r="A879" s="175" t="s">
        <v>402</v>
      </c>
      <c r="B879" s="164" t="s">
        <v>19</v>
      </c>
      <c r="C879" s="165" t="s">
        <v>20</v>
      </c>
      <c r="D879" s="157"/>
      <c r="E879" s="158"/>
      <c r="F879" s="158"/>
      <c r="G879" s="158"/>
      <c r="H879" s="181" t="str">
        <f t="shared" si="91"/>
        <v/>
      </c>
      <c r="I879" s="221">
        <v>8</v>
      </c>
      <c r="J879" s="131">
        <v>6</v>
      </c>
      <c r="K879" s="131">
        <v>3</v>
      </c>
      <c r="L879" s="167">
        <f t="shared" si="92"/>
        <v>0.5</v>
      </c>
      <c r="M879" s="222"/>
      <c r="N879" s="131">
        <v>2</v>
      </c>
      <c r="O879" s="184">
        <f t="shared" si="93"/>
        <v>0.25</v>
      </c>
      <c r="P879" s="159">
        <f t="shared" si="94"/>
        <v>8</v>
      </c>
      <c r="Q879" s="160">
        <f t="shared" si="95"/>
        <v>6</v>
      </c>
      <c r="R879" s="160">
        <f t="shared" si="96"/>
        <v>2</v>
      </c>
      <c r="S879" s="176">
        <f t="shared" si="97"/>
        <v>0.25</v>
      </c>
      <c r="T879" s="227"/>
    </row>
    <row r="880" spans="1:20" x14ac:dyDescent="0.2">
      <c r="A880" s="175" t="s">
        <v>402</v>
      </c>
      <c r="B880" s="164" t="s">
        <v>23</v>
      </c>
      <c r="C880" s="165" t="s">
        <v>259</v>
      </c>
      <c r="D880" s="157"/>
      <c r="E880" s="158"/>
      <c r="F880" s="158"/>
      <c r="G880" s="158"/>
      <c r="H880" s="181" t="str">
        <f t="shared" si="91"/>
        <v/>
      </c>
      <c r="I880" s="221">
        <v>867</v>
      </c>
      <c r="J880" s="131">
        <v>605</v>
      </c>
      <c r="K880" s="131">
        <v>205</v>
      </c>
      <c r="L880" s="167">
        <f t="shared" si="92"/>
        <v>0.33884297520661155</v>
      </c>
      <c r="M880" s="222"/>
      <c r="N880" s="131">
        <v>262</v>
      </c>
      <c r="O880" s="184">
        <f t="shared" si="93"/>
        <v>0.30219146482122261</v>
      </c>
      <c r="P880" s="159">
        <f t="shared" si="94"/>
        <v>867</v>
      </c>
      <c r="Q880" s="160">
        <f t="shared" si="95"/>
        <v>605</v>
      </c>
      <c r="R880" s="160">
        <f t="shared" si="96"/>
        <v>262</v>
      </c>
      <c r="S880" s="176">
        <f t="shared" si="97"/>
        <v>0.30219146482122261</v>
      </c>
      <c r="T880" s="227"/>
    </row>
    <row r="881" spans="1:20" ht="29" x14ac:dyDescent="0.2">
      <c r="A881" s="175" t="s">
        <v>402</v>
      </c>
      <c r="B881" s="164" t="s">
        <v>24</v>
      </c>
      <c r="C881" s="165" t="s">
        <v>25</v>
      </c>
      <c r="D881" s="157"/>
      <c r="E881" s="158"/>
      <c r="F881" s="158"/>
      <c r="G881" s="158"/>
      <c r="H881" s="181" t="str">
        <f t="shared" si="91"/>
        <v/>
      </c>
      <c r="I881" s="221">
        <v>105</v>
      </c>
      <c r="J881" s="131">
        <v>97</v>
      </c>
      <c r="K881" s="131">
        <v>94</v>
      </c>
      <c r="L881" s="167">
        <f t="shared" si="92"/>
        <v>0.96907216494845361</v>
      </c>
      <c r="M881" s="222"/>
      <c r="N881" s="131">
        <v>8</v>
      </c>
      <c r="O881" s="184">
        <f t="shared" si="93"/>
        <v>7.6190476190476197E-2</v>
      </c>
      <c r="P881" s="159">
        <f t="shared" si="94"/>
        <v>105</v>
      </c>
      <c r="Q881" s="160">
        <f t="shared" si="95"/>
        <v>97</v>
      </c>
      <c r="R881" s="160">
        <f t="shared" si="96"/>
        <v>8</v>
      </c>
      <c r="S881" s="176">
        <f t="shared" si="97"/>
        <v>7.6190476190476197E-2</v>
      </c>
      <c r="T881" s="227"/>
    </row>
    <row r="882" spans="1:20" x14ac:dyDescent="0.2">
      <c r="A882" s="175" t="s">
        <v>402</v>
      </c>
      <c r="B882" s="164" t="s">
        <v>26</v>
      </c>
      <c r="C882" s="165" t="s">
        <v>27</v>
      </c>
      <c r="D882" s="157"/>
      <c r="E882" s="158"/>
      <c r="F882" s="158"/>
      <c r="G882" s="158"/>
      <c r="H882" s="181" t="str">
        <f t="shared" si="91"/>
        <v/>
      </c>
      <c r="I882" s="221">
        <v>25</v>
      </c>
      <c r="J882" s="131">
        <v>24</v>
      </c>
      <c r="K882" s="131">
        <v>16</v>
      </c>
      <c r="L882" s="167">
        <f t="shared" si="92"/>
        <v>0.66666666666666663</v>
      </c>
      <c r="M882" s="222"/>
      <c r="N882" s="131">
        <v>1</v>
      </c>
      <c r="O882" s="184">
        <f t="shared" si="93"/>
        <v>0.04</v>
      </c>
      <c r="P882" s="159">
        <f t="shared" si="94"/>
        <v>25</v>
      </c>
      <c r="Q882" s="160">
        <f t="shared" si="95"/>
        <v>24</v>
      </c>
      <c r="R882" s="160">
        <f t="shared" si="96"/>
        <v>1</v>
      </c>
      <c r="S882" s="176">
        <f t="shared" si="97"/>
        <v>0.04</v>
      </c>
      <c r="T882" s="227"/>
    </row>
    <row r="883" spans="1:20" x14ac:dyDescent="0.2">
      <c r="A883" s="175" t="s">
        <v>402</v>
      </c>
      <c r="B883" s="164" t="s">
        <v>26</v>
      </c>
      <c r="C883" s="165" t="s">
        <v>540</v>
      </c>
      <c r="D883" s="157"/>
      <c r="E883" s="158"/>
      <c r="F883" s="158"/>
      <c r="G883" s="158"/>
      <c r="H883" s="181" t="str">
        <f t="shared" si="91"/>
        <v/>
      </c>
      <c r="I883" s="221">
        <v>36</v>
      </c>
      <c r="J883" s="131">
        <v>36</v>
      </c>
      <c r="K883" s="131">
        <v>28</v>
      </c>
      <c r="L883" s="167">
        <f t="shared" si="92"/>
        <v>0.77777777777777779</v>
      </c>
      <c r="M883" s="222"/>
      <c r="N883" s="131"/>
      <c r="O883" s="184">
        <f t="shared" si="93"/>
        <v>0</v>
      </c>
      <c r="P883" s="159">
        <f t="shared" si="94"/>
        <v>36</v>
      </c>
      <c r="Q883" s="160">
        <f t="shared" si="95"/>
        <v>36</v>
      </c>
      <c r="R883" s="160" t="str">
        <f t="shared" si="96"/>
        <v/>
      </c>
      <c r="S883" s="176" t="str">
        <f t="shared" si="97"/>
        <v/>
      </c>
      <c r="T883" s="227"/>
    </row>
    <row r="884" spans="1:20" x14ac:dyDescent="0.2">
      <c r="A884" s="175" t="s">
        <v>402</v>
      </c>
      <c r="B884" s="164" t="s">
        <v>26</v>
      </c>
      <c r="C884" s="165" t="s">
        <v>261</v>
      </c>
      <c r="D884" s="157"/>
      <c r="E884" s="158"/>
      <c r="F884" s="158"/>
      <c r="G884" s="158"/>
      <c r="H884" s="181" t="str">
        <f t="shared" si="91"/>
        <v/>
      </c>
      <c r="I884" s="221">
        <v>12</v>
      </c>
      <c r="J884" s="131">
        <v>12</v>
      </c>
      <c r="K884" s="131">
        <v>11</v>
      </c>
      <c r="L884" s="167">
        <f t="shared" si="92"/>
        <v>0.91666666666666663</v>
      </c>
      <c r="M884" s="222"/>
      <c r="N884" s="131"/>
      <c r="O884" s="184">
        <f t="shared" si="93"/>
        <v>0</v>
      </c>
      <c r="P884" s="159">
        <f t="shared" si="94"/>
        <v>12</v>
      </c>
      <c r="Q884" s="160">
        <f t="shared" si="95"/>
        <v>12</v>
      </c>
      <c r="R884" s="160" t="str">
        <f t="shared" si="96"/>
        <v/>
      </c>
      <c r="S884" s="176" t="str">
        <f t="shared" si="97"/>
        <v/>
      </c>
      <c r="T884" s="227"/>
    </row>
    <row r="885" spans="1:20" x14ac:dyDescent="0.2">
      <c r="A885" s="175" t="s">
        <v>402</v>
      </c>
      <c r="B885" s="164" t="s">
        <v>26</v>
      </c>
      <c r="C885" s="165" t="s">
        <v>368</v>
      </c>
      <c r="D885" s="157"/>
      <c r="E885" s="158"/>
      <c r="F885" s="158"/>
      <c r="G885" s="158"/>
      <c r="H885" s="181" t="str">
        <f t="shared" si="91"/>
        <v/>
      </c>
      <c r="I885" s="221">
        <v>23</v>
      </c>
      <c r="J885" s="131">
        <v>22</v>
      </c>
      <c r="K885" s="131">
        <v>19</v>
      </c>
      <c r="L885" s="167">
        <f t="shared" si="92"/>
        <v>0.86363636363636365</v>
      </c>
      <c r="M885" s="222"/>
      <c r="N885" s="131">
        <v>1</v>
      </c>
      <c r="O885" s="184">
        <f t="shared" si="93"/>
        <v>4.3478260869565216E-2</v>
      </c>
      <c r="P885" s="159">
        <f t="shared" si="94"/>
        <v>23</v>
      </c>
      <c r="Q885" s="160">
        <f t="shared" si="95"/>
        <v>22</v>
      </c>
      <c r="R885" s="160">
        <f t="shared" si="96"/>
        <v>1</v>
      </c>
      <c r="S885" s="176">
        <f t="shared" si="97"/>
        <v>4.3478260869565216E-2</v>
      </c>
      <c r="T885" s="227"/>
    </row>
    <row r="886" spans="1:20" x14ac:dyDescent="0.2">
      <c r="A886" s="175" t="s">
        <v>402</v>
      </c>
      <c r="B886" s="164" t="s">
        <v>26</v>
      </c>
      <c r="C886" s="165" t="s">
        <v>28</v>
      </c>
      <c r="D886" s="157"/>
      <c r="E886" s="158"/>
      <c r="F886" s="158"/>
      <c r="G886" s="158"/>
      <c r="H886" s="181" t="str">
        <f t="shared" si="91"/>
        <v/>
      </c>
      <c r="I886" s="221">
        <v>28</v>
      </c>
      <c r="J886" s="131">
        <v>23</v>
      </c>
      <c r="K886" s="131">
        <v>11</v>
      </c>
      <c r="L886" s="167">
        <f t="shared" si="92"/>
        <v>0.47826086956521741</v>
      </c>
      <c r="M886" s="222"/>
      <c r="N886" s="131">
        <v>5</v>
      </c>
      <c r="O886" s="184">
        <f t="shared" si="93"/>
        <v>0.17857142857142858</v>
      </c>
      <c r="P886" s="159">
        <f t="shared" si="94"/>
        <v>28</v>
      </c>
      <c r="Q886" s="160">
        <f t="shared" si="95"/>
        <v>23</v>
      </c>
      <c r="R886" s="160">
        <f t="shared" si="96"/>
        <v>5</v>
      </c>
      <c r="S886" s="176">
        <f t="shared" si="97"/>
        <v>0.17857142857142858</v>
      </c>
      <c r="T886" s="227"/>
    </row>
    <row r="887" spans="1:20" x14ac:dyDescent="0.2">
      <c r="A887" s="175" t="s">
        <v>402</v>
      </c>
      <c r="B887" s="164" t="s">
        <v>26</v>
      </c>
      <c r="C887" s="165" t="s">
        <v>29</v>
      </c>
      <c r="D887" s="157"/>
      <c r="E887" s="158"/>
      <c r="F887" s="158"/>
      <c r="G887" s="158"/>
      <c r="H887" s="181" t="str">
        <f t="shared" si="91"/>
        <v/>
      </c>
      <c r="I887" s="221">
        <v>167</v>
      </c>
      <c r="J887" s="131">
        <v>120</v>
      </c>
      <c r="K887" s="131">
        <v>49</v>
      </c>
      <c r="L887" s="167">
        <f t="shared" si="92"/>
        <v>0.40833333333333333</v>
      </c>
      <c r="M887" s="222"/>
      <c r="N887" s="131">
        <v>47</v>
      </c>
      <c r="O887" s="184">
        <f t="shared" si="93"/>
        <v>0.28143712574850299</v>
      </c>
      <c r="P887" s="159">
        <f t="shared" si="94"/>
        <v>167</v>
      </c>
      <c r="Q887" s="160">
        <f t="shared" si="95"/>
        <v>120</v>
      </c>
      <c r="R887" s="160">
        <f t="shared" si="96"/>
        <v>47</v>
      </c>
      <c r="S887" s="176">
        <f t="shared" si="97"/>
        <v>0.28143712574850299</v>
      </c>
      <c r="T887" s="227"/>
    </row>
    <row r="888" spans="1:20" x14ac:dyDescent="0.2">
      <c r="A888" s="175" t="s">
        <v>402</v>
      </c>
      <c r="B888" s="164" t="s">
        <v>30</v>
      </c>
      <c r="C888" s="165" t="s">
        <v>31</v>
      </c>
      <c r="D888" s="157"/>
      <c r="E888" s="158"/>
      <c r="F888" s="158"/>
      <c r="G888" s="158"/>
      <c r="H888" s="181" t="str">
        <f t="shared" si="91"/>
        <v/>
      </c>
      <c r="I888" s="221">
        <v>227</v>
      </c>
      <c r="J888" s="131">
        <v>209</v>
      </c>
      <c r="K888" s="131">
        <v>140</v>
      </c>
      <c r="L888" s="167">
        <f t="shared" si="92"/>
        <v>0.66985645933014359</v>
      </c>
      <c r="M888" s="222">
        <v>1</v>
      </c>
      <c r="N888" s="131">
        <v>17</v>
      </c>
      <c r="O888" s="184">
        <f t="shared" si="93"/>
        <v>7.4889867841409691E-2</v>
      </c>
      <c r="P888" s="159">
        <f t="shared" si="94"/>
        <v>227</v>
      </c>
      <c r="Q888" s="160">
        <f t="shared" si="95"/>
        <v>210</v>
      </c>
      <c r="R888" s="160">
        <f t="shared" si="96"/>
        <v>17</v>
      </c>
      <c r="S888" s="176">
        <f t="shared" si="97"/>
        <v>7.4889867841409691E-2</v>
      </c>
      <c r="T888" s="227"/>
    </row>
    <row r="889" spans="1:20" x14ac:dyDescent="0.2">
      <c r="A889" s="175" t="s">
        <v>402</v>
      </c>
      <c r="B889" s="164" t="s">
        <v>32</v>
      </c>
      <c r="C889" s="165" t="s">
        <v>263</v>
      </c>
      <c r="D889" s="157"/>
      <c r="E889" s="158"/>
      <c r="F889" s="158"/>
      <c r="G889" s="158"/>
      <c r="H889" s="181" t="str">
        <f t="shared" si="91"/>
        <v/>
      </c>
      <c r="I889" s="221">
        <v>5875</v>
      </c>
      <c r="J889" s="131">
        <v>3591</v>
      </c>
      <c r="K889" s="131">
        <v>1336</v>
      </c>
      <c r="L889" s="167">
        <f t="shared" si="92"/>
        <v>0.37204121414647728</v>
      </c>
      <c r="M889" s="222">
        <v>13</v>
      </c>
      <c r="N889" s="131">
        <v>2271</v>
      </c>
      <c r="O889" s="184">
        <f t="shared" si="93"/>
        <v>0.38655319148936168</v>
      </c>
      <c r="P889" s="159">
        <f t="shared" si="94"/>
        <v>5875</v>
      </c>
      <c r="Q889" s="160">
        <f t="shared" si="95"/>
        <v>3604</v>
      </c>
      <c r="R889" s="160">
        <f t="shared" si="96"/>
        <v>2271</v>
      </c>
      <c r="S889" s="176">
        <f t="shared" si="97"/>
        <v>0.38655319148936168</v>
      </c>
      <c r="T889" s="227"/>
    </row>
    <row r="890" spans="1:20" x14ac:dyDescent="0.2">
      <c r="A890" s="175" t="s">
        <v>402</v>
      </c>
      <c r="B890" s="164" t="s">
        <v>33</v>
      </c>
      <c r="C890" s="165" t="s">
        <v>264</v>
      </c>
      <c r="D890" s="157"/>
      <c r="E890" s="158"/>
      <c r="F890" s="158"/>
      <c r="G890" s="158"/>
      <c r="H890" s="181" t="str">
        <f t="shared" si="91"/>
        <v/>
      </c>
      <c r="I890" s="221">
        <v>1039</v>
      </c>
      <c r="J890" s="131">
        <v>1025</v>
      </c>
      <c r="K890" s="131">
        <v>1008</v>
      </c>
      <c r="L890" s="167">
        <f t="shared" si="92"/>
        <v>0.98341463414634145</v>
      </c>
      <c r="M890" s="222">
        <v>3</v>
      </c>
      <c r="N890" s="131">
        <v>11</v>
      </c>
      <c r="O890" s="184">
        <f t="shared" si="93"/>
        <v>1.0587102983638113E-2</v>
      </c>
      <c r="P890" s="159">
        <f t="shared" si="94"/>
        <v>1039</v>
      </c>
      <c r="Q890" s="160">
        <f t="shared" si="95"/>
        <v>1028</v>
      </c>
      <c r="R890" s="160">
        <f t="shared" si="96"/>
        <v>11</v>
      </c>
      <c r="S890" s="176">
        <f t="shared" si="97"/>
        <v>1.0587102983638113E-2</v>
      </c>
      <c r="T890" s="227"/>
    </row>
    <row r="891" spans="1:20" x14ac:dyDescent="0.2">
      <c r="A891" s="175" t="s">
        <v>402</v>
      </c>
      <c r="B891" s="164" t="s">
        <v>33</v>
      </c>
      <c r="C891" s="165" t="s">
        <v>34</v>
      </c>
      <c r="D891" s="157"/>
      <c r="E891" s="158"/>
      <c r="F891" s="158"/>
      <c r="G891" s="158"/>
      <c r="H891" s="181" t="str">
        <f t="shared" si="91"/>
        <v/>
      </c>
      <c r="I891" s="221">
        <v>224</v>
      </c>
      <c r="J891" s="131">
        <v>222</v>
      </c>
      <c r="K891" s="131">
        <v>222</v>
      </c>
      <c r="L891" s="167">
        <f t="shared" si="92"/>
        <v>1</v>
      </c>
      <c r="M891" s="222"/>
      <c r="N891" s="131">
        <v>2</v>
      </c>
      <c r="O891" s="184">
        <f t="shared" si="93"/>
        <v>8.9285714285714281E-3</v>
      </c>
      <c r="P891" s="159">
        <f t="shared" si="94"/>
        <v>224</v>
      </c>
      <c r="Q891" s="160">
        <f t="shared" si="95"/>
        <v>222</v>
      </c>
      <c r="R891" s="160">
        <f t="shared" si="96"/>
        <v>2</v>
      </c>
      <c r="S891" s="176">
        <f t="shared" si="97"/>
        <v>8.9285714285714281E-3</v>
      </c>
      <c r="T891" s="227"/>
    </row>
    <row r="892" spans="1:20" x14ac:dyDescent="0.2">
      <c r="A892" s="175" t="s">
        <v>402</v>
      </c>
      <c r="B892" s="164" t="s">
        <v>33</v>
      </c>
      <c r="C892" s="165" t="s">
        <v>35</v>
      </c>
      <c r="D892" s="157"/>
      <c r="E892" s="158"/>
      <c r="F892" s="158"/>
      <c r="G892" s="158"/>
      <c r="H892" s="181" t="str">
        <f t="shared" si="91"/>
        <v/>
      </c>
      <c r="I892" s="221">
        <v>1590</v>
      </c>
      <c r="J892" s="131">
        <v>1578</v>
      </c>
      <c r="K892" s="131">
        <v>1057</v>
      </c>
      <c r="L892" s="167">
        <f t="shared" si="92"/>
        <v>0.66983523447401772</v>
      </c>
      <c r="M892" s="222"/>
      <c r="N892" s="131">
        <v>12</v>
      </c>
      <c r="O892" s="184">
        <f t="shared" si="93"/>
        <v>7.5471698113207548E-3</v>
      </c>
      <c r="P892" s="159">
        <f t="shared" si="94"/>
        <v>1590</v>
      </c>
      <c r="Q892" s="160">
        <f t="shared" si="95"/>
        <v>1578</v>
      </c>
      <c r="R892" s="160">
        <f t="shared" si="96"/>
        <v>12</v>
      </c>
      <c r="S892" s="176">
        <f t="shared" si="97"/>
        <v>7.5471698113207548E-3</v>
      </c>
      <c r="T892" s="227"/>
    </row>
    <row r="893" spans="1:20" x14ac:dyDescent="0.2">
      <c r="A893" s="175" t="s">
        <v>402</v>
      </c>
      <c r="B893" s="164" t="s">
        <v>33</v>
      </c>
      <c r="C893" s="165" t="s">
        <v>36</v>
      </c>
      <c r="D893" s="157"/>
      <c r="E893" s="158"/>
      <c r="F893" s="158"/>
      <c r="G893" s="158"/>
      <c r="H893" s="181" t="str">
        <f t="shared" si="91"/>
        <v/>
      </c>
      <c r="I893" s="221">
        <v>658</v>
      </c>
      <c r="J893" s="131">
        <v>653</v>
      </c>
      <c r="K893" s="131">
        <v>121</v>
      </c>
      <c r="L893" s="167">
        <f t="shared" si="92"/>
        <v>0.18529862174578868</v>
      </c>
      <c r="M893" s="222"/>
      <c r="N893" s="131">
        <v>5</v>
      </c>
      <c r="O893" s="184">
        <f t="shared" si="93"/>
        <v>7.5987841945288756E-3</v>
      </c>
      <c r="P893" s="159">
        <f t="shared" si="94"/>
        <v>658</v>
      </c>
      <c r="Q893" s="160">
        <f t="shared" si="95"/>
        <v>653</v>
      </c>
      <c r="R893" s="160">
        <f t="shared" si="96"/>
        <v>5</v>
      </c>
      <c r="S893" s="176">
        <f t="shared" si="97"/>
        <v>7.5987841945288756E-3</v>
      </c>
      <c r="T893" s="227"/>
    </row>
    <row r="894" spans="1:20" ht="29" x14ac:dyDescent="0.2">
      <c r="A894" s="175" t="s">
        <v>402</v>
      </c>
      <c r="B894" s="164" t="s">
        <v>38</v>
      </c>
      <c r="C894" s="165" t="s">
        <v>39</v>
      </c>
      <c r="D894" s="157"/>
      <c r="E894" s="158"/>
      <c r="F894" s="158"/>
      <c r="G894" s="158"/>
      <c r="H894" s="181" t="str">
        <f t="shared" si="91"/>
        <v/>
      </c>
      <c r="I894" s="221">
        <v>371</v>
      </c>
      <c r="J894" s="131">
        <v>369</v>
      </c>
      <c r="K894" s="131">
        <v>362</v>
      </c>
      <c r="L894" s="167">
        <f t="shared" si="92"/>
        <v>0.98102981029810299</v>
      </c>
      <c r="M894" s="222"/>
      <c r="N894" s="131">
        <v>2</v>
      </c>
      <c r="O894" s="184">
        <f t="shared" si="93"/>
        <v>5.3908355795148251E-3</v>
      </c>
      <c r="P894" s="159">
        <f t="shared" si="94"/>
        <v>371</v>
      </c>
      <c r="Q894" s="160">
        <f t="shared" si="95"/>
        <v>369</v>
      </c>
      <c r="R894" s="160">
        <f t="shared" si="96"/>
        <v>2</v>
      </c>
      <c r="S894" s="176">
        <f t="shared" si="97"/>
        <v>5.3908355795148251E-3</v>
      </c>
      <c r="T894" s="227"/>
    </row>
    <row r="895" spans="1:20" x14ac:dyDescent="0.2">
      <c r="A895" s="175" t="s">
        <v>402</v>
      </c>
      <c r="B895" s="164" t="s">
        <v>40</v>
      </c>
      <c r="C895" s="165" t="s">
        <v>41</v>
      </c>
      <c r="D895" s="157"/>
      <c r="E895" s="158"/>
      <c r="F895" s="158"/>
      <c r="G895" s="158"/>
      <c r="H895" s="181" t="str">
        <f t="shared" si="91"/>
        <v/>
      </c>
      <c r="I895" s="221">
        <v>62850</v>
      </c>
      <c r="J895" s="131">
        <v>60718</v>
      </c>
      <c r="K895" s="131">
        <v>39195</v>
      </c>
      <c r="L895" s="167">
        <f t="shared" si="92"/>
        <v>0.64552521492802795</v>
      </c>
      <c r="M895" s="222">
        <v>6</v>
      </c>
      <c r="N895" s="131">
        <v>2126</v>
      </c>
      <c r="O895" s="184">
        <f t="shared" si="93"/>
        <v>3.3826571201272873E-2</v>
      </c>
      <c r="P895" s="159">
        <f t="shared" si="94"/>
        <v>62850</v>
      </c>
      <c r="Q895" s="160">
        <f t="shared" si="95"/>
        <v>60724</v>
      </c>
      <c r="R895" s="160">
        <f t="shared" si="96"/>
        <v>2126</v>
      </c>
      <c r="S895" s="176">
        <f t="shared" si="97"/>
        <v>3.3826571201272873E-2</v>
      </c>
      <c r="T895" s="227"/>
    </row>
    <row r="896" spans="1:20" x14ac:dyDescent="0.2">
      <c r="A896" s="175" t="s">
        <v>402</v>
      </c>
      <c r="B896" s="164" t="s">
        <v>40</v>
      </c>
      <c r="C896" s="165" t="s">
        <v>42</v>
      </c>
      <c r="D896" s="157"/>
      <c r="E896" s="158"/>
      <c r="F896" s="158"/>
      <c r="G896" s="158"/>
      <c r="H896" s="181" t="str">
        <f t="shared" si="91"/>
        <v/>
      </c>
      <c r="I896" s="221">
        <v>19238</v>
      </c>
      <c r="J896" s="131">
        <v>18390</v>
      </c>
      <c r="K896" s="131">
        <v>16580</v>
      </c>
      <c r="L896" s="167">
        <f t="shared" si="92"/>
        <v>0.90157694399129962</v>
      </c>
      <c r="M896" s="222"/>
      <c r="N896" s="131">
        <v>848</v>
      </c>
      <c r="O896" s="184">
        <f t="shared" si="93"/>
        <v>4.4079426135772946E-2</v>
      </c>
      <c r="P896" s="159">
        <f t="shared" si="94"/>
        <v>19238</v>
      </c>
      <c r="Q896" s="160">
        <f t="shared" si="95"/>
        <v>18390</v>
      </c>
      <c r="R896" s="160">
        <f t="shared" si="96"/>
        <v>848</v>
      </c>
      <c r="S896" s="176">
        <f t="shared" si="97"/>
        <v>4.4079426135772946E-2</v>
      </c>
      <c r="T896" s="227"/>
    </row>
    <row r="897" spans="1:20" ht="29" x14ac:dyDescent="0.2">
      <c r="A897" s="175" t="s">
        <v>402</v>
      </c>
      <c r="B897" s="164" t="s">
        <v>40</v>
      </c>
      <c r="C897" s="165" t="s">
        <v>43</v>
      </c>
      <c r="D897" s="157"/>
      <c r="E897" s="158"/>
      <c r="F897" s="158"/>
      <c r="G897" s="158"/>
      <c r="H897" s="181" t="str">
        <f t="shared" si="91"/>
        <v/>
      </c>
      <c r="I897" s="221">
        <v>36512</v>
      </c>
      <c r="J897" s="131">
        <v>33451</v>
      </c>
      <c r="K897" s="131">
        <v>23120</v>
      </c>
      <c r="L897" s="167">
        <f t="shared" si="92"/>
        <v>0.69116020447819193</v>
      </c>
      <c r="M897" s="222"/>
      <c r="N897" s="131">
        <v>3061</v>
      </c>
      <c r="O897" s="184">
        <f t="shared" si="93"/>
        <v>8.3835451358457491E-2</v>
      </c>
      <c r="P897" s="159">
        <f t="shared" si="94"/>
        <v>36512</v>
      </c>
      <c r="Q897" s="160">
        <f t="shared" si="95"/>
        <v>33451</v>
      </c>
      <c r="R897" s="160">
        <f t="shared" si="96"/>
        <v>3061</v>
      </c>
      <c r="S897" s="176">
        <f t="shared" si="97"/>
        <v>8.3835451358457491E-2</v>
      </c>
      <c r="T897" s="227"/>
    </row>
    <row r="898" spans="1:20" x14ac:dyDescent="0.2">
      <c r="A898" s="175" t="s">
        <v>402</v>
      </c>
      <c r="B898" s="164" t="s">
        <v>40</v>
      </c>
      <c r="C898" s="165" t="s">
        <v>44</v>
      </c>
      <c r="D898" s="157"/>
      <c r="E898" s="158"/>
      <c r="F898" s="158"/>
      <c r="G898" s="158"/>
      <c r="H898" s="181" t="str">
        <f t="shared" ref="H898:H961" si="98">IF((E898+G898)&lt;&gt;0,G898/(E898+G898),"")</f>
        <v/>
      </c>
      <c r="I898" s="221">
        <v>25048</v>
      </c>
      <c r="J898" s="131">
        <v>23596</v>
      </c>
      <c r="K898" s="131">
        <v>6110</v>
      </c>
      <c r="L898" s="167">
        <f t="shared" ref="L898:L961" si="99">IF(J898&lt;&gt;0,K898/J898,"")</f>
        <v>0.25894219359213427</v>
      </c>
      <c r="M898" s="222">
        <v>166</v>
      </c>
      <c r="N898" s="131">
        <v>1286</v>
      </c>
      <c r="O898" s="184">
        <f t="shared" ref="O898:O961" si="100">IF((J898+M898+N898)&lt;&gt;0,N898/(J898+M898+N898),"")</f>
        <v>5.1341424465027145E-2</v>
      </c>
      <c r="P898" s="159">
        <f t="shared" ref="P898:P961" si="101">IF(SUM(D898,I898)&gt;0,SUM(D898,I898),"")</f>
        <v>25048</v>
      </c>
      <c r="Q898" s="160">
        <f t="shared" ref="Q898:Q961" si="102">IF(SUM(E898,J898, M898)&gt;0,SUM(E898,J898, M898),"")</f>
        <v>23762</v>
      </c>
      <c r="R898" s="160">
        <f t="shared" ref="R898:R961" si="103">IF(SUM(G898,N898)&gt;0,SUM(G898,N898),"")</f>
        <v>1286</v>
      </c>
      <c r="S898" s="176">
        <f t="shared" ref="S898:S961" si="104">IFERROR(IF((Q898+R898)&lt;&gt;0,R898/(Q898+R898),""),"")</f>
        <v>5.1341424465027145E-2</v>
      </c>
      <c r="T898" s="227"/>
    </row>
    <row r="899" spans="1:20" x14ac:dyDescent="0.2">
      <c r="A899" s="175" t="s">
        <v>402</v>
      </c>
      <c r="B899" s="164" t="s">
        <v>45</v>
      </c>
      <c r="C899" s="165" t="s">
        <v>46</v>
      </c>
      <c r="D899" s="157"/>
      <c r="E899" s="158"/>
      <c r="F899" s="158"/>
      <c r="G899" s="158"/>
      <c r="H899" s="181" t="str">
        <f t="shared" si="98"/>
        <v/>
      </c>
      <c r="I899" s="221">
        <v>40</v>
      </c>
      <c r="J899" s="131">
        <v>38</v>
      </c>
      <c r="K899" s="131">
        <v>37</v>
      </c>
      <c r="L899" s="167">
        <f t="shared" si="99"/>
        <v>0.97368421052631582</v>
      </c>
      <c r="M899" s="222"/>
      <c r="N899" s="131">
        <v>2</v>
      </c>
      <c r="O899" s="184">
        <f t="shared" si="100"/>
        <v>0.05</v>
      </c>
      <c r="P899" s="159">
        <f t="shared" si="101"/>
        <v>40</v>
      </c>
      <c r="Q899" s="160">
        <f t="shared" si="102"/>
        <v>38</v>
      </c>
      <c r="R899" s="160">
        <f t="shared" si="103"/>
        <v>2</v>
      </c>
      <c r="S899" s="176">
        <f t="shared" si="104"/>
        <v>0.05</v>
      </c>
      <c r="T899" s="227"/>
    </row>
    <row r="900" spans="1:20" ht="29" x14ac:dyDescent="0.2">
      <c r="A900" s="175" t="s">
        <v>402</v>
      </c>
      <c r="B900" s="164" t="s">
        <v>523</v>
      </c>
      <c r="C900" s="165" t="s">
        <v>330</v>
      </c>
      <c r="D900" s="157"/>
      <c r="E900" s="158"/>
      <c r="F900" s="158"/>
      <c r="G900" s="158"/>
      <c r="H900" s="181" t="str">
        <f t="shared" si="98"/>
        <v/>
      </c>
      <c r="I900" s="221">
        <v>1047</v>
      </c>
      <c r="J900" s="131">
        <v>532</v>
      </c>
      <c r="K900" s="131">
        <v>304</v>
      </c>
      <c r="L900" s="167">
        <f t="shared" si="99"/>
        <v>0.5714285714285714</v>
      </c>
      <c r="M900" s="222">
        <v>135</v>
      </c>
      <c r="N900" s="131">
        <v>380</v>
      </c>
      <c r="O900" s="184">
        <f t="shared" si="100"/>
        <v>0.3629417382999045</v>
      </c>
      <c r="P900" s="159">
        <f t="shared" si="101"/>
        <v>1047</v>
      </c>
      <c r="Q900" s="160">
        <f t="shared" si="102"/>
        <v>667</v>
      </c>
      <c r="R900" s="160">
        <f t="shared" si="103"/>
        <v>380</v>
      </c>
      <c r="S900" s="176">
        <f t="shared" si="104"/>
        <v>0.3629417382999045</v>
      </c>
      <c r="T900" s="227"/>
    </row>
    <row r="901" spans="1:20" ht="43" x14ac:dyDescent="0.2">
      <c r="A901" s="175" t="s">
        <v>402</v>
      </c>
      <c r="B901" s="164" t="s">
        <v>522</v>
      </c>
      <c r="C901" s="165" t="s">
        <v>47</v>
      </c>
      <c r="D901" s="157"/>
      <c r="E901" s="158"/>
      <c r="F901" s="158"/>
      <c r="G901" s="158"/>
      <c r="H901" s="181" t="str">
        <f t="shared" si="98"/>
        <v/>
      </c>
      <c r="I901" s="221">
        <v>1316</v>
      </c>
      <c r="J901" s="131">
        <v>985</v>
      </c>
      <c r="K901" s="131">
        <v>668</v>
      </c>
      <c r="L901" s="167">
        <f t="shared" si="99"/>
        <v>0.67817258883248732</v>
      </c>
      <c r="M901" s="222">
        <v>74</v>
      </c>
      <c r="N901" s="131">
        <v>257</v>
      </c>
      <c r="O901" s="184">
        <f t="shared" si="100"/>
        <v>0.19528875379939209</v>
      </c>
      <c r="P901" s="159">
        <f t="shared" si="101"/>
        <v>1316</v>
      </c>
      <c r="Q901" s="160">
        <f t="shared" si="102"/>
        <v>1059</v>
      </c>
      <c r="R901" s="160">
        <f t="shared" si="103"/>
        <v>257</v>
      </c>
      <c r="S901" s="176">
        <f t="shared" si="104"/>
        <v>0.19528875379939209</v>
      </c>
      <c r="T901" s="227"/>
    </row>
    <row r="902" spans="1:20" x14ac:dyDescent="0.2">
      <c r="A902" s="175" t="s">
        <v>402</v>
      </c>
      <c r="B902" s="164" t="s">
        <v>48</v>
      </c>
      <c r="C902" s="165" t="s">
        <v>49</v>
      </c>
      <c r="D902" s="157"/>
      <c r="E902" s="158"/>
      <c r="F902" s="158"/>
      <c r="G902" s="158"/>
      <c r="H902" s="181" t="str">
        <f t="shared" si="98"/>
        <v/>
      </c>
      <c r="I902" s="221">
        <v>21</v>
      </c>
      <c r="J902" s="131">
        <v>21</v>
      </c>
      <c r="K902" s="131">
        <v>20</v>
      </c>
      <c r="L902" s="167">
        <f t="shared" si="99"/>
        <v>0.95238095238095233</v>
      </c>
      <c r="M902" s="222"/>
      <c r="N902" s="131"/>
      <c r="O902" s="184">
        <f t="shared" si="100"/>
        <v>0</v>
      </c>
      <c r="P902" s="159">
        <f t="shared" si="101"/>
        <v>21</v>
      </c>
      <c r="Q902" s="160">
        <f t="shared" si="102"/>
        <v>21</v>
      </c>
      <c r="R902" s="160" t="str">
        <f t="shared" si="103"/>
        <v/>
      </c>
      <c r="S902" s="176" t="str">
        <f t="shared" si="104"/>
        <v/>
      </c>
      <c r="T902" s="227"/>
    </row>
    <row r="903" spans="1:20" x14ac:dyDescent="0.2">
      <c r="A903" s="175" t="s">
        <v>402</v>
      </c>
      <c r="B903" s="164" t="s">
        <v>50</v>
      </c>
      <c r="C903" s="165" t="s">
        <v>394</v>
      </c>
      <c r="D903" s="157"/>
      <c r="E903" s="158"/>
      <c r="F903" s="158"/>
      <c r="G903" s="158"/>
      <c r="H903" s="181" t="str">
        <f t="shared" si="98"/>
        <v/>
      </c>
      <c r="I903" s="221">
        <v>3647</v>
      </c>
      <c r="J903" s="131">
        <v>2105</v>
      </c>
      <c r="K903" s="131">
        <v>1600</v>
      </c>
      <c r="L903" s="167">
        <f t="shared" si="99"/>
        <v>0.76009501187648454</v>
      </c>
      <c r="M903" s="222">
        <v>2</v>
      </c>
      <c r="N903" s="131">
        <v>1540</v>
      </c>
      <c r="O903" s="184">
        <f t="shared" si="100"/>
        <v>0.42226487523992323</v>
      </c>
      <c r="P903" s="159">
        <f t="shared" si="101"/>
        <v>3647</v>
      </c>
      <c r="Q903" s="160">
        <f t="shared" si="102"/>
        <v>2107</v>
      </c>
      <c r="R903" s="160">
        <f t="shared" si="103"/>
        <v>1540</v>
      </c>
      <c r="S903" s="176">
        <f t="shared" si="104"/>
        <v>0.42226487523992323</v>
      </c>
      <c r="T903" s="227"/>
    </row>
    <row r="904" spans="1:20" x14ac:dyDescent="0.2">
      <c r="A904" s="175" t="s">
        <v>402</v>
      </c>
      <c r="B904" s="164" t="s">
        <v>51</v>
      </c>
      <c r="C904" s="165" t="s">
        <v>52</v>
      </c>
      <c r="D904" s="157"/>
      <c r="E904" s="158"/>
      <c r="F904" s="158"/>
      <c r="G904" s="158"/>
      <c r="H904" s="181" t="str">
        <f t="shared" si="98"/>
        <v/>
      </c>
      <c r="I904" s="221">
        <v>1</v>
      </c>
      <c r="J904" s="131">
        <v>1</v>
      </c>
      <c r="K904" s="131">
        <v>1</v>
      </c>
      <c r="L904" s="167">
        <f t="shared" si="99"/>
        <v>1</v>
      </c>
      <c r="M904" s="222"/>
      <c r="N904" s="131"/>
      <c r="O904" s="184">
        <f t="shared" si="100"/>
        <v>0</v>
      </c>
      <c r="P904" s="159">
        <f t="shared" si="101"/>
        <v>1</v>
      </c>
      <c r="Q904" s="160">
        <f t="shared" si="102"/>
        <v>1</v>
      </c>
      <c r="R904" s="160" t="str">
        <f t="shared" si="103"/>
        <v/>
      </c>
      <c r="S904" s="176" t="str">
        <f t="shared" si="104"/>
        <v/>
      </c>
      <c r="T904" s="227"/>
    </row>
    <row r="905" spans="1:20" x14ac:dyDescent="0.2">
      <c r="A905" s="175" t="s">
        <v>402</v>
      </c>
      <c r="B905" s="164" t="s">
        <v>53</v>
      </c>
      <c r="C905" s="165" t="s">
        <v>54</v>
      </c>
      <c r="D905" s="157"/>
      <c r="E905" s="158"/>
      <c r="F905" s="158"/>
      <c r="G905" s="158"/>
      <c r="H905" s="181" t="str">
        <f t="shared" si="98"/>
        <v/>
      </c>
      <c r="I905" s="221">
        <v>6734</v>
      </c>
      <c r="J905" s="131">
        <v>5161</v>
      </c>
      <c r="K905" s="131">
        <v>3800</v>
      </c>
      <c r="L905" s="167">
        <f t="shared" si="99"/>
        <v>0.7362914163921721</v>
      </c>
      <c r="M905" s="222">
        <v>7</v>
      </c>
      <c r="N905" s="131">
        <v>1566</v>
      </c>
      <c r="O905" s="184">
        <f t="shared" si="100"/>
        <v>0.23255123255123256</v>
      </c>
      <c r="P905" s="159">
        <f t="shared" si="101"/>
        <v>6734</v>
      </c>
      <c r="Q905" s="160">
        <f t="shared" si="102"/>
        <v>5168</v>
      </c>
      <c r="R905" s="160">
        <f t="shared" si="103"/>
        <v>1566</v>
      </c>
      <c r="S905" s="176">
        <f t="shared" si="104"/>
        <v>0.23255123255123256</v>
      </c>
      <c r="T905" s="227"/>
    </row>
    <row r="906" spans="1:20" x14ac:dyDescent="0.2">
      <c r="A906" s="175" t="s">
        <v>402</v>
      </c>
      <c r="B906" s="164" t="s">
        <v>55</v>
      </c>
      <c r="C906" s="165" t="s">
        <v>56</v>
      </c>
      <c r="D906" s="157"/>
      <c r="E906" s="158"/>
      <c r="F906" s="158"/>
      <c r="G906" s="158"/>
      <c r="H906" s="181" t="str">
        <f t="shared" si="98"/>
        <v/>
      </c>
      <c r="I906" s="221">
        <v>1238</v>
      </c>
      <c r="J906" s="131">
        <v>1193</v>
      </c>
      <c r="K906" s="131">
        <v>878</v>
      </c>
      <c r="L906" s="167">
        <f t="shared" si="99"/>
        <v>0.73595976529756912</v>
      </c>
      <c r="M906" s="222">
        <v>1</v>
      </c>
      <c r="N906" s="131">
        <v>44</v>
      </c>
      <c r="O906" s="184">
        <f t="shared" si="100"/>
        <v>3.5541195476575124E-2</v>
      </c>
      <c r="P906" s="159">
        <f t="shared" si="101"/>
        <v>1238</v>
      </c>
      <c r="Q906" s="160">
        <f t="shared" si="102"/>
        <v>1194</v>
      </c>
      <c r="R906" s="160">
        <f t="shared" si="103"/>
        <v>44</v>
      </c>
      <c r="S906" s="176">
        <f t="shared" si="104"/>
        <v>3.5541195476575124E-2</v>
      </c>
      <c r="T906" s="227"/>
    </row>
    <row r="907" spans="1:20" x14ac:dyDescent="0.2">
      <c r="A907" s="175" t="s">
        <v>402</v>
      </c>
      <c r="B907" s="164" t="s">
        <v>59</v>
      </c>
      <c r="C907" s="165" t="s">
        <v>266</v>
      </c>
      <c r="D907" s="157"/>
      <c r="E907" s="158"/>
      <c r="F907" s="158"/>
      <c r="G907" s="158"/>
      <c r="H907" s="181" t="str">
        <f t="shared" si="98"/>
        <v/>
      </c>
      <c r="I907" s="221">
        <v>6</v>
      </c>
      <c r="J907" s="131">
        <v>6</v>
      </c>
      <c r="K907" s="131">
        <v>5</v>
      </c>
      <c r="L907" s="167">
        <f t="shared" si="99"/>
        <v>0.83333333333333337</v>
      </c>
      <c r="M907" s="222"/>
      <c r="N907" s="131"/>
      <c r="O907" s="184">
        <f t="shared" si="100"/>
        <v>0</v>
      </c>
      <c r="P907" s="159">
        <f t="shared" si="101"/>
        <v>6</v>
      </c>
      <c r="Q907" s="160">
        <f t="shared" si="102"/>
        <v>6</v>
      </c>
      <c r="R907" s="160" t="str">
        <f t="shared" si="103"/>
        <v/>
      </c>
      <c r="S907" s="176" t="str">
        <f t="shared" si="104"/>
        <v/>
      </c>
      <c r="T907" s="227"/>
    </row>
    <row r="908" spans="1:20" ht="29" x14ac:dyDescent="0.2">
      <c r="A908" s="175" t="s">
        <v>402</v>
      </c>
      <c r="B908" s="164" t="s">
        <v>60</v>
      </c>
      <c r="C908" s="165" t="s">
        <v>61</v>
      </c>
      <c r="D908" s="157">
        <v>3</v>
      </c>
      <c r="E908" s="158"/>
      <c r="F908" s="158"/>
      <c r="G908" s="158">
        <v>3</v>
      </c>
      <c r="H908" s="181">
        <f t="shared" si="98"/>
        <v>1</v>
      </c>
      <c r="I908" s="221">
        <v>7314</v>
      </c>
      <c r="J908" s="131">
        <v>4117</v>
      </c>
      <c r="K908" s="131">
        <v>1476</v>
      </c>
      <c r="L908" s="167">
        <f t="shared" si="99"/>
        <v>0.35851348068982269</v>
      </c>
      <c r="M908" s="222">
        <v>1</v>
      </c>
      <c r="N908" s="131">
        <v>3196</v>
      </c>
      <c r="O908" s="184">
        <f t="shared" si="100"/>
        <v>0.43697019414820892</v>
      </c>
      <c r="P908" s="159">
        <f t="shared" si="101"/>
        <v>7317</v>
      </c>
      <c r="Q908" s="160">
        <f t="shared" si="102"/>
        <v>4118</v>
      </c>
      <c r="R908" s="160">
        <f t="shared" si="103"/>
        <v>3199</v>
      </c>
      <c r="S908" s="176">
        <f t="shared" si="104"/>
        <v>0.43720103867705346</v>
      </c>
      <c r="T908" s="227"/>
    </row>
    <row r="909" spans="1:20" x14ac:dyDescent="0.2">
      <c r="A909" s="175" t="s">
        <v>402</v>
      </c>
      <c r="B909" s="164" t="s">
        <v>62</v>
      </c>
      <c r="C909" s="165" t="s">
        <v>267</v>
      </c>
      <c r="D909" s="157"/>
      <c r="E909" s="158"/>
      <c r="F909" s="158"/>
      <c r="G909" s="158"/>
      <c r="H909" s="181" t="str">
        <f t="shared" si="98"/>
        <v/>
      </c>
      <c r="I909" s="221">
        <v>11011</v>
      </c>
      <c r="J909" s="131">
        <v>7793</v>
      </c>
      <c r="K909" s="131">
        <v>7793</v>
      </c>
      <c r="L909" s="167">
        <f t="shared" si="99"/>
        <v>1</v>
      </c>
      <c r="M909" s="222">
        <v>3</v>
      </c>
      <c r="N909" s="131">
        <v>3215</v>
      </c>
      <c r="O909" s="184">
        <f t="shared" si="100"/>
        <v>0.2919807465262011</v>
      </c>
      <c r="P909" s="159">
        <f t="shared" si="101"/>
        <v>11011</v>
      </c>
      <c r="Q909" s="160">
        <f t="shared" si="102"/>
        <v>7796</v>
      </c>
      <c r="R909" s="160">
        <f t="shared" si="103"/>
        <v>3215</v>
      </c>
      <c r="S909" s="176">
        <f t="shared" si="104"/>
        <v>0.2919807465262011</v>
      </c>
      <c r="T909" s="227"/>
    </row>
    <row r="910" spans="1:20" x14ac:dyDescent="0.2">
      <c r="A910" s="175" t="s">
        <v>402</v>
      </c>
      <c r="B910" s="164" t="s">
        <v>63</v>
      </c>
      <c r="C910" s="165" t="s">
        <v>64</v>
      </c>
      <c r="D910" s="157"/>
      <c r="E910" s="158"/>
      <c r="F910" s="158"/>
      <c r="G910" s="158"/>
      <c r="H910" s="181" t="str">
        <f t="shared" si="98"/>
        <v/>
      </c>
      <c r="I910" s="221">
        <v>17566</v>
      </c>
      <c r="J910" s="131">
        <v>13039</v>
      </c>
      <c r="K910" s="131">
        <v>7668</v>
      </c>
      <c r="L910" s="167">
        <f t="shared" si="99"/>
        <v>0.58808190812178851</v>
      </c>
      <c r="M910" s="222">
        <v>46</v>
      </c>
      <c r="N910" s="131">
        <v>4481</v>
      </c>
      <c r="O910" s="184">
        <f t="shared" si="100"/>
        <v>0.25509507002163267</v>
      </c>
      <c r="P910" s="159">
        <f t="shared" si="101"/>
        <v>17566</v>
      </c>
      <c r="Q910" s="160">
        <f t="shared" si="102"/>
        <v>13085</v>
      </c>
      <c r="R910" s="160">
        <f t="shared" si="103"/>
        <v>4481</v>
      </c>
      <c r="S910" s="176">
        <f t="shared" si="104"/>
        <v>0.25509507002163267</v>
      </c>
      <c r="T910" s="227"/>
    </row>
    <row r="911" spans="1:20" x14ac:dyDescent="0.2">
      <c r="A911" s="175" t="s">
        <v>402</v>
      </c>
      <c r="B911" s="164" t="s">
        <v>65</v>
      </c>
      <c r="C911" s="165" t="s">
        <v>270</v>
      </c>
      <c r="D911" s="157"/>
      <c r="E911" s="158"/>
      <c r="F911" s="158"/>
      <c r="G911" s="158"/>
      <c r="H911" s="181" t="str">
        <f t="shared" si="98"/>
        <v/>
      </c>
      <c r="I911" s="221">
        <v>17</v>
      </c>
      <c r="J911" s="131">
        <v>16</v>
      </c>
      <c r="K911" s="131">
        <v>13</v>
      </c>
      <c r="L911" s="167">
        <f t="shared" si="99"/>
        <v>0.8125</v>
      </c>
      <c r="M911" s="222"/>
      <c r="N911" s="131">
        <v>1</v>
      </c>
      <c r="O911" s="184">
        <f t="shared" si="100"/>
        <v>5.8823529411764705E-2</v>
      </c>
      <c r="P911" s="159">
        <f t="shared" si="101"/>
        <v>17</v>
      </c>
      <c r="Q911" s="160">
        <f t="shared" si="102"/>
        <v>16</v>
      </c>
      <c r="R911" s="160">
        <f t="shared" si="103"/>
        <v>1</v>
      </c>
      <c r="S911" s="176">
        <f t="shared" si="104"/>
        <v>5.8823529411764705E-2</v>
      </c>
      <c r="T911" s="227"/>
    </row>
    <row r="912" spans="1:20" x14ac:dyDescent="0.2">
      <c r="A912" s="175" t="s">
        <v>402</v>
      </c>
      <c r="B912" s="164" t="s">
        <v>407</v>
      </c>
      <c r="C912" s="165" t="s">
        <v>408</v>
      </c>
      <c r="D912" s="157">
        <v>4</v>
      </c>
      <c r="E912" s="158">
        <v>4</v>
      </c>
      <c r="F912" s="158">
        <v>4</v>
      </c>
      <c r="G912" s="158"/>
      <c r="H912" s="181">
        <f t="shared" si="98"/>
        <v>0</v>
      </c>
      <c r="I912" s="221">
        <v>3317</v>
      </c>
      <c r="J912" s="131">
        <v>2659</v>
      </c>
      <c r="K912" s="131">
        <v>638</v>
      </c>
      <c r="L912" s="167">
        <f t="shared" si="99"/>
        <v>0.23993982700263256</v>
      </c>
      <c r="M912" s="222">
        <v>8</v>
      </c>
      <c r="N912" s="131">
        <v>650</v>
      </c>
      <c r="O912" s="184">
        <f t="shared" si="100"/>
        <v>0.19596020500452216</v>
      </c>
      <c r="P912" s="159">
        <f t="shared" si="101"/>
        <v>3321</v>
      </c>
      <c r="Q912" s="160">
        <f t="shared" si="102"/>
        <v>2671</v>
      </c>
      <c r="R912" s="160">
        <f t="shared" si="103"/>
        <v>650</v>
      </c>
      <c r="S912" s="176">
        <f t="shared" si="104"/>
        <v>0.19572417946401685</v>
      </c>
      <c r="T912" s="227"/>
    </row>
    <row r="913" spans="1:20" x14ac:dyDescent="0.2">
      <c r="A913" s="175" t="s">
        <v>402</v>
      </c>
      <c r="B913" s="164" t="s">
        <v>67</v>
      </c>
      <c r="C913" s="165" t="s">
        <v>68</v>
      </c>
      <c r="D913" s="157">
        <v>1</v>
      </c>
      <c r="E913" s="158"/>
      <c r="F913" s="158"/>
      <c r="G913" s="158">
        <v>1</v>
      </c>
      <c r="H913" s="181">
        <f t="shared" si="98"/>
        <v>1</v>
      </c>
      <c r="I913" s="221">
        <v>5710</v>
      </c>
      <c r="J913" s="131">
        <v>3626</v>
      </c>
      <c r="K913" s="131">
        <v>1428</v>
      </c>
      <c r="L913" s="167">
        <f t="shared" si="99"/>
        <v>0.39382239382239381</v>
      </c>
      <c r="M913" s="222">
        <v>110</v>
      </c>
      <c r="N913" s="131">
        <v>1974</v>
      </c>
      <c r="O913" s="184">
        <f t="shared" si="100"/>
        <v>0.3457092819614711</v>
      </c>
      <c r="P913" s="159">
        <f t="shared" si="101"/>
        <v>5711</v>
      </c>
      <c r="Q913" s="160">
        <f t="shared" si="102"/>
        <v>3736</v>
      </c>
      <c r="R913" s="160">
        <f t="shared" si="103"/>
        <v>1975</v>
      </c>
      <c r="S913" s="176">
        <f t="shared" si="104"/>
        <v>0.34582384871300997</v>
      </c>
      <c r="T913" s="227"/>
    </row>
    <row r="914" spans="1:20" x14ac:dyDescent="0.2">
      <c r="A914" s="175" t="s">
        <v>402</v>
      </c>
      <c r="B914" s="164" t="s">
        <v>69</v>
      </c>
      <c r="C914" s="165" t="s">
        <v>70</v>
      </c>
      <c r="D914" s="157"/>
      <c r="E914" s="158"/>
      <c r="F914" s="158"/>
      <c r="G914" s="158"/>
      <c r="H914" s="181" t="str">
        <f t="shared" si="98"/>
        <v/>
      </c>
      <c r="I914" s="221">
        <v>2</v>
      </c>
      <c r="J914" s="131">
        <v>2</v>
      </c>
      <c r="K914" s="131">
        <v>1</v>
      </c>
      <c r="L914" s="167">
        <f t="shared" si="99"/>
        <v>0.5</v>
      </c>
      <c r="M914" s="222"/>
      <c r="N914" s="131"/>
      <c r="O914" s="184">
        <f t="shared" si="100"/>
        <v>0</v>
      </c>
      <c r="P914" s="159">
        <f t="shared" si="101"/>
        <v>2</v>
      </c>
      <c r="Q914" s="160">
        <f t="shared" si="102"/>
        <v>2</v>
      </c>
      <c r="R914" s="160" t="str">
        <f t="shared" si="103"/>
        <v/>
      </c>
      <c r="S914" s="176" t="str">
        <f t="shared" si="104"/>
        <v/>
      </c>
      <c r="T914" s="227"/>
    </row>
    <row r="915" spans="1:20" x14ac:dyDescent="0.2">
      <c r="A915" s="175" t="s">
        <v>402</v>
      </c>
      <c r="B915" s="164" t="s">
        <v>72</v>
      </c>
      <c r="C915" s="165" t="s">
        <v>244</v>
      </c>
      <c r="D915" s="157"/>
      <c r="E915" s="158"/>
      <c r="F915" s="158"/>
      <c r="G915" s="158"/>
      <c r="H915" s="181" t="str">
        <f t="shared" si="98"/>
        <v/>
      </c>
      <c r="I915" s="221">
        <v>16</v>
      </c>
      <c r="J915" s="131">
        <v>15</v>
      </c>
      <c r="K915" s="131">
        <v>14</v>
      </c>
      <c r="L915" s="167">
        <f t="shared" si="99"/>
        <v>0.93333333333333335</v>
      </c>
      <c r="M915" s="222"/>
      <c r="N915" s="131">
        <v>1</v>
      </c>
      <c r="O915" s="184">
        <f t="shared" si="100"/>
        <v>6.25E-2</v>
      </c>
      <c r="P915" s="159">
        <f t="shared" si="101"/>
        <v>16</v>
      </c>
      <c r="Q915" s="160">
        <f t="shared" si="102"/>
        <v>15</v>
      </c>
      <c r="R915" s="160">
        <f t="shared" si="103"/>
        <v>1</v>
      </c>
      <c r="S915" s="176">
        <f t="shared" si="104"/>
        <v>6.25E-2</v>
      </c>
      <c r="T915" s="227"/>
    </row>
    <row r="916" spans="1:20" x14ac:dyDescent="0.2">
      <c r="A916" s="175" t="s">
        <v>402</v>
      </c>
      <c r="B916" s="164" t="s">
        <v>73</v>
      </c>
      <c r="C916" s="165" t="s">
        <v>274</v>
      </c>
      <c r="D916" s="157"/>
      <c r="E916" s="158"/>
      <c r="F916" s="158"/>
      <c r="G916" s="158"/>
      <c r="H916" s="181" t="str">
        <f t="shared" si="98"/>
        <v/>
      </c>
      <c r="I916" s="221">
        <v>706</v>
      </c>
      <c r="J916" s="131">
        <v>386</v>
      </c>
      <c r="K916" s="131">
        <v>163</v>
      </c>
      <c r="L916" s="167">
        <f t="shared" si="99"/>
        <v>0.42227979274611399</v>
      </c>
      <c r="M916" s="222">
        <v>1</v>
      </c>
      <c r="N916" s="131">
        <v>319</v>
      </c>
      <c r="O916" s="184">
        <f t="shared" si="100"/>
        <v>0.45184135977337109</v>
      </c>
      <c r="P916" s="159">
        <f t="shared" si="101"/>
        <v>706</v>
      </c>
      <c r="Q916" s="160">
        <f t="shared" si="102"/>
        <v>387</v>
      </c>
      <c r="R916" s="160">
        <f t="shared" si="103"/>
        <v>319</v>
      </c>
      <c r="S916" s="176">
        <f t="shared" si="104"/>
        <v>0.45184135977337109</v>
      </c>
      <c r="T916" s="227"/>
    </row>
    <row r="917" spans="1:20" x14ac:dyDescent="0.2">
      <c r="A917" s="175" t="s">
        <v>402</v>
      </c>
      <c r="B917" s="164" t="s">
        <v>74</v>
      </c>
      <c r="C917" s="165" t="s">
        <v>75</v>
      </c>
      <c r="D917" s="157"/>
      <c r="E917" s="158"/>
      <c r="F917" s="158"/>
      <c r="G917" s="158"/>
      <c r="H917" s="181" t="str">
        <f t="shared" si="98"/>
        <v/>
      </c>
      <c r="I917" s="221">
        <v>242</v>
      </c>
      <c r="J917" s="131">
        <v>218</v>
      </c>
      <c r="K917" s="131">
        <v>163</v>
      </c>
      <c r="L917" s="167">
        <f t="shared" si="99"/>
        <v>0.74770642201834858</v>
      </c>
      <c r="M917" s="222"/>
      <c r="N917" s="131">
        <v>24</v>
      </c>
      <c r="O917" s="184">
        <f t="shared" si="100"/>
        <v>9.9173553719008267E-2</v>
      </c>
      <c r="P917" s="159">
        <f t="shared" si="101"/>
        <v>242</v>
      </c>
      <c r="Q917" s="160">
        <f t="shared" si="102"/>
        <v>218</v>
      </c>
      <c r="R917" s="160">
        <f t="shared" si="103"/>
        <v>24</v>
      </c>
      <c r="S917" s="176">
        <f t="shared" si="104"/>
        <v>9.9173553719008267E-2</v>
      </c>
      <c r="T917" s="227"/>
    </row>
    <row r="918" spans="1:20" x14ac:dyDescent="0.2">
      <c r="A918" s="175" t="s">
        <v>402</v>
      </c>
      <c r="B918" s="164" t="s">
        <v>76</v>
      </c>
      <c r="C918" s="165" t="s">
        <v>275</v>
      </c>
      <c r="D918" s="157"/>
      <c r="E918" s="158"/>
      <c r="F918" s="158"/>
      <c r="G918" s="158"/>
      <c r="H918" s="181" t="str">
        <f t="shared" si="98"/>
        <v/>
      </c>
      <c r="I918" s="221">
        <v>43</v>
      </c>
      <c r="J918" s="131">
        <v>41</v>
      </c>
      <c r="K918" s="131">
        <v>22</v>
      </c>
      <c r="L918" s="167">
        <f t="shared" si="99"/>
        <v>0.53658536585365857</v>
      </c>
      <c r="M918" s="222">
        <v>2</v>
      </c>
      <c r="N918" s="131"/>
      <c r="O918" s="184">
        <f t="shared" si="100"/>
        <v>0</v>
      </c>
      <c r="P918" s="159">
        <f t="shared" si="101"/>
        <v>43</v>
      </c>
      <c r="Q918" s="160">
        <f t="shared" si="102"/>
        <v>43</v>
      </c>
      <c r="R918" s="160" t="str">
        <f t="shared" si="103"/>
        <v/>
      </c>
      <c r="S918" s="176" t="str">
        <f t="shared" si="104"/>
        <v/>
      </c>
      <c r="T918" s="227"/>
    </row>
    <row r="919" spans="1:20" x14ac:dyDescent="0.2">
      <c r="A919" s="175" t="s">
        <v>402</v>
      </c>
      <c r="B919" s="164" t="s">
        <v>79</v>
      </c>
      <c r="C919" s="165" t="s">
        <v>80</v>
      </c>
      <c r="D919" s="157"/>
      <c r="E919" s="158"/>
      <c r="F919" s="158"/>
      <c r="G919" s="158"/>
      <c r="H919" s="181" t="str">
        <f t="shared" si="98"/>
        <v/>
      </c>
      <c r="I919" s="221">
        <v>2208</v>
      </c>
      <c r="J919" s="131">
        <v>1230</v>
      </c>
      <c r="K919" s="131">
        <v>836</v>
      </c>
      <c r="L919" s="167">
        <f t="shared" si="99"/>
        <v>0.67967479674796749</v>
      </c>
      <c r="M919" s="222"/>
      <c r="N919" s="131">
        <v>978</v>
      </c>
      <c r="O919" s="184">
        <f t="shared" si="100"/>
        <v>0.44293478260869568</v>
      </c>
      <c r="P919" s="159">
        <f t="shared" si="101"/>
        <v>2208</v>
      </c>
      <c r="Q919" s="160">
        <f t="shared" si="102"/>
        <v>1230</v>
      </c>
      <c r="R919" s="160">
        <f t="shared" si="103"/>
        <v>978</v>
      </c>
      <c r="S919" s="176">
        <f t="shared" si="104"/>
        <v>0.44293478260869568</v>
      </c>
      <c r="T919" s="227"/>
    </row>
    <row r="920" spans="1:20" x14ac:dyDescent="0.2">
      <c r="A920" s="175" t="s">
        <v>402</v>
      </c>
      <c r="B920" s="164" t="s">
        <v>81</v>
      </c>
      <c r="C920" s="165" t="s">
        <v>82</v>
      </c>
      <c r="D920" s="157"/>
      <c r="E920" s="158"/>
      <c r="F920" s="158"/>
      <c r="G920" s="158"/>
      <c r="H920" s="181" t="str">
        <f t="shared" si="98"/>
        <v/>
      </c>
      <c r="I920" s="221">
        <v>9</v>
      </c>
      <c r="J920" s="131">
        <v>9</v>
      </c>
      <c r="K920" s="131">
        <v>8</v>
      </c>
      <c r="L920" s="167">
        <f t="shared" si="99"/>
        <v>0.88888888888888884</v>
      </c>
      <c r="M920" s="222"/>
      <c r="N920" s="131"/>
      <c r="O920" s="184">
        <f t="shared" si="100"/>
        <v>0</v>
      </c>
      <c r="P920" s="159">
        <f t="shared" si="101"/>
        <v>9</v>
      </c>
      <c r="Q920" s="160">
        <f t="shared" si="102"/>
        <v>9</v>
      </c>
      <c r="R920" s="160" t="str">
        <f t="shared" si="103"/>
        <v/>
      </c>
      <c r="S920" s="176" t="str">
        <f t="shared" si="104"/>
        <v/>
      </c>
      <c r="T920" s="227"/>
    </row>
    <row r="921" spans="1:20" x14ac:dyDescent="0.2">
      <c r="A921" s="175" t="s">
        <v>402</v>
      </c>
      <c r="B921" s="164" t="s">
        <v>83</v>
      </c>
      <c r="C921" s="165" t="s">
        <v>278</v>
      </c>
      <c r="D921" s="157"/>
      <c r="E921" s="158"/>
      <c r="F921" s="158"/>
      <c r="G921" s="158"/>
      <c r="H921" s="181" t="str">
        <f t="shared" si="98"/>
        <v/>
      </c>
      <c r="I921" s="221">
        <v>21</v>
      </c>
      <c r="J921" s="131">
        <v>21</v>
      </c>
      <c r="K921" s="131">
        <v>21</v>
      </c>
      <c r="L921" s="167">
        <f t="shared" si="99"/>
        <v>1</v>
      </c>
      <c r="M921" s="222"/>
      <c r="N921" s="131"/>
      <c r="O921" s="184">
        <f t="shared" si="100"/>
        <v>0</v>
      </c>
      <c r="P921" s="159">
        <f t="shared" si="101"/>
        <v>21</v>
      </c>
      <c r="Q921" s="160">
        <f t="shared" si="102"/>
        <v>21</v>
      </c>
      <c r="R921" s="160" t="str">
        <f t="shared" si="103"/>
        <v/>
      </c>
      <c r="S921" s="176" t="str">
        <f t="shared" si="104"/>
        <v/>
      </c>
      <c r="T921" s="227"/>
    </row>
    <row r="922" spans="1:20" x14ac:dyDescent="0.2">
      <c r="A922" s="175" t="s">
        <v>402</v>
      </c>
      <c r="B922" s="164" t="s">
        <v>519</v>
      </c>
      <c r="C922" s="165" t="s">
        <v>87</v>
      </c>
      <c r="D922" s="157"/>
      <c r="E922" s="158"/>
      <c r="F922" s="158"/>
      <c r="G922" s="158"/>
      <c r="H922" s="181" t="str">
        <f t="shared" si="98"/>
        <v/>
      </c>
      <c r="I922" s="221">
        <v>1874</v>
      </c>
      <c r="J922" s="131">
        <v>1852</v>
      </c>
      <c r="K922" s="131">
        <v>1475</v>
      </c>
      <c r="L922" s="167">
        <f t="shared" si="99"/>
        <v>0.79643628509719222</v>
      </c>
      <c r="M922" s="222"/>
      <c r="N922" s="131">
        <v>22</v>
      </c>
      <c r="O922" s="184">
        <f t="shared" si="100"/>
        <v>1.1739594450373533E-2</v>
      </c>
      <c r="P922" s="159">
        <f t="shared" si="101"/>
        <v>1874</v>
      </c>
      <c r="Q922" s="160">
        <f t="shared" si="102"/>
        <v>1852</v>
      </c>
      <c r="R922" s="160">
        <f t="shared" si="103"/>
        <v>22</v>
      </c>
      <c r="S922" s="176">
        <f t="shared" si="104"/>
        <v>1.1739594450373533E-2</v>
      </c>
      <c r="T922" s="227"/>
    </row>
    <row r="923" spans="1:20" x14ac:dyDescent="0.2">
      <c r="A923" s="175" t="s">
        <v>402</v>
      </c>
      <c r="B923" s="164" t="s">
        <v>88</v>
      </c>
      <c r="C923" s="165" t="s">
        <v>89</v>
      </c>
      <c r="D923" s="157"/>
      <c r="E923" s="158"/>
      <c r="F923" s="158"/>
      <c r="G923" s="158"/>
      <c r="H923" s="181" t="str">
        <f t="shared" si="98"/>
        <v/>
      </c>
      <c r="I923" s="221">
        <v>4</v>
      </c>
      <c r="J923" s="131">
        <v>4</v>
      </c>
      <c r="K923" s="131">
        <v>4</v>
      </c>
      <c r="L923" s="167">
        <f t="shared" si="99"/>
        <v>1</v>
      </c>
      <c r="M923" s="222"/>
      <c r="N923" s="131"/>
      <c r="O923" s="184">
        <f t="shared" si="100"/>
        <v>0</v>
      </c>
      <c r="P923" s="159">
        <f t="shared" si="101"/>
        <v>4</v>
      </c>
      <c r="Q923" s="160">
        <f t="shared" si="102"/>
        <v>4</v>
      </c>
      <c r="R923" s="160" t="str">
        <f t="shared" si="103"/>
        <v/>
      </c>
      <c r="S923" s="176" t="str">
        <f t="shared" si="104"/>
        <v/>
      </c>
      <c r="T923" s="227"/>
    </row>
    <row r="924" spans="1:20" x14ac:dyDescent="0.2">
      <c r="A924" s="175" t="s">
        <v>402</v>
      </c>
      <c r="B924" s="164" t="s">
        <v>90</v>
      </c>
      <c r="C924" s="165" t="s">
        <v>95</v>
      </c>
      <c r="D924" s="157"/>
      <c r="E924" s="158"/>
      <c r="F924" s="158"/>
      <c r="G924" s="158"/>
      <c r="H924" s="181" t="str">
        <f t="shared" si="98"/>
        <v/>
      </c>
      <c r="I924" s="221">
        <v>498</v>
      </c>
      <c r="J924" s="131">
        <v>446</v>
      </c>
      <c r="K924" s="131">
        <v>446</v>
      </c>
      <c r="L924" s="167">
        <f t="shared" si="99"/>
        <v>1</v>
      </c>
      <c r="M924" s="222"/>
      <c r="N924" s="131">
        <v>52</v>
      </c>
      <c r="O924" s="184">
        <f t="shared" si="100"/>
        <v>0.10441767068273092</v>
      </c>
      <c r="P924" s="159">
        <f t="shared" si="101"/>
        <v>498</v>
      </c>
      <c r="Q924" s="160">
        <f t="shared" si="102"/>
        <v>446</v>
      </c>
      <c r="R924" s="160">
        <f t="shared" si="103"/>
        <v>52</v>
      </c>
      <c r="S924" s="176">
        <f t="shared" si="104"/>
        <v>0.10441767068273092</v>
      </c>
      <c r="T924" s="227"/>
    </row>
    <row r="925" spans="1:20" x14ac:dyDescent="0.2">
      <c r="A925" s="175" t="s">
        <v>402</v>
      </c>
      <c r="B925" s="164" t="s">
        <v>90</v>
      </c>
      <c r="C925" s="165" t="s">
        <v>92</v>
      </c>
      <c r="D925" s="157"/>
      <c r="E925" s="158"/>
      <c r="F925" s="158"/>
      <c r="G925" s="158"/>
      <c r="H925" s="181" t="str">
        <f t="shared" si="98"/>
        <v/>
      </c>
      <c r="I925" s="221">
        <v>11749</v>
      </c>
      <c r="J925" s="131">
        <v>10331</v>
      </c>
      <c r="K925" s="131">
        <v>10326</v>
      </c>
      <c r="L925" s="167">
        <f t="shared" si="99"/>
        <v>0.99951601974639437</v>
      </c>
      <c r="M925" s="222"/>
      <c r="N925" s="131">
        <v>1418</v>
      </c>
      <c r="O925" s="184">
        <f t="shared" si="100"/>
        <v>0.12069112264873606</v>
      </c>
      <c r="P925" s="159">
        <f t="shared" si="101"/>
        <v>11749</v>
      </c>
      <c r="Q925" s="160">
        <f t="shared" si="102"/>
        <v>10331</v>
      </c>
      <c r="R925" s="160">
        <f t="shared" si="103"/>
        <v>1418</v>
      </c>
      <c r="S925" s="176">
        <f t="shared" si="104"/>
        <v>0.12069112264873606</v>
      </c>
      <c r="T925" s="227"/>
    </row>
    <row r="926" spans="1:20" x14ac:dyDescent="0.2">
      <c r="A926" s="175" t="s">
        <v>402</v>
      </c>
      <c r="B926" s="164" t="s">
        <v>90</v>
      </c>
      <c r="C926" s="165" t="s">
        <v>94</v>
      </c>
      <c r="D926" s="157"/>
      <c r="E926" s="158"/>
      <c r="F926" s="158"/>
      <c r="G926" s="158"/>
      <c r="H926" s="181" t="str">
        <f t="shared" si="98"/>
        <v/>
      </c>
      <c r="I926" s="221">
        <v>22086</v>
      </c>
      <c r="J926" s="131">
        <v>20156</v>
      </c>
      <c r="K926" s="131">
        <v>15098</v>
      </c>
      <c r="L926" s="167">
        <f t="shared" si="99"/>
        <v>0.74905735264933515</v>
      </c>
      <c r="M926" s="222">
        <v>2</v>
      </c>
      <c r="N926" s="131">
        <v>1928</v>
      </c>
      <c r="O926" s="184">
        <f t="shared" si="100"/>
        <v>8.7295119079960154E-2</v>
      </c>
      <c r="P926" s="159">
        <f t="shared" si="101"/>
        <v>22086</v>
      </c>
      <c r="Q926" s="160">
        <f t="shared" si="102"/>
        <v>20158</v>
      </c>
      <c r="R926" s="160">
        <f t="shared" si="103"/>
        <v>1928</v>
      </c>
      <c r="S926" s="176">
        <f t="shared" si="104"/>
        <v>8.7295119079960154E-2</v>
      </c>
      <c r="T926" s="227"/>
    </row>
    <row r="927" spans="1:20" x14ac:dyDescent="0.2">
      <c r="A927" s="175" t="s">
        <v>402</v>
      </c>
      <c r="B927" s="164" t="s">
        <v>90</v>
      </c>
      <c r="C927" s="165" t="s">
        <v>91</v>
      </c>
      <c r="D927" s="157"/>
      <c r="E927" s="158"/>
      <c r="F927" s="158"/>
      <c r="G927" s="158"/>
      <c r="H927" s="181" t="str">
        <f t="shared" si="98"/>
        <v/>
      </c>
      <c r="I927" s="221">
        <v>17999</v>
      </c>
      <c r="J927" s="131">
        <v>13900</v>
      </c>
      <c r="K927" s="131">
        <v>7355</v>
      </c>
      <c r="L927" s="167">
        <f t="shared" si="99"/>
        <v>0.52913669064748203</v>
      </c>
      <c r="M927" s="222">
        <v>52</v>
      </c>
      <c r="N927" s="131">
        <v>4047</v>
      </c>
      <c r="O927" s="184">
        <f t="shared" si="100"/>
        <v>0.22484582476804266</v>
      </c>
      <c r="P927" s="159">
        <f t="shared" si="101"/>
        <v>17999</v>
      </c>
      <c r="Q927" s="160">
        <f t="shared" si="102"/>
        <v>13952</v>
      </c>
      <c r="R927" s="160">
        <f t="shared" si="103"/>
        <v>4047</v>
      </c>
      <c r="S927" s="176">
        <f t="shared" si="104"/>
        <v>0.22484582476804266</v>
      </c>
      <c r="T927" s="227"/>
    </row>
    <row r="928" spans="1:20" x14ac:dyDescent="0.2">
      <c r="A928" s="175" t="s">
        <v>402</v>
      </c>
      <c r="B928" s="164" t="s">
        <v>96</v>
      </c>
      <c r="C928" s="165" t="s">
        <v>97</v>
      </c>
      <c r="D928" s="157"/>
      <c r="E928" s="158"/>
      <c r="F928" s="158"/>
      <c r="G928" s="158"/>
      <c r="H928" s="181" t="str">
        <f t="shared" si="98"/>
        <v/>
      </c>
      <c r="I928" s="221">
        <v>5505</v>
      </c>
      <c r="J928" s="131">
        <v>5429</v>
      </c>
      <c r="K928" s="131">
        <v>2969</v>
      </c>
      <c r="L928" s="167">
        <f t="shared" si="99"/>
        <v>0.54687787806225829</v>
      </c>
      <c r="M928" s="222">
        <v>1</v>
      </c>
      <c r="N928" s="131">
        <v>75</v>
      </c>
      <c r="O928" s="184">
        <f t="shared" si="100"/>
        <v>1.3623978201634877E-2</v>
      </c>
      <c r="P928" s="159">
        <f t="shared" si="101"/>
        <v>5505</v>
      </c>
      <c r="Q928" s="160">
        <f t="shared" si="102"/>
        <v>5430</v>
      </c>
      <c r="R928" s="160">
        <f t="shared" si="103"/>
        <v>75</v>
      </c>
      <c r="S928" s="176">
        <f t="shared" si="104"/>
        <v>1.3623978201634877E-2</v>
      </c>
      <c r="T928" s="227"/>
    </row>
    <row r="929" spans="1:20" x14ac:dyDescent="0.2">
      <c r="A929" s="175" t="s">
        <v>402</v>
      </c>
      <c r="B929" s="164" t="s">
        <v>521</v>
      </c>
      <c r="C929" s="165" t="s">
        <v>98</v>
      </c>
      <c r="D929" s="157"/>
      <c r="E929" s="158"/>
      <c r="F929" s="158"/>
      <c r="G929" s="158"/>
      <c r="H929" s="181" t="str">
        <f t="shared" si="98"/>
        <v/>
      </c>
      <c r="I929" s="221">
        <v>29430</v>
      </c>
      <c r="J929" s="131">
        <v>17803</v>
      </c>
      <c r="K929" s="131">
        <v>7939</v>
      </c>
      <c r="L929" s="167">
        <f t="shared" si="99"/>
        <v>0.44593607818906927</v>
      </c>
      <c r="M929" s="222">
        <v>981</v>
      </c>
      <c r="N929" s="131">
        <v>10646</v>
      </c>
      <c r="O929" s="184">
        <f t="shared" si="100"/>
        <v>0.3617397213727489</v>
      </c>
      <c r="P929" s="159">
        <f t="shared" si="101"/>
        <v>29430</v>
      </c>
      <c r="Q929" s="160">
        <f t="shared" si="102"/>
        <v>18784</v>
      </c>
      <c r="R929" s="160">
        <f t="shared" si="103"/>
        <v>10646</v>
      </c>
      <c r="S929" s="176">
        <f t="shared" si="104"/>
        <v>0.3617397213727489</v>
      </c>
      <c r="T929" s="227"/>
    </row>
    <row r="930" spans="1:20" x14ac:dyDescent="0.2">
      <c r="A930" s="175" t="s">
        <v>402</v>
      </c>
      <c r="B930" s="164" t="s">
        <v>99</v>
      </c>
      <c r="C930" s="165" t="s">
        <v>486</v>
      </c>
      <c r="D930" s="157"/>
      <c r="E930" s="158"/>
      <c r="F930" s="158"/>
      <c r="G930" s="158"/>
      <c r="H930" s="181" t="str">
        <f t="shared" si="98"/>
        <v/>
      </c>
      <c r="I930" s="221">
        <v>6196</v>
      </c>
      <c r="J930" s="131">
        <v>4154</v>
      </c>
      <c r="K930" s="131">
        <v>1118</v>
      </c>
      <c r="L930" s="167">
        <f t="shared" si="99"/>
        <v>0.26913818006740492</v>
      </c>
      <c r="M930" s="222">
        <v>52</v>
      </c>
      <c r="N930" s="131">
        <v>1990</v>
      </c>
      <c r="O930" s="184">
        <f t="shared" si="100"/>
        <v>0.32117495158166559</v>
      </c>
      <c r="P930" s="159">
        <f t="shared" si="101"/>
        <v>6196</v>
      </c>
      <c r="Q930" s="160">
        <f t="shared" si="102"/>
        <v>4206</v>
      </c>
      <c r="R930" s="160">
        <f t="shared" si="103"/>
        <v>1990</v>
      </c>
      <c r="S930" s="176">
        <f t="shared" si="104"/>
        <v>0.32117495158166559</v>
      </c>
      <c r="T930" s="227"/>
    </row>
    <row r="931" spans="1:20" x14ac:dyDescent="0.2">
      <c r="A931" s="175" t="s">
        <v>402</v>
      </c>
      <c r="B931" s="164" t="s">
        <v>99</v>
      </c>
      <c r="C931" s="165" t="s">
        <v>100</v>
      </c>
      <c r="D931" s="157"/>
      <c r="E931" s="158"/>
      <c r="F931" s="158"/>
      <c r="G931" s="158"/>
      <c r="H931" s="181" t="str">
        <f t="shared" si="98"/>
        <v/>
      </c>
      <c r="I931" s="221">
        <v>3103</v>
      </c>
      <c r="J931" s="131">
        <v>2507</v>
      </c>
      <c r="K931" s="131">
        <v>1014</v>
      </c>
      <c r="L931" s="167">
        <f t="shared" si="99"/>
        <v>0.40446749102512963</v>
      </c>
      <c r="M931" s="222">
        <v>30</v>
      </c>
      <c r="N931" s="131">
        <v>566</v>
      </c>
      <c r="O931" s="184">
        <f t="shared" si="100"/>
        <v>0.18240412504028361</v>
      </c>
      <c r="P931" s="159">
        <f t="shared" si="101"/>
        <v>3103</v>
      </c>
      <c r="Q931" s="160">
        <f t="shared" si="102"/>
        <v>2537</v>
      </c>
      <c r="R931" s="160">
        <f t="shared" si="103"/>
        <v>566</v>
      </c>
      <c r="S931" s="176">
        <f t="shared" si="104"/>
        <v>0.18240412504028361</v>
      </c>
      <c r="T931" s="227"/>
    </row>
    <row r="932" spans="1:20" x14ac:dyDescent="0.2">
      <c r="A932" s="175" t="s">
        <v>402</v>
      </c>
      <c r="B932" s="164" t="s">
        <v>101</v>
      </c>
      <c r="C932" s="165" t="s">
        <v>102</v>
      </c>
      <c r="D932" s="157"/>
      <c r="E932" s="158"/>
      <c r="F932" s="158"/>
      <c r="G932" s="158"/>
      <c r="H932" s="181" t="str">
        <f t="shared" si="98"/>
        <v/>
      </c>
      <c r="I932" s="221">
        <v>1297</v>
      </c>
      <c r="J932" s="131">
        <v>1278</v>
      </c>
      <c r="K932" s="131">
        <v>864</v>
      </c>
      <c r="L932" s="167">
        <f t="shared" si="99"/>
        <v>0.676056338028169</v>
      </c>
      <c r="M932" s="222"/>
      <c r="N932" s="131">
        <v>19</v>
      </c>
      <c r="O932" s="184">
        <f t="shared" si="100"/>
        <v>1.4649190439475714E-2</v>
      </c>
      <c r="P932" s="159">
        <f t="shared" si="101"/>
        <v>1297</v>
      </c>
      <c r="Q932" s="160">
        <f t="shared" si="102"/>
        <v>1278</v>
      </c>
      <c r="R932" s="160">
        <f t="shared" si="103"/>
        <v>19</v>
      </c>
      <c r="S932" s="176">
        <f t="shared" si="104"/>
        <v>1.4649190439475714E-2</v>
      </c>
      <c r="T932" s="227"/>
    </row>
    <row r="933" spans="1:20" x14ac:dyDescent="0.2">
      <c r="A933" s="175" t="s">
        <v>402</v>
      </c>
      <c r="B933" s="164" t="s">
        <v>103</v>
      </c>
      <c r="C933" s="165" t="s">
        <v>283</v>
      </c>
      <c r="D933" s="157"/>
      <c r="E933" s="158"/>
      <c r="F933" s="158"/>
      <c r="G933" s="158"/>
      <c r="H933" s="181" t="str">
        <f t="shared" si="98"/>
        <v/>
      </c>
      <c r="I933" s="221">
        <v>3545</v>
      </c>
      <c r="J933" s="131">
        <v>3066</v>
      </c>
      <c r="K933" s="131">
        <v>702</v>
      </c>
      <c r="L933" s="167">
        <f t="shared" si="99"/>
        <v>0.22896281800391388</v>
      </c>
      <c r="M933" s="222">
        <v>50</v>
      </c>
      <c r="N933" s="131">
        <v>429</v>
      </c>
      <c r="O933" s="184">
        <f t="shared" si="100"/>
        <v>0.12101551480959097</v>
      </c>
      <c r="P933" s="159">
        <f t="shared" si="101"/>
        <v>3545</v>
      </c>
      <c r="Q933" s="160">
        <f t="shared" si="102"/>
        <v>3116</v>
      </c>
      <c r="R933" s="160">
        <f t="shared" si="103"/>
        <v>429</v>
      </c>
      <c r="S933" s="176">
        <f t="shared" si="104"/>
        <v>0.12101551480959097</v>
      </c>
      <c r="T933" s="227"/>
    </row>
    <row r="934" spans="1:20" x14ac:dyDescent="0.2">
      <c r="A934" s="175" t="s">
        <v>402</v>
      </c>
      <c r="B934" s="164" t="s">
        <v>103</v>
      </c>
      <c r="C934" s="165" t="s">
        <v>104</v>
      </c>
      <c r="D934" s="157">
        <v>1</v>
      </c>
      <c r="E934" s="158">
        <v>1</v>
      </c>
      <c r="F934" s="158"/>
      <c r="G934" s="158"/>
      <c r="H934" s="181">
        <f t="shared" si="98"/>
        <v>0</v>
      </c>
      <c r="I934" s="221">
        <v>957</v>
      </c>
      <c r="J934" s="131">
        <v>911</v>
      </c>
      <c r="K934" s="131">
        <v>906</v>
      </c>
      <c r="L934" s="167">
        <f t="shared" si="99"/>
        <v>0.9945115257958288</v>
      </c>
      <c r="M934" s="222">
        <v>1</v>
      </c>
      <c r="N934" s="131">
        <v>45</v>
      </c>
      <c r="O934" s="184">
        <f t="shared" si="100"/>
        <v>4.7021943573667714E-2</v>
      </c>
      <c r="P934" s="159">
        <f t="shared" si="101"/>
        <v>958</v>
      </c>
      <c r="Q934" s="160">
        <f t="shared" si="102"/>
        <v>913</v>
      </c>
      <c r="R934" s="160">
        <f t="shared" si="103"/>
        <v>45</v>
      </c>
      <c r="S934" s="176">
        <f t="shared" si="104"/>
        <v>4.697286012526096E-2</v>
      </c>
      <c r="T934" s="227"/>
    </row>
    <row r="935" spans="1:20" x14ac:dyDescent="0.2">
      <c r="A935" s="175" t="s">
        <v>402</v>
      </c>
      <c r="B935" s="164" t="s">
        <v>108</v>
      </c>
      <c r="C935" s="165" t="s">
        <v>371</v>
      </c>
      <c r="D935" s="157"/>
      <c r="E935" s="158"/>
      <c r="F935" s="158"/>
      <c r="G935" s="158"/>
      <c r="H935" s="181" t="str">
        <f t="shared" si="98"/>
        <v/>
      </c>
      <c r="I935" s="221">
        <v>503</v>
      </c>
      <c r="J935" s="131">
        <v>501</v>
      </c>
      <c r="K935" s="131">
        <v>501</v>
      </c>
      <c r="L935" s="167">
        <f t="shared" si="99"/>
        <v>1</v>
      </c>
      <c r="M935" s="222"/>
      <c r="N935" s="131">
        <v>2</v>
      </c>
      <c r="O935" s="184">
        <f t="shared" si="100"/>
        <v>3.9761431411530811E-3</v>
      </c>
      <c r="P935" s="159">
        <f t="shared" si="101"/>
        <v>503</v>
      </c>
      <c r="Q935" s="160">
        <f t="shared" si="102"/>
        <v>501</v>
      </c>
      <c r="R935" s="160">
        <f t="shared" si="103"/>
        <v>2</v>
      </c>
      <c r="S935" s="176">
        <f t="shared" si="104"/>
        <v>3.9761431411530811E-3</v>
      </c>
      <c r="T935" s="227"/>
    </row>
    <row r="936" spans="1:20" x14ac:dyDescent="0.2">
      <c r="A936" s="175" t="s">
        <v>402</v>
      </c>
      <c r="B936" s="164" t="s">
        <v>108</v>
      </c>
      <c r="C936" s="165" t="s">
        <v>109</v>
      </c>
      <c r="D936" s="157"/>
      <c r="E936" s="158"/>
      <c r="F936" s="158"/>
      <c r="G936" s="158"/>
      <c r="H936" s="181" t="str">
        <f t="shared" si="98"/>
        <v/>
      </c>
      <c r="I936" s="221">
        <v>1015</v>
      </c>
      <c r="J936" s="131">
        <v>1014</v>
      </c>
      <c r="K936" s="131">
        <v>1014</v>
      </c>
      <c r="L936" s="167">
        <f t="shared" si="99"/>
        <v>1</v>
      </c>
      <c r="M936" s="222"/>
      <c r="N936" s="131">
        <v>1</v>
      </c>
      <c r="O936" s="184">
        <f t="shared" si="100"/>
        <v>9.8522167487684722E-4</v>
      </c>
      <c r="P936" s="159">
        <f t="shared" si="101"/>
        <v>1015</v>
      </c>
      <c r="Q936" s="160">
        <f t="shared" si="102"/>
        <v>1014</v>
      </c>
      <c r="R936" s="160">
        <f t="shared" si="103"/>
        <v>1</v>
      </c>
      <c r="S936" s="176">
        <f t="shared" si="104"/>
        <v>9.8522167487684722E-4</v>
      </c>
      <c r="T936" s="227"/>
    </row>
    <row r="937" spans="1:20" x14ac:dyDescent="0.2">
      <c r="A937" s="175" t="s">
        <v>402</v>
      </c>
      <c r="B937" s="164" t="s">
        <v>110</v>
      </c>
      <c r="C937" s="165" t="s">
        <v>111</v>
      </c>
      <c r="D937" s="157"/>
      <c r="E937" s="158"/>
      <c r="F937" s="158"/>
      <c r="G937" s="158"/>
      <c r="H937" s="181" t="str">
        <f t="shared" si="98"/>
        <v/>
      </c>
      <c r="I937" s="221">
        <v>8316</v>
      </c>
      <c r="J937" s="131">
        <v>7461</v>
      </c>
      <c r="K937" s="131">
        <v>6523</v>
      </c>
      <c r="L937" s="167">
        <f t="shared" si="99"/>
        <v>0.87427958718670418</v>
      </c>
      <c r="M937" s="222">
        <v>28</v>
      </c>
      <c r="N937" s="131">
        <v>827</v>
      </c>
      <c r="O937" s="184">
        <f t="shared" si="100"/>
        <v>9.944684944684945E-2</v>
      </c>
      <c r="P937" s="159">
        <f t="shared" si="101"/>
        <v>8316</v>
      </c>
      <c r="Q937" s="160">
        <f t="shared" si="102"/>
        <v>7489</v>
      </c>
      <c r="R937" s="160">
        <f t="shared" si="103"/>
        <v>827</v>
      </c>
      <c r="S937" s="176">
        <f t="shared" si="104"/>
        <v>9.944684944684945E-2</v>
      </c>
      <c r="T937" s="227"/>
    </row>
    <row r="938" spans="1:20" x14ac:dyDescent="0.2">
      <c r="A938" s="175" t="s">
        <v>402</v>
      </c>
      <c r="B938" s="164" t="s">
        <v>112</v>
      </c>
      <c r="C938" s="165" t="s">
        <v>538</v>
      </c>
      <c r="D938" s="157"/>
      <c r="E938" s="158"/>
      <c r="F938" s="158"/>
      <c r="G938" s="158"/>
      <c r="H938" s="181" t="str">
        <f t="shared" si="98"/>
        <v/>
      </c>
      <c r="I938" s="221">
        <v>19756</v>
      </c>
      <c r="J938" s="131">
        <v>18622</v>
      </c>
      <c r="K938" s="131">
        <v>5644</v>
      </c>
      <c r="L938" s="167">
        <f t="shared" si="99"/>
        <v>0.30308237568467405</v>
      </c>
      <c r="M938" s="222">
        <v>4</v>
      </c>
      <c r="N938" s="131">
        <v>1130</v>
      </c>
      <c r="O938" s="184">
        <f t="shared" si="100"/>
        <v>5.7197813322534929E-2</v>
      </c>
      <c r="P938" s="159">
        <f t="shared" si="101"/>
        <v>19756</v>
      </c>
      <c r="Q938" s="160">
        <f t="shared" si="102"/>
        <v>18626</v>
      </c>
      <c r="R938" s="160">
        <f t="shared" si="103"/>
        <v>1130</v>
      </c>
      <c r="S938" s="176">
        <f t="shared" si="104"/>
        <v>5.7197813322534929E-2</v>
      </c>
      <c r="T938" s="227"/>
    </row>
    <row r="939" spans="1:20" x14ac:dyDescent="0.2">
      <c r="A939" s="175" t="s">
        <v>402</v>
      </c>
      <c r="B939" s="164" t="s">
        <v>114</v>
      </c>
      <c r="C939" s="165" t="s">
        <v>115</v>
      </c>
      <c r="D939" s="157"/>
      <c r="E939" s="158"/>
      <c r="F939" s="158"/>
      <c r="G939" s="158"/>
      <c r="H939" s="181" t="str">
        <f t="shared" si="98"/>
        <v/>
      </c>
      <c r="I939" s="221">
        <v>6445</v>
      </c>
      <c r="J939" s="131">
        <v>5702</v>
      </c>
      <c r="K939" s="131">
        <v>2640</v>
      </c>
      <c r="L939" s="167">
        <f t="shared" si="99"/>
        <v>0.4629954401964223</v>
      </c>
      <c r="M939" s="222">
        <v>36</v>
      </c>
      <c r="N939" s="131">
        <v>707</v>
      </c>
      <c r="O939" s="184">
        <f t="shared" si="100"/>
        <v>0.10969743987587277</v>
      </c>
      <c r="P939" s="159">
        <f t="shared" si="101"/>
        <v>6445</v>
      </c>
      <c r="Q939" s="160">
        <f t="shared" si="102"/>
        <v>5738</v>
      </c>
      <c r="R939" s="160">
        <f t="shared" si="103"/>
        <v>707</v>
      </c>
      <c r="S939" s="176">
        <f t="shared" si="104"/>
        <v>0.10969743987587277</v>
      </c>
      <c r="T939" s="227"/>
    </row>
    <row r="940" spans="1:20" x14ac:dyDescent="0.2">
      <c r="A940" s="175" t="s">
        <v>402</v>
      </c>
      <c r="B940" s="164" t="s">
        <v>117</v>
      </c>
      <c r="C940" s="165" t="s">
        <v>118</v>
      </c>
      <c r="D940" s="157"/>
      <c r="E940" s="158"/>
      <c r="F940" s="158"/>
      <c r="G940" s="158"/>
      <c r="H940" s="181" t="str">
        <f t="shared" si="98"/>
        <v/>
      </c>
      <c r="I940" s="221">
        <v>3655</v>
      </c>
      <c r="J940" s="131">
        <v>3358</v>
      </c>
      <c r="K940" s="131">
        <v>2774</v>
      </c>
      <c r="L940" s="167">
        <f t="shared" si="99"/>
        <v>0.82608695652173914</v>
      </c>
      <c r="M940" s="222">
        <v>3</v>
      </c>
      <c r="N940" s="131">
        <v>294</v>
      </c>
      <c r="O940" s="184">
        <f t="shared" si="100"/>
        <v>8.0437756497948015E-2</v>
      </c>
      <c r="P940" s="159">
        <f t="shared" si="101"/>
        <v>3655</v>
      </c>
      <c r="Q940" s="160">
        <f t="shared" si="102"/>
        <v>3361</v>
      </c>
      <c r="R940" s="160">
        <f t="shared" si="103"/>
        <v>294</v>
      </c>
      <c r="S940" s="176">
        <f t="shared" si="104"/>
        <v>8.0437756497948015E-2</v>
      </c>
      <c r="T940" s="227"/>
    </row>
    <row r="941" spans="1:20" x14ac:dyDescent="0.2">
      <c r="A941" s="175" t="s">
        <v>402</v>
      </c>
      <c r="B941" s="164" t="s">
        <v>119</v>
      </c>
      <c r="C941" s="165" t="s">
        <v>119</v>
      </c>
      <c r="D941" s="157"/>
      <c r="E941" s="158"/>
      <c r="F941" s="158"/>
      <c r="G941" s="158"/>
      <c r="H941" s="181" t="str">
        <f t="shared" si="98"/>
        <v/>
      </c>
      <c r="I941" s="221">
        <v>31142</v>
      </c>
      <c r="J941" s="131">
        <v>30224</v>
      </c>
      <c r="K941" s="131">
        <v>26972</v>
      </c>
      <c r="L941" s="167">
        <f t="shared" si="99"/>
        <v>0.89240338803599784</v>
      </c>
      <c r="M941" s="222">
        <v>1</v>
      </c>
      <c r="N941" s="131">
        <v>917</v>
      </c>
      <c r="O941" s="184">
        <f t="shared" si="100"/>
        <v>2.9445764562327403E-2</v>
      </c>
      <c r="P941" s="159">
        <f t="shared" si="101"/>
        <v>31142</v>
      </c>
      <c r="Q941" s="160">
        <f t="shared" si="102"/>
        <v>30225</v>
      </c>
      <c r="R941" s="160">
        <f t="shared" si="103"/>
        <v>917</v>
      </c>
      <c r="S941" s="176">
        <f t="shared" si="104"/>
        <v>2.9445764562327403E-2</v>
      </c>
      <c r="T941" s="227"/>
    </row>
    <row r="942" spans="1:20" x14ac:dyDescent="0.2">
      <c r="A942" s="175" t="s">
        <v>402</v>
      </c>
      <c r="B942" s="164" t="s">
        <v>120</v>
      </c>
      <c r="C942" s="165" t="s">
        <v>121</v>
      </c>
      <c r="D942" s="157"/>
      <c r="E942" s="158"/>
      <c r="F942" s="158"/>
      <c r="G942" s="158"/>
      <c r="H942" s="181" t="str">
        <f t="shared" si="98"/>
        <v/>
      </c>
      <c r="I942" s="221">
        <v>13441</v>
      </c>
      <c r="J942" s="131">
        <v>11285</v>
      </c>
      <c r="K942" s="131">
        <v>8024</v>
      </c>
      <c r="L942" s="167">
        <f t="shared" si="99"/>
        <v>0.71103234381922908</v>
      </c>
      <c r="M942" s="222">
        <v>369</v>
      </c>
      <c r="N942" s="131">
        <v>1787</v>
      </c>
      <c r="O942" s="184">
        <f t="shared" si="100"/>
        <v>0.13295141730526003</v>
      </c>
      <c r="P942" s="159">
        <f t="shared" si="101"/>
        <v>13441</v>
      </c>
      <c r="Q942" s="160">
        <f t="shared" si="102"/>
        <v>11654</v>
      </c>
      <c r="R942" s="160">
        <f t="shared" si="103"/>
        <v>1787</v>
      </c>
      <c r="S942" s="176">
        <f t="shared" si="104"/>
        <v>0.13295141730526003</v>
      </c>
      <c r="T942" s="227"/>
    </row>
    <row r="943" spans="1:20" x14ac:dyDescent="0.2">
      <c r="A943" s="175" t="s">
        <v>402</v>
      </c>
      <c r="B943" s="164" t="s">
        <v>504</v>
      </c>
      <c r="C943" s="165" t="s">
        <v>541</v>
      </c>
      <c r="D943" s="157"/>
      <c r="E943" s="158"/>
      <c r="F943" s="158"/>
      <c r="G943" s="158"/>
      <c r="H943" s="181" t="str">
        <f t="shared" si="98"/>
        <v/>
      </c>
      <c r="I943" s="221">
        <v>2809</v>
      </c>
      <c r="J943" s="131">
        <v>2395</v>
      </c>
      <c r="K943" s="131">
        <v>1426</v>
      </c>
      <c r="L943" s="167">
        <f t="shared" si="99"/>
        <v>0.59540709812108561</v>
      </c>
      <c r="M943" s="222">
        <v>48</v>
      </c>
      <c r="N943" s="131">
        <v>366</v>
      </c>
      <c r="O943" s="184">
        <f t="shared" si="100"/>
        <v>0.13029547881808473</v>
      </c>
      <c r="P943" s="159">
        <f t="shared" si="101"/>
        <v>2809</v>
      </c>
      <c r="Q943" s="160">
        <f t="shared" si="102"/>
        <v>2443</v>
      </c>
      <c r="R943" s="160">
        <f t="shared" si="103"/>
        <v>366</v>
      </c>
      <c r="S943" s="176">
        <f t="shared" si="104"/>
        <v>0.13029547881808473</v>
      </c>
      <c r="T943" s="227"/>
    </row>
    <row r="944" spans="1:20" x14ac:dyDescent="0.2">
      <c r="A944" s="175" t="s">
        <v>402</v>
      </c>
      <c r="B944" s="164" t="s">
        <v>504</v>
      </c>
      <c r="C944" s="165" t="s">
        <v>505</v>
      </c>
      <c r="D944" s="157">
        <v>5</v>
      </c>
      <c r="E944" s="158"/>
      <c r="F944" s="158"/>
      <c r="G944" s="158">
        <v>5</v>
      </c>
      <c r="H944" s="181">
        <f t="shared" si="98"/>
        <v>1</v>
      </c>
      <c r="I944" s="221">
        <v>9231</v>
      </c>
      <c r="J944" s="131">
        <v>7607</v>
      </c>
      <c r="K944" s="131">
        <v>5482</v>
      </c>
      <c r="L944" s="167">
        <f t="shared" si="99"/>
        <v>0.72065203102405684</v>
      </c>
      <c r="M944" s="222">
        <v>391</v>
      </c>
      <c r="N944" s="131">
        <v>1233</v>
      </c>
      <c r="O944" s="184">
        <f t="shared" si="100"/>
        <v>0.13357166070848228</v>
      </c>
      <c r="P944" s="159">
        <f t="shared" si="101"/>
        <v>9236</v>
      </c>
      <c r="Q944" s="160">
        <f t="shared" si="102"/>
        <v>7998</v>
      </c>
      <c r="R944" s="160">
        <f t="shared" si="103"/>
        <v>1238</v>
      </c>
      <c r="S944" s="176">
        <f t="shared" si="104"/>
        <v>0.13404071026418363</v>
      </c>
      <c r="T944" s="227"/>
    </row>
    <row r="945" spans="1:20" x14ac:dyDescent="0.2">
      <c r="A945" s="175" t="s">
        <v>402</v>
      </c>
      <c r="B945" s="164" t="s">
        <v>502</v>
      </c>
      <c r="C945" s="165" t="s">
        <v>503</v>
      </c>
      <c r="D945" s="157"/>
      <c r="E945" s="158"/>
      <c r="F945" s="158"/>
      <c r="G945" s="158"/>
      <c r="H945" s="181" t="str">
        <f t="shared" si="98"/>
        <v/>
      </c>
      <c r="I945" s="221">
        <v>1</v>
      </c>
      <c r="J945" s="131">
        <v>1</v>
      </c>
      <c r="K945" s="131">
        <v>1</v>
      </c>
      <c r="L945" s="167">
        <f t="shared" si="99"/>
        <v>1</v>
      </c>
      <c r="M945" s="222"/>
      <c r="N945" s="131"/>
      <c r="O945" s="184">
        <f t="shared" si="100"/>
        <v>0</v>
      </c>
      <c r="P945" s="159">
        <f t="shared" si="101"/>
        <v>1</v>
      </c>
      <c r="Q945" s="160">
        <f t="shared" si="102"/>
        <v>1</v>
      </c>
      <c r="R945" s="160" t="str">
        <f t="shared" si="103"/>
        <v/>
      </c>
      <c r="S945" s="176" t="str">
        <f t="shared" si="104"/>
        <v/>
      </c>
      <c r="T945" s="227"/>
    </row>
    <row r="946" spans="1:20" x14ac:dyDescent="0.2">
      <c r="A946" s="175" t="s">
        <v>402</v>
      </c>
      <c r="B946" s="164" t="s">
        <v>123</v>
      </c>
      <c r="C946" s="165" t="s">
        <v>124</v>
      </c>
      <c r="D946" s="157"/>
      <c r="E946" s="158"/>
      <c r="F946" s="158"/>
      <c r="G946" s="158"/>
      <c r="H946" s="181" t="str">
        <f t="shared" si="98"/>
        <v/>
      </c>
      <c r="I946" s="221">
        <v>588</v>
      </c>
      <c r="J946" s="131">
        <v>503</v>
      </c>
      <c r="K946" s="131">
        <v>463</v>
      </c>
      <c r="L946" s="167">
        <f t="shared" si="99"/>
        <v>0.92047713717693835</v>
      </c>
      <c r="M946" s="222">
        <v>8</v>
      </c>
      <c r="N946" s="131">
        <v>77</v>
      </c>
      <c r="O946" s="184">
        <f t="shared" si="100"/>
        <v>0.13095238095238096</v>
      </c>
      <c r="P946" s="159">
        <f t="shared" si="101"/>
        <v>588</v>
      </c>
      <c r="Q946" s="160">
        <f t="shared" si="102"/>
        <v>511</v>
      </c>
      <c r="R946" s="160">
        <f t="shared" si="103"/>
        <v>77</v>
      </c>
      <c r="S946" s="176">
        <f t="shared" si="104"/>
        <v>0.13095238095238096</v>
      </c>
      <c r="T946" s="227"/>
    </row>
    <row r="947" spans="1:20" x14ac:dyDescent="0.2">
      <c r="A947" s="175" t="s">
        <v>402</v>
      </c>
      <c r="B947" s="164" t="s">
        <v>127</v>
      </c>
      <c r="C947" s="165" t="s">
        <v>286</v>
      </c>
      <c r="D947" s="157"/>
      <c r="E947" s="158"/>
      <c r="F947" s="158"/>
      <c r="G947" s="158"/>
      <c r="H947" s="181" t="str">
        <f t="shared" si="98"/>
        <v/>
      </c>
      <c r="I947" s="221">
        <v>2</v>
      </c>
      <c r="J947" s="131">
        <v>2</v>
      </c>
      <c r="K947" s="131">
        <v>1</v>
      </c>
      <c r="L947" s="167">
        <f t="shared" si="99"/>
        <v>0.5</v>
      </c>
      <c r="M947" s="222"/>
      <c r="N947" s="131"/>
      <c r="O947" s="184">
        <f t="shared" si="100"/>
        <v>0</v>
      </c>
      <c r="P947" s="159">
        <f t="shared" si="101"/>
        <v>2</v>
      </c>
      <c r="Q947" s="160">
        <f t="shared" si="102"/>
        <v>2</v>
      </c>
      <c r="R947" s="160" t="str">
        <f t="shared" si="103"/>
        <v/>
      </c>
      <c r="S947" s="176" t="str">
        <f t="shared" si="104"/>
        <v/>
      </c>
      <c r="T947" s="227"/>
    </row>
    <row r="948" spans="1:20" x14ac:dyDescent="0.2">
      <c r="A948" s="175" t="s">
        <v>402</v>
      </c>
      <c r="B948" s="164" t="s">
        <v>128</v>
      </c>
      <c r="C948" s="165" t="s">
        <v>129</v>
      </c>
      <c r="D948" s="157"/>
      <c r="E948" s="158"/>
      <c r="F948" s="158"/>
      <c r="G948" s="158"/>
      <c r="H948" s="181" t="str">
        <f t="shared" si="98"/>
        <v/>
      </c>
      <c r="I948" s="221">
        <v>133</v>
      </c>
      <c r="J948" s="131">
        <v>133</v>
      </c>
      <c r="K948" s="131">
        <v>119</v>
      </c>
      <c r="L948" s="167">
        <f t="shared" si="99"/>
        <v>0.89473684210526316</v>
      </c>
      <c r="M948" s="222"/>
      <c r="N948" s="131"/>
      <c r="O948" s="184">
        <f t="shared" si="100"/>
        <v>0</v>
      </c>
      <c r="P948" s="159">
        <f t="shared" si="101"/>
        <v>133</v>
      </c>
      <c r="Q948" s="160">
        <f t="shared" si="102"/>
        <v>133</v>
      </c>
      <c r="R948" s="160" t="str">
        <f t="shared" si="103"/>
        <v/>
      </c>
      <c r="S948" s="176" t="str">
        <f t="shared" si="104"/>
        <v/>
      </c>
      <c r="T948" s="227"/>
    </row>
    <row r="949" spans="1:20" x14ac:dyDescent="0.2">
      <c r="A949" s="175" t="s">
        <v>402</v>
      </c>
      <c r="B949" s="164" t="s">
        <v>475</v>
      </c>
      <c r="C949" s="165" t="s">
        <v>130</v>
      </c>
      <c r="D949" s="157"/>
      <c r="E949" s="158"/>
      <c r="F949" s="158"/>
      <c r="G949" s="158"/>
      <c r="H949" s="181" t="str">
        <f t="shared" si="98"/>
        <v/>
      </c>
      <c r="I949" s="221">
        <v>248</v>
      </c>
      <c r="J949" s="131">
        <v>240</v>
      </c>
      <c r="K949" s="131">
        <v>221</v>
      </c>
      <c r="L949" s="167">
        <f t="shared" si="99"/>
        <v>0.92083333333333328</v>
      </c>
      <c r="M949" s="222">
        <v>2</v>
      </c>
      <c r="N949" s="131">
        <v>6</v>
      </c>
      <c r="O949" s="184">
        <f t="shared" si="100"/>
        <v>2.4193548387096774E-2</v>
      </c>
      <c r="P949" s="159">
        <f t="shared" si="101"/>
        <v>248</v>
      </c>
      <c r="Q949" s="160">
        <f t="shared" si="102"/>
        <v>242</v>
      </c>
      <c r="R949" s="160">
        <f t="shared" si="103"/>
        <v>6</v>
      </c>
      <c r="S949" s="176">
        <f t="shared" si="104"/>
        <v>2.4193548387096774E-2</v>
      </c>
      <c r="T949" s="227"/>
    </row>
    <row r="950" spans="1:20" x14ac:dyDescent="0.2">
      <c r="A950" s="175" t="s">
        <v>402</v>
      </c>
      <c r="B950" s="164" t="s">
        <v>338</v>
      </c>
      <c r="C950" s="165" t="s">
        <v>339</v>
      </c>
      <c r="D950" s="157"/>
      <c r="E950" s="158"/>
      <c r="F950" s="158"/>
      <c r="G950" s="158"/>
      <c r="H950" s="181" t="str">
        <f t="shared" si="98"/>
        <v/>
      </c>
      <c r="I950" s="221">
        <v>2029</v>
      </c>
      <c r="J950" s="131">
        <v>1762</v>
      </c>
      <c r="K950" s="131">
        <v>607</v>
      </c>
      <c r="L950" s="167">
        <f t="shared" si="99"/>
        <v>0.3444948921679909</v>
      </c>
      <c r="M950" s="222"/>
      <c r="N950" s="131">
        <v>267</v>
      </c>
      <c r="O950" s="184">
        <f t="shared" si="100"/>
        <v>0.13159191720059144</v>
      </c>
      <c r="P950" s="159">
        <f t="shared" si="101"/>
        <v>2029</v>
      </c>
      <c r="Q950" s="160">
        <f t="shared" si="102"/>
        <v>1762</v>
      </c>
      <c r="R950" s="160">
        <f t="shared" si="103"/>
        <v>267</v>
      </c>
      <c r="S950" s="176">
        <f t="shared" si="104"/>
        <v>0.13159191720059144</v>
      </c>
      <c r="T950" s="227"/>
    </row>
    <row r="951" spans="1:20" x14ac:dyDescent="0.2">
      <c r="A951" s="175" t="s">
        <v>402</v>
      </c>
      <c r="B951" s="164" t="s">
        <v>374</v>
      </c>
      <c r="C951" s="165" t="s">
        <v>375</v>
      </c>
      <c r="D951" s="157"/>
      <c r="E951" s="158"/>
      <c r="F951" s="158"/>
      <c r="G951" s="158"/>
      <c r="H951" s="181" t="str">
        <f t="shared" si="98"/>
        <v/>
      </c>
      <c r="I951" s="221">
        <v>156</v>
      </c>
      <c r="J951" s="131">
        <v>135</v>
      </c>
      <c r="K951" s="131">
        <v>81</v>
      </c>
      <c r="L951" s="167">
        <f t="shared" si="99"/>
        <v>0.6</v>
      </c>
      <c r="M951" s="222"/>
      <c r="N951" s="131">
        <v>21</v>
      </c>
      <c r="O951" s="184">
        <f t="shared" si="100"/>
        <v>0.13461538461538461</v>
      </c>
      <c r="P951" s="159">
        <f t="shared" si="101"/>
        <v>156</v>
      </c>
      <c r="Q951" s="160">
        <f t="shared" si="102"/>
        <v>135</v>
      </c>
      <c r="R951" s="160">
        <f t="shared" si="103"/>
        <v>21</v>
      </c>
      <c r="S951" s="176">
        <f t="shared" si="104"/>
        <v>0.13461538461538461</v>
      </c>
      <c r="T951" s="227"/>
    </row>
    <row r="952" spans="1:20" x14ac:dyDescent="0.2">
      <c r="A952" s="175" t="s">
        <v>402</v>
      </c>
      <c r="B952" s="164" t="s">
        <v>131</v>
      </c>
      <c r="C952" s="165" t="s">
        <v>291</v>
      </c>
      <c r="D952" s="157"/>
      <c r="E952" s="158"/>
      <c r="F952" s="158"/>
      <c r="G952" s="158"/>
      <c r="H952" s="181" t="str">
        <f t="shared" si="98"/>
        <v/>
      </c>
      <c r="I952" s="221">
        <v>8100</v>
      </c>
      <c r="J952" s="131">
        <v>5740</v>
      </c>
      <c r="K952" s="131">
        <v>4839</v>
      </c>
      <c r="L952" s="167">
        <f t="shared" si="99"/>
        <v>0.84303135888501746</v>
      </c>
      <c r="M952" s="222">
        <v>259</v>
      </c>
      <c r="N952" s="131">
        <v>2101</v>
      </c>
      <c r="O952" s="184">
        <f t="shared" si="100"/>
        <v>0.25938271604938273</v>
      </c>
      <c r="P952" s="159">
        <f t="shared" si="101"/>
        <v>8100</v>
      </c>
      <c r="Q952" s="160">
        <f t="shared" si="102"/>
        <v>5999</v>
      </c>
      <c r="R952" s="160">
        <f t="shared" si="103"/>
        <v>2101</v>
      </c>
      <c r="S952" s="176">
        <f t="shared" si="104"/>
        <v>0.25938271604938273</v>
      </c>
      <c r="T952" s="227"/>
    </row>
    <row r="953" spans="1:20" x14ac:dyDescent="0.2">
      <c r="A953" s="175" t="s">
        <v>402</v>
      </c>
      <c r="B953" s="164" t="s">
        <v>131</v>
      </c>
      <c r="C953" s="165" t="s">
        <v>132</v>
      </c>
      <c r="D953" s="157"/>
      <c r="E953" s="158"/>
      <c r="F953" s="158"/>
      <c r="G953" s="158"/>
      <c r="H953" s="181" t="str">
        <f t="shared" si="98"/>
        <v/>
      </c>
      <c r="I953" s="221">
        <v>2974</v>
      </c>
      <c r="J953" s="131">
        <v>2441</v>
      </c>
      <c r="K953" s="131">
        <v>1430</v>
      </c>
      <c r="L953" s="167">
        <f t="shared" si="99"/>
        <v>0.58582548136009827</v>
      </c>
      <c r="M953" s="222">
        <v>20</v>
      </c>
      <c r="N953" s="131">
        <v>513</v>
      </c>
      <c r="O953" s="184">
        <f t="shared" si="100"/>
        <v>0.17249495628782785</v>
      </c>
      <c r="P953" s="159">
        <f t="shared" si="101"/>
        <v>2974</v>
      </c>
      <c r="Q953" s="160">
        <f t="shared" si="102"/>
        <v>2461</v>
      </c>
      <c r="R953" s="160">
        <f t="shared" si="103"/>
        <v>513</v>
      </c>
      <c r="S953" s="176">
        <f t="shared" si="104"/>
        <v>0.17249495628782785</v>
      </c>
      <c r="T953" s="227"/>
    </row>
    <row r="954" spans="1:20" x14ac:dyDescent="0.2">
      <c r="A954" s="175" t="s">
        <v>402</v>
      </c>
      <c r="B954" s="164" t="s">
        <v>133</v>
      </c>
      <c r="C954" s="165" t="s">
        <v>134</v>
      </c>
      <c r="D954" s="157"/>
      <c r="E954" s="158"/>
      <c r="F954" s="158"/>
      <c r="G954" s="158"/>
      <c r="H954" s="181" t="str">
        <f t="shared" si="98"/>
        <v/>
      </c>
      <c r="I954" s="221">
        <v>1323</v>
      </c>
      <c r="J954" s="131">
        <v>1204</v>
      </c>
      <c r="K954" s="131">
        <v>207</v>
      </c>
      <c r="L954" s="167">
        <f t="shared" si="99"/>
        <v>0.17192691029900331</v>
      </c>
      <c r="M954" s="222">
        <v>3</v>
      </c>
      <c r="N954" s="131">
        <v>116</v>
      </c>
      <c r="O954" s="184">
        <f t="shared" si="100"/>
        <v>8.7679516250944819E-2</v>
      </c>
      <c r="P954" s="159">
        <f t="shared" si="101"/>
        <v>1323</v>
      </c>
      <c r="Q954" s="160">
        <f t="shared" si="102"/>
        <v>1207</v>
      </c>
      <c r="R954" s="160">
        <f t="shared" si="103"/>
        <v>116</v>
      </c>
      <c r="S954" s="176">
        <f t="shared" si="104"/>
        <v>8.7679516250944819E-2</v>
      </c>
      <c r="T954" s="227"/>
    </row>
    <row r="955" spans="1:20" x14ac:dyDescent="0.2">
      <c r="A955" s="175" t="s">
        <v>402</v>
      </c>
      <c r="B955" s="164" t="s">
        <v>340</v>
      </c>
      <c r="C955" s="165" t="s">
        <v>341</v>
      </c>
      <c r="D955" s="157"/>
      <c r="E955" s="158"/>
      <c r="F955" s="158"/>
      <c r="G955" s="158"/>
      <c r="H955" s="181" t="str">
        <f t="shared" si="98"/>
        <v/>
      </c>
      <c r="I955" s="221">
        <v>1623</v>
      </c>
      <c r="J955" s="131">
        <v>1248</v>
      </c>
      <c r="K955" s="131">
        <v>471</v>
      </c>
      <c r="L955" s="167">
        <f t="shared" si="99"/>
        <v>0.37740384615384615</v>
      </c>
      <c r="M955" s="222"/>
      <c r="N955" s="131">
        <v>375</v>
      </c>
      <c r="O955" s="184">
        <f t="shared" si="100"/>
        <v>0.23105360443622922</v>
      </c>
      <c r="P955" s="159">
        <f t="shared" si="101"/>
        <v>1623</v>
      </c>
      <c r="Q955" s="160">
        <f t="shared" si="102"/>
        <v>1248</v>
      </c>
      <c r="R955" s="160">
        <f t="shared" si="103"/>
        <v>375</v>
      </c>
      <c r="S955" s="176">
        <f t="shared" si="104"/>
        <v>0.23105360443622922</v>
      </c>
      <c r="T955" s="227"/>
    </row>
    <row r="956" spans="1:20" x14ac:dyDescent="0.2">
      <c r="A956" s="175" t="s">
        <v>402</v>
      </c>
      <c r="B956" s="164" t="s">
        <v>138</v>
      </c>
      <c r="C956" s="165" t="s">
        <v>140</v>
      </c>
      <c r="D956" s="157"/>
      <c r="E956" s="158"/>
      <c r="F956" s="158"/>
      <c r="G956" s="158"/>
      <c r="H956" s="181" t="str">
        <f t="shared" si="98"/>
        <v/>
      </c>
      <c r="I956" s="221">
        <v>9</v>
      </c>
      <c r="J956" s="131">
        <v>8</v>
      </c>
      <c r="K956" s="131">
        <v>3</v>
      </c>
      <c r="L956" s="167">
        <f t="shared" si="99"/>
        <v>0.375</v>
      </c>
      <c r="M956" s="222">
        <v>1</v>
      </c>
      <c r="N956" s="131"/>
      <c r="O956" s="184">
        <f t="shared" si="100"/>
        <v>0</v>
      </c>
      <c r="P956" s="159">
        <f t="shared" si="101"/>
        <v>9</v>
      </c>
      <c r="Q956" s="160">
        <f t="shared" si="102"/>
        <v>9</v>
      </c>
      <c r="R956" s="160" t="str">
        <f t="shared" si="103"/>
        <v/>
      </c>
      <c r="S956" s="176" t="str">
        <f t="shared" si="104"/>
        <v/>
      </c>
      <c r="T956" s="227"/>
    </row>
    <row r="957" spans="1:20" x14ac:dyDescent="0.2">
      <c r="A957" s="175" t="s">
        <v>402</v>
      </c>
      <c r="B957" s="164" t="s">
        <v>142</v>
      </c>
      <c r="C957" s="165" t="s">
        <v>143</v>
      </c>
      <c r="D957" s="157"/>
      <c r="E957" s="158"/>
      <c r="F957" s="158"/>
      <c r="G957" s="158"/>
      <c r="H957" s="181" t="str">
        <f t="shared" si="98"/>
        <v/>
      </c>
      <c r="I957" s="221">
        <v>356</v>
      </c>
      <c r="J957" s="131">
        <v>347</v>
      </c>
      <c r="K957" s="131">
        <v>52</v>
      </c>
      <c r="L957" s="167">
        <f t="shared" si="99"/>
        <v>0.14985590778097982</v>
      </c>
      <c r="M957" s="222"/>
      <c r="N957" s="131">
        <v>9</v>
      </c>
      <c r="O957" s="184">
        <f t="shared" si="100"/>
        <v>2.5280898876404494E-2</v>
      </c>
      <c r="P957" s="159">
        <f t="shared" si="101"/>
        <v>356</v>
      </c>
      <c r="Q957" s="160">
        <f t="shared" si="102"/>
        <v>347</v>
      </c>
      <c r="R957" s="160">
        <f t="shared" si="103"/>
        <v>9</v>
      </c>
      <c r="S957" s="176">
        <f t="shared" si="104"/>
        <v>2.5280898876404494E-2</v>
      </c>
      <c r="T957" s="227"/>
    </row>
    <row r="958" spans="1:20" x14ac:dyDescent="0.2">
      <c r="A958" s="175" t="s">
        <v>402</v>
      </c>
      <c r="B958" s="164" t="s">
        <v>144</v>
      </c>
      <c r="C958" s="165" t="s">
        <v>296</v>
      </c>
      <c r="D958" s="157"/>
      <c r="E958" s="158"/>
      <c r="F958" s="158"/>
      <c r="G958" s="158"/>
      <c r="H958" s="181" t="str">
        <f t="shared" si="98"/>
        <v/>
      </c>
      <c r="I958" s="221">
        <v>9</v>
      </c>
      <c r="J958" s="131">
        <v>9</v>
      </c>
      <c r="K958" s="131">
        <v>9</v>
      </c>
      <c r="L958" s="167">
        <f t="shared" si="99"/>
        <v>1</v>
      </c>
      <c r="M958" s="222"/>
      <c r="N958" s="131"/>
      <c r="O958" s="184">
        <f t="shared" si="100"/>
        <v>0</v>
      </c>
      <c r="P958" s="159">
        <f t="shared" si="101"/>
        <v>9</v>
      </c>
      <c r="Q958" s="160">
        <f t="shared" si="102"/>
        <v>9</v>
      </c>
      <c r="R958" s="160" t="str">
        <f t="shared" si="103"/>
        <v/>
      </c>
      <c r="S958" s="176" t="str">
        <f t="shared" si="104"/>
        <v/>
      </c>
      <c r="T958" s="227"/>
    </row>
    <row r="959" spans="1:20" x14ac:dyDescent="0.2">
      <c r="A959" s="175" t="s">
        <v>402</v>
      </c>
      <c r="B959" s="164" t="s">
        <v>145</v>
      </c>
      <c r="C959" s="165" t="s">
        <v>146</v>
      </c>
      <c r="D959" s="157"/>
      <c r="E959" s="158"/>
      <c r="F959" s="158"/>
      <c r="G959" s="158"/>
      <c r="H959" s="181" t="str">
        <f t="shared" si="98"/>
        <v/>
      </c>
      <c r="I959" s="221">
        <v>1043</v>
      </c>
      <c r="J959" s="131">
        <v>899</v>
      </c>
      <c r="K959" s="131">
        <v>861</v>
      </c>
      <c r="L959" s="167">
        <f t="shared" si="99"/>
        <v>0.9577308120133482</v>
      </c>
      <c r="M959" s="222">
        <v>20</v>
      </c>
      <c r="N959" s="131">
        <v>124</v>
      </c>
      <c r="O959" s="184">
        <f t="shared" si="100"/>
        <v>0.11888782358581017</v>
      </c>
      <c r="P959" s="159">
        <f t="shared" si="101"/>
        <v>1043</v>
      </c>
      <c r="Q959" s="160">
        <f t="shared" si="102"/>
        <v>919</v>
      </c>
      <c r="R959" s="160">
        <f t="shared" si="103"/>
        <v>124</v>
      </c>
      <c r="S959" s="176">
        <f t="shared" si="104"/>
        <v>0.11888782358581017</v>
      </c>
      <c r="T959" s="227"/>
    </row>
    <row r="960" spans="1:20" x14ac:dyDescent="0.2">
      <c r="A960" s="175" t="s">
        <v>402</v>
      </c>
      <c r="B960" s="164" t="s">
        <v>145</v>
      </c>
      <c r="C960" s="165" t="s">
        <v>298</v>
      </c>
      <c r="D960" s="157"/>
      <c r="E960" s="158"/>
      <c r="F960" s="158"/>
      <c r="G960" s="158"/>
      <c r="H960" s="181" t="str">
        <f t="shared" si="98"/>
        <v/>
      </c>
      <c r="I960" s="221">
        <v>14979</v>
      </c>
      <c r="J960" s="131">
        <v>9685</v>
      </c>
      <c r="K960" s="131">
        <v>6767</v>
      </c>
      <c r="L960" s="167">
        <f t="shared" si="99"/>
        <v>0.69870934434692822</v>
      </c>
      <c r="M960" s="222">
        <v>1</v>
      </c>
      <c r="N960" s="131">
        <v>5293</v>
      </c>
      <c r="O960" s="184">
        <f t="shared" si="100"/>
        <v>0.35336137258829026</v>
      </c>
      <c r="P960" s="159">
        <f t="shared" si="101"/>
        <v>14979</v>
      </c>
      <c r="Q960" s="160">
        <f t="shared" si="102"/>
        <v>9686</v>
      </c>
      <c r="R960" s="160">
        <f t="shared" si="103"/>
        <v>5293</v>
      </c>
      <c r="S960" s="176">
        <f t="shared" si="104"/>
        <v>0.35336137258829026</v>
      </c>
      <c r="T960" s="227"/>
    </row>
    <row r="961" spans="1:20" x14ac:dyDescent="0.2">
      <c r="A961" s="175" t="s">
        <v>402</v>
      </c>
      <c r="B961" s="164" t="s">
        <v>537</v>
      </c>
      <c r="C961" s="165" t="s">
        <v>71</v>
      </c>
      <c r="D961" s="157"/>
      <c r="E961" s="158"/>
      <c r="F961" s="158"/>
      <c r="G961" s="158"/>
      <c r="H961" s="181" t="str">
        <f t="shared" si="98"/>
        <v/>
      </c>
      <c r="I961" s="221">
        <v>128</v>
      </c>
      <c r="J961" s="131">
        <v>125</v>
      </c>
      <c r="K961" s="131">
        <v>117</v>
      </c>
      <c r="L961" s="167">
        <f t="shared" si="99"/>
        <v>0.93600000000000005</v>
      </c>
      <c r="M961" s="222"/>
      <c r="N961" s="131">
        <v>3</v>
      </c>
      <c r="O961" s="184">
        <f t="shared" si="100"/>
        <v>2.34375E-2</v>
      </c>
      <c r="P961" s="159">
        <f t="shared" si="101"/>
        <v>128</v>
      </c>
      <c r="Q961" s="160">
        <f t="shared" si="102"/>
        <v>125</v>
      </c>
      <c r="R961" s="160">
        <f t="shared" si="103"/>
        <v>3</v>
      </c>
      <c r="S961" s="176">
        <f t="shared" si="104"/>
        <v>2.34375E-2</v>
      </c>
      <c r="T961" s="227"/>
    </row>
    <row r="962" spans="1:20" x14ac:dyDescent="0.2">
      <c r="A962" s="175" t="s">
        <v>402</v>
      </c>
      <c r="B962" s="164" t="s">
        <v>149</v>
      </c>
      <c r="C962" s="165" t="s">
        <v>150</v>
      </c>
      <c r="D962" s="157"/>
      <c r="E962" s="158"/>
      <c r="F962" s="158"/>
      <c r="G962" s="158"/>
      <c r="H962" s="181" t="str">
        <f t="shared" ref="H962:H1025" si="105">IF((E962+G962)&lt;&gt;0,G962/(E962+G962),"")</f>
        <v/>
      </c>
      <c r="I962" s="221">
        <v>6371</v>
      </c>
      <c r="J962" s="131">
        <v>5796</v>
      </c>
      <c r="K962" s="131">
        <v>5420</v>
      </c>
      <c r="L962" s="167">
        <f t="shared" ref="L962:L1025" si="106">IF(J962&lt;&gt;0,K962/J962,"")</f>
        <v>0.93512767425810905</v>
      </c>
      <c r="M962" s="222"/>
      <c r="N962" s="131">
        <v>575</v>
      </c>
      <c r="O962" s="184">
        <f t="shared" ref="O962:O1025" si="107">IF((J962+M962+N962)&lt;&gt;0,N962/(J962+M962+N962),"")</f>
        <v>9.0252707581227443E-2</v>
      </c>
      <c r="P962" s="159">
        <f t="shared" ref="P962:P1025" si="108">IF(SUM(D962,I962)&gt;0,SUM(D962,I962),"")</f>
        <v>6371</v>
      </c>
      <c r="Q962" s="160">
        <f t="shared" ref="Q962:Q1025" si="109">IF(SUM(E962,J962, M962)&gt;0,SUM(E962,J962, M962),"")</f>
        <v>5796</v>
      </c>
      <c r="R962" s="160">
        <f t="shared" ref="R962:R1025" si="110">IF(SUM(G962,N962)&gt;0,SUM(G962,N962),"")</f>
        <v>575</v>
      </c>
      <c r="S962" s="176">
        <f t="shared" ref="S962:S1025" si="111">IFERROR(IF((Q962+R962)&lt;&gt;0,R962/(Q962+R962),""),"")</f>
        <v>9.0252707581227443E-2</v>
      </c>
      <c r="T962" s="227"/>
    </row>
    <row r="963" spans="1:20" x14ac:dyDescent="0.2">
      <c r="A963" s="175" t="s">
        <v>402</v>
      </c>
      <c r="B963" s="164" t="s">
        <v>151</v>
      </c>
      <c r="C963" s="165" t="s">
        <v>152</v>
      </c>
      <c r="D963" s="157"/>
      <c r="E963" s="158"/>
      <c r="F963" s="158"/>
      <c r="G963" s="158"/>
      <c r="H963" s="181" t="str">
        <f t="shared" si="105"/>
        <v/>
      </c>
      <c r="I963" s="221">
        <v>4196</v>
      </c>
      <c r="J963" s="131">
        <v>2722</v>
      </c>
      <c r="K963" s="131">
        <v>1575</v>
      </c>
      <c r="L963" s="167">
        <f t="shared" si="106"/>
        <v>0.57861866274797946</v>
      </c>
      <c r="M963" s="222">
        <v>697</v>
      </c>
      <c r="N963" s="131">
        <v>777</v>
      </c>
      <c r="O963" s="184">
        <f t="shared" si="107"/>
        <v>0.18517635843660629</v>
      </c>
      <c r="P963" s="159">
        <f t="shared" si="108"/>
        <v>4196</v>
      </c>
      <c r="Q963" s="160">
        <f t="shared" si="109"/>
        <v>3419</v>
      </c>
      <c r="R963" s="160">
        <f t="shared" si="110"/>
        <v>777</v>
      </c>
      <c r="S963" s="176">
        <f t="shared" si="111"/>
        <v>0.18517635843660629</v>
      </c>
      <c r="T963" s="227"/>
    </row>
    <row r="964" spans="1:20" x14ac:dyDescent="0.2">
      <c r="A964" s="175" t="s">
        <v>402</v>
      </c>
      <c r="B964" s="164" t="s">
        <v>151</v>
      </c>
      <c r="C964" s="165" t="s">
        <v>376</v>
      </c>
      <c r="D964" s="157"/>
      <c r="E964" s="158"/>
      <c r="F964" s="158"/>
      <c r="G964" s="158"/>
      <c r="H964" s="181" t="str">
        <f t="shared" si="105"/>
        <v/>
      </c>
      <c r="I964" s="221">
        <v>8194</v>
      </c>
      <c r="J964" s="131">
        <v>4827</v>
      </c>
      <c r="K964" s="131">
        <v>2034</v>
      </c>
      <c r="L964" s="167">
        <f t="shared" si="106"/>
        <v>0.42137973896830327</v>
      </c>
      <c r="M964" s="222">
        <v>41</v>
      </c>
      <c r="N964" s="131">
        <v>3326</v>
      </c>
      <c r="O964" s="184">
        <f t="shared" si="107"/>
        <v>0.40590676104466683</v>
      </c>
      <c r="P964" s="159">
        <f t="shared" si="108"/>
        <v>8194</v>
      </c>
      <c r="Q964" s="160">
        <f t="shared" si="109"/>
        <v>4868</v>
      </c>
      <c r="R964" s="160">
        <f t="shared" si="110"/>
        <v>3326</v>
      </c>
      <c r="S964" s="176">
        <f t="shared" si="111"/>
        <v>0.40590676104466683</v>
      </c>
      <c r="T964" s="227"/>
    </row>
    <row r="965" spans="1:20" x14ac:dyDescent="0.2">
      <c r="A965" s="175" t="s">
        <v>402</v>
      </c>
      <c r="B965" s="164" t="s">
        <v>154</v>
      </c>
      <c r="C965" s="165" t="s">
        <v>299</v>
      </c>
      <c r="D965" s="157"/>
      <c r="E965" s="158"/>
      <c r="F965" s="158"/>
      <c r="G965" s="158"/>
      <c r="H965" s="181" t="str">
        <f t="shared" si="105"/>
        <v/>
      </c>
      <c r="I965" s="221">
        <v>73</v>
      </c>
      <c r="J965" s="131">
        <v>65</v>
      </c>
      <c r="K965" s="131">
        <v>62</v>
      </c>
      <c r="L965" s="167">
        <f t="shared" si="106"/>
        <v>0.9538461538461539</v>
      </c>
      <c r="M965" s="222"/>
      <c r="N965" s="131">
        <v>8</v>
      </c>
      <c r="O965" s="184">
        <f t="shared" si="107"/>
        <v>0.1095890410958904</v>
      </c>
      <c r="P965" s="159">
        <f t="shared" si="108"/>
        <v>73</v>
      </c>
      <c r="Q965" s="160">
        <f t="shared" si="109"/>
        <v>65</v>
      </c>
      <c r="R965" s="160">
        <f t="shared" si="110"/>
        <v>8</v>
      </c>
      <c r="S965" s="176">
        <f t="shared" si="111"/>
        <v>0.1095890410958904</v>
      </c>
      <c r="T965" s="227"/>
    </row>
    <row r="966" spans="1:20" x14ac:dyDescent="0.2">
      <c r="A966" s="175" t="s">
        <v>402</v>
      </c>
      <c r="B966" s="164" t="s">
        <v>155</v>
      </c>
      <c r="C966" s="165" t="s">
        <v>300</v>
      </c>
      <c r="D966" s="157"/>
      <c r="E966" s="158"/>
      <c r="F966" s="158"/>
      <c r="G966" s="158"/>
      <c r="H966" s="181" t="str">
        <f t="shared" si="105"/>
        <v/>
      </c>
      <c r="I966" s="221">
        <v>20</v>
      </c>
      <c r="J966" s="131">
        <v>19</v>
      </c>
      <c r="K966" s="131">
        <v>4</v>
      </c>
      <c r="L966" s="167">
        <f t="shared" si="106"/>
        <v>0.21052631578947367</v>
      </c>
      <c r="M966" s="222"/>
      <c r="N966" s="131">
        <v>1</v>
      </c>
      <c r="O966" s="184">
        <f t="shared" si="107"/>
        <v>0.05</v>
      </c>
      <c r="P966" s="159">
        <f t="shared" si="108"/>
        <v>20</v>
      </c>
      <c r="Q966" s="160">
        <f t="shared" si="109"/>
        <v>19</v>
      </c>
      <c r="R966" s="160">
        <f t="shared" si="110"/>
        <v>1</v>
      </c>
      <c r="S966" s="176">
        <f t="shared" si="111"/>
        <v>0.05</v>
      </c>
      <c r="T966" s="227"/>
    </row>
    <row r="967" spans="1:20" x14ac:dyDescent="0.2">
      <c r="A967" s="175" t="s">
        <v>402</v>
      </c>
      <c r="B967" s="164" t="s">
        <v>156</v>
      </c>
      <c r="C967" s="165" t="s">
        <v>157</v>
      </c>
      <c r="D967" s="157"/>
      <c r="E967" s="158"/>
      <c r="F967" s="158"/>
      <c r="G967" s="158"/>
      <c r="H967" s="181" t="str">
        <f t="shared" si="105"/>
        <v/>
      </c>
      <c r="I967" s="221">
        <v>64</v>
      </c>
      <c r="J967" s="131">
        <v>57</v>
      </c>
      <c r="K967" s="131">
        <v>48</v>
      </c>
      <c r="L967" s="167">
        <f t="shared" si="106"/>
        <v>0.84210526315789469</v>
      </c>
      <c r="M967" s="222"/>
      <c r="N967" s="131">
        <v>7</v>
      </c>
      <c r="O967" s="184">
        <f t="shared" si="107"/>
        <v>0.109375</v>
      </c>
      <c r="P967" s="159">
        <f t="shared" si="108"/>
        <v>64</v>
      </c>
      <c r="Q967" s="160">
        <f t="shared" si="109"/>
        <v>57</v>
      </c>
      <c r="R967" s="160">
        <f t="shared" si="110"/>
        <v>7</v>
      </c>
      <c r="S967" s="176">
        <f t="shared" si="111"/>
        <v>0.109375</v>
      </c>
      <c r="T967" s="227"/>
    </row>
    <row r="968" spans="1:20" x14ac:dyDescent="0.2">
      <c r="A968" s="175" t="s">
        <v>402</v>
      </c>
      <c r="B968" s="164" t="s">
        <v>158</v>
      </c>
      <c r="C968" s="165" t="s">
        <v>159</v>
      </c>
      <c r="D968" s="157"/>
      <c r="E968" s="158"/>
      <c r="F968" s="158"/>
      <c r="G968" s="158"/>
      <c r="H968" s="181" t="str">
        <f t="shared" si="105"/>
        <v/>
      </c>
      <c r="I968" s="221">
        <v>25677</v>
      </c>
      <c r="J968" s="131">
        <v>24344</v>
      </c>
      <c r="K968" s="131">
        <v>23187</v>
      </c>
      <c r="L968" s="167">
        <f t="shared" si="106"/>
        <v>0.95247288859677948</v>
      </c>
      <c r="M968" s="222">
        <v>6</v>
      </c>
      <c r="N968" s="131">
        <v>1327</v>
      </c>
      <c r="O968" s="184">
        <f t="shared" si="107"/>
        <v>5.1680492269346109E-2</v>
      </c>
      <c r="P968" s="159">
        <f t="shared" si="108"/>
        <v>25677</v>
      </c>
      <c r="Q968" s="160">
        <f t="shared" si="109"/>
        <v>24350</v>
      </c>
      <c r="R968" s="160">
        <f t="shared" si="110"/>
        <v>1327</v>
      </c>
      <c r="S968" s="176">
        <f t="shared" si="111"/>
        <v>5.1680492269346109E-2</v>
      </c>
      <c r="T968" s="227"/>
    </row>
    <row r="969" spans="1:20" x14ac:dyDescent="0.2">
      <c r="A969" s="175" t="s">
        <v>402</v>
      </c>
      <c r="B969" s="164" t="s">
        <v>160</v>
      </c>
      <c r="C969" s="165" t="s">
        <v>246</v>
      </c>
      <c r="D969" s="157"/>
      <c r="E969" s="158"/>
      <c r="F969" s="158"/>
      <c r="G969" s="158"/>
      <c r="H969" s="181" t="str">
        <f t="shared" si="105"/>
        <v/>
      </c>
      <c r="I969" s="221">
        <v>18</v>
      </c>
      <c r="J969" s="131">
        <v>16</v>
      </c>
      <c r="K969" s="131">
        <v>5</v>
      </c>
      <c r="L969" s="167">
        <f t="shared" si="106"/>
        <v>0.3125</v>
      </c>
      <c r="M969" s="222"/>
      <c r="N969" s="131">
        <v>2</v>
      </c>
      <c r="O969" s="184">
        <f t="shared" si="107"/>
        <v>0.1111111111111111</v>
      </c>
      <c r="P969" s="159">
        <f t="shared" si="108"/>
        <v>18</v>
      </c>
      <c r="Q969" s="160">
        <f t="shared" si="109"/>
        <v>16</v>
      </c>
      <c r="R969" s="160">
        <f t="shared" si="110"/>
        <v>2</v>
      </c>
      <c r="S969" s="176">
        <f t="shared" si="111"/>
        <v>0.1111111111111111</v>
      </c>
      <c r="T969" s="227"/>
    </row>
    <row r="970" spans="1:20" x14ac:dyDescent="0.2">
      <c r="A970" s="175" t="s">
        <v>402</v>
      </c>
      <c r="B970" s="164" t="s">
        <v>161</v>
      </c>
      <c r="C970" s="165" t="s">
        <v>247</v>
      </c>
      <c r="D970" s="157"/>
      <c r="E970" s="158"/>
      <c r="F970" s="158"/>
      <c r="G970" s="158"/>
      <c r="H970" s="181" t="str">
        <f t="shared" si="105"/>
        <v/>
      </c>
      <c r="I970" s="221">
        <v>4</v>
      </c>
      <c r="J970" s="131">
        <v>1</v>
      </c>
      <c r="K970" s="131"/>
      <c r="L970" s="167">
        <f t="shared" si="106"/>
        <v>0</v>
      </c>
      <c r="M970" s="222">
        <v>3</v>
      </c>
      <c r="N970" s="131"/>
      <c r="O970" s="184">
        <f t="shared" si="107"/>
        <v>0</v>
      </c>
      <c r="P970" s="159">
        <f t="shared" si="108"/>
        <v>4</v>
      </c>
      <c r="Q970" s="160">
        <f t="shared" si="109"/>
        <v>4</v>
      </c>
      <c r="R970" s="160" t="str">
        <f t="shared" si="110"/>
        <v/>
      </c>
      <c r="S970" s="176" t="str">
        <f t="shared" si="111"/>
        <v/>
      </c>
      <c r="T970" s="227"/>
    </row>
    <row r="971" spans="1:20" x14ac:dyDescent="0.2">
      <c r="A971" s="175" t="s">
        <v>402</v>
      </c>
      <c r="B971" s="164" t="s">
        <v>162</v>
      </c>
      <c r="C971" s="165" t="s">
        <v>163</v>
      </c>
      <c r="D971" s="157"/>
      <c r="E971" s="158"/>
      <c r="F971" s="158"/>
      <c r="G971" s="158"/>
      <c r="H971" s="181" t="str">
        <f t="shared" si="105"/>
        <v/>
      </c>
      <c r="I971" s="221">
        <v>7712</v>
      </c>
      <c r="J971" s="131">
        <v>7036</v>
      </c>
      <c r="K971" s="131">
        <v>5409</v>
      </c>
      <c r="L971" s="167">
        <f t="shared" si="106"/>
        <v>0.76876065946560546</v>
      </c>
      <c r="M971" s="222">
        <v>3</v>
      </c>
      <c r="N971" s="131">
        <v>673</v>
      </c>
      <c r="O971" s="184">
        <f t="shared" si="107"/>
        <v>8.7266597510373439E-2</v>
      </c>
      <c r="P971" s="159">
        <f t="shared" si="108"/>
        <v>7712</v>
      </c>
      <c r="Q971" s="160">
        <f t="shared" si="109"/>
        <v>7039</v>
      </c>
      <c r="R971" s="160">
        <f t="shared" si="110"/>
        <v>673</v>
      </c>
      <c r="S971" s="176">
        <f t="shared" si="111"/>
        <v>8.7266597510373439E-2</v>
      </c>
      <c r="T971" s="227"/>
    </row>
    <row r="972" spans="1:20" x14ac:dyDescent="0.2">
      <c r="A972" s="175" t="s">
        <v>402</v>
      </c>
      <c r="B972" s="164" t="s">
        <v>164</v>
      </c>
      <c r="C972" s="165" t="s">
        <v>165</v>
      </c>
      <c r="D972" s="157"/>
      <c r="E972" s="158"/>
      <c r="F972" s="158"/>
      <c r="G972" s="158"/>
      <c r="H972" s="181" t="str">
        <f t="shared" si="105"/>
        <v/>
      </c>
      <c r="I972" s="221">
        <v>589</v>
      </c>
      <c r="J972" s="131">
        <v>543</v>
      </c>
      <c r="K972" s="131">
        <v>190</v>
      </c>
      <c r="L972" s="167">
        <f t="shared" si="106"/>
        <v>0.34990791896869244</v>
      </c>
      <c r="M972" s="222">
        <v>2</v>
      </c>
      <c r="N972" s="131">
        <v>44</v>
      </c>
      <c r="O972" s="184">
        <f t="shared" si="107"/>
        <v>7.4702886247877756E-2</v>
      </c>
      <c r="P972" s="159">
        <f t="shared" si="108"/>
        <v>589</v>
      </c>
      <c r="Q972" s="160">
        <f t="shared" si="109"/>
        <v>545</v>
      </c>
      <c r="R972" s="160">
        <f t="shared" si="110"/>
        <v>44</v>
      </c>
      <c r="S972" s="176">
        <f t="shared" si="111"/>
        <v>7.4702886247877756E-2</v>
      </c>
      <c r="T972" s="227"/>
    </row>
    <row r="973" spans="1:20" ht="29" x14ac:dyDescent="0.2">
      <c r="A973" s="175" t="s">
        <v>402</v>
      </c>
      <c r="B973" s="164" t="s">
        <v>166</v>
      </c>
      <c r="C973" s="165" t="s">
        <v>168</v>
      </c>
      <c r="D973" s="157"/>
      <c r="E973" s="158"/>
      <c r="F973" s="158"/>
      <c r="G973" s="158"/>
      <c r="H973" s="181" t="str">
        <f t="shared" si="105"/>
        <v/>
      </c>
      <c r="I973" s="221">
        <v>122970</v>
      </c>
      <c r="J973" s="131">
        <v>116189</v>
      </c>
      <c r="K973" s="131">
        <v>93949</v>
      </c>
      <c r="L973" s="167">
        <f t="shared" si="106"/>
        <v>0.80858773205725154</v>
      </c>
      <c r="M973" s="222">
        <v>147</v>
      </c>
      <c r="N973" s="131">
        <v>6634</v>
      </c>
      <c r="O973" s="184">
        <f t="shared" si="107"/>
        <v>5.3948117427014719E-2</v>
      </c>
      <c r="P973" s="159">
        <f t="shared" si="108"/>
        <v>122970</v>
      </c>
      <c r="Q973" s="160">
        <f t="shared" si="109"/>
        <v>116336</v>
      </c>
      <c r="R973" s="160">
        <f t="shared" si="110"/>
        <v>6634</v>
      </c>
      <c r="S973" s="176">
        <f t="shared" si="111"/>
        <v>5.3948117427014719E-2</v>
      </c>
      <c r="T973" s="227"/>
    </row>
    <row r="974" spans="1:20" ht="29" x14ac:dyDescent="0.2">
      <c r="A974" s="175" t="s">
        <v>402</v>
      </c>
      <c r="B974" s="164" t="s">
        <v>166</v>
      </c>
      <c r="C974" s="165" t="s">
        <v>167</v>
      </c>
      <c r="D974" s="157"/>
      <c r="E974" s="158"/>
      <c r="F974" s="158"/>
      <c r="G974" s="158"/>
      <c r="H974" s="181" t="str">
        <f t="shared" si="105"/>
        <v/>
      </c>
      <c r="I974" s="221">
        <v>20547</v>
      </c>
      <c r="J974" s="131">
        <v>17952</v>
      </c>
      <c r="K974" s="131">
        <v>10529</v>
      </c>
      <c r="L974" s="167">
        <f t="shared" si="106"/>
        <v>0.58650846702317294</v>
      </c>
      <c r="M974" s="222">
        <v>21</v>
      </c>
      <c r="N974" s="131">
        <v>2574</v>
      </c>
      <c r="O974" s="184">
        <f t="shared" si="107"/>
        <v>0.12527376259307929</v>
      </c>
      <c r="P974" s="159">
        <f t="shared" si="108"/>
        <v>20547</v>
      </c>
      <c r="Q974" s="160">
        <f t="shared" si="109"/>
        <v>17973</v>
      </c>
      <c r="R974" s="160">
        <f t="shared" si="110"/>
        <v>2574</v>
      </c>
      <c r="S974" s="176">
        <f t="shared" si="111"/>
        <v>0.12527376259307929</v>
      </c>
      <c r="T974" s="227"/>
    </row>
    <row r="975" spans="1:20" x14ac:dyDescent="0.2">
      <c r="A975" s="175" t="s">
        <v>402</v>
      </c>
      <c r="B975" s="164" t="s">
        <v>409</v>
      </c>
      <c r="C975" s="165" t="s">
        <v>409</v>
      </c>
      <c r="D975" s="157"/>
      <c r="E975" s="158"/>
      <c r="F975" s="158"/>
      <c r="G975" s="158"/>
      <c r="H975" s="181" t="str">
        <f t="shared" si="105"/>
        <v/>
      </c>
      <c r="I975" s="221">
        <v>146</v>
      </c>
      <c r="J975" s="131">
        <v>144</v>
      </c>
      <c r="K975" s="131">
        <v>143</v>
      </c>
      <c r="L975" s="167">
        <f t="shared" si="106"/>
        <v>0.99305555555555558</v>
      </c>
      <c r="M975" s="222"/>
      <c r="N975" s="131">
        <v>2</v>
      </c>
      <c r="O975" s="184">
        <f t="shared" si="107"/>
        <v>1.3698630136986301E-2</v>
      </c>
      <c r="P975" s="159">
        <f t="shared" si="108"/>
        <v>146</v>
      </c>
      <c r="Q975" s="160">
        <f t="shared" si="109"/>
        <v>144</v>
      </c>
      <c r="R975" s="160">
        <f t="shared" si="110"/>
        <v>2</v>
      </c>
      <c r="S975" s="176">
        <f t="shared" si="111"/>
        <v>1.3698630136986301E-2</v>
      </c>
      <c r="T975" s="227"/>
    </row>
    <row r="976" spans="1:20" x14ac:dyDescent="0.2">
      <c r="A976" s="175" t="s">
        <v>402</v>
      </c>
      <c r="B976" s="164" t="s">
        <v>172</v>
      </c>
      <c r="C976" s="165" t="s">
        <v>344</v>
      </c>
      <c r="D976" s="157"/>
      <c r="E976" s="158"/>
      <c r="F976" s="158"/>
      <c r="G976" s="158"/>
      <c r="H976" s="181" t="str">
        <f t="shared" si="105"/>
        <v/>
      </c>
      <c r="I976" s="221">
        <v>21739</v>
      </c>
      <c r="J976" s="131">
        <v>20876</v>
      </c>
      <c r="K976" s="131">
        <v>20841</v>
      </c>
      <c r="L976" s="167">
        <f t="shared" si="106"/>
        <v>0.99832343360797082</v>
      </c>
      <c r="M976" s="222"/>
      <c r="N976" s="131">
        <v>863</v>
      </c>
      <c r="O976" s="184">
        <f t="shared" si="107"/>
        <v>3.9698238189429136E-2</v>
      </c>
      <c r="P976" s="159">
        <f t="shared" si="108"/>
        <v>21739</v>
      </c>
      <c r="Q976" s="160">
        <f t="shared" si="109"/>
        <v>20876</v>
      </c>
      <c r="R976" s="160">
        <f t="shared" si="110"/>
        <v>863</v>
      </c>
      <c r="S976" s="176">
        <f t="shared" si="111"/>
        <v>3.9698238189429136E-2</v>
      </c>
      <c r="T976" s="227"/>
    </row>
    <row r="977" spans="1:20" x14ac:dyDescent="0.2">
      <c r="A977" s="175" t="s">
        <v>402</v>
      </c>
      <c r="B977" s="164" t="s">
        <v>172</v>
      </c>
      <c r="C977" s="165" t="s">
        <v>173</v>
      </c>
      <c r="D977" s="157"/>
      <c r="E977" s="158"/>
      <c r="F977" s="158"/>
      <c r="G977" s="158"/>
      <c r="H977" s="181" t="str">
        <f t="shared" si="105"/>
        <v/>
      </c>
      <c r="I977" s="221">
        <v>19374</v>
      </c>
      <c r="J977" s="131">
        <v>18716</v>
      </c>
      <c r="K977" s="131">
        <v>17652</v>
      </c>
      <c r="L977" s="167">
        <f t="shared" si="106"/>
        <v>0.94315024577901263</v>
      </c>
      <c r="M977" s="222">
        <v>62</v>
      </c>
      <c r="N977" s="131">
        <v>596</v>
      </c>
      <c r="O977" s="184">
        <f t="shared" si="107"/>
        <v>3.0762878084030144E-2</v>
      </c>
      <c r="P977" s="159">
        <f t="shared" si="108"/>
        <v>19374</v>
      </c>
      <c r="Q977" s="160">
        <f t="shared" si="109"/>
        <v>18778</v>
      </c>
      <c r="R977" s="160">
        <f t="shared" si="110"/>
        <v>596</v>
      </c>
      <c r="S977" s="176">
        <f t="shared" si="111"/>
        <v>3.0762878084030144E-2</v>
      </c>
      <c r="T977" s="227"/>
    </row>
    <row r="978" spans="1:20" x14ac:dyDescent="0.2">
      <c r="A978" s="175" t="s">
        <v>402</v>
      </c>
      <c r="B978" s="164" t="s">
        <v>174</v>
      </c>
      <c r="C978" s="165" t="s">
        <v>175</v>
      </c>
      <c r="D978" s="157"/>
      <c r="E978" s="158"/>
      <c r="F978" s="158"/>
      <c r="G978" s="158"/>
      <c r="H978" s="181" t="str">
        <f t="shared" si="105"/>
        <v/>
      </c>
      <c r="I978" s="221">
        <v>7022</v>
      </c>
      <c r="J978" s="131">
        <v>5521</v>
      </c>
      <c r="K978" s="131">
        <v>2614</v>
      </c>
      <c r="L978" s="167">
        <f t="shared" si="106"/>
        <v>0.473464952001449</v>
      </c>
      <c r="M978" s="222">
        <v>1</v>
      </c>
      <c r="N978" s="131">
        <v>1500</v>
      </c>
      <c r="O978" s="184">
        <f t="shared" si="107"/>
        <v>0.21361435488464825</v>
      </c>
      <c r="P978" s="159">
        <f t="shared" si="108"/>
        <v>7022</v>
      </c>
      <c r="Q978" s="160">
        <f t="shared" si="109"/>
        <v>5522</v>
      </c>
      <c r="R978" s="160">
        <f t="shared" si="110"/>
        <v>1500</v>
      </c>
      <c r="S978" s="176">
        <f t="shared" si="111"/>
        <v>0.21361435488464825</v>
      </c>
      <c r="T978" s="227"/>
    </row>
    <row r="979" spans="1:20" x14ac:dyDescent="0.2">
      <c r="A979" s="175" t="s">
        <v>402</v>
      </c>
      <c r="B979" s="164" t="s">
        <v>176</v>
      </c>
      <c r="C979" s="165" t="s">
        <v>481</v>
      </c>
      <c r="D979" s="157"/>
      <c r="E979" s="158"/>
      <c r="F979" s="158"/>
      <c r="G979" s="158"/>
      <c r="H979" s="181" t="str">
        <f t="shared" si="105"/>
        <v/>
      </c>
      <c r="I979" s="221">
        <v>1545</v>
      </c>
      <c r="J979" s="131">
        <v>1491</v>
      </c>
      <c r="K979" s="131">
        <v>668</v>
      </c>
      <c r="L979" s="167">
        <f t="shared" si="106"/>
        <v>0.44802146210596916</v>
      </c>
      <c r="M979" s="222">
        <v>2</v>
      </c>
      <c r="N979" s="131">
        <v>52</v>
      </c>
      <c r="O979" s="184">
        <f t="shared" si="107"/>
        <v>3.3656957928802592E-2</v>
      </c>
      <c r="P979" s="159">
        <f t="shared" si="108"/>
        <v>1545</v>
      </c>
      <c r="Q979" s="160">
        <f t="shared" si="109"/>
        <v>1493</v>
      </c>
      <c r="R979" s="160">
        <f t="shared" si="110"/>
        <v>52</v>
      </c>
      <c r="S979" s="176">
        <f t="shared" si="111"/>
        <v>3.3656957928802592E-2</v>
      </c>
      <c r="T979" s="227"/>
    </row>
    <row r="980" spans="1:20" x14ac:dyDescent="0.2">
      <c r="A980" s="175" t="s">
        <v>402</v>
      </c>
      <c r="B980" s="164" t="s">
        <v>178</v>
      </c>
      <c r="C980" s="165" t="s">
        <v>178</v>
      </c>
      <c r="D980" s="157"/>
      <c r="E980" s="158"/>
      <c r="F980" s="158"/>
      <c r="G980" s="158"/>
      <c r="H980" s="181" t="str">
        <f t="shared" si="105"/>
        <v/>
      </c>
      <c r="I980" s="221">
        <v>3722</v>
      </c>
      <c r="J980" s="131">
        <v>3657</v>
      </c>
      <c r="K980" s="131">
        <v>2157</v>
      </c>
      <c r="L980" s="167">
        <f t="shared" si="106"/>
        <v>0.5898277276456112</v>
      </c>
      <c r="M980" s="222">
        <v>1</v>
      </c>
      <c r="N980" s="131">
        <v>64</v>
      </c>
      <c r="O980" s="184">
        <f t="shared" si="107"/>
        <v>1.7195056421278884E-2</v>
      </c>
      <c r="P980" s="159">
        <f t="shared" si="108"/>
        <v>3722</v>
      </c>
      <c r="Q980" s="160">
        <f t="shared" si="109"/>
        <v>3658</v>
      </c>
      <c r="R980" s="160">
        <f t="shared" si="110"/>
        <v>64</v>
      </c>
      <c r="S980" s="176">
        <f t="shared" si="111"/>
        <v>1.7195056421278884E-2</v>
      </c>
      <c r="T980" s="227"/>
    </row>
    <row r="981" spans="1:20" x14ac:dyDescent="0.2">
      <c r="A981" s="175" t="s">
        <v>402</v>
      </c>
      <c r="B981" s="164" t="s">
        <v>378</v>
      </c>
      <c r="C981" s="165" t="s">
        <v>379</v>
      </c>
      <c r="D981" s="157"/>
      <c r="E981" s="158"/>
      <c r="F981" s="158"/>
      <c r="G981" s="158"/>
      <c r="H981" s="181" t="str">
        <f t="shared" si="105"/>
        <v/>
      </c>
      <c r="I981" s="221">
        <v>2</v>
      </c>
      <c r="J981" s="131">
        <v>2</v>
      </c>
      <c r="K981" s="131">
        <v>2</v>
      </c>
      <c r="L981" s="167">
        <f t="shared" si="106"/>
        <v>1</v>
      </c>
      <c r="M981" s="222"/>
      <c r="N981" s="131"/>
      <c r="O981" s="184">
        <f t="shared" si="107"/>
        <v>0</v>
      </c>
      <c r="P981" s="159">
        <f t="shared" si="108"/>
        <v>2</v>
      </c>
      <c r="Q981" s="160">
        <f t="shared" si="109"/>
        <v>2</v>
      </c>
      <c r="R981" s="160" t="str">
        <f t="shared" si="110"/>
        <v/>
      </c>
      <c r="S981" s="176" t="str">
        <f t="shared" si="111"/>
        <v/>
      </c>
      <c r="T981" s="227"/>
    </row>
    <row r="982" spans="1:20" x14ac:dyDescent="0.2">
      <c r="A982" s="175" t="s">
        <v>402</v>
      </c>
      <c r="B982" s="164" t="s">
        <v>180</v>
      </c>
      <c r="C982" s="165" t="s">
        <v>181</v>
      </c>
      <c r="D982" s="157"/>
      <c r="E982" s="158"/>
      <c r="F982" s="158"/>
      <c r="G982" s="158"/>
      <c r="H982" s="181" t="str">
        <f t="shared" si="105"/>
        <v/>
      </c>
      <c r="I982" s="221">
        <v>12106</v>
      </c>
      <c r="J982" s="131">
        <v>11894</v>
      </c>
      <c r="K982" s="131">
        <v>11765</v>
      </c>
      <c r="L982" s="167">
        <f t="shared" si="106"/>
        <v>0.98915419539263494</v>
      </c>
      <c r="M982" s="222"/>
      <c r="N982" s="131">
        <v>212</v>
      </c>
      <c r="O982" s="184">
        <f t="shared" si="107"/>
        <v>1.7511977531802413E-2</v>
      </c>
      <c r="P982" s="159">
        <f t="shared" si="108"/>
        <v>12106</v>
      </c>
      <c r="Q982" s="160">
        <f t="shared" si="109"/>
        <v>11894</v>
      </c>
      <c r="R982" s="160">
        <f t="shared" si="110"/>
        <v>212</v>
      </c>
      <c r="S982" s="176">
        <f t="shared" si="111"/>
        <v>1.7511977531802413E-2</v>
      </c>
      <c r="T982" s="227"/>
    </row>
    <row r="983" spans="1:20" x14ac:dyDescent="0.2">
      <c r="A983" s="175" t="s">
        <v>402</v>
      </c>
      <c r="B983" s="164" t="s">
        <v>180</v>
      </c>
      <c r="C983" s="165" t="s">
        <v>345</v>
      </c>
      <c r="D983" s="157"/>
      <c r="E983" s="158"/>
      <c r="F983" s="158"/>
      <c r="G983" s="158"/>
      <c r="H983" s="181" t="str">
        <f t="shared" si="105"/>
        <v/>
      </c>
      <c r="I983" s="221">
        <v>20505</v>
      </c>
      <c r="J983" s="131">
        <v>19825</v>
      </c>
      <c r="K983" s="131">
        <v>19823</v>
      </c>
      <c r="L983" s="167">
        <f t="shared" si="106"/>
        <v>0.99989911727616643</v>
      </c>
      <c r="M983" s="222"/>
      <c r="N983" s="131">
        <v>680</v>
      </c>
      <c r="O983" s="184">
        <f t="shared" si="107"/>
        <v>3.3162643257742014E-2</v>
      </c>
      <c r="P983" s="159">
        <f t="shared" si="108"/>
        <v>20505</v>
      </c>
      <c r="Q983" s="160">
        <f t="shared" si="109"/>
        <v>19825</v>
      </c>
      <c r="R983" s="160">
        <f t="shared" si="110"/>
        <v>680</v>
      </c>
      <c r="S983" s="176">
        <f t="shared" si="111"/>
        <v>3.3162643257742014E-2</v>
      </c>
      <c r="T983" s="227"/>
    </row>
    <row r="984" spans="1:20" x14ac:dyDescent="0.2">
      <c r="A984" s="175" t="s">
        <v>402</v>
      </c>
      <c r="B984" s="164" t="s">
        <v>180</v>
      </c>
      <c r="C984" s="165" t="s">
        <v>182</v>
      </c>
      <c r="D984" s="157"/>
      <c r="E984" s="158"/>
      <c r="F984" s="158"/>
      <c r="G984" s="158"/>
      <c r="H984" s="181" t="str">
        <f t="shared" si="105"/>
        <v/>
      </c>
      <c r="I984" s="221">
        <v>774</v>
      </c>
      <c r="J984" s="131">
        <v>744</v>
      </c>
      <c r="K984" s="131">
        <v>735</v>
      </c>
      <c r="L984" s="167">
        <f t="shared" si="106"/>
        <v>0.98790322580645162</v>
      </c>
      <c r="M984" s="222"/>
      <c r="N984" s="131">
        <v>30</v>
      </c>
      <c r="O984" s="184">
        <f t="shared" si="107"/>
        <v>3.875968992248062E-2</v>
      </c>
      <c r="P984" s="159">
        <f t="shared" si="108"/>
        <v>774</v>
      </c>
      <c r="Q984" s="160">
        <f t="shared" si="109"/>
        <v>744</v>
      </c>
      <c r="R984" s="160">
        <f t="shared" si="110"/>
        <v>30</v>
      </c>
      <c r="S984" s="176">
        <f t="shared" si="111"/>
        <v>3.875968992248062E-2</v>
      </c>
      <c r="T984" s="227"/>
    </row>
    <row r="985" spans="1:20" x14ac:dyDescent="0.2">
      <c r="A985" s="175" t="s">
        <v>402</v>
      </c>
      <c r="B985" s="164" t="s">
        <v>525</v>
      </c>
      <c r="C985" s="165" t="s">
        <v>116</v>
      </c>
      <c r="D985" s="157"/>
      <c r="E985" s="158"/>
      <c r="F985" s="158"/>
      <c r="G985" s="158"/>
      <c r="H985" s="181" t="str">
        <f t="shared" si="105"/>
        <v/>
      </c>
      <c r="I985" s="221">
        <v>406</v>
      </c>
      <c r="J985" s="131">
        <v>393</v>
      </c>
      <c r="K985" s="131">
        <v>24</v>
      </c>
      <c r="L985" s="167">
        <f t="shared" si="106"/>
        <v>6.1068702290076333E-2</v>
      </c>
      <c r="M985" s="222"/>
      <c r="N985" s="131">
        <v>13</v>
      </c>
      <c r="O985" s="184">
        <f t="shared" si="107"/>
        <v>3.2019704433497539E-2</v>
      </c>
      <c r="P985" s="159">
        <f t="shared" si="108"/>
        <v>406</v>
      </c>
      <c r="Q985" s="160">
        <f t="shared" si="109"/>
        <v>393</v>
      </c>
      <c r="R985" s="160">
        <f t="shared" si="110"/>
        <v>13</v>
      </c>
      <c r="S985" s="176">
        <f t="shared" si="111"/>
        <v>3.2019704433497539E-2</v>
      </c>
      <c r="T985" s="227"/>
    </row>
    <row r="986" spans="1:20" x14ac:dyDescent="0.2">
      <c r="A986" s="175" t="s">
        <v>402</v>
      </c>
      <c r="B986" s="164" t="s">
        <v>183</v>
      </c>
      <c r="C986" s="165" t="s">
        <v>184</v>
      </c>
      <c r="D986" s="157"/>
      <c r="E986" s="158"/>
      <c r="F986" s="158"/>
      <c r="G986" s="158"/>
      <c r="H986" s="181" t="str">
        <f t="shared" si="105"/>
        <v/>
      </c>
      <c r="I986" s="221">
        <v>91</v>
      </c>
      <c r="J986" s="131">
        <v>91</v>
      </c>
      <c r="K986" s="131">
        <v>90</v>
      </c>
      <c r="L986" s="167">
        <f t="shared" si="106"/>
        <v>0.98901098901098905</v>
      </c>
      <c r="M986" s="222"/>
      <c r="N986" s="131"/>
      <c r="O986" s="184">
        <f t="shared" si="107"/>
        <v>0</v>
      </c>
      <c r="P986" s="159">
        <f t="shared" si="108"/>
        <v>91</v>
      </c>
      <c r="Q986" s="160">
        <f t="shared" si="109"/>
        <v>91</v>
      </c>
      <c r="R986" s="160" t="str">
        <f t="shared" si="110"/>
        <v/>
      </c>
      <c r="S986" s="176" t="str">
        <f t="shared" si="111"/>
        <v/>
      </c>
      <c r="T986" s="227"/>
    </row>
    <row r="987" spans="1:20" x14ac:dyDescent="0.2">
      <c r="A987" s="175" t="s">
        <v>402</v>
      </c>
      <c r="B987" s="164" t="s">
        <v>185</v>
      </c>
      <c r="C987" s="165" t="s">
        <v>186</v>
      </c>
      <c r="D987" s="157"/>
      <c r="E987" s="158"/>
      <c r="F987" s="158"/>
      <c r="G987" s="158"/>
      <c r="H987" s="181" t="str">
        <f t="shared" si="105"/>
        <v/>
      </c>
      <c r="I987" s="221">
        <v>4031</v>
      </c>
      <c r="J987" s="131">
        <v>2240</v>
      </c>
      <c r="K987" s="131">
        <v>385</v>
      </c>
      <c r="L987" s="167">
        <f t="shared" si="106"/>
        <v>0.171875</v>
      </c>
      <c r="M987" s="222"/>
      <c r="N987" s="131">
        <v>1791</v>
      </c>
      <c r="O987" s="184">
        <f t="shared" si="107"/>
        <v>0.44430662366658397</v>
      </c>
      <c r="P987" s="159">
        <f t="shared" si="108"/>
        <v>4031</v>
      </c>
      <c r="Q987" s="160">
        <f t="shared" si="109"/>
        <v>2240</v>
      </c>
      <c r="R987" s="160">
        <f t="shared" si="110"/>
        <v>1791</v>
      </c>
      <c r="S987" s="176">
        <f t="shared" si="111"/>
        <v>0.44430662366658397</v>
      </c>
      <c r="T987" s="227"/>
    </row>
    <row r="988" spans="1:20" x14ac:dyDescent="0.2">
      <c r="A988" s="175" t="s">
        <v>402</v>
      </c>
      <c r="B988" s="164" t="s">
        <v>187</v>
      </c>
      <c r="C988" s="165" t="s">
        <v>188</v>
      </c>
      <c r="D988" s="157"/>
      <c r="E988" s="158"/>
      <c r="F988" s="158"/>
      <c r="G988" s="158"/>
      <c r="H988" s="181" t="str">
        <f t="shared" si="105"/>
        <v/>
      </c>
      <c r="I988" s="221">
        <v>277</v>
      </c>
      <c r="J988" s="131">
        <v>162</v>
      </c>
      <c r="K988" s="131">
        <v>42</v>
      </c>
      <c r="L988" s="167">
        <f t="shared" si="106"/>
        <v>0.25925925925925924</v>
      </c>
      <c r="M988" s="222">
        <v>8</v>
      </c>
      <c r="N988" s="131">
        <v>107</v>
      </c>
      <c r="O988" s="184">
        <f t="shared" si="107"/>
        <v>0.38628158844765342</v>
      </c>
      <c r="P988" s="159">
        <f t="shared" si="108"/>
        <v>277</v>
      </c>
      <c r="Q988" s="160">
        <f t="shared" si="109"/>
        <v>170</v>
      </c>
      <c r="R988" s="160">
        <f t="shared" si="110"/>
        <v>107</v>
      </c>
      <c r="S988" s="176">
        <f t="shared" si="111"/>
        <v>0.38628158844765342</v>
      </c>
      <c r="T988" s="227"/>
    </row>
    <row r="989" spans="1:20" x14ac:dyDescent="0.2">
      <c r="A989" s="175" t="s">
        <v>402</v>
      </c>
      <c r="B989" s="164" t="s">
        <v>191</v>
      </c>
      <c r="C989" s="165" t="s">
        <v>192</v>
      </c>
      <c r="D989" s="157"/>
      <c r="E989" s="158"/>
      <c r="F989" s="158"/>
      <c r="G989" s="158"/>
      <c r="H989" s="181" t="str">
        <f t="shared" si="105"/>
        <v/>
      </c>
      <c r="I989" s="221">
        <v>1</v>
      </c>
      <c r="J989" s="131">
        <v>1</v>
      </c>
      <c r="K989" s="131">
        <v>1</v>
      </c>
      <c r="L989" s="167">
        <f t="shared" si="106"/>
        <v>1</v>
      </c>
      <c r="M989" s="222"/>
      <c r="N989" s="131"/>
      <c r="O989" s="184">
        <f t="shared" si="107"/>
        <v>0</v>
      </c>
      <c r="P989" s="159">
        <f t="shared" si="108"/>
        <v>1</v>
      </c>
      <c r="Q989" s="160">
        <f t="shared" si="109"/>
        <v>1</v>
      </c>
      <c r="R989" s="160" t="str">
        <f t="shared" si="110"/>
        <v/>
      </c>
      <c r="S989" s="176" t="str">
        <f t="shared" si="111"/>
        <v/>
      </c>
      <c r="T989" s="227"/>
    </row>
    <row r="990" spans="1:20" x14ac:dyDescent="0.2">
      <c r="A990" s="175" t="s">
        <v>402</v>
      </c>
      <c r="B990" s="164" t="s">
        <v>193</v>
      </c>
      <c r="C990" s="165" t="s">
        <v>302</v>
      </c>
      <c r="D990" s="157"/>
      <c r="E990" s="158"/>
      <c r="F990" s="158"/>
      <c r="G990" s="158"/>
      <c r="H990" s="181" t="str">
        <f t="shared" si="105"/>
        <v/>
      </c>
      <c r="I990" s="221">
        <v>15</v>
      </c>
      <c r="J990" s="131">
        <v>15</v>
      </c>
      <c r="K990" s="131">
        <v>5</v>
      </c>
      <c r="L990" s="167">
        <f t="shared" si="106"/>
        <v>0.33333333333333331</v>
      </c>
      <c r="M990" s="222"/>
      <c r="N990" s="131"/>
      <c r="O990" s="184">
        <f t="shared" si="107"/>
        <v>0</v>
      </c>
      <c r="P990" s="159">
        <f t="shared" si="108"/>
        <v>15</v>
      </c>
      <c r="Q990" s="160">
        <f t="shared" si="109"/>
        <v>15</v>
      </c>
      <c r="R990" s="160" t="str">
        <f t="shared" si="110"/>
        <v/>
      </c>
      <c r="S990" s="176" t="str">
        <f t="shared" si="111"/>
        <v/>
      </c>
      <c r="T990" s="227"/>
    </row>
    <row r="991" spans="1:20" x14ac:dyDescent="0.2">
      <c r="A991" s="175" t="s">
        <v>402</v>
      </c>
      <c r="B991" s="164" t="s">
        <v>193</v>
      </c>
      <c r="C991" s="165" t="s">
        <v>531</v>
      </c>
      <c r="D991" s="157"/>
      <c r="E991" s="158"/>
      <c r="F991" s="158"/>
      <c r="G991" s="158"/>
      <c r="H991" s="181" t="str">
        <f t="shared" si="105"/>
        <v/>
      </c>
      <c r="I991" s="221">
        <v>3</v>
      </c>
      <c r="J991" s="131">
        <v>3</v>
      </c>
      <c r="K991" s="131">
        <v>2</v>
      </c>
      <c r="L991" s="167">
        <f t="shared" si="106"/>
        <v>0.66666666666666663</v>
      </c>
      <c r="M991" s="222"/>
      <c r="N991" s="131"/>
      <c r="O991" s="184">
        <f t="shared" si="107"/>
        <v>0</v>
      </c>
      <c r="P991" s="159">
        <f t="shared" si="108"/>
        <v>3</v>
      </c>
      <c r="Q991" s="160">
        <f t="shared" si="109"/>
        <v>3</v>
      </c>
      <c r="R991" s="160" t="str">
        <f t="shared" si="110"/>
        <v/>
      </c>
      <c r="S991" s="176" t="str">
        <f t="shared" si="111"/>
        <v/>
      </c>
      <c r="T991" s="227"/>
    </row>
    <row r="992" spans="1:20" x14ac:dyDescent="0.2">
      <c r="A992" s="175" t="s">
        <v>402</v>
      </c>
      <c r="B992" s="164" t="s">
        <v>527</v>
      </c>
      <c r="C992" s="165" t="s">
        <v>194</v>
      </c>
      <c r="D992" s="157"/>
      <c r="E992" s="158"/>
      <c r="F992" s="158"/>
      <c r="G992" s="158"/>
      <c r="H992" s="181" t="str">
        <f t="shared" si="105"/>
        <v/>
      </c>
      <c r="I992" s="221">
        <v>97</v>
      </c>
      <c r="J992" s="131">
        <v>84</v>
      </c>
      <c r="K992" s="131">
        <v>52</v>
      </c>
      <c r="L992" s="167">
        <f t="shared" si="106"/>
        <v>0.61904761904761907</v>
      </c>
      <c r="M992" s="222"/>
      <c r="N992" s="131">
        <v>13</v>
      </c>
      <c r="O992" s="184">
        <f t="shared" si="107"/>
        <v>0.13402061855670103</v>
      </c>
      <c r="P992" s="159">
        <f t="shared" si="108"/>
        <v>97</v>
      </c>
      <c r="Q992" s="160">
        <f t="shared" si="109"/>
        <v>84</v>
      </c>
      <c r="R992" s="160">
        <f t="shared" si="110"/>
        <v>13</v>
      </c>
      <c r="S992" s="176">
        <f t="shared" si="111"/>
        <v>0.13402061855670103</v>
      </c>
      <c r="T992" s="227"/>
    </row>
    <row r="993" spans="1:20" x14ac:dyDescent="0.2">
      <c r="A993" s="175" t="s">
        <v>402</v>
      </c>
      <c r="B993" s="164" t="s">
        <v>474</v>
      </c>
      <c r="C993" s="165" t="s">
        <v>195</v>
      </c>
      <c r="D993" s="157"/>
      <c r="E993" s="158"/>
      <c r="F993" s="158"/>
      <c r="G993" s="158"/>
      <c r="H993" s="181" t="str">
        <f t="shared" si="105"/>
        <v/>
      </c>
      <c r="I993" s="221">
        <v>1462</v>
      </c>
      <c r="J993" s="131">
        <v>1293</v>
      </c>
      <c r="K993" s="131">
        <v>416</v>
      </c>
      <c r="L993" s="167">
        <f t="shared" si="106"/>
        <v>0.32173240525908742</v>
      </c>
      <c r="M993" s="222"/>
      <c r="N993" s="131">
        <v>169</v>
      </c>
      <c r="O993" s="184">
        <f t="shared" si="107"/>
        <v>0.11559507523939809</v>
      </c>
      <c r="P993" s="159">
        <f t="shared" si="108"/>
        <v>1462</v>
      </c>
      <c r="Q993" s="160">
        <f t="shared" si="109"/>
        <v>1293</v>
      </c>
      <c r="R993" s="160">
        <f t="shared" si="110"/>
        <v>169</v>
      </c>
      <c r="S993" s="176">
        <f t="shared" si="111"/>
        <v>0.11559507523939809</v>
      </c>
      <c r="T993" s="227"/>
    </row>
    <row r="994" spans="1:20" x14ac:dyDescent="0.2">
      <c r="A994" s="175" t="s">
        <v>402</v>
      </c>
      <c r="B994" s="164" t="s">
        <v>196</v>
      </c>
      <c r="C994" s="165" t="s">
        <v>197</v>
      </c>
      <c r="D994" s="157"/>
      <c r="E994" s="158"/>
      <c r="F994" s="158"/>
      <c r="G994" s="158"/>
      <c r="H994" s="181" t="str">
        <f t="shared" si="105"/>
        <v/>
      </c>
      <c r="I994" s="221">
        <v>30757</v>
      </c>
      <c r="J994" s="131">
        <v>29551</v>
      </c>
      <c r="K994" s="131">
        <v>15964</v>
      </c>
      <c r="L994" s="167">
        <f t="shared" si="106"/>
        <v>0.54021860512334607</v>
      </c>
      <c r="M994" s="222">
        <v>1</v>
      </c>
      <c r="N994" s="131">
        <v>1205</v>
      </c>
      <c r="O994" s="184">
        <f t="shared" si="107"/>
        <v>3.9178073284130442E-2</v>
      </c>
      <c r="P994" s="159">
        <f t="shared" si="108"/>
        <v>30757</v>
      </c>
      <c r="Q994" s="160">
        <f t="shared" si="109"/>
        <v>29552</v>
      </c>
      <c r="R994" s="160">
        <f t="shared" si="110"/>
        <v>1205</v>
      </c>
      <c r="S994" s="176">
        <f t="shared" si="111"/>
        <v>3.9178073284130442E-2</v>
      </c>
      <c r="T994" s="227"/>
    </row>
    <row r="995" spans="1:20" x14ac:dyDescent="0.2">
      <c r="A995" s="175" t="s">
        <v>402</v>
      </c>
      <c r="B995" s="164" t="s">
        <v>200</v>
      </c>
      <c r="C995" s="165" t="s">
        <v>201</v>
      </c>
      <c r="D995" s="157"/>
      <c r="E995" s="158"/>
      <c r="F995" s="158"/>
      <c r="G995" s="158"/>
      <c r="H995" s="181" t="str">
        <f t="shared" si="105"/>
        <v/>
      </c>
      <c r="I995" s="221">
        <v>14930</v>
      </c>
      <c r="J995" s="131">
        <v>11116</v>
      </c>
      <c r="K995" s="131">
        <v>11080</v>
      </c>
      <c r="L995" s="167">
        <f t="shared" si="106"/>
        <v>0.9967614249730119</v>
      </c>
      <c r="M995" s="222">
        <v>27</v>
      </c>
      <c r="N995" s="131">
        <v>3787</v>
      </c>
      <c r="O995" s="184">
        <f t="shared" si="107"/>
        <v>0.25365036838580041</v>
      </c>
      <c r="P995" s="159">
        <f t="shared" si="108"/>
        <v>14930</v>
      </c>
      <c r="Q995" s="160">
        <f t="shared" si="109"/>
        <v>11143</v>
      </c>
      <c r="R995" s="160">
        <f t="shared" si="110"/>
        <v>3787</v>
      </c>
      <c r="S995" s="176">
        <f t="shared" si="111"/>
        <v>0.25365036838580041</v>
      </c>
      <c r="T995" s="227"/>
    </row>
    <row r="996" spans="1:20" x14ac:dyDescent="0.2">
      <c r="A996" s="175" t="s">
        <v>402</v>
      </c>
      <c r="B996" s="164" t="s">
        <v>539</v>
      </c>
      <c r="C996" s="165" t="s">
        <v>202</v>
      </c>
      <c r="D996" s="157"/>
      <c r="E996" s="158"/>
      <c r="F996" s="158"/>
      <c r="G996" s="158"/>
      <c r="H996" s="181" t="str">
        <f t="shared" si="105"/>
        <v/>
      </c>
      <c r="I996" s="221">
        <v>14754</v>
      </c>
      <c r="J996" s="131">
        <v>12775</v>
      </c>
      <c r="K996" s="131">
        <v>6319</v>
      </c>
      <c r="L996" s="167">
        <f t="shared" si="106"/>
        <v>0.49463796477495109</v>
      </c>
      <c r="M996" s="222">
        <v>102</v>
      </c>
      <c r="N996" s="131">
        <v>1877</v>
      </c>
      <c r="O996" s="184">
        <f t="shared" si="107"/>
        <v>0.12721973702046901</v>
      </c>
      <c r="P996" s="159">
        <f t="shared" si="108"/>
        <v>14754</v>
      </c>
      <c r="Q996" s="160">
        <f t="shared" si="109"/>
        <v>12877</v>
      </c>
      <c r="R996" s="160">
        <f t="shared" si="110"/>
        <v>1877</v>
      </c>
      <c r="S996" s="176">
        <f t="shared" si="111"/>
        <v>0.12721973702046901</v>
      </c>
      <c r="T996" s="227"/>
    </row>
    <row r="997" spans="1:20" x14ac:dyDescent="0.2">
      <c r="A997" s="175" t="s">
        <v>402</v>
      </c>
      <c r="B997" s="164" t="s">
        <v>539</v>
      </c>
      <c r="C997" s="165" t="s">
        <v>203</v>
      </c>
      <c r="D997" s="157"/>
      <c r="E997" s="158"/>
      <c r="F997" s="158"/>
      <c r="G997" s="158"/>
      <c r="H997" s="181" t="str">
        <f t="shared" si="105"/>
        <v/>
      </c>
      <c r="I997" s="221">
        <v>89750</v>
      </c>
      <c r="J997" s="131">
        <v>82002</v>
      </c>
      <c r="K997" s="131">
        <v>61672</v>
      </c>
      <c r="L997" s="167">
        <f t="shared" si="106"/>
        <v>0.75207921758005902</v>
      </c>
      <c r="M997" s="222">
        <v>153</v>
      </c>
      <c r="N997" s="131">
        <v>7595</v>
      </c>
      <c r="O997" s="184">
        <f t="shared" si="107"/>
        <v>8.4623955431754869E-2</v>
      </c>
      <c r="P997" s="159">
        <f t="shared" si="108"/>
        <v>89750</v>
      </c>
      <c r="Q997" s="160">
        <f t="shared" si="109"/>
        <v>82155</v>
      </c>
      <c r="R997" s="160">
        <f t="shared" si="110"/>
        <v>7595</v>
      </c>
      <c r="S997" s="176">
        <f t="shared" si="111"/>
        <v>8.4623955431754869E-2</v>
      </c>
      <c r="T997" s="227"/>
    </row>
    <row r="998" spans="1:20" x14ac:dyDescent="0.2">
      <c r="A998" s="175" t="s">
        <v>402</v>
      </c>
      <c r="B998" s="164" t="s">
        <v>539</v>
      </c>
      <c r="C998" s="165" t="s">
        <v>382</v>
      </c>
      <c r="D998" s="157"/>
      <c r="E998" s="158"/>
      <c r="F998" s="158"/>
      <c r="G998" s="158"/>
      <c r="H998" s="181" t="str">
        <f t="shared" si="105"/>
        <v/>
      </c>
      <c r="I998" s="221">
        <v>20924</v>
      </c>
      <c r="J998" s="131">
        <v>19460</v>
      </c>
      <c r="K998" s="131">
        <v>15686</v>
      </c>
      <c r="L998" s="167">
        <f t="shared" si="106"/>
        <v>0.80606372045220964</v>
      </c>
      <c r="M998" s="222"/>
      <c r="N998" s="131">
        <v>1464</v>
      </c>
      <c r="O998" s="184">
        <f t="shared" si="107"/>
        <v>6.9967501433760279E-2</v>
      </c>
      <c r="P998" s="159">
        <f t="shared" si="108"/>
        <v>20924</v>
      </c>
      <c r="Q998" s="160">
        <f t="shared" si="109"/>
        <v>19460</v>
      </c>
      <c r="R998" s="160">
        <f t="shared" si="110"/>
        <v>1464</v>
      </c>
      <c r="S998" s="176">
        <f t="shared" si="111"/>
        <v>6.9967501433760279E-2</v>
      </c>
      <c r="T998" s="227"/>
    </row>
    <row r="999" spans="1:20" x14ac:dyDescent="0.2">
      <c r="A999" s="175" t="s">
        <v>402</v>
      </c>
      <c r="B999" s="164" t="s">
        <v>348</v>
      </c>
      <c r="C999" s="165" t="s">
        <v>349</v>
      </c>
      <c r="D999" s="157"/>
      <c r="E999" s="158"/>
      <c r="F999" s="158"/>
      <c r="G999" s="158"/>
      <c r="H999" s="181" t="str">
        <f t="shared" si="105"/>
        <v/>
      </c>
      <c r="I999" s="221">
        <v>1050</v>
      </c>
      <c r="J999" s="131">
        <v>1010</v>
      </c>
      <c r="K999" s="131">
        <v>413</v>
      </c>
      <c r="L999" s="167">
        <f t="shared" si="106"/>
        <v>0.40891089108910889</v>
      </c>
      <c r="M999" s="222">
        <v>1</v>
      </c>
      <c r="N999" s="131">
        <v>39</v>
      </c>
      <c r="O999" s="184">
        <f t="shared" si="107"/>
        <v>3.7142857142857144E-2</v>
      </c>
      <c r="P999" s="159">
        <f t="shared" si="108"/>
        <v>1050</v>
      </c>
      <c r="Q999" s="160">
        <f t="shared" si="109"/>
        <v>1011</v>
      </c>
      <c r="R999" s="160">
        <f t="shared" si="110"/>
        <v>39</v>
      </c>
      <c r="S999" s="176">
        <f t="shared" si="111"/>
        <v>3.7142857142857144E-2</v>
      </c>
      <c r="T999" s="227"/>
    </row>
    <row r="1000" spans="1:20" x14ac:dyDescent="0.2">
      <c r="A1000" s="175" t="s">
        <v>402</v>
      </c>
      <c r="B1000" s="164" t="s">
        <v>204</v>
      </c>
      <c r="C1000" s="165" t="s">
        <v>205</v>
      </c>
      <c r="D1000" s="157"/>
      <c r="E1000" s="158"/>
      <c r="F1000" s="158"/>
      <c r="G1000" s="158"/>
      <c r="H1000" s="181" t="str">
        <f t="shared" si="105"/>
        <v/>
      </c>
      <c r="I1000" s="221">
        <v>2180</v>
      </c>
      <c r="J1000" s="131">
        <v>1626</v>
      </c>
      <c r="K1000" s="131">
        <v>679</v>
      </c>
      <c r="L1000" s="167">
        <f t="shared" si="106"/>
        <v>0.41758917589175892</v>
      </c>
      <c r="M1000" s="222">
        <v>6</v>
      </c>
      <c r="N1000" s="131">
        <v>548</v>
      </c>
      <c r="O1000" s="184">
        <f t="shared" si="107"/>
        <v>0.25137614678899084</v>
      </c>
      <c r="P1000" s="159">
        <f t="shared" si="108"/>
        <v>2180</v>
      </c>
      <c r="Q1000" s="160">
        <f t="shared" si="109"/>
        <v>1632</v>
      </c>
      <c r="R1000" s="160">
        <f t="shared" si="110"/>
        <v>548</v>
      </c>
      <c r="S1000" s="176">
        <f t="shared" si="111"/>
        <v>0.25137614678899084</v>
      </c>
      <c r="T1000" s="227"/>
    </row>
    <row r="1001" spans="1:20" ht="29" x14ac:dyDescent="0.2">
      <c r="A1001" s="175" t="s">
        <v>402</v>
      </c>
      <c r="B1001" s="164" t="s">
        <v>209</v>
      </c>
      <c r="C1001" s="165" t="s">
        <v>210</v>
      </c>
      <c r="D1001" s="157"/>
      <c r="E1001" s="158"/>
      <c r="F1001" s="158"/>
      <c r="G1001" s="158"/>
      <c r="H1001" s="181" t="str">
        <f t="shared" si="105"/>
        <v/>
      </c>
      <c r="I1001" s="221">
        <v>6521</v>
      </c>
      <c r="J1001" s="131">
        <v>5597</v>
      </c>
      <c r="K1001" s="131">
        <v>2551</v>
      </c>
      <c r="L1001" s="167">
        <f t="shared" si="106"/>
        <v>0.45577988207968556</v>
      </c>
      <c r="M1001" s="222">
        <v>1</v>
      </c>
      <c r="N1001" s="131">
        <v>923</v>
      </c>
      <c r="O1001" s="184">
        <f t="shared" si="107"/>
        <v>0.14154270817359302</v>
      </c>
      <c r="P1001" s="159">
        <f t="shared" si="108"/>
        <v>6521</v>
      </c>
      <c r="Q1001" s="160">
        <f t="shared" si="109"/>
        <v>5598</v>
      </c>
      <c r="R1001" s="160">
        <f t="shared" si="110"/>
        <v>923</v>
      </c>
      <c r="S1001" s="176">
        <f t="shared" si="111"/>
        <v>0.14154270817359302</v>
      </c>
      <c r="T1001" s="227"/>
    </row>
    <row r="1002" spans="1:20" ht="29" x14ac:dyDescent="0.2">
      <c r="A1002" s="175" t="s">
        <v>402</v>
      </c>
      <c r="B1002" s="164" t="s">
        <v>209</v>
      </c>
      <c r="C1002" s="165" t="s">
        <v>211</v>
      </c>
      <c r="D1002" s="157"/>
      <c r="E1002" s="158"/>
      <c r="F1002" s="158"/>
      <c r="G1002" s="158"/>
      <c r="H1002" s="181" t="str">
        <f t="shared" si="105"/>
        <v/>
      </c>
      <c r="I1002" s="221">
        <v>14674</v>
      </c>
      <c r="J1002" s="131">
        <v>12727</v>
      </c>
      <c r="K1002" s="131">
        <v>7604</v>
      </c>
      <c r="L1002" s="167">
        <f t="shared" si="106"/>
        <v>0.59746994578455248</v>
      </c>
      <c r="M1002" s="222">
        <v>6</v>
      </c>
      <c r="N1002" s="131">
        <v>1941</v>
      </c>
      <c r="O1002" s="184">
        <f t="shared" si="107"/>
        <v>0.13227477170505655</v>
      </c>
      <c r="P1002" s="159">
        <f t="shared" si="108"/>
        <v>14674</v>
      </c>
      <c r="Q1002" s="160">
        <f t="shared" si="109"/>
        <v>12733</v>
      </c>
      <c r="R1002" s="160">
        <f t="shared" si="110"/>
        <v>1941</v>
      </c>
      <c r="S1002" s="176">
        <f t="shared" si="111"/>
        <v>0.13227477170505655</v>
      </c>
      <c r="T1002" s="227"/>
    </row>
    <row r="1003" spans="1:20" x14ac:dyDescent="0.2">
      <c r="A1003" s="175" t="s">
        <v>402</v>
      </c>
      <c r="B1003" s="164" t="s">
        <v>212</v>
      </c>
      <c r="C1003" s="165" t="s">
        <v>214</v>
      </c>
      <c r="D1003" s="157"/>
      <c r="E1003" s="158"/>
      <c r="F1003" s="158"/>
      <c r="G1003" s="158"/>
      <c r="H1003" s="181" t="str">
        <f t="shared" si="105"/>
        <v/>
      </c>
      <c r="I1003" s="221">
        <v>19002</v>
      </c>
      <c r="J1003" s="131">
        <v>17286</v>
      </c>
      <c r="K1003" s="131">
        <v>13699</v>
      </c>
      <c r="L1003" s="167">
        <f t="shared" si="106"/>
        <v>0.79249103320606273</v>
      </c>
      <c r="M1003" s="222">
        <v>2</v>
      </c>
      <c r="N1003" s="131">
        <v>1714</v>
      </c>
      <c r="O1003" s="184">
        <f t="shared" si="107"/>
        <v>9.0201031470371534E-2</v>
      </c>
      <c r="P1003" s="159">
        <f t="shared" si="108"/>
        <v>19002</v>
      </c>
      <c r="Q1003" s="160">
        <f t="shared" si="109"/>
        <v>17288</v>
      </c>
      <c r="R1003" s="160">
        <f t="shared" si="110"/>
        <v>1714</v>
      </c>
      <c r="S1003" s="176">
        <f t="shared" si="111"/>
        <v>9.0201031470371534E-2</v>
      </c>
      <c r="T1003" s="227"/>
    </row>
    <row r="1004" spans="1:20" x14ac:dyDescent="0.2">
      <c r="A1004" s="175" t="s">
        <v>402</v>
      </c>
      <c r="B1004" s="164" t="s">
        <v>216</v>
      </c>
      <c r="C1004" s="165" t="s">
        <v>304</v>
      </c>
      <c r="D1004" s="157"/>
      <c r="E1004" s="158"/>
      <c r="F1004" s="158"/>
      <c r="G1004" s="158"/>
      <c r="H1004" s="181" t="str">
        <f t="shared" si="105"/>
        <v/>
      </c>
      <c r="I1004" s="221">
        <v>31</v>
      </c>
      <c r="J1004" s="131">
        <v>25</v>
      </c>
      <c r="K1004" s="131">
        <v>7</v>
      </c>
      <c r="L1004" s="167">
        <f t="shared" si="106"/>
        <v>0.28000000000000003</v>
      </c>
      <c r="M1004" s="222"/>
      <c r="N1004" s="131">
        <v>6</v>
      </c>
      <c r="O1004" s="184">
        <f t="shared" si="107"/>
        <v>0.19354838709677419</v>
      </c>
      <c r="P1004" s="159">
        <f t="shared" si="108"/>
        <v>31</v>
      </c>
      <c r="Q1004" s="160">
        <f t="shared" si="109"/>
        <v>25</v>
      </c>
      <c r="R1004" s="160">
        <f t="shared" si="110"/>
        <v>6</v>
      </c>
      <c r="S1004" s="176">
        <f t="shared" si="111"/>
        <v>0.19354838709677419</v>
      </c>
      <c r="T1004" s="227"/>
    </row>
    <row r="1005" spans="1:20" x14ac:dyDescent="0.2">
      <c r="A1005" s="175" t="s">
        <v>402</v>
      </c>
      <c r="B1005" s="164" t="s">
        <v>217</v>
      </c>
      <c r="C1005" s="165" t="s">
        <v>305</v>
      </c>
      <c r="D1005" s="157"/>
      <c r="E1005" s="158"/>
      <c r="F1005" s="158"/>
      <c r="G1005" s="158"/>
      <c r="H1005" s="181" t="str">
        <f t="shared" si="105"/>
        <v/>
      </c>
      <c r="I1005" s="221">
        <v>1893</v>
      </c>
      <c r="J1005" s="131">
        <v>1891</v>
      </c>
      <c r="K1005" s="131">
        <v>384</v>
      </c>
      <c r="L1005" s="167">
        <f t="shared" si="106"/>
        <v>0.20306716023268112</v>
      </c>
      <c r="M1005" s="222"/>
      <c r="N1005" s="131">
        <v>2</v>
      </c>
      <c r="O1005" s="184">
        <f t="shared" si="107"/>
        <v>1.0565240359218173E-3</v>
      </c>
      <c r="P1005" s="159">
        <f t="shared" si="108"/>
        <v>1893</v>
      </c>
      <c r="Q1005" s="160">
        <f t="shared" si="109"/>
        <v>1891</v>
      </c>
      <c r="R1005" s="160">
        <f t="shared" si="110"/>
        <v>2</v>
      </c>
      <c r="S1005" s="176">
        <f t="shared" si="111"/>
        <v>1.0565240359218173E-3</v>
      </c>
      <c r="T1005" s="227"/>
    </row>
    <row r="1006" spans="1:20" x14ac:dyDescent="0.2">
      <c r="A1006" s="175" t="s">
        <v>402</v>
      </c>
      <c r="B1006" s="164" t="s">
        <v>217</v>
      </c>
      <c r="C1006" s="165" t="s">
        <v>218</v>
      </c>
      <c r="D1006" s="157"/>
      <c r="E1006" s="158"/>
      <c r="F1006" s="158"/>
      <c r="G1006" s="158"/>
      <c r="H1006" s="181" t="str">
        <f t="shared" si="105"/>
        <v/>
      </c>
      <c r="I1006" s="221">
        <v>1019</v>
      </c>
      <c r="J1006" s="131">
        <v>1010</v>
      </c>
      <c r="K1006" s="131">
        <v>1009</v>
      </c>
      <c r="L1006" s="167">
        <f t="shared" si="106"/>
        <v>0.99900990099009901</v>
      </c>
      <c r="M1006" s="222"/>
      <c r="N1006" s="131">
        <v>9</v>
      </c>
      <c r="O1006" s="184">
        <f t="shared" si="107"/>
        <v>8.832188420019628E-3</v>
      </c>
      <c r="P1006" s="159">
        <f t="shared" si="108"/>
        <v>1019</v>
      </c>
      <c r="Q1006" s="160">
        <f t="shared" si="109"/>
        <v>1010</v>
      </c>
      <c r="R1006" s="160">
        <f t="shared" si="110"/>
        <v>9</v>
      </c>
      <c r="S1006" s="176">
        <f t="shared" si="111"/>
        <v>8.832188420019628E-3</v>
      </c>
      <c r="T1006" s="227"/>
    </row>
    <row r="1007" spans="1:20" x14ac:dyDescent="0.2">
      <c r="A1007" s="175" t="s">
        <v>402</v>
      </c>
      <c r="B1007" s="164" t="s">
        <v>217</v>
      </c>
      <c r="C1007" s="165" t="s">
        <v>410</v>
      </c>
      <c r="D1007" s="157"/>
      <c r="E1007" s="158"/>
      <c r="F1007" s="158"/>
      <c r="G1007" s="158"/>
      <c r="H1007" s="181" t="str">
        <f t="shared" si="105"/>
        <v/>
      </c>
      <c r="I1007" s="221">
        <v>1082</v>
      </c>
      <c r="J1007" s="131">
        <v>1077</v>
      </c>
      <c r="K1007" s="131">
        <v>1077</v>
      </c>
      <c r="L1007" s="167">
        <f t="shared" si="106"/>
        <v>1</v>
      </c>
      <c r="M1007" s="222"/>
      <c r="N1007" s="131">
        <v>5</v>
      </c>
      <c r="O1007" s="184">
        <f t="shared" si="107"/>
        <v>4.6210720887245845E-3</v>
      </c>
      <c r="P1007" s="159">
        <f t="shared" si="108"/>
        <v>1082</v>
      </c>
      <c r="Q1007" s="160">
        <f t="shared" si="109"/>
        <v>1077</v>
      </c>
      <c r="R1007" s="160">
        <f t="shared" si="110"/>
        <v>5</v>
      </c>
      <c r="S1007" s="176">
        <f t="shared" si="111"/>
        <v>4.6210720887245845E-3</v>
      </c>
      <c r="T1007" s="227"/>
    </row>
    <row r="1008" spans="1:20" x14ac:dyDescent="0.2">
      <c r="A1008" s="175" t="s">
        <v>402</v>
      </c>
      <c r="B1008" s="164" t="s">
        <v>217</v>
      </c>
      <c r="C1008" s="165" t="s">
        <v>306</v>
      </c>
      <c r="D1008" s="157"/>
      <c r="E1008" s="158"/>
      <c r="F1008" s="158"/>
      <c r="G1008" s="158"/>
      <c r="H1008" s="181" t="str">
        <f t="shared" si="105"/>
        <v/>
      </c>
      <c r="I1008" s="221">
        <v>1664</v>
      </c>
      <c r="J1008" s="131">
        <v>1639</v>
      </c>
      <c r="K1008" s="131">
        <v>837</v>
      </c>
      <c r="L1008" s="167">
        <f t="shared" si="106"/>
        <v>0.51067724222086641</v>
      </c>
      <c r="M1008" s="222"/>
      <c r="N1008" s="131">
        <v>25</v>
      </c>
      <c r="O1008" s="184">
        <f t="shared" si="107"/>
        <v>1.5024038461538462E-2</v>
      </c>
      <c r="P1008" s="159">
        <f t="shared" si="108"/>
        <v>1664</v>
      </c>
      <c r="Q1008" s="160">
        <f t="shared" si="109"/>
        <v>1639</v>
      </c>
      <c r="R1008" s="160">
        <f t="shared" si="110"/>
        <v>25</v>
      </c>
      <c r="S1008" s="176">
        <f t="shared" si="111"/>
        <v>1.5024038461538462E-2</v>
      </c>
      <c r="T1008" s="227"/>
    </row>
    <row r="1009" spans="1:20" ht="29" x14ac:dyDescent="0.2">
      <c r="A1009" s="175" t="s">
        <v>402</v>
      </c>
      <c r="B1009" s="164" t="s">
        <v>217</v>
      </c>
      <c r="C1009" s="165" t="s">
        <v>219</v>
      </c>
      <c r="D1009" s="157"/>
      <c r="E1009" s="158"/>
      <c r="F1009" s="158"/>
      <c r="G1009" s="158"/>
      <c r="H1009" s="181" t="str">
        <f t="shared" si="105"/>
        <v/>
      </c>
      <c r="I1009" s="221">
        <v>952</v>
      </c>
      <c r="J1009" s="131">
        <v>946</v>
      </c>
      <c r="K1009" s="131">
        <v>410</v>
      </c>
      <c r="L1009" s="167">
        <f t="shared" si="106"/>
        <v>0.43340380549682878</v>
      </c>
      <c r="M1009" s="222"/>
      <c r="N1009" s="131">
        <v>6</v>
      </c>
      <c r="O1009" s="184">
        <f t="shared" si="107"/>
        <v>6.3025210084033615E-3</v>
      </c>
      <c r="P1009" s="159">
        <f t="shared" si="108"/>
        <v>952</v>
      </c>
      <c r="Q1009" s="160">
        <f t="shared" si="109"/>
        <v>946</v>
      </c>
      <c r="R1009" s="160">
        <f t="shared" si="110"/>
        <v>6</v>
      </c>
      <c r="S1009" s="176">
        <f t="shared" si="111"/>
        <v>6.3025210084033615E-3</v>
      </c>
      <c r="T1009" s="227"/>
    </row>
    <row r="1010" spans="1:20" x14ac:dyDescent="0.2">
      <c r="A1010" s="175" t="s">
        <v>402</v>
      </c>
      <c r="B1010" s="164" t="s">
        <v>217</v>
      </c>
      <c r="C1010" s="165" t="s">
        <v>220</v>
      </c>
      <c r="D1010" s="157"/>
      <c r="E1010" s="158"/>
      <c r="F1010" s="158"/>
      <c r="G1010" s="158"/>
      <c r="H1010" s="181" t="str">
        <f t="shared" si="105"/>
        <v/>
      </c>
      <c r="I1010" s="221">
        <v>1007</v>
      </c>
      <c r="J1010" s="131">
        <v>958</v>
      </c>
      <c r="K1010" s="131">
        <v>272</v>
      </c>
      <c r="L1010" s="167">
        <f t="shared" si="106"/>
        <v>0.28392484342379959</v>
      </c>
      <c r="M1010" s="222"/>
      <c r="N1010" s="131">
        <v>49</v>
      </c>
      <c r="O1010" s="184">
        <f t="shared" si="107"/>
        <v>4.8659384309831182E-2</v>
      </c>
      <c r="P1010" s="159">
        <f t="shared" si="108"/>
        <v>1007</v>
      </c>
      <c r="Q1010" s="160">
        <f t="shared" si="109"/>
        <v>958</v>
      </c>
      <c r="R1010" s="160">
        <f t="shared" si="110"/>
        <v>49</v>
      </c>
      <c r="S1010" s="176">
        <f t="shared" si="111"/>
        <v>4.8659384309831182E-2</v>
      </c>
      <c r="T1010" s="227"/>
    </row>
    <row r="1011" spans="1:20" x14ac:dyDescent="0.2">
      <c r="A1011" s="175" t="s">
        <v>402</v>
      </c>
      <c r="B1011" s="164" t="s">
        <v>217</v>
      </c>
      <c r="C1011" s="165" t="s">
        <v>221</v>
      </c>
      <c r="D1011" s="157"/>
      <c r="E1011" s="158"/>
      <c r="F1011" s="158"/>
      <c r="G1011" s="158"/>
      <c r="H1011" s="181" t="str">
        <f t="shared" si="105"/>
        <v/>
      </c>
      <c r="I1011" s="221">
        <v>3489</v>
      </c>
      <c r="J1011" s="131">
        <v>3453</v>
      </c>
      <c r="K1011" s="131">
        <v>728</v>
      </c>
      <c r="L1011" s="167">
        <f t="shared" si="106"/>
        <v>0.21083116130900667</v>
      </c>
      <c r="M1011" s="222">
        <v>1</v>
      </c>
      <c r="N1011" s="131">
        <v>35</v>
      </c>
      <c r="O1011" s="184">
        <f t="shared" si="107"/>
        <v>1.0031527658354829E-2</v>
      </c>
      <c r="P1011" s="159">
        <f t="shared" si="108"/>
        <v>3489</v>
      </c>
      <c r="Q1011" s="160">
        <f t="shared" si="109"/>
        <v>3454</v>
      </c>
      <c r="R1011" s="160">
        <f t="shared" si="110"/>
        <v>35</v>
      </c>
      <c r="S1011" s="176">
        <f t="shared" si="111"/>
        <v>1.0031527658354829E-2</v>
      </c>
      <c r="T1011" s="227"/>
    </row>
    <row r="1012" spans="1:20" ht="29" x14ac:dyDescent="0.2">
      <c r="A1012" s="175" t="s">
        <v>402</v>
      </c>
      <c r="B1012" s="164" t="s">
        <v>217</v>
      </c>
      <c r="C1012" s="165" t="s">
        <v>411</v>
      </c>
      <c r="D1012" s="157"/>
      <c r="E1012" s="158"/>
      <c r="F1012" s="158"/>
      <c r="G1012" s="158"/>
      <c r="H1012" s="181" t="str">
        <f t="shared" si="105"/>
        <v/>
      </c>
      <c r="I1012" s="221">
        <v>1582</v>
      </c>
      <c r="J1012" s="131">
        <v>1576</v>
      </c>
      <c r="K1012" s="131">
        <v>1575</v>
      </c>
      <c r="L1012" s="167">
        <f t="shared" si="106"/>
        <v>0.99936548223350252</v>
      </c>
      <c r="M1012" s="222"/>
      <c r="N1012" s="131">
        <v>6</v>
      </c>
      <c r="O1012" s="184">
        <f t="shared" si="107"/>
        <v>3.7926675094816687E-3</v>
      </c>
      <c r="P1012" s="159">
        <f t="shared" si="108"/>
        <v>1582</v>
      </c>
      <c r="Q1012" s="160">
        <f t="shared" si="109"/>
        <v>1576</v>
      </c>
      <c r="R1012" s="160">
        <f t="shared" si="110"/>
        <v>6</v>
      </c>
      <c r="S1012" s="176">
        <f t="shared" si="111"/>
        <v>3.7926675094816687E-3</v>
      </c>
      <c r="T1012" s="227"/>
    </row>
    <row r="1013" spans="1:20" ht="29" x14ac:dyDescent="0.2">
      <c r="A1013" s="175" t="s">
        <v>402</v>
      </c>
      <c r="B1013" s="164" t="s">
        <v>217</v>
      </c>
      <c r="C1013" s="165" t="s">
        <v>222</v>
      </c>
      <c r="D1013" s="157"/>
      <c r="E1013" s="158"/>
      <c r="F1013" s="158"/>
      <c r="G1013" s="158"/>
      <c r="H1013" s="181" t="str">
        <f t="shared" si="105"/>
        <v/>
      </c>
      <c r="I1013" s="221">
        <v>1552</v>
      </c>
      <c r="J1013" s="131">
        <v>1541</v>
      </c>
      <c r="K1013" s="131">
        <v>1540</v>
      </c>
      <c r="L1013" s="167">
        <f t="shared" si="106"/>
        <v>0.9993510707332901</v>
      </c>
      <c r="M1013" s="222">
        <v>1</v>
      </c>
      <c r="N1013" s="131">
        <v>10</v>
      </c>
      <c r="O1013" s="184">
        <f t="shared" si="107"/>
        <v>6.4432989690721646E-3</v>
      </c>
      <c r="P1013" s="159">
        <f t="shared" si="108"/>
        <v>1552</v>
      </c>
      <c r="Q1013" s="160">
        <f t="shared" si="109"/>
        <v>1542</v>
      </c>
      <c r="R1013" s="160">
        <f t="shared" si="110"/>
        <v>10</v>
      </c>
      <c r="S1013" s="176">
        <f t="shared" si="111"/>
        <v>6.4432989690721646E-3</v>
      </c>
      <c r="T1013" s="227"/>
    </row>
    <row r="1014" spans="1:20" x14ac:dyDescent="0.2">
      <c r="A1014" s="175" t="s">
        <v>402</v>
      </c>
      <c r="B1014" s="164" t="s">
        <v>217</v>
      </c>
      <c r="C1014" s="165" t="s">
        <v>223</v>
      </c>
      <c r="D1014" s="157"/>
      <c r="E1014" s="158"/>
      <c r="F1014" s="158"/>
      <c r="G1014" s="158"/>
      <c r="H1014" s="181" t="str">
        <f t="shared" si="105"/>
        <v/>
      </c>
      <c r="I1014" s="221">
        <v>971</v>
      </c>
      <c r="J1014" s="131">
        <v>969</v>
      </c>
      <c r="K1014" s="131">
        <v>787</v>
      </c>
      <c r="L1014" s="167">
        <f t="shared" si="106"/>
        <v>0.81217750257997934</v>
      </c>
      <c r="M1014" s="222"/>
      <c r="N1014" s="131">
        <v>2</v>
      </c>
      <c r="O1014" s="184">
        <f t="shared" si="107"/>
        <v>2.0597322348094747E-3</v>
      </c>
      <c r="P1014" s="159">
        <f t="shared" si="108"/>
        <v>971</v>
      </c>
      <c r="Q1014" s="160">
        <f t="shared" si="109"/>
        <v>969</v>
      </c>
      <c r="R1014" s="160">
        <f t="shared" si="110"/>
        <v>2</v>
      </c>
      <c r="S1014" s="176">
        <f t="shared" si="111"/>
        <v>2.0597322348094747E-3</v>
      </c>
      <c r="T1014" s="227"/>
    </row>
    <row r="1015" spans="1:20" x14ac:dyDescent="0.2">
      <c r="A1015" s="175" t="s">
        <v>402</v>
      </c>
      <c r="B1015" s="164" t="s">
        <v>224</v>
      </c>
      <c r="C1015" s="165" t="s">
        <v>225</v>
      </c>
      <c r="D1015" s="157"/>
      <c r="E1015" s="158"/>
      <c r="F1015" s="158"/>
      <c r="G1015" s="158"/>
      <c r="H1015" s="181" t="str">
        <f t="shared" si="105"/>
        <v/>
      </c>
      <c r="I1015" s="221">
        <v>8194</v>
      </c>
      <c r="J1015" s="131">
        <v>7460</v>
      </c>
      <c r="K1015" s="131">
        <v>3163</v>
      </c>
      <c r="L1015" s="167">
        <f t="shared" si="106"/>
        <v>0.42399463806970511</v>
      </c>
      <c r="M1015" s="222">
        <v>8</v>
      </c>
      <c r="N1015" s="131">
        <v>726</v>
      </c>
      <c r="O1015" s="184">
        <f t="shared" si="107"/>
        <v>8.8601415670002445E-2</v>
      </c>
      <c r="P1015" s="159">
        <f t="shared" si="108"/>
        <v>8194</v>
      </c>
      <c r="Q1015" s="160">
        <f t="shared" si="109"/>
        <v>7468</v>
      </c>
      <c r="R1015" s="160">
        <f t="shared" si="110"/>
        <v>726</v>
      </c>
      <c r="S1015" s="176">
        <f t="shared" si="111"/>
        <v>8.8601415670002445E-2</v>
      </c>
      <c r="T1015" s="227"/>
    </row>
    <row r="1016" spans="1:20" x14ac:dyDescent="0.2">
      <c r="A1016" s="175" t="s">
        <v>402</v>
      </c>
      <c r="B1016" s="164" t="s">
        <v>226</v>
      </c>
      <c r="C1016" s="165" t="s">
        <v>227</v>
      </c>
      <c r="D1016" s="157">
        <v>1</v>
      </c>
      <c r="E1016" s="158">
        <v>1</v>
      </c>
      <c r="F1016" s="158">
        <v>1</v>
      </c>
      <c r="G1016" s="158"/>
      <c r="H1016" s="181">
        <f t="shared" si="105"/>
        <v>0</v>
      </c>
      <c r="I1016" s="221">
        <v>22</v>
      </c>
      <c r="J1016" s="131">
        <v>22</v>
      </c>
      <c r="K1016" s="131">
        <v>15</v>
      </c>
      <c r="L1016" s="167">
        <f t="shared" si="106"/>
        <v>0.68181818181818177</v>
      </c>
      <c r="M1016" s="222"/>
      <c r="N1016" s="131"/>
      <c r="O1016" s="184">
        <f t="shared" si="107"/>
        <v>0</v>
      </c>
      <c r="P1016" s="159">
        <f t="shared" si="108"/>
        <v>23</v>
      </c>
      <c r="Q1016" s="160">
        <f t="shared" si="109"/>
        <v>23</v>
      </c>
      <c r="R1016" s="160" t="str">
        <f t="shared" si="110"/>
        <v/>
      </c>
      <c r="S1016" s="176" t="str">
        <f t="shared" si="111"/>
        <v/>
      </c>
      <c r="T1016" s="227"/>
    </row>
    <row r="1017" spans="1:20" x14ac:dyDescent="0.2">
      <c r="A1017" s="175" t="s">
        <v>402</v>
      </c>
      <c r="B1017" s="164" t="s">
        <v>528</v>
      </c>
      <c r="C1017" s="165" t="s">
        <v>228</v>
      </c>
      <c r="D1017" s="157"/>
      <c r="E1017" s="158"/>
      <c r="F1017" s="158"/>
      <c r="G1017" s="158"/>
      <c r="H1017" s="181" t="str">
        <f t="shared" si="105"/>
        <v/>
      </c>
      <c r="I1017" s="221">
        <v>6048</v>
      </c>
      <c r="J1017" s="131">
        <v>5940</v>
      </c>
      <c r="K1017" s="131">
        <v>382</v>
      </c>
      <c r="L1017" s="167">
        <f t="shared" si="106"/>
        <v>6.4309764309764303E-2</v>
      </c>
      <c r="M1017" s="222">
        <v>1</v>
      </c>
      <c r="N1017" s="131">
        <v>107</v>
      </c>
      <c r="O1017" s="184">
        <f t="shared" si="107"/>
        <v>1.7691798941798943E-2</v>
      </c>
      <c r="P1017" s="159">
        <f t="shared" si="108"/>
        <v>6048</v>
      </c>
      <c r="Q1017" s="160">
        <f t="shared" si="109"/>
        <v>5941</v>
      </c>
      <c r="R1017" s="160">
        <f t="shared" si="110"/>
        <v>107</v>
      </c>
      <c r="S1017" s="176">
        <f t="shared" si="111"/>
        <v>1.7691798941798943E-2</v>
      </c>
      <c r="T1017" s="227"/>
    </row>
    <row r="1018" spans="1:20" x14ac:dyDescent="0.2">
      <c r="A1018" s="175" t="s">
        <v>402</v>
      </c>
      <c r="B1018" s="164" t="s">
        <v>528</v>
      </c>
      <c r="C1018" s="165" t="s">
        <v>229</v>
      </c>
      <c r="D1018" s="157"/>
      <c r="E1018" s="158"/>
      <c r="F1018" s="158"/>
      <c r="G1018" s="158"/>
      <c r="H1018" s="181" t="str">
        <f t="shared" si="105"/>
        <v/>
      </c>
      <c r="I1018" s="221">
        <v>4205</v>
      </c>
      <c r="J1018" s="131">
        <v>4022</v>
      </c>
      <c r="K1018" s="131">
        <v>269</v>
      </c>
      <c r="L1018" s="167">
        <f t="shared" si="106"/>
        <v>6.6882148184982601E-2</v>
      </c>
      <c r="M1018" s="222">
        <v>2</v>
      </c>
      <c r="N1018" s="131">
        <v>181</v>
      </c>
      <c r="O1018" s="184">
        <f t="shared" si="107"/>
        <v>4.3043995243757432E-2</v>
      </c>
      <c r="P1018" s="159">
        <f t="shared" si="108"/>
        <v>4205</v>
      </c>
      <c r="Q1018" s="160">
        <f t="shared" si="109"/>
        <v>4024</v>
      </c>
      <c r="R1018" s="160">
        <f t="shared" si="110"/>
        <v>181</v>
      </c>
      <c r="S1018" s="176">
        <f t="shared" si="111"/>
        <v>4.3043995243757432E-2</v>
      </c>
      <c r="T1018" s="227"/>
    </row>
    <row r="1019" spans="1:20" x14ac:dyDescent="0.2">
      <c r="A1019" s="175" t="s">
        <v>402</v>
      </c>
      <c r="B1019" s="164" t="s">
        <v>230</v>
      </c>
      <c r="C1019" s="165" t="s">
        <v>251</v>
      </c>
      <c r="D1019" s="157"/>
      <c r="E1019" s="158"/>
      <c r="F1019" s="158"/>
      <c r="G1019" s="158"/>
      <c r="H1019" s="181" t="str">
        <f t="shared" si="105"/>
        <v/>
      </c>
      <c r="I1019" s="221">
        <v>1204</v>
      </c>
      <c r="J1019" s="131">
        <v>1138</v>
      </c>
      <c r="K1019" s="131">
        <v>275</v>
      </c>
      <c r="L1019" s="167">
        <f t="shared" si="106"/>
        <v>0.24165202108963094</v>
      </c>
      <c r="M1019" s="222"/>
      <c r="N1019" s="131">
        <v>66</v>
      </c>
      <c r="O1019" s="184">
        <f t="shared" si="107"/>
        <v>5.4817275747508304E-2</v>
      </c>
      <c r="P1019" s="159">
        <f t="shared" si="108"/>
        <v>1204</v>
      </c>
      <c r="Q1019" s="160">
        <f t="shared" si="109"/>
        <v>1138</v>
      </c>
      <c r="R1019" s="160">
        <f t="shared" si="110"/>
        <v>66</v>
      </c>
      <c r="S1019" s="176">
        <f t="shared" si="111"/>
        <v>5.4817275747508304E-2</v>
      </c>
      <c r="T1019" s="227"/>
    </row>
    <row r="1020" spans="1:20" x14ac:dyDescent="0.2">
      <c r="A1020" s="175" t="s">
        <v>402</v>
      </c>
      <c r="B1020" s="164" t="s">
        <v>231</v>
      </c>
      <c r="C1020" s="165" t="s">
        <v>232</v>
      </c>
      <c r="D1020" s="157"/>
      <c r="E1020" s="158"/>
      <c r="F1020" s="158"/>
      <c r="G1020" s="158"/>
      <c r="H1020" s="181" t="str">
        <f t="shared" si="105"/>
        <v/>
      </c>
      <c r="I1020" s="221">
        <v>1046</v>
      </c>
      <c r="J1020" s="131">
        <v>1035</v>
      </c>
      <c r="K1020" s="131">
        <v>729</v>
      </c>
      <c r="L1020" s="167">
        <f t="shared" si="106"/>
        <v>0.70434782608695656</v>
      </c>
      <c r="M1020" s="222">
        <v>1</v>
      </c>
      <c r="N1020" s="131">
        <v>10</v>
      </c>
      <c r="O1020" s="184">
        <f t="shared" si="107"/>
        <v>9.5602294455066923E-3</v>
      </c>
      <c r="P1020" s="159">
        <f t="shared" si="108"/>
        <v>1046</v>
      </c>
      <c r="Q1020" s="160">
        <f t="shared" si="109"/>
        <v>1036</v>
      </c>
      <c r="R1020" s="160">
        <f t="shared" si="110"/>
        <v>10</v>
      </c>
      <c r="S1020" s="176">
        <f t="shared" si="111"/>
        <v>9.5602294455066923E-3</v>
      </c>
      <c r="T1020" s="227"/>
    </row>
    <row r="1021" spans="1:20" x14ac:dyDescent="0.2">
      <c r="A1021" s="175" t="s">
        <v>418</v>
      </c>
      <c r="B1021" s="164" t="s">
        <v>8</v>
      </c>
      <c r="C1021" s="165" t="s">
        <v>9</v>
      </c>
      <c r="D1021" s="157"/>
      <c r="E1021" s="158"/>
      <c r="F1021" s="158"/>
      <c r="G1021" s="158"/>
      <c r="H1021" s="181" t="str">
        <f t="shared" si="105"/>
        <v/>
      </c>
      <c r="I1021" s="221">
        <v>4</v>
      </c>
      <c r="J1021" s="131">
        <v>4</v>
      </c>
      <c r="K1021" s="131">
        <v>1</v>
      </c>
      <c r="L1021" s="167">
        <f t="shared" si="106"/>
        <v>0.25</v>
      </c>
      <c r="M1021" s="222"/>
      <c r="N1021" s="131"/>
      <c r="O1021" s="184">
        <f t="shared" si="107"/>
        <v>0</v>
      </c>
      <c r="P1021" s="159">
        <f t="shared" si="108"/>
        <v>4</v>
      </c>
      <c r="Q1021" s="160">
        <f t="shared" si="109"/>
        <v>4</v>
      </c>
      <c r="R1021" s="160" t="str">
        <f t="shared" si="110"/>
        <v/>
      </c>
      <c r="S1021" s="176" t="str">
        <f t="shared" si="111"/>
        <v/>
      </c>
      <c r="T1021" s="227"/>
    </row>
    <row r="1022" spans="1:20" x14ac:dyDescent="0.2">
      <c r="A1022" s="175" t="s">
        <v>418</v>
      </c>
      <c r="B1022" s="164" t="s">
        <v>13</v>
      </c>
      <c r="C1022" s="165" t="s">
        <v>14</v>
      </c>
      <c r="D1022" s="157"/>
      <c r="E1022" s="158"/>
      <c r="F1022" s="158"/>
      <c r="G1022" s="158"/>
      <c r="H1022" s="181" t="str">
        <f t="shared" si="105"/>
        <v/>
      </c>
      <c r="I1022" s="221">
        <v>4595</v>
      </c>
      <c r="J1022" s="131">
        <v>4042</v>
      </c>
      <c r="K1022" s="131">
        <v>1909</v>
      </c>
      <c r="L1022" s="167">
        <f t="shared" si="106"/>
        <v>0.47229094507669472</v>
      </c>
      <c r="M1022" s="222">
        <v>1</v>
      </c>
      <c r="N1022" s="131">
        <v>552</v>
      </c>
      <c r="O1022" s="184">
        <f t="shared" si="107"/>
        <v>0.12013057671381937</v>
      </c>
      <c r="P1022" s="159">
        <f t="shared" si="108"/>
        <v>4595</v>
      </c>
      <c r="Q1022" s="160">
        <f t="shared" si="109"/>
        <v>4043</v>
      </c>
      <c r="R1022" s="160">
        <f t="shared" si="110"/>
        <v>552</v>
      </c>
      <c r="S1022" s="176">
        <f t="shared" si="111"/>
        <v>0.12013057671381937</v>
      </c>
      <c r="T1022" s="227"/>
    </row>
    <row r="1023" spans="1:20" x14ac:dyDescent="0.2">
      <c r="A1023" s="175" t="s">
        <v>418</v>
      </c>
      <c r="B1023" s="164" t="s">
        <v>17</v>
      </c>
      <c r="C1023" s="165" t="s">
        <v>419</v>
      </c>
      <c r="D1023" s="157"/>
      <c r="E1023" s="158"/>
      <c r="F1023" s="158"/>
      <c r="G1023" s="158"/>
      <c r="H1023" s="181" t="str">
        <f t="shared" si="105"/>
        <v/>
      </c>
      <c r="I1023" s="221">
        <v>1346</v>
      </c>
      <c r="J1023" s="131">
        <v>1184</v>
      </c>
      <c r="K1023" s="131">
        <v>924</v>
      </c>
      <c r="L1023" s="167">
        <f t="shared" si="106"/>
        <v>0.78040540540540537</v>
      </c>
      <c r="M1023" s="222">
        <v>8</v>
      </c>
      <c r="N1023" s="131">
        <v>154</v>
      </c>
      <c r="O1023" s="184">
        <f t="shared" si="107"/>
        <v>0.11441307578008915</v>
      </c>
      <c r="P1023" s="159">
        <f t="shared" si="108"/>
        <v>1346</v>
      </c>
      <c r="Q1023" s="160">
        <f t="shared" si="109"/>
        <v>1192</v>
      </c>
      <c r="R1023" s="160">
        <f t="shared" si="110"/>
        <v>154</v>
      </c>
      <c r="S1023" s="176">
        <f t="shared" si="111"/>
        <v>0.11441307578008915</v>
      </c>
      <c r="T1023" s="227"/>
    </row>
    <row r="1024" spans="1:20" x14ac:dyDescent="0.2">
      <c r="A1024" s="175" t="s">
        <v>418</v>
      </c>
      <c r="B1024" s="164" t="s">
        <v>33</v>
      </c>
      <c r="C1024" s="165" t="s">
        <v>34</v>
      </c>
      <c r="D1024" s="157"/>
      <c r="E1024" s="158"/>
      <c r="F1024" s="158"/>
      <c r="G1024" s="158"/>
      <c r="H1024" s="181" t="str">
        <f t="shared" si="105"/>
        <v/>
      </c>
      <c r="I1024" s="221">
        <v>20</v>
      </c>
      <c r="J1024" s="131">
        <v>20</v>
      </c>
      <c r="K1024" s="131">
        <v>19</v>
      </c>
      <c r="L1024" s="167">
        <f t="shared" si="106"/>
        <v>0.95</v>
      </c>
      <c r="M1024" s="222"/>
      <c r="N1024" s="131"/>
      <c r="O1024" s="184">
        <f t="shared" si="107"/>
        <v>0</v>
      </c>
      <c r="P1024" s="159">
        <f t="shared" si="108"/>
        <v>20</v>
      </c>
      <c r="Q1024" s="160">
        <f t="shared" si="109"/>
        <v>20</v>
      </c>
      <c r="R1024" s="160" t="str">
        <f t="shared" si="110"/>
        <v/>
      </c>
      <c r="S1024" s="176" t="str">
        <f t="shared" si="111"/>
        <v/>
      </c>
      <c r="T1024" s="227"/>
    </row>
    <row r="1025" spans="1:20" x14ac:dyDescent="0.2">
      <c r="A1025" s="175" t="s">
        <v>418</v>
      </c>
      <c r="B1025" s="164" t="s">
        <v>40</v>
      </c>
      <c r="C1025" s="165" t="s">
        <v>41</v>
      </c>
      <c r="D1025" s="157"/>
      <c r="E1025" s="158"/>
      <c r="F1025" s="158"/>
      <c r="G1025" s="158"/>
      <c r="H1025" s="181" t="str">
        <f t="shared" si="105"/>
        <v/>
      </c>
      <c r="I1025" s="221">
        <v>812</v>
      </c>
      <c r="J1025" s="131">
        <v>754</v>
      </c>
      <c r="K1025" s="131">
        <v>250</v>
      </c>
      <c r="L1025" s="167">
        <f t="shared" si="106"/>
        <v>0.33156498673740054</v>
      </c>
      <c r="M1025" s="222">
        <v>6</v>
      </c>
      <c r="N1025" s="131">
        <v>52</v>
      </c>
      <c r="O1025" s="184">
        <f t="shared" si="107"/>
        <v>6.4039408866995079E-2</v>
      </c>
      <c r="P1025" s="159">
        <f t="shared" si="108"/>
        <v>812</v>
      </c>
      <c r="Q1025" s="160">
        <f t="shared" si="109"/>
        <v>760</v>
      </c>
      <c r="R1025" s="160">
        <f t="shared" si="110"/>
        <v>52</v>
      </c>
      <c r="S1025" s="176">
        <f t="shared" si="111"/>
        <v>6.4039408866995079E-2</v>
      </c>
      <c r="T1025" s="227"/>
    </row>
    <row r="1026" spans="1:20" x14ac:dyDescent="0.2">
      <c r="A1026" s="175" t="s">
        <v>418</v>
      </c>
      <c r="B1026" s="164" t="s">
        <v>63</v>
      </c>
      <c r="C1026" s="165" t="s">
        <v>64</v>
      </c>
      <c r="D1026" s="157"/>
      <c r="E1026" s="158"/>
      <c r="F1026" s="158"/>
      <c r="G1026" s="158"/>
      <c r="H1026" s="181" t="str">
        <f t="shared" ref="H1026:H1089" si="112">IF((E1026+G1026)&lt;&gt;0,G1026/(E1026+G1026),"")</f>
        <v/>
      </c>
      <c r="I1026" s="221">
        <v>198</v>
      </c>
      <c r="J1026" s="131">
        <v>147</v>
      </c>
      <c r="K1026" s="131">
        <v>58</v>
      </c>
      <c r="L1026" s="167">
        <f t="shared" ref="L1026:L1089" si="113">IF(J1026&lt;&gt;0,K1026/J1026,"")</f>
        <v>0.39455782312925169</v>
      </c>
      <c r="M1026" s="222">
        <v>4</v>
      </c>
      <c r="N1026" s="131">
        <v>47</v>
      </c>
      <c r="O1026" s="184">
        <f t="shared" ref="O1026:O1089" si="114">IF((J1026+M1026+N1026)&lt;&gt;0,N1026/(J1026+M1026+N1026),"")</f>
        <v>0.23737373737373738</v>
      </c>
      <c r="P1026" s="159">
        <f t="shared" ref="P1026:P1089" si="115">IF(SUM(D1026,I1026)&gt;0,SUM(D1026,I1026),"")</f>
        <v>198</v>
      </c>
      <c r="Q1026" s="160">
        <f t="shared" ref="Q1026:Q1089" si="116">IF(SUM(E1026,J1026, M1026)&gt;0,SUM(E1026,J1026, M1026),"")</f>
        <v>151</v>
      </c>
      <c r="R1026" s="160">
        <f t="shared" ref="R1026:R1089" si="117">IF(SUM(G1026,N1026)&gt;0,SUM(G1026,N1026),"")</f>
        <v>47</v>
      </c>
      <c r="S1026" s="176">
        <f t="shared" ref="S1026:S1089" si="118">IFERROR(IF((Q1026+R1026)&lt;&gt;0,R1026/(Q1026+R1026),""),"")</f>
        <v>0.23737373737373738</v>
      </c>
      <c r="T1026" s="227"/>
    </row>
    <row r="1027" spans="1:20" x14ac:dyDescent="0.2">
      <c r="A1027" s="175" t="s">
        <v>418</v>
      </c>
      <c r="B1027" s="164" t="s">
        <v>74</v>
      </c>
      <c r="C1027" s="165" t="s">
        <v>75</v>
      </c>
      <c r="D1027" s="157"/>
      <c r="E1027" s="158"/>
      <c r="F1027" s="158"/>
      <c r="G1027" s="158"/>
      <c r="H1027" s="181" t="str">
        <f t="shared" si="112"/>
        <v/>
      </c>
      <c r="I1027" s="221">
        <v>264</v>
      </c>
      <c r="J1027" s="131">
        <v>233</v>
      </c>
      <c r="K1027" s="131">
        <v>175</v>
      </c>
      <c r="L1027" s="167">
        <f t="shared" si="113"/>
        <v>0.75107296137339052</v>
      </c>
      <c r="M1027" s="222">
        <v>7</v>
      </c>
      <c r="N1027" s="131">
        <v>24</v>
      </c>
      <c r="O1027" s="184">
        <f t="shared" si="114"/>
        <v>9.0909090909090912E-2</v>
      </c>
      <c r="P1027" s="159">
        <f t="shared" si="115"/>
        <v>264</v>
      </c>
      <c r="Q1027" s="160">
        <f t="shared" si="116"/>
        <v>240</v>
      </c>
      <c r="R1027" s="160">
        <f t="shared" si="117"/>
        <v>24</v>
      </c>
      <c r="S1027" s="176">
        <f t="shared" si="118"/>
        <v>9.0909090909090912E-2</v>
      </c>
      <c r="T1027" s="227"/>
    </row>
    <row r="1028" spans="1:20" x14ac:dyDescent="0.2">
      <c r="A1028" s="175" t="s">
        <v>418</v>
      </c>
      <c r="B1028" s="164" t="s">
        <v>90</v>
      </c>
      <c r="C1028" s="165" t="s">
        <v>91</v>
      </c>
      <c r="D1028" s="157"/>
      <c r="E1028" s="158"/>
      <c r="F1028" s="158"/>
      <c r="G1028" s="158"/>
      <c r="H1028" s="181" t="str">
        <f t="shared" si="112"/>
        <v/>
      </c>
      <c r="I1028" s="221">
        <v>862</v>
      </c>
      <c r="J1028" s="131">
        <v>642</v>
      </c>
      <c r="K1028" s="131">
        <v>256</v>
      </c>
      <c r="L1028" s="167">
        <f t="shared" si="113"/>
        <v>0.39875389408099687</v>
      </c>
      <c r="M1028" s="222">
        <v>1</v>
      </c>
      <c r="N1028" s="131">
        <v>219</v>
      </c>
      <c r="O1028" s="184">
        <f t="shared" si="114"/>
        <v>0.25406032482598606</v>
      </c>
      <c r="P1028" s="159">
        <f t="shared" si="115"/>
        <v>862</v>
      </c>
      <c r="Q1028" s="160">
        <f t="shared" si="116"/>
        <v>643</v>
      </c>
      <c r="R1028" s="160">
        <f t="shared" si="117"/>
        <v>219</v>
      </c>
      <c r="S1028" s="176">
        <f t="shared" si="118"/>
        <v>0.25406032482598606</v>
      </c>
      <c r="T1028" s="227"/>
    </row>
    <row r="1029" spans="1:20" x14ac:dyDescent="0.2">
      <c r="A1029" s="175" t="s">
        <v>418</v>
      </c>
      <c r="B1029" s="164" t="s">
        <v>103</v>
      </c>
      <c r="C1029" s="165" t="s">
        <v>104</v>
      </c>
      <c r="D1029" s="157"/>
      <c r="E1029" s="158"/>
      <c r="F1029" s="158"/>
      <c r="G1029" s="158"/>
      <c r="H1029" s="181" t="str">
        <f t="shared" si="112"/>
        <v/>
      </c>
      <c r="I1029" s="221">
        <v>6</v>
      </c>
      <c r="J1029" s="131">
        <v>3</v>
      </c>
      <c r="K1029" s="131">
        <v>2</v>
      </c>
      <c r="L1029" s="167">
        <f t="shared" si="113"/>
        <v>0.66666666666666663</v>
      </c>
      <c r="M1029" s="222">
        <v>2</v>
      </c>
      <c r="N1029" s="131">
        <v>1</v>
      </c>
      <c r="O1029" s="184">
        <f t="shared" si="114"/>
        <v>0.16666666666666666</v>
      </c>
      <c r="P1029" s="159">
        <f t="shared" si="115"/>
        <v>6</v>
      </c>
      <c r="Q1029" s="160">
        <f t="shared" si="116"/>
        <v>5</v>
      </c>
      <c r="R1029" s="160">
        <f t="shared" si="117"/>
        <v>1</v>
      </c>
      <c r="S1029" s="176">
        <f t="shared" si="118"/>
        <v>0.16666666666666666</v>
      </c>
      <c r="T1029" s="227"/>
    </row>
    <row r="1030" spans="1:20" x14ac:dyDescent="0.2">
      <c r="A1030" s="175" t="s">
        <v>418</v>
      </c>
      <c r="B1030" s="164" t="s">
        <v>108</v>
      </c>
      <c r="C1030" s="165" t="s">
        <v>109</v>
      </c>
      <c r="D1030" s="157"/>
      <c r="E1030" s="158"/>
      <c r="F1030" s="158"/>
      <c r="G1030" s="158"/>
      <c r="H1030" s="181" t="str">
        <f t="shared" si="112"/>
        <v/>
      </c>
      <c r="I1030" s="221">
        <v>4</v>
      </c>
      <c r="J1030" s="131">
        <v>4</v>
      </c>
      <c r="K1030" s="131">
        <v>3</v>
      </c>
      <c r="L1030" s="167">
        <f t="shared" si="113"/>
        <v>0.75</v>
      </c>
      <c r="M1030" s="222"/>
      <c r="N1030" s="131"/>
      <c r="O1030" s="184">
        <f t="shared" si="114"/>
        <v>0</v>
      </c>
      <c r="P1030" s="159">
        <f t="shared" si="115"/>
        <v>4</v>
      </c>
      <c r="Q1030" s="160">
        <f t="shared" si="116"/>
        <v>4</v>
      </c>
      <c r="R1030" s="160" t="str">
        <f t="shared" si="117"/>
        <v/>
      </c>
      <c r="S1030" s="176" t="str">
        <f t="shared" si="118"/>
        <v/>
      </c>
      <c r="T1030" s="227"/>
    </row>
    <row r="1031" spans="1:20" x14ac:dyDescent="0.2">
      <c r="A1031" s="175" t="s">
        <v>418</v>
      </c>
      <c r="B1031" s="164" t="s">
        <v>112</v>
      </c>
      <c r="C1031" s="165" t="s">
        <v>538</v>
      </c>
      <c r="D1031" s="157"/>
      <c r="E1031" s="158"/>
      <c r="F1031" s="158"/>
      <c r="G1031" s="158"/>
      <c r="H1031" s="181" t="str">
        <f t="shared" si="112"/>
        <v/>
      </c>
      <c r="I1031" s="221">
        <v>1674</v>
      </c>
      <c r="J1031" s="131">
        <v>1536</v>
      </c>
      <c r="K1031" s="131">
        <v>610</v>
      </c>
      <c r="L1031" s="167">
        <f t="shared" si="113"/>
        <v>0.39713541666666669</v>
      </c>
      <c r="M1031" s="222">
        <v>5</v>
      </c>
      <c r="N1031" s="131">
        <v>133</v>
      </c>
      <c r="O1031" s="184">
        <f t="shared" si="114"/>
        <v>7.9450418160095584E-2</v>
      </c>
      <c r="P1031" s="159">
        <f t="shared" si="115"/>
        <v>1674</v>
      </c>
      <c r="Q1031" s="160">
        <f t="shared" si="116"/>
        <v>1541</v>
      </c>
      <c r="R1031" s="160">
        <f t="shared" si="117"/>
        <v>133</v>
      </c>
      <c r="S1031" s="176">
        <f t="shared" si="118"/>
        <v>7.9450418160095584E-2</v>
      </c>
      <c r="T1031" s="227"/>
    </row>
    <row r="1032" spans="1:20" x14ac:dyDescent="0.2">
      <c r="A1032" s="175" t="s">
        <v>418</v>
      </c>
      <c r="B1032" s="164" t="s">
        <v>160</v>
      </c>
      <c r="C1032" s="165" t="s">
        <v>246</v>
      </c>
      <c r="D1032" s="157"/>
      <c r="E1032" s="158"/>
      <c r="F1032" s="158"/>
      <c r="G1032" s="158"/>
      <c r="H1032" s="181" t="str">
        <f t="shared" si="112"/>
        <v/>
      </c>
      <c r="I1032" s="221">
        <v>1</v>
      </c>
      <c r="J1032" s="131">
        <v>1</v>
      </c>
      <c r="K1032" s="131"/>
      <c r="L1032" s="167">
        <f t="shared" si="113"/>
        <v>0</v>
      </c>
      <c r="M1032" s="222"/>
      <c r="N1032" s="131"/>
      <c r="O1032" s="184">
        <f t="shared" si="114"/>
        <v>0</v>
      </c>
      <c r="P1032" s="159">
        <f t="shared" si="115"/>
        <v>1</v>
      </c>
      <c r="Q1032" s="160">
        <f t="shared" si="116"/>
        <v>1</v>
      </c>
      <c r="R1032" s="160" t="str">
        <f t="shared" si="117"/>
        <v/>
      </c>
      <c r="S1032" s="176" t="str">
        <f t="shared" si="118"/>
        <v/>
      </c>
      <c r="T1032" s="227"/>
    </row>
    <row r="1033" spans="1:20" ht="29" x14ac:dyDescent="0.2">
      <c r="A1033" s="175" t="s">
        <v>418</v>
      </c>
      <c r="B1033" s="164" t="s">
        <v>166</v>
      </c>
      <c r="C1033" s="165" t="s">
        <v>168</v>
      </c>
      <c r="D1033" s="157"/>
      <c r="E1033" s="158"/>
      <c r="F1033" s="158"/>
      <c r="G1033" s="158"/>
      <c r="H1033" s="181" t="str">
        <f t="shared" si="112"/>
        <v/>
      </c>
      <c r="I1033" s="221">
        <v>1200</v>
      </c>
      <c r="J1033" s="131">
        <v>865</v>
      </c>
      <c r="K1033" s="131">
        <v>609</v>
      </c>
      <c r="L1033" s="167">
        <f t="shared" si="113"/>
        <v>0.70404624277456651</v>
      </c>
      <c r="M1033" s="222">
        <v>245</v>
      </c>
      <c r="N1033" s="131">
        <v>90</v>
      </c>
      <c r="O1033" s="184">
        <f t="shared" si="114"/>
        <v>7.4999999999999997E-2</v>
      </c>
      <c r="P1033" s="159">
        <f t="shared" si="115"/>
        <v>1200</v>
      </c>
      <c r="Q1033" s="160">
        <f t="shared" si="116"/>
        <v>1110</v>
      </c>
      <c r="R1033" s="160">
        <f t="shared" si="117"/>
        <v>90</v>
      </c>
      <c r="S1033" s="176">
        <f t="shared" si="118"/>
        <v>7.4999999999999997E-2</v>
      </c>
      <c r="T1033" s="227"/>
    </row>
    <row r="1034" spans="1:20" x14ac:dyDescent="0.2">
      <c r="A1034" s="175" t="s">
        <v>418</v>
      </c>
      <c r="B1034" s="164" t="s">
        <v>539</v>
      </c>
      <c r="C1034" s="165" t="s">
        <v>202</v>
      </c>
      <c r="D1034" s="157"/>
      <c r="E1034" s="158"/>
      <c r="F1034" s="158"/>
      <c r="G1034" s="158"/>
      <c r="H1034" s="181" t="str">
        <f t="shared" si="112"/>
        <v/>
      </c>
      <c r="I1034" s="221">
        <v>1102</v>
      </c>
      <c r="J1034" s="131">
        <v>839</v>
      </c>
      <c r="K1034" s="131">
        <v>396</v>
      </c>
      <c r="L1034" s="167">
        <f t="shared" si="113"/>
        <v>0.47199046483909418</v>
      </c>
      <c r="M1034" s="222">
        <v>2</v>
      </c>
      <c r="N1034" s="131">
        <v>261</v>
      </c>
      <c r="O1034" s="184">
        <f t="shared" si="114"/>
        <v>0.23684210526315788</v>
      </c>
      <c r="P1034" s="159">
        <f t="shared" si="115"/>
        <v>1102</v>
      </c>
      <c r="Q1034" s="160">
        <f t="shared" si="116"/>
        <v>841</v>
      </c>
      <c r="R1034" s="160">
        <f t="shared" si="117"/>
        <v>261</v>
      </c>
      <c r="S1034" s="176">
        <f t="shared" si="118"/>
        <v>0.23684210526315788</v>
      </c>
      <c r="T1034" s="227"/>
    </row>
    <row r="1035" spans="1:20" x14ac:dyDescent="0.2">
      <c r="A1035" s="175" t="s">
        <v>418</v>
      </c>
      <c r="B1035" s="164" t="s">
        <v>206</v>
      </c>
      <c r="C1035" s="165" t="s">
        <v>478</v>
      </c>
      <c r="D1035" s="157"/>
      <c r="E1035" s="158"/>
      <c r="F1035" s="158"/>
      <c r="G1035" s="158"/>
      <c r="H1035" s="181" t="str">
        <f t="shared" si="112"/>
        <v/>
      </c>
      <c r="I1035" s="221">
        <v>11</v>
      </c>
      <c r="J1035" s="131">
        <v>11</v>
      </c>
      <c r="K1035" s="131">
        <v>6</v>
      </c>
      <c r="L1035" s="167">
        <f t="shared" si="113"/>
        <v>0.54545454545454541</v>
      </c>
      <c r="M1035" s="222"/>
      <c r="N1035" s="131"/>
      <c r="O1035" s="184">
        <f t="shared" si="114"/>
        <v>0</v>
      </c>
      <c r="P1035" s="159">
        <f t="shared" si="115"/>
        <v>11</v>
      </c>
      <c r="Q1035" s="160">
        <f t="shared" si="116"/>
        <v>11</v>
      </c>
      <c r="R1035" s="160" t="str">
        <f t="shared" si="117"/>
        <v/>
      </c>
      <c r="S1035" s="176" t="str">
        <f t="shared" si="118"/>
        <v/>
      </c>
      <c r="T1035" s="227"/>
    </row>
    <row r="1036" spans="1:20" ht="29" x14ac:dyDescent="0.2">
      <c r="A1036" s="175" t="s">
        <v>418</v>
      </c>
      <c r="B1036" s="164" t="s">
        <v>209</v>
      </c>
      <c r="C1036" s="165" t="s">
        <v>210</v>
      </c>
      <c r="D1036" s="157"/>
      <c r="E1036" s="158"/>
      <c r="F1036" s="158"/>
      <c r="G1036" s="158"/>
      <c r="H1036" s="181" t="str">
        <f t="shared" si="112"/>
        <v/>
      </c>
      <c r="I1036" s="221">
        <v>338</v>
      </c>
      <c r="J1036" s="131">
        <v>256</v>
      </c>
      <c r="K1036" s="131">
        <v>52</v>
      </c>
      <c r="L1036" s="167">
        <f t="shared" si="113"/>
        <v>0.203125</v>
      </c>
      <c r="M1036" s="222">
        <v>1</v>
      </c>
      <c r="N1036" s="131">
        <v>81</v>
      </c>
      <c r="O1036" s="184">
        <f t="shared" si="114"/>
        <v>0.23964497041420119</v>
      </c>
      <c r="P1036" s="159">
        <f t="shared" si="115"/>
        <v>338</v>
      </c>
      <c r="Q1036" s="160">
        <f t="shared" si="116"/>
        <v>257</v>
      </c>
      <c r="R1036" s="160">
        <f t="shared" si="117"/>
        <v>81</v>
      </c>
      <c r="S1036" s="176">
        <f t="shared" si="118"/>
        <v>0.23964497041420119</v>
      </c>
      <c r="T1036" s="227"/>
    </row>
    <row r="1037" spans="1:20" x14ac:dyDescent="0.2">
      <c r="A1037" s="175" t="s">
        <v>418</v>
      </c>
      <c r="B1037" s="164" t="s">
        <v>212</v>
      </c>
      <c r="C1037" s="165" t="s">
        <v>214</v>
      </c>
      <c r="D1037" s="157"/>
      <c r="E1037" s="158"/>
      <c r="F1037" s="158"/>
      <c r="G1037" s="158"/>
      <c r="H1037" s="181" t="str">
        <f t="shared" si="112"/>
        <v/>
      </c>
      <c r="I1037" s="221">
        <v>1218</v>
      </c>
      <c r="J1037" s="131">
        <v>1065</v>
      </c>
      <c r="K1037" s="131">
        <v>1014</v>
      </c>
      <c r="L1037" s="167">
        <f t="shared" si="113"/>
        <v>0.95211267605633798</v>
      </c>
      <c r="M1037" s="222">
        <v>10</v>
      </c>
      <c r="N1037" s="131">
        <v>143</v>
      </c>
      <c r="O1037" s="184">
        <f t="shared" si="114"/>
        <v>0.1174055829228243</v>
      </c>
      <c r="P1037" s="159">
        <f t="shared" si="115"/>
        <v>1218</v>
      </c>
      <c r="Q1037" s="160">
        <f t="shared" si="116"/>
        <v>1075</v>
      </c>
      <c r="R1037" s="160">
        <f t="shared" si="117"/>
        <v>143</v>
      </c>
      <c r="S1037" s="176">
        <f t="shared" si="118"/>
        <v>0.1174055829228243</v>
      </c>
      <c r="T1037" s="227"/>
    </row>
    <row r="1038" spans="1:20" x14ac:dyDescent="0.2">
      <c r="A1038" s="175" t="s">
        <v>418</v>
      </c>
      <c r="B1038" s="164" t="s">
        <v>217</v>
      </c>
      <c r="C1038" s="165" t="s">
        <v>223</v>
      </c>
      <c r="D1038" s="157"/>
      <c r="E1038" s="158"/>
      <c r="F1038" s="158"/>
      <c r="G1038" s="158"/>
      <c r="H1038" s="181" t="str">
        <f t="shared" si="112"/>
        <v/>
      </c>
      <c r="I1038" s="221">
        <v>139</v>
      </c>
      <c r="J1038" s="131">
        <v>119</v>
      </c>
      <c r="K1038" s="131">
        <v>45</v>
      </c>
      <c r="L1038" s="167">
        <f t="shared" si="113"/>
        <v>0.37815126050420167</v>
      </c>
      <c r="M1038" s="222"/>
      <c r="N1038" s="131">
        <v>20</v>
      </c>
      <c r="O1038" s="184">
        <f t="shared" si="114"/>
        <v>0.14388489208633093</v>
      </c>
      <c r="P1038" s="159">
        <f t="shared" si="115"/>
        <v>139</v>
      </c>
      <c r="Q1038" s="160">
        <f t="shared" si="116"/>
        <v>119</v>
      </c>
      <c r="R1038" s="160">
        <f t="shared" si="117"/>
        <v>20</v>
      </c>
      <c r="S1038" s="176">
        <f t="shared" si="118"/>
        <v>0.14388489208633093</v>
      </c>
      <c r="T1038" s="227"/>
    </row>
    <row r="1039" spans="1:20" x14ac:dyDescent="0.2">
      <c r="A1039" s="175" t="s">
        <v>418</v>
      </c>
      <c r="B1039" s="164" t="s">
        <v>224</v>
      </c>
      <c r="C1039" s="165" t="s">
        <v>225</v>
      </c>
      <c r="D1039" s="157"/>
      <c r="E1039" s="158"/>
      <c r="F1039" s="158"/>
      <c r="G1039" s="158"/>
      <c r="H1039" s="181" t="str">
        <f t="shared" si="112"/>
        <v/>
      </c>
      <c r="I1039" s="221">
        <v>5103</v>
      </c>
      <c r="J1039" s="131">
        <v>4669</v>
      </c>
      <c r="K1039" s="131">
        <v>2795</v>
      </c>
      <c r="L1039" s="167">
        <f t="shared" si="113"/>
        <v>0.59862925680017132</v>
      </c>
      <c r="M1039" s="222">
        <v>3</v>
      </c>
      <c r="N1039" s="131">
        <v>431</v>
      </c>
      <c r="O1039" s="184">
        <f t="shared" si="114"/>
        <v>8.4460121497158536E-2</v>
      </c>
      <c r="P1039" s="159">
        <f t="shared" si="115"/>
        <v>5103</v>
      </c>
      <c r="Q1039" s="160">
        <f t="shared" si="116"/>
        <v>4672</v>
      </c>
      <c r="R1039" s="160">
        <f t="shared" si="117"/>
        <v>431</v>
      </c>
      <c r="S1039" s="176">
        <f t="shared" si="118"/>
        <v>8.4460121497158536E-2</v>
      </c>
      <c r="T1039" s="227"/>
    </row>
    <row r="1040" spans="1:20" x14ac:dyDescent="0.2">
      <c r="A1040" s="175" t="s">
        <v>387</v>
      </c>
      <c r="B1040" s="164" t="s">
        <v>308</v>
      </c>
      <c r="C1040" s="165" t="s">
        <v>309</v>
      </c>
      <c r="D1040" s="157"/>
      <c r="E1040" s="158"/>
      <c r="F1040" s="158"/>
      <c r="G1040" s="158"/>
      <c r="H1040" s="181" t="str">
        <f t="shared" si="112"/>
        <v/>
      </c>
      <c r="I1040" s="221">
        <v>6089</v>
      </c>
      <c r="J1040" s="131">
        <v>5678</v>
      </c>
      <c r="K1040" s="131">
        <v>2246</v>
      </c>
      <c r="L1040" s="167">
        <f t="shared" si="113"/>
        <v>0.39556181754138781</v>
      </c>
      <c r="M1040" s="222">
        <v>1</v>
      </c>
      <c r="N1040" s="131">
        <v>380</v>
      </c>
      <c r="O1040" s="184">
        <f t="shared" si="114"/>
        <v>6.2716619904274629E-2</v>
      </c>
      <c r="P1040" s="159">
        <f t="shared" si="115"/>
        <v>6089</v>
      </c>
      <c r="Q1040" s="160">
        <f t="shared" si="116"/>
        <v>5679</v>
      </c>
      <c r="R1040" s="160">
        <f t="shared" si="117"/>
        <v>380</v>
      </c>
      <c r="S1040" s="176">
        <f t="shared" si="118"/>
        <v>6.2716619904274629E-2</v>
      </c>
      <c r="T1040" s="227"/>
    </row>
    <row r="1041" spans="1:20" x14ac:dyDescent="0.2">
      <c r="A1041" s="175" t="s">
        <v>387</v>
      </c>
      <c r="B1041" s="164" t="s">
        <v>13</v>
      </c>
      <c r="C1041" s="165" t="s">
        <v>14</v>
      </c>
      <c r="D1041" s="157"/>
      <c r="E1041" s="158"/>
      <c r="F1041" s="158"/>
      <c r="G1041" s="158"/>
      <c r="H1041" s="181" t="str">
        <f t="shared" si="112"/>
        <v/>
      </c>
      <c r="I1041" s="221">
        <v>2078</v>
      </c>
      <c r="J1041" s="131">
        <v>1798</v>
      </c>
      <c r="K1041" s="131">
        <v>1007</v>
      </c>
      <c r="L1041" s="167">
        <f t="shared" si="113"/>
        <v>0.56006674082313679</v>
      </c>
      <c r="M1041" s="222">
        <v>0</v>
      </c>
      <c r="N1041" s="131">
        <v>244</v>
      </c>
      <c r="O1041" s="184">
        <f t="shared" si="114"/>
        <v>0.11949069539666993</v>
      </c>
      <c r="P1041" s="159">
        <f t="shared" si="115"/>
        <v>2078</v>
      </c>
      <c r="Q1041" s="160">
        <f t="shared" si="116"/>
        <v>1798</v>
      </c>
      <c r="R1041" s="160">
        <f t="shared" si="117"/>
        <v>244</v>
      </c>
      <c r="S1041" s="176">
        <f t="shared" si="118"/>
        <v>0.11949069539666993</v>
      </c>
      <c r="T1041" s="227"/>
    </row>
    <row r="1042" spans="1:20" x14ac:dyDescent="0.2">
      <c r="A1042" s="175" t="s">
        <v>387</v>
      </c>
      <c r="B1042" s="164" t="s">
        <v>17</v>
      </c>
      <c r="C1042" s="165" t="s">
        <v>18</v>
      </c>
      <c r="D1042" s="157"/>
      <c r="E1042" s="158"/>
      <c r="F1042" s="158"/>
      <c r="G1042" s="158"/>
      <c r="H1042" s="181" t="str">
        <f t="shared" si="112"/>
        <v/>
      </c>
      <c r="I1042" s="221">
        <v>4753</v>
      </c>
      <c r="J1042" s="131">
        <v>4580</v>
      </c>
      <c r="K1042" s="131">
        <v>4534</v>
      </c>
      <c r="L1042" s="167">
        <f t="shared" si="113"/>
        <v>0.98995633187772925</v>
      </c>
      <c r="M1042" s="222">
        <v>48</v>
      </c>
      <c r="N1042" s="131">
        <v>121</v>
      </c>
      <c r="O1042" s="184">
        <f t="shared" si="114"/>
        <v>2.5479048220678039E-2</v>
      </c>
      <c r="P1042" s="159">
        <f t="shared" si="115"/>
        <v>4753</v>
      </c>
      <c r="Q1042" s="160">
        <f t="shared" si="116"/>
        <v>4628</v>
      </c>
      <c r="R1042" s="160">
        <f t="shared" si="117"/>
        <v>121</v>
      </c>
      <c r="S1042" s="176">
        <f t="shared" si="118"/>
        <v>2.5479048220678039E-2</v>
      </c>
      <c r="T1042" s="227"/>
    </row>
    <row r="1043" spans="1:20" x14ac:dyDescent="0.2">
      <c r="A1043" s="175" t="s">
        <v>387</v>
      </c>
      <c r="B1043" s="164" t="s">
        <v>33</v>
      </c>
      <c r="C1043" s="165" t="s">
        <v>34</v>
      </c>
      <c r="D1043" s="157"/>
      <c r="E1043" s="158"/>
      <c r="F1043" s="158"/>
      <c r="G1043" s="158"/>
      <c r="H1043" s="181" t="str">
        <f t="shared" si="112"/>
        <v/>
      </c>
      <c r="I1043" s="221">
        <v>84</v>
      </c>
      <c r="J1043" s="131">
        <v>72</v>
      </c>
      <c r="K1043" s="131">
        <v>14</v>
      </c>
      <c r="L1043" s="167">
        <f t="shared" si="113"/>
        <v>0.19444444444444445</v>
      </c>
      <c r="M1043" s="222">
        <v>0</v>
      </c>
      <c r="N1043" s="131">
        <v>12</v>
      </c>
      <c r="O1043" s="184">
        <f t="shared" si="114"/>
        <v>0.14285714285714285</v>
      </c>
      <c r="P1043" s="159">
        <f t="shared" si="115"/>
        <v>84</v>
      </c>
      <c r="Q1043" s="160">
        <f t="shared" si="116"/>
        <v>72</v>
      </c>
      <c r="R1043" s="160">
        <f t="shared" si="117"/>
        <v>12</v>
      </c>
      <c r="S1043" s="176">
        <f t="shared" si="118"/>
        <v>0.14285714285714285</v>
      </c>
      <c r="T1043" s="227"/>
    </row>
    <row r="1044" spans="1:20" x14ac:dyDescent="0.2">
      <c r="A1044" s="175" t="s">
        <v>387</v>
      </c>
      <c r="B1044" s="164" t="s">
        <v>63</v>
      </c>
      <c r="C1044" s="165" t="s">
        <v>64</v>
      </c>
      <c r="D1044" s="157"/>
      <c r="E1044" s="158"/>
      <c r="F1044" s="158"/>
      <c r="G1044" s="158"/>
      <c r="H1044" s="181" t="str">
        <f t="shared" si="112"/>
        <v/>
      </c>
      <c r="I1044" s="221">
        <v>793</v>
      </c>
      <c r="J1044" s="131">
        <v>488</v>
      </c>
      <c r="K1044" s="131">
        <v>90</v>
      </c>
      <c r="L1044" s="167">
        <f t="shared" si="113"/>
        <v>0.18442622950819673</v>
      </c>
      <c r="M1044" s="222">
        <v>32</v>
      </c>
      <c r="N1044" s="131">
        <v>222</v>
      </c>
      <c r="O1044" s="184">
        <f t="shared" si="114"/>
        <v>0.29919137466307277</v>
      </c>
      <c r="P1044" s="159">
        <f t="shared" si="115"/>
        <v>793</v>
      </c>
      <c r="Q1044" s="160">
        <f t="shared" si="116"/>
        <v>520</v>
      </c>
      <c r="R1044" s="160">
        <f t="shared" si="117"/>
        <v>222</v>
      </c>
      <c r="S1044" s="176">
        <f t="shared" si="118"/>
        <v>0.29919137466307277</v>
      </c>
      <c r="T1044" s="227"/>
    </row>
    <row r="1045" spans="1:20" x14ac:dyDescent="0.2">
      <c r="A1045" s="175" t="s">
        <v>387</v>
      </c>
      <c r="B1045" s="164" t="s">
        <v>74</v>
      </c>
      <c r="C1045" s="165" t="s">
        <v>75</v>
      </c>
      <c r="D1045" s="157"/>
      <c r="E1045" s="158"/>
      <c r="F1045" s="158"/>
      <c r="G1045" s="158"/>
      <c r="H1045" s="181" t="str">
        <f t="shared" si="112"/>
        <v/>
      </c>
      <c r="I1045" s="221">
        <v>121</v>
      </c>
      <c r="J1045" s="131">
        <v>88</v>
      </c>
      <c r="K1045" s="131">
        <v>71</v>
      </c>
      <c r="L1045" s="167">
        <f t="shared" si="113"/>
        <v>0.80681818181818177</v>
      </c>
      <c r="M1045" s="222">
        <v>0</v>
      </c>
      <c r="N1045" s="131">
        <v>33</v>
      </c>
      <c r="O1045" s="184">
        <f t="shared" si="114"/>
        <v>0.27272727272727271</v>
      </c>
      <c r="P1045" s="159">
        <f t="shared" si="115"/>
        <v>121</v>
      </c>
      <c r="Q1045" s="160">
        <f t="shared" si="116"/>
        <v>88</v>
      </c>
      <c r="R1045" s="160">
        <f t="shared" si="117"/>
        <v>33</v>
      </c>
      <c r="S1045" s="176">
        <f t="shared" si="118"/>
        <v>0.27272727272727271</v>
      </c>
      <c r="T1045" s="227"/>
    </row>
    <row r="1046" spans="1:20" x14ac:dyDescent="0.2">
      <c r="A1046" s="175" t="s">
        <v>387</v>
      </c>
      <c r="B1046" s="164" t="s">
        <v>90</v>
      </c>
      <c r="C1046" s="165" t="s">
        <v>91</v>
      </c>
      <c r="D1046" s="157"/>
      <c r="E1046" s="158"/>
      <c r="F1046" s="158"/>
      <c r="G1046" s="158"/>
      <c r="H1046" s="181" t="str">
        <f t="shared" si="112"/>
        <v/>
      </c>
      <c r="I1046" s="221">
        <v>697</v>
      </c>
      <c r="J1046" s="131">
        <v>356</v>
      </c>
      <c r="K1046" s="131">
        <v>168</v>
      </c>
      <c r="L1046" s="167">
        <f t="shared" si="113"/>
        <v>0.47191011235955055</v>
      </c>
      <c r="M1046" s="222">
        <v>0</v>
      </c>
      <c r="N1046" s="131">
        <v>339</v>
      </c>
      <c r="O1046" s="184">
        <f t="shared" si="114"/>
        <v>0.48776978417266187</v>
      </c>
      <c r="P1046" s="159">
        <f t="shared" si="115"/>
        <v>697</v>
      </c>
      <c r="Q1046" s="160">
        <f t="shared" si="116"/>
        <v>356</v>
      </c>
      <c r="R1046" s="160">
        <f t="shared" si="117"/>
        <v>339</v>
      </c>
      <c r="S1046" s="176">
        <f t="shared" si="118"/>
        <v>0.48776978417266187</v>
      </c>
      <c r="T1046" s="227"/>
    </row>
    <row r="1047" spans="1:20" x14ac:dyDescent="0.2">
      <c r="A1047" s="175" t="s">
        <v>387</v>
      </c>
      <c r="B1047" s="164" t="s">
        <v>101</v>
      </c>
      <c r="C1047" s="165" t="s">
        <v>102</v>
      </c>
      <c r="D1047" s="157"/>
      <c r="E1047" s="158"/>
      <c r="F1047" s="158"/>
      <c r="G1047" s="158"/>
      <c r="H1047" s="181" t="str">
        <f t="shared" si="112"/>
        <v/>
      </c>
      <c r="I1047" s="221">
        <v>233</v>
      </c>
      <c r="J1047" s="131">
        <v>229</v>
      </c>
      <c r="K1047" s="131">
        <v>192</v>
      </c>
      <c r="L1047" s="167">
        <f t="shared" si="113"/>
        <v>0.83842794759825323</v>
      </c>
      <c r="M1047" s="222">
        <v>0</v>
      </c>
      <c r="N1047" s="131">
        <v>1</v>
      </c>
      <c r="O1047" s="184">
        <f t="shared" si="114"/>
        <v>4.3478260869565218E-3</v>
      </c>
      <c r="P1047" s="159">
        <f t="shared" si="115"/>
        <v>233</v>
      </c>
      <c r="Q1047" s="160">
        <f t="shared" si="116"/>
        <v>229</v>
      </c>
      <c r="R1047" s="160">
        <f t="shared" si="117"/>
        <v>1</v>
      </c>
      <c r="S1047" s="176">
        <f t="shared" si="118"/>
        <v>4.3478260869565218E-3</v>
      </c>
      <c r="T1047" s="227"/>
    </row>
    <row r="1048" spans="1:20" x14ac:dyDescent="0.2">
      <c r="A1048" s="175" t="s">
        <v>387</v>
      </c>
      <c r="B1048" s="164" t="s">
        <v>103</v>
      </c>
      <c r="C1048" s="165" t="s">
        <v>104</v>
      </c>
      <c r="D1048" s="157"/>
      <c r="E1048" s="158"/>
      <c r="F1048" s="158"/>
      <c r="G1048" s="158"/>
      <c r="H1048" s="181" t="str">
        <f t="shared" si="112"/>
        <v/>
      </c>
      <c r="I1048" s="221">
        <v>20</v>
      </c>
      <c r="J1048" s="131">
        <v>18</v>
      </c>
      <c r="K1048" s="131">
        <v>5</v>
      </c>
      <c r="L1048" s="167">
        <f t="shared" si="113"/>
        <v>0.27777777777777779</v>
      </c>
      <c r="M1048" s="222">
        <v>0</v>
      </c>
      <c r="N1048" s="131">
        <v>0</v>
      </c>
      <c r="O1048" s="184">
        <f t="shared" si="114"/>
        <v>0</v>
      </c>
      <c r="P1048" s="159">
        <f t="shared" si="115"/>
        <v>20</v>
      </c>
      <c r="Q1048" s="160">
        <f t="shared" si="116"/>
        <v>18</v>
      </c>
      <c r="R1048" s="160" t="str">
        <f t="shared" si="117"/>
        <v/>
      </c>
      <c r="S1048" s="176" t="str">
        <f t="shared" si="118"/>
        <v/>
      </c>
      <c r="T1048" s="227"/>
    </row>
    <row r="1049" spans="1:20" x14ac:dyDescent="0.2">
      <c r="A1049" s="175" t="s">
        <v>387</v>
      </c>
      <c r="B1049" s="164" t="s">
        <v>108</v>
      </c>
      <c r="C1049" s="165" t="s">
        <v>109</v>
      </c>
      <c r="D1049" s="157"/>
      <c r="E1049" s="158"/>
      <c r="F1049" s="158"/>
      <c r="G1049" s="158"/>
      <c r="H1049" s="181" t="str">
        <f t="shared" si="112"/>
        <v/>
      </c>
      <c r="I1049" s="221">
        <v>36</v>
      </c>
      <c r="J1049" s="131">
        <v>14</v>
      </c>
      <c r="K1049" s="131">
        <v>6</v>
      </c>
      <c r="L1049" s="167">
        <f t="shared" si="113"/>
        <v>0.42857142857142855</v>
      </c>
      <c r="M1049" s="222">
        <v>0</v>
      </c>
      <c r="N1049" s="131">
        <v>21</v>
      </c>
      <c r="O1049" s="184">
        <f t="shared" si="114"/>
        <v>0.6</v>
      </c>
      <c r="P1049" s="159">
        <f t="shared" si="115"/>
        <v>36</v>
      </c>
      <c r="Q1049" s="160">
        <f t="shared" si="116"/>
        <v>14</v>
      </c>
      <c r="R1049" s="160">
        <f t="shared" si="117"/>
        <v>21</v>
      </c>
      <c r="S1049" s="176">
        <f t="shared" si="118"/>
        <v>0.6</v>
      </c>
      <c r="T1049" s="227"/>
    </row>
    <row r="1050" spans="1:20" x14ac:dyDescent="0.2">
      <c r="A1050" s="175" t="s">
        <v>387</v>
      </c>
      <c r="B1050" s="164" t="s">
        <v>112</v>
      </c>
      <c r="C1050" s="165" t="s">
        <v>113</v>
      </c>
      <c r="D1050" s="157"/>
      <c r="E1050" s="158"/>
      <c r="F1050" s="158"/>
      <c r="G1050" s="158"/>
      <c r="H1050" s="181" t="str">
        <f t="shared" si="112"/>
        <v/>
      </c>
      <c r="I1050" s="221">
        <v>5811</v>
      </c>
      <c r="J1050" s="131">
        <v>4736</v>
      </c>
      <c r="K1050" s="131">
        <v>2010</v>
      </c>
      <c r="L1050" s="167">
        <f t="shared" si="113"/>
        <v>0.42440878378378377</v>
      </c>
      <c r="M1050" s="222">
        <v>0</v>
      </c>
      <c r="N1050" s="131">
        <v>1051</v>
      </c>
      <c r="O1050" s="184">
        <f t="shared" si="114"/>
        <v>0.18161396232935892</v>
      </c>
      <c r="P1050" s="159">
        <f t="shared" si="115"/>
        <v>5811</v>
      </c>
      <c r="Q1050" s="160">
        <f t="shared" si="116"/>
        <v>4736</v>
      </c>
      <c r="R1050" s="160">
        <f t="shared" si="117"/>
        <v>1051</v>
      </c>
      <c r="S1050" s="176">
        <f t="shared" si="118"/>
        <v>0.18161396232935892</v>
      </c>
      <c r="T1050" s="227"/>
    </row>
    <row r="1051" spans="1:20" x14ac:dyDescent="0.2">
      <c r="A1051" s="175" t="s">
        <v>387</v>
      </c>
      <c r="B1051" s="164" t="s">
        <v>112</v>
      </c>
      <c r="C1051" s="165" t="s">
        <v>538</v>
      </c>
      <c r="D1051" s="157"/>
      <c r="E1051" s="158"/>
      <c r="F1051" s="158"/>
      <c r="G1051" s="158"/>
      <c r="H1051" s="181" t="str">
        <f t="shared" si="112"/>
        <v/>
      </c>
      <c r="I1051" s="221">
        <v>1621</v>
      </c>
      <c r="J1051" s="131">
        <v>1424</v>
      </c>
      <c r="K1051" s="131">
        <v>721</v>
      </c>
      <c r="L1051" s="167">
        <f t="shared" si="113"/>
        <v>0.5063202247191011</v>
      </c>
      <c r="M1051" s="222">
        <v>0</v>
      </c>
      <c r="N1051" s="131">
        <v>186</v>
      </c>
      <c r="O1051" s="184">
        <f t="shared" si="114"/>
        <v>0.115527950310559</v>
      </c>
      <c r="P1051" s="159">
        <f t="shared" si="115"/>
        <v>1621</v>
      </c>
      <c r="Q1051" s="160">
        <f t="shared" si="116"/>
        <v>1424</v>
      </c>
      <c r="R1051" s="160">
        <f t="shared" si="117"/>
        <v>186</v>
      </c>
      <c r="S1051" s="176">
        <f t="shared" si="118"/>
        <v>0.115527950310559</v>
      </c>
      <c r="T1051" s="227"/>
    </row>
    <row r="1052" spans="1:20" ht="29" x14ac:dyDescent="0.2">
      <c r="A1052" s="175" t="s">
        <v>387</v>
      </c>
      <c r="B1052" s="164" t="s">
        <v>166</v>
      </c>
      <c r="C1052" s="165" t="s">
        <v>354</v>
      </c>
      <c r="D1052" s="157"/>
      <c r="E1052" s="158"/>
      <c r="F1052" s="158"/>
      <c r="G1052" s="158"/>
      <c r="H1052" s="181" t="str">
        <f t="shared" si="112"/>
        <v/>
      </c>
      <c r="I1052" s="221">
        <v>751</v>
      </c>
      <c r="J1052" s="131">
        <v>637</v>
      </c>
      <c r="K1052" s="131">
        <v>509</v>
      </c>
      <c r="L1052" s="167">
        <f t="shared" si="113"/>
        <v>0.7990580847723705</v>
      </c>
      <c r="M1052" s="222">
        <v>72</v>
      </c>
      <c r="N1052" s="131">
        <v>38</v>
      </c>
      <c r="O1052" s="184">
        <f t="shared" si="114"/>
        <v>5.0870147255689425E-2</v>
      </c>
      <c r="P1052" s="159">
        <f t="shared" si="115"/>
        <v>751</v>
      </c>
      <c r="Q1052" s="160">
        <f t="shared" si="116"/>
        <v>709</v>
      </c>
      <c r="R1052" s="160">
        <f t="shared" si="117"/>
        <v>38</v>
      </c>
      <c r="S1052" s="176">
        <f t="shared" si="118"/>
        <v>5.0870147255689425E-2</v>
      </c>
      <c r="T1052" s="227"/>
    </row>
    <row r="1053" spans="1:20" ht="29" x14ac:dyDescent="0.2">
      <c r="A1053" s="175" t="s">
        <v>387</v>
      </c>
      <c r="B1053" s="164" t="s">
        <v>166</v>
      </c>
      <c r="C1053" s="165" t="s">
        <v>168</v>
      </c>
      <c r="D1053" s="157"/>
      <c r="E1053" s="158"/>
      <c r="F1053" s="158"/>
      <c r="G1053" s="158"/>
      <c r="H1053" s="181" t="str">
        <f t="shared" si="112"/>
        <v/>
      </c>
      <c r="I1053" s="221">
        <v>1216</v>
      </c>
      <c r="J1053" s="131">
        <v>954</v>
      </c>
      <c r="K1053" s="131">
        <v>800</v>
      </c>
      <c r="L1053" s="167">
        <f t="shared" si="113"/>
        <v>0.83857442348008382</v>
      </c>
      <c r="M1053" s="222">
        <v>207</v>
      </c>
      <c r="N1053" s="131">
        <v>48</v>
      </c>
      <c r="O1053" s="184">
        <f t="shared" si="114"/>
        <v>3.9702233250620347E-2</v>
      </c>
      <c r="P1053" s="159">
        <f t="shared" si="115"/>
        <v>1216</v>
      </c>
      <c r="Q1053" s="160">
        <f t="shared" si="116"/>
        <v>1161</v>
      </c>
      <c r="R1053" s="160">
        <f t="shared" si="117"/>
        <v>48</v>
      </c>
      <c r="S1053" s="176">
        <f t="shared" si="118"/>
        <v>3.9702233250620347E-2</v>
      </c>
      <c r="T1053" s="227"/>
    </row>
    <row r="1054" spans="1:20" ht="29" x14ac:dyDescent="0.2">
      <c r="A1054" s="175" t="s">
        <v>387</v>
      </c>
      <c r="B1054" s="164" t="s">
        <v>166</v>
      </c>
      <c r="C1054" s="165" t="s">
        <v>355</v>
      </c>
      <c r="D1054" s="157"/>
      <c r="E1054" s="158"/>
      <c r="F1054" s="158"/>
      <c r="G1054" s="158"/>
      <c r="H1054" s="181" t="str">
        <f t="shared" si="112"/>
        <v/>
      </c>
      <c r="I1054" s="221">
        <v>129</v>
      </c>
      <c r="J1054" s="131">
        <v>110</v>
      </c>
      <c r="K1054" s="131">
        <v>110</v>
      </c>
      <c r="L1054" s="167">
        <f t="shared" si="113"/>
        <v>1</v>
      </c>
      <c r="M1054" s="222">
        <v>18</v>
      </c>
      <c r="N1054" s="131">
        <v>1</v>
      </c>
      <c r="O1054" s="184">
        <f t="shared" si="114"/>
        <v>7.7519379844961239E-3</v>
      </c>
      <c r="P1054" s="159">
        <f t="shared" si="115"/>
        <v>129</v>
      </c>
      <c r="Q1054" s="160">
        <f t="shared" si="116"/>
        <v>128</v>
      </c>
      <c r="R1054" s="160">
        <f t="shared" si="117"/>
        <v>1</v>
      </c>
      <c r="S1054" s="176">
        <f t="shared" si="118"/>
        <v>7.7519379844961239E-3</v>
      </c>
      <c r="T1054" s="227"/>
    </row>
    <row r="1055" spans="1:20" x14ac:dyDescent="0.2">
      <c r="A1055" s="175" t="s">
        <v>387</v>
      </c>
      <c r="B1055" s="164" t="s">
        <v>178</v>
      </c>
      <c r="C1055" s="165" t="s">
        <v>178</v>
      </c>
      <c r="D1055" s="157"/>
      <c r="E1055" s="158"/>
      <c r="F1055" s="158"/>
      <c r="G1055" s="158"/>
      <c r="H1055" s="181" t="str">
        <f t="shared" si="112"/>
        <v/>
      </c>
      <c r="I1055" s="221">
        <v>25</v>
      </c>
      <c r="J1055" s="131">
        <v>25</v>
      </c>
      <c r="K1055" s="131">
        <v>15</v>
      </c>
      <c r="L1055" s="167">
        <f t="shared" si="113"/>
        <v>0.6</v>
      </c>
      <c r="M1055" s="222">
        <v>0</v>
      </c>
      <c r="N1055" s="131">
        <v>0</v>
      </c>
      <c r="O1055" s="184">
        <f t="shared" si="114"/>
        <v>0</v>
      </c>
      <c r="P1055" s="159">
        <f t="shared" si="115"/>
        <v>25</v>
      </c>
      <c r="Q1055" s="160">
        <f t="shared" si="116"/>
        <v>25</v>
      </c>
      <c r="R1055" s="160" t="str">
        <f t="shared" si="117"/>
        <v/>
      </c>
      <c r="S1055" s="176" t="str">
        <f t="shared" si="118"/>
        <v/>
      </c>
      <c r="T1055" s="227"/>
    </row>
    <row r="1056" spans="1:20" x14ac:dyDescent="0.2">
      <c r="A1056" s="175" t="s">
        <v>387</v>
      </c>
      <c r="B1056" s="164" t="s">
        <v>180</v>
      </c>
      <c r="C1056" s="165" t="s">
        <v>182</v>
      </c>
      <c r="D1056" s="157"/>
      <c r="E1056" s="158"/>
      <c r="F1056" s="158"/>
      <c r="G1056" s="158"/>
      <c r="H1056" s="181" t="str">
        <f t="shared" si="112"/>
        <v/>
      </c>
      <c r="I1056" s="221">
        <v>186</v>
      </c>
      <c r="J1056" s="131">
        <v>153</v>
      </c>
      <c r="K1056" s="131">
        <v>78</v>
      </c>
      <c r="L1056" s="167">
        <f t="shared" si="113"/>
        <v>0.50980392156862742</v>
      </c>
      <c r="M1056" s="222">
        <v>0</v>
      </c>
      <c r="N1056" s="131">
        <v>31</v>
      </c>
      <c r="O1056" s="184">
        <f t="shared" si="114"/>
        <v>0.16847826086956522</v>
      </c>
      <c r="P1056" s="159">
        <f t="shared" si="115"/>
        <v>186</v>
      </c>
      <c r="Q1056" s="160">
        <f t="shared" si="116"/>
        <v>153</v>
      </c>
      <c r="R1056" s="160">
        <f t="shared" si="117"/>
        <v>31</v>
      </c>
      <c r="S1056" s="176">
        <f t="shared" si="118"/>
        <v>0.16847826086956522</v>
      </c>
      <c r="T1056" s="227"/>
    </row>
    <row r="1057" spans="1:20" x14ac:dyDescent="0.2">
      <c r="A1057" s="175" t="s">
        <v>387</v>
      </c>
      <c r="B1057" s="164" t="s">
        <v>525</v>
      </c>
      <c r="C1057" s="165" t="s">
        <v>116</v>
      </c>
      <c r="D1057" s="157"/>
      <c r="E1057" s="158"/>
      <c r="F1057" s="158"/>
      <c r="G1057" s="158"/>
      <c r="H1057" s="181" t="str">
        <f t="shared" si="112"/>
        <v/>
      </c>
      <c r="I1057" s="221">
        <v>30</v>
      </c>
      <c r="J1057" s="131">
        <v>12</v>
      </c>
      <c r="K1057" s="131">
        <v>8</v>
      </c>
      <c r="L1057" s="167">
        <f t="shared" si="113"/>
        <v>0.66666666666666663</v>
      </c>
      <c r="M1057" s="222">
        <v>0</v>
      </c>
      <c r="N1057" s="131">
        <v>18</v>
      </c>
      <c r="O1057" s="184">
        <f t="shared" si="114"/>
        <v>0.6</v>
      </c>
      <c r="P1057" s="159">
        <f t="shared" si="115"/>
        <v>30</v>
      </c>
      <c r="Q1057" s="160">
        <f t="shared" si="116"/>
        <v>12</v>
      </c>
      <c r="R1057" s="160">
        <f t="shared" si="117"/>
        <v>18</v>
      </c>
      <c r="S1057" s="176">
        <f t="shared" si="118"/>
        <v>0.6</v>
      </c>
      <c r="T1057" s="227"/>
    </row>
    <row r="1058" spans="1:20" x14ac:dyDescent="0.2">
      <c r="A1058" s="175" t="s">
        <v>387</v>
      </c>
      <c r="B1058" s="164" t="s">
        <v>539</v>
      </c>
      <c r="C1058" s="165" t="s">
        <v>202</v>
      </c>
      <c r="D1058" s="157"/>
      <c r="E1058" s="158"/>
      <c r="F1058" s="158"/>
      <c r="G1058" s="158"/>
      <c r="H1058" s="181" t="str">
        <f t="shared" si="112"/>
        <v/>
      </c>
      <c r="I1058" s="221">
        <v>2411</v>
      </c>
      <c r="J1058" s="131">
        <v>1541</v>
      </c>
      <c r="K1058" s="131">
        <v>917</v>
      </c>
      <c r="L1058" s="167">
        <f t="shared" si="113"/>
        <v>0.59506813757300459</v>
      </c>
      <c r="M1058" s="222">
        <v>2</v>
      </c>
      <c r="N1058" s="131">
        <v>860</v>
      </c>
      <c r="O1058" s="184">
        <f t="shared" si="114"/>
        <v>0.35788597586350396</v>
      </c>
      <c r="P1058" s="159">
        <f t="shared" si="115"/>
        <v>2411</v>
      </c>
      <c r="Q1058" s="160">
        <f t="shared" si="116"/>
        <v>1543</v>
      </c>
      <c r="R1058" s="160">
        <f t="shared" si="117"/>
        <v>860</v>
      </c>
      <c r="S1058" s="176">
        <f t="shared" si="118"/>
        <v>0.35788597586350396</v>
      </c>
      <c r="T1058" s="227"/>
    </row>
    <row r="1059" spans="1:20" x14ac:dyDescent="0.2">
      <c r="A1059" s="175" t="s">
        <v>387</v>
      </c>
      <c r="B1059" s="164" t="s">
        <v>206</v>
      </c>
      <c r="C1059" s="165" t="s">
        <v>478</v>
      </c>
      <c r="D1059" s="157"/>
      <c r="E1059" s="158"/>
      <c r="F1059" s="158"/>
      <c r="G1059" s="158"/>
      <c r="H1059" s="181" t="str">
        <f t="shared" si="112"/>
        <v/>
      </c>
      <c r="I1059" s="221">
        <v>3</v>
      </c>
      <c r="J1059" s="131">
        <v>1</v>
      </c>
      <c r="K1059" s="131">
        <v>1</v>
      </c>
      <c r="L1059" s="167">
        <f t="shared" si="113"/>
        <v>1</v>
      </c>
      <c r="M1059" s="222">
        <v>2</v>
      </c>
      <c r="N1059" s="131">
        <v>0</v>
      </c>
      <c r="O1059" s="184">
        <f t="shared" si="114"/>
        <v>0</v>
      </c>
      <c r="P1059" s="159">
        <f t="shared" si="115"/>
        <v>3</v>
      </c>
      <c r="Q1059" s="160">
        <f t="shared" si="116"/>
        <v>3</v>
      </c>
      <c r="R1059" s="160" t="str">
        <f t="shared" si="117"/>
        <v/>
      </c>
      <c r="S1059" s="176" t="str">
        <f t="shared" si="118"/>
        <v/>
      </c>
      <c r="T1059" s="227"/>
    </row>
    <row r="1060" spans="1:20" ht="29" x14ac:dyDescent="0.2">
      <c r="A1060" s="175" t="s">
        <v>387</v>
      </c>
      <c r="B1060" s="164" t="s">
        <v>209</v>
      </c>
      <c r="C1060" s="165" t="s">
        <v>210</v>
      </c>
      <c r="D1060" s="157"/>
      <c r="E1060" s="158"/>
      <c r="F1060" s="158"/>
      <c r="G1060" s="158"/>
      <c r="H1060" s="181" t="str">
        <f t="shared" si="112"/>
        <v/>
      </c>
      <c r="I1060" s="221">
        <v>327</v>
      </c>
      <c r="J1060" s="131">
        <v>231</v>
      </c>
      <c r="K1060" s="131">
        <v>149</v>
      </c>
      <c r="L1060" s="167">
        <f t="shared" si="113"/>
        <v>0.64502164502164505</v>
      </c>
      <c r="M1060" s="222">
        <v>4</v>
      </c>
      <c r="N1060" s="131">
        <v>91</v>
      </c>
      <c r="O1060" s="184">
        <f t="shared" si="114"/>
        <v>0.27914110429447853</v>
      </c>
      <c r="P1060" s="159">
        <f t="shared" si="115"/>
        <v>327</v>
      </c>
      <c r="Q1060" s="160">
        <f t="shared" si="116"/>
        <v>235</v>
      </c>
      <c r="R1060" s="160">
        <f t="shared" si="117"/>
        <v>91</v>
      </c>
      <c r="S1060" s="176">
        <f t="shared" si="118"/>
        <v>0.27914110429447853</v>
      </c>
      <c r="T1060" s="227"/>
    </row>
    <row r="1061" spans="1:20" x14ac:dyDescent="0.2">
      <c r="A1061" s="175" t="s">
        <v>387</v>
      </c>
      <c r="B1061" s="164" t="s">
        <v>212</v>
      </c>
      <c r="C1061" s="165" t="s">
        <v>214</v>
      </c>
      <c r="D1061" s="157"/>
      <c r="E1061" s="158"/>
      <c r="F1061" s="158"/>
      <c r="G1061" s="158"/>
      <c r="H1061" s="181" t="str">
        <f t="shared" si="112"/>
        <v/>
      </c>
      <c r="I1061" s="221">
        <v>2433</v>
      </c>
      <c r="J1061" s="131">
        <v>2220</v>
      </c>
      <c r="K1061" s="131">
        <v>1362</v>
      </c>
      <c r="L1061" s="167">
        <f t="shared" si="113"/>
        <v>0.61351351351351346</v>
      </c>
      <c r="M1061" s="222">
        <v>7</v>
      </c>
      <c r="N1061" s="131">
        <v>199</v>
      </c>
      <c r="O1061" s="184">
        <f t="shared" si="114"/>
        <v>8.2028029678483105E-2</v>
      </c>
      <c r="P1061" s="159">
        <f t="shared" si="115"/>
        <v>2433</v>
      </c>
      <c r="Q1061" s="160">
        <f t="shared" si="116"/>
        <v>2227</v>
      </c>
      <c r="R1061" s="160">
        <f t="shared" si="117"/>
        <v>199</v>
      </c>
      <c r="S1061" s="176">
        <f t="shared" si="118"/>
        <v>8.2028029678483105E-2</v>
      </c>
      <c r="T1061" s="227"/>
    </row>
    <row r="1062" spans="1:20" x14ac:dyDescent="0.2">
      <c r="A1062" s="175" t="s">
        <v>387</v>
      </c>
      <c r="B1062" s="164" t="s">
        <v>217</v>
      </c>
      <c r="C1062" s="165" t="s">
        <v>218</v>
      </c>
      <c r="D1062" s="157"/>
      <c r="E1062" s="158"/>
      <c r="F1062" s="158"/>
      <c r="G1062" s="158"/>
      <c r="H1062" s="181" t="str">
        <f t="shared" si="112"/>
        <v/>
      </c>
      <c r="I1062" s="221">
        <v>821</v>
      </c>
      <c r="J1062" s="131">
        <v>791</v>
      </c>
      <c r="K1062" s="131">
        <v>214</v>
      </c>
      <c r="L1062" s="167">
        <f t="shared" si="113"/>
        <v>0.27054361567635904</v>
      </c>
      <c r="M1062" s="222">
        <v>3</v>
      </c>
      <c r="N1062" s="131">
        <v>15</v>
      </c>
      <c r="O1062" s="184">
        <f t="shared" si="114"/>
        <v>1.8541409147095178E-2</v>
      </c>
      <c r="P1062" s="159">
        <f t="shared" si="115"/>
        <v>821</v>
      </c>
      <c r="Q1062" s="160">
        <f t="shared" si="116"/>
        <v>794</v>
      </c>
      <c r="R1062" s="160">
        <f t="shared" si="117"/>
        <v>15</v>
      </c>
      <c r="S1062" s="176">
        <f t="shared" si="118"/>
        <v>1.8541409147095178E-2</v>
      </c>
      <c r="T1062" s="227"/>
    </row>
    <row r="1063" spans="1:20" x14ac:dyDescent="0.2">
      <c r="A1063" s="175" t="s">
        <v>417</v>
      </c>
      <c r="B1063" s="164" t="s">
        <v>11</v>
      </c>
      <c r="C1063" s="165" t="s">
        <v>12</v>
      </c>
      <c r="D1063" s="157"/>
      <c r="E1063" s="158"/>
      <c r="F1063" s="158"/>
      <c r="G1063" s="158"/>
      <c r="H1063" s="181" t="str">
        <f t="shared" si="112"/>
        <v/>
      </c>
      <c r="I1063" s="221">
        <v>3</v>
      </c>
      <c r="J1063" s="131">
        <v>3</v>
      </c>
      <c r="K1063" s="131">
        <v>2</v>
      </c>
      <c r="L1063" s="167">
        <f t="shared" si="113"/>
        <v>0.66666666666666663</v>
      </c>
      <c r="M1063" s="222"/>
      <c r="N1063" s="131"/>
      <c r="O1063" s="184">
        <f t="shared" si="114"/>
        <v>0</v>
      </c>
      <c r="P1063" s="159">
        <f t="shared" si="115"/>
        <v>3</v>
      </c>
      <c r="Q1063" s="160">
        <f t="shared" si="116"/>
        <v>3</v>
      </c>
      <c r="R1063" s="160" t="str">
        <f t="shared" si="117"/>
        <v/>
      </c>
      <c r="S1063" s="176" t="str">
        <f t="shared" si="118"/>
        <v/>
      </c>
      <c r="T1063" s="227"/>
    </row>
    <row r="1064" spans="1:20" x14ac:dyDescent="0.2">
      <c r="A1064" s="175" t="s">
        <v>417</v>
      </c>
      <c r="B1064" s="164" t="s">
        <v>19</v>
      </c>
      <c r="C1064" s="165" t="s">
        <v>20</v>
      </c>
      <c r="D1064" s="157"/>
      <c r="E1064" s="158"/>
      <c r="F1064" s="158"/>
      <c r="G1064" s="158"/>
      <c r="H1064" s="181" t="str">
        <f t="shared" si="112"/>
        <v/>
      </c>
      <c r="I1064" s="221">
        <v>3</v>
      </c>
      <c r="J1064" s="131">
        <v>3</v>
      </c>
      <c r="K1064" s="131">
        <v>2</v>
      </c>
      <c r="L1064" s="167">
        <f t="shared" si="113"/>
        <v>0.66666666666666663</v>
      </c>
      <c r="M1064" s="222"/>
      <c r="N1064" s="131"/>
      <c r="O1064" s="184">
        <f t="shared" si="114"/>
        <v>0</v>
      </c>
      <c r="P1064" s="159">
        <f t="shared" si="115"/>
        <v>3</v>
      </c>
      <c r="Q1064" s="160">
        <f t="shared" si="116"/>
        <v>3</v>
      </c>
      <c r="R1064" s="160" t="str">
        <f t="shared" si="117"/>
        <v/>
      </c>
      <c r="S1064" s="176" t="str">
        <f t="shared" si="118"/>
        <v/>
      </c>
      <c r="T1064" s="227"/>
    </row>
    <row r="1065" spans="1:20" x14ac:dyDescent="0.2">
      <c r="A1065" s="175" t="s">
        <v>417</v>
      </c>
      <c r="B1065" s="164" t="s">
        <v>40</v>
      </c>
      <c r="C1065" s="165" t="s">
        <v>41</v>
      </c>
      <c r="D1065" s="157"/>
      <c r="E1065" s="158"/>
      <c r="F1065" s="158"/>
      <c r="G1065" s="158"/>
      <c r="H1065" s="181" t="str">
        <f t="shared" si="112"/>
        <v/>
      </c>
      <c r="I1065" s="221">
        <v>816</v>
      </c>
      <c r="J1065" s="131">
        <v>761</v>
      </c>
      <c r="K1065" s="131">
        <v>231</v>
      </c>
      <c r="L1065" s="167">
        <f t="shared" si="113"/>
        <v>0.3035479632063075</v>
      </c>
      <c r="M1065" s="222"/>
      <c r="N1065" s="131">
        <v>26</v>
      </c>
      <c r="O1065" s="184">
        <f t="shared" si="114"/>
        <v>3.303684879288437E-2</v>
      </c>
      <c r="P1065" s="159">
        <f t="shared" si="115"/>
        <v>816</v>
      </c>
      <c r="Q1065" s="160">
        <f t="shared" si="116"/>
        <v>761</v>
      </c>
      <c r="R1065" s="160">
        <f t="shared" si="117"/>
        <v>26</v>
      </c>
      <c r="S1065" s="176">
        <f t="shared" si="118"/>
        <v>3.303684879288437E-2</v>
      </c>
      <c r="T1065" s="227"/>
    </row>
    <row r="1066" spans="1:20" x14ac:dyDescent="0.2">
      <c r="A1066" s="175" t="s">
        <v>417</v>
      </c>
      <c r="B1066" s="164" t="s">
        <v>40</v>
      </c>
      <c r="C1066" s="165" t="s">
        <v>44</v>
      </c>
      <c r="D1066" s="157"/>
      <c r="E1066" s="158"/>
      <c r="F1066" s="158"/>
      <c r="G1066" s="158"/>
      <c r="H1066" s="181" t="str">
        <f t="shared" si="112"/>
        <v/>
      </c>
      <c r="I1066" s="221">
        <v>855</v>
      </c>
      <c r="J1066" s="131">
        <v>701</v>
      </c>
      <c r="K1066" s="131">
        <v>237</v>
      </c>
      <c r="L1066" s="167">
        <f t="shared" si="113"/>
        <v>0.33808844507845937</v>
      </c>
      <c r="M1066" s="222"/>
      <c r="N1066" s="131">
        <v>37</v>
      </c>
      <c r="O1066" s="184">
        <f t="shared" si="114"/>
        <v>5.0135501355013552E-2</v>
      </c>
      <c r="P1066" s="159">
        <f t="shared" si="115"/>
        <v>855</v>
      </c>
      <c r="Q1066" s="160">
        <f t="shared" si="116"/>
        <v>701</v>
      </c>
      <c r="R1066" s="160">
        <f t="shared" si="117"/>
        <v>37</v>
      </c>
      <c r="S1066" s="176">
        <f t="shared" si="118"/>
        <v>5.0135501355013552E-2</v>
      </c>
      <c r="T1066" s="227"/>
    </row>
    <row r="1067" spans="1:20" x14ac:dyDescent="0.2">
      <c r="A1067" s="175" t="s">
        <v>417</v>
      </c>
      <c r="B1067" s="164" t="s">
        <v>59</v>
      </c>
      <c r="C1067" s="165" t="s">
        <v>266</v>
      </c>
      <c r="D1067" s="157">
        <v>1</v>
      </c>
      <c r="E1067" s="158"/>
      <c r="F1067" s="158">
        <v>1</v>
      </c>
      <c r="G1067" s="158"/>
      <c r="H1067" s="181" t="str">
        <f t="shared" si="112"/>
        <v/>
      </c>
      <c r="I1067" s="221">
        <v>3</v>
      </c>
      <c r="J1067" s="131">
        <v>3</v>
      </c>
      <c r="K1067" s="131">
        <v>2</v>
      </c>
      <c r="L1067" s="167">
        <f t="shared" si="113"/>
        <v>0.66666666666666663</v>
      </c>
      <c r="M1067" s="222"/>
      <c r="N1067" s="131"/>
      <c r="O1067" s="184">
        <f t="shared" si="114"/>
        <v>0</v>
      </c>
      <c r="P1067" s="159">
        <f t="shared" si="115"/>
        <v>4</v>
      </c>
      <c r="Q1067" s="160">
        <f t="shared" si="116"/>
        <v>3</v>
      </c>
      <c r="R1067" s="160" t="str">
        <f t="shared" si="117"/>
        <v/>
      </c>
      <c r="S1067" s="176" t="str">
        <f t="shared" si="118"/>
        <v/>
      </c>
      <c r="T1067" s="227"/>
    </row>
    <row r="1068" spans="1:20" x14ac:dyDescent="0.2">
      <c r="A1068" s="175" t="s">
        <v>417</v>
      </c>
      <c r="B1068" s="164" t="s">
        <v>76</v>
      </c>
      <c r="C1068" s="165" t="s">
        <v>77</v>
      </c>
      <c r="D1068" s="157"/>
      <c r="E1068" s="158"/>
      <c r="F1068" s="158"/>
      <c r="G1068" s="158"/>
      <c r="H1068" s="181" t="str">
        <f t="shared" si="112"/>
        <v/>
      </c>
      <c r="I1068" s="221">
        <v>1</v>
      </c>
      <c r="J1068" s="131">
        <v>1</v>
      </c>
      <c r="K1068" s="131">
        <v>1</v>
      </c>
      <c r="L1068" s="167">
        <f t="shared" si="113"/>
        <v>1</v>
      </c>
      <c r="M1068" s="222"/>
      <c r="N1068" s="131"/>
      <c r="O1068" s="184">
        <f t="shared" si="114"/>
        <v>0</v>
      </c>
      <c r="P1068" s="159">
        <f t="shared" si="115"/>
        <v>1</v>
      </c>
      <c r="Q1068" s="160">
        <f t="shared" si="116"/>
        <v>1</v>
      </c>
      <c r="R1068" s="160" t="str">
        <f t="shared" si="117"/>
        <v/>
      </c>
      <c r="S1068" s="176" t="str">
        <f t="shared" si="118"/>
        <v/>
      </c>
      <c r="T1068" s="227"/>
    </row>
    <row r="1069" spans="1:20" x14ac:dyDescent="0.2">
      <c r="A1069" s="175" t="s">
        <v>417</v>
      </c>
      <c r="B1069" s="164" t="s">
        <v>81</v>
      </c>
      <c r="C1069" s="165" t="s">
        <v>82</v>
      </c>
      <c r="D1069" s="157"/>
      <c r="E1069" s="158"/>
      <c r="F1069" s="158"/>
      <c r="G1069" s="158"/>
      <c r="H1069" s="181" t="str">
        <f t="shared" si="112"/>
        <v/>
      </c>
      <c r="I1069" s="221">
        <v>8</v>
      </c>
      <c r="J1069" s="131">
        <v>7</v>
      </c>
      <c r="K1069" s="131">
        <v>5</v>
      </c>
      <c r="L1069" s="167">
        <f t="shared" si="113"/>
        <v>0.7142857142857143</v>
      </c>
      <c r="M1069" s="222"/>
      <c r="N1069" s="131"/>
      <c r="O1069" s="184">
        <f t="shared" si="114"/>
        <v>0</v>
      </c>
      <c r="P1069" s="159">
        <f t="shared" si="115"/>
        <v>8</v>
      </c>
      <c r="Q1069" s="160">
        <f t="shared" si="116"/>
        <v>7</v>
      </c>
      <c r="R1069" s="160" t="str">
        <f t="shared" si="117"/>
        <v/>
      </c>
      <c r="S1069" s="176" t="str">
        <f t="shared" si="118"/>
        <v/>
      </c>
      <c r="T1069" s="227"/>
    </row>
    <row r="1070" spans="1:20" x14ac:dyDescent="0.2">
      <c r="A1070" s="175" t="s">
        <v>417</v>
      </c>
      <c r="B1070" s="164" t="s">
        <v>90</v>
      </c>
      <c r="C1070" s="165" t="s">
        <v>91</v>
      </c>
      <c r="D1070" s="157"/>
      <c r="E1070" s="158"/>
      <c r="F1070" s="158"/>
      <c r="G1070" s="158"/>
      <c r="H1070" s="181" t="str">
        <f t="shared" si="112"/>
        <v/>
      </c>
      <c r="I1070" s="221">
        <v>3090</v>
      </c>
      <c r="J1070" s="131">
        <v>2651</v>
      </c>
      <c r="K1070" s="131">
        <v>1129</v>
      </c>
      <c r="L1070" s="167">
        <f t="shared" si="113"/>
        <v>0.42587702753677859</v>
      </c>
      <c r="M1070" s="222"/>
      <c r="N1070" s="131">
        <v>312</v>
      </c>
      <c r="O1070" s="184">
        <f t="shared" si="114"/>
        <v>0.10529868376645292</v>
      </c>
      <c r="P1070" s="159">
        <f t="shared" si="115"/>
        <v>3090</v>
      </c>
      <c r="Q1070" s="160">
        <f t="shared" si="116"/>
        <v>2651</v>
      </c>
      <c r="R1070" s="160">
        <f t="shared" si="117"/>
        <v>312</v>
      </c>
      <c r="S1070" s="176">
        <f t="shared" si="118"/>
        <v>0.10529868376645292</v>
      </c>
      <c r="T1070" s="227"/>
    </row>
    <row r="1071" spans="1:20" x14ac:dyDescent="0.2">
      <c r="A1071" s="175" t="s">
        <v>417</v>
      </c>
      <c r="B1071" s="164" t="s">
        <v>105</v>
      </c>
      <c r="C1071" s="165" t="s">
        <v>284</v>
      </c>
      <c r="D1071" s="157"/>
      <c r="E1071" s="158"/>
      <c r="F1071" s="158"/>
      <c r="G1071" s="158"/>
      <c r="H1071" s="181" t="str">
        <f t="shared" si="112"/>
        <v/>
      </c>
      <c r="I1071" s="221">
        <v>34</v>
      </c>
      <c r="J1071" s="131">
        <v>31</v>
      </c>
      <c r="K1071" s="131">
        <v>13</v>
      </c>
      <c r="L1071" s="167">
        <f t="shared" si="113"/>
        <v>0.41935483870967744</v>
      </c>
      <c r="M1071" s="222">
        <v>2</v>
      </c>
      <c r="N1071" s="131"/>
      <c r="O1071" s="184">
        <f t="shared" si="114"/>
        <v>0</v>
      </c>
      <c r="P1071" s="159">
        <f t="shared" si="115"/>
        <v>34</v>
      </c>
      <c r="Q1071" s="160">
        <f t="shared" si="116"/>
        <v>33</v>
      </c>
      <c r="R1071" s="160" t="str">
        <f t="shared" si="117"/>
        <v/>
      </c>
      <c r="S1071" s="176" t="str">
        <f t="shared" si="118"/>
        <v/>
      </c>
      <c r="T1071" s="227"/>
    </row>
    <row r="1072" spans="1:20" x14ac:dyDescent="0.2">
      <c r="A1072" s="175" t="s">
        <v>417</v>
      </c>
      <c r="B1072" s="164" t="s">
        <v>108</v>
      </c>
      <c r="C1072" s="165" t="s">
        <v>109</v>
      </c>
      <c r="D1072" s="157"/>
      <c r="E1072" s="158"/>
      <c r="F1072" s="158"/>
      <c r="G1072" s="158"/>
      <c r="H1072" s="181" t="str">
        <f t="shared" si="112"/>
        <v/>
      </c>
      <c r="I1072" s="221">
        <v>16</v>
      </c>
      <c r="J1072" s="131">
        <v>13</v>
      </c>
      <c r="K1072" s="131">
        <v>7</v>
      </c>
      <c r="L1072" s="167">
        <f t="shared" si="113"/>
        <v>0.53846153846153844</v>
      </c>
      <c r="M1072" s="222"/>
      <c r="N1072" s="131">
        <v>3</v>
      </c>
      <c r="O1072" s="184">
        <f t="shared" si="114"/>
        <v>0.1875</v>
      </c>
      <c r="P1072" s="159">
        <f t="shared" si="115"/>
        <v>16</v>
      </c>
      <c r="Q1072" s="160">
        <f t="shared" si="116"/>
        <v>13</v>
      </c>
      <c r="R1072" s="160">
        <f t="shared" si="117"/>
        <v>3</v>
      </c>
      <c r="S1072" s="176">
        <f t="shared" si="118"/>
        <v>0.1875</v>
      </c>
      <c r="T1072" s="227"/>
    </row>
    <row r="1073" spans="1:20" x14ac:dyDescent="0.2">
      <c r="A1073" s="175" t="s">
        <v>417</v>
      </c>
      <c r="B1073" s="164" t="s">
        <v>122</v>
      </c>
      <c r="C1073" s="165" t="s">
        <v>122</v>
      </c>
      <c r="D1073" s="157"/>
      <c r="E1073" s="158"/>
      <c r="F1073" s="158"/>
      <c r="G1073" s="158"/>
      <c r="H1073" s="181" t="str">
        <f t="shared" si="112"/>
        <v/>
      </c>
      <c r="I1073" s="221">
        <v>158</v>
      </c>
      <c r="J1073" s="131">
        <v>46</v>
      </c>
      <c r="K1073" s="131">
        <v>23</v>
      </c>
      <c r="L1073" s="167">
        <f t="shared" si="113"/>
        <v>0.5</v>
      </c>
      <c r="M1073" s="222">
        <v>1</v>
      </c>
      <c r="N1073" s="131">
        <v>1</v>
      </c>
      <c r="O1073" s="184">
        <f t="shared" si="114"/>
        <v>2.0833333333333332E-2</v>
      </c>
      <c r="P1073" s="159">
        <f t="shared" si="115"/>
        <v>158</v>
      </c>
      <c r="Q1073" s="160">
        <f t="shared" si="116"/>
        <v>47</v>
      </c>
      <c r="R1073" s="160">
        <f t="shared" si="117"/>
        <v>1</v>
      </c>
      <c r="S1073" s="176">
        <f t="shared" si="118"/>
        <v>2.0833333333333332E-2</v>
      </c>
      <c r="T1073" s="227"/>
    </row>
    <row r="1074" spans="1:20" x14ac:dyDescent="0.2">
      <c r="A1074" s="175" t="s">
        <v>417</v>
      </c>
      <c r="B1074" s="164" t="s">
        <v>138</v>
      </c>
      <c r="C1074" s="165" t="s">
        <v>140</v>
      </c>
      <c r="D1074" s="157"/>
      <c r="E1074" s="158"/>
      <c r="F1074" s="158"/>
      <c r="G1074" s="158"/>
      <c r="H1074" s="181" t="str">
        <f t="shared" si="112"/>
        <v/>
      </c>
      <c r="I1074" s="221">
        <v>1</v>
      </c>
      <c r="J1074" s="131">
        <v>1</v>
      </c>
      <c r="K1074" s="131">
        <v>1</v>
      </c>
      <c r="L1074" s="167">
        <f t="shared" si="113"/>
        <v>1</v>
      </c>
      <c r="M1074" s="222"/>
      <c r="N1074" s="131"/>
      <c r="O1074" s="184">
        <f t="shared" si="114"/>
        <v>0</v>
      </c>
      <c r="P1074" s="159">
        <f t="shared" si="115"/>
        <v>1</v>
      </c>
      <c r="Q1074" s="160">
        <f t="shared" si="116"/>
        <v>1</v>
      </c>
      <c r="R1074" s="160" t="str">
        <f t="shared" si="117"/>
        <v/>
      </c>
      <c r="S1074" s="176" t="str">
        <f t="shared" si="118"/>
        <v/>
      </c>
      <c r="T1074" s="227"/>
    </row>
    <row r="1075" spans="1:20" x14ac:dyDescent="0.2">
      <c r="A1075" s="175" t="s">
        <v>417</v>
      </c>
      <c r="B1075" s="164" t="s">
        <v>160</v>
      </c>
      <c r="C1075" s="165" t="s">
        <v>246</v>
      </c>
      <c r="D1075" s="157"/>
      <c r="E1075" s="158"/>
      <c r="F1075" s="158"/>
      <c r="G1075" s="158"/>
      <c r="H1075" s="181" t="str">
        <f t="shared" si="112"/>
        <v/>
      </c>
      <c r="I1075" s="221">
        <v>8</v>
      </c>
      <c r="J1075" s="131">
        <v>8</v>
      </c>
      <c r="K1075" s="131">
        <v>7</v>
      </c>
      <c r="L1075" s="167">
        <f t="shared" si="113"/>
        <v>0.875</v>
      </c>
      <c r="M1075" s="222">
        <v>1</v>
      </c>
      <c r="N1075" s="131"/>
      <c r="O1075" s="184">
        <f t="shared" si="114"/>
        <v>0</v>
      </c>
      <c r="P1075" s="159">
        <f t="shared" si="115"/>
        <v>8</v>
      </c>
      <c r="Q1075" s="160">
        <f t="shared" si="116"/>
        <v>9</v>
      </c>
      <c r="R1075" s="160" t="str">
        <f t="shared" si="117"/>
        <v/>
      </c>
      <c r="S1075" s="176" t="str">
        <f t="shared" si="118"/>
        <v/>
      </c>
      <c r="T1075" s="227"/>
    </row>
    <row r="1076" spans="1:20" x14ac:dyDescent="0.2">
      <c r="A1076" s="175" t="s">
        <v>417</v>
      </c>
      <c r="B1076" s="164" t="s">
        <v>161</v>
      </c>
      <c r="C1076" s="165" t="s">
        <v>247</v>
      </c>
      <c r="D1076" s="157"/>
      <c r="E1076" s="158"/>
      <c r="F1076" s="158"/>
      <c r="G1076" s="158"/>
      <c r="H1076" s="181" t="str">
        <f t="shared" si="112"/>
        <v/>
      </c>
      <c r="I1076" s="221">
        <v>22</v>
      </c>
      <c r="J1076" s="131">
        <v>20</v>
      </c>
      <c r="K1076" s="131">
        <v>17</v>
      </c>
      <c r="L1076" s="167">
        <f t="shared" si="113"/>
        <v>0.85</v>
      </c>
      <c r="M1076" s="222">
        <v>1</v>
      </c>
      <c r="N1076" s="131">
        <v>1</v>
      </c>
      <c r="O1076" s="184">
        <f t="shared" si="114"/>
        <v>4.5454545454545456E-2</v>
      </c>
      <c r="P1076" s="159">
        <f t="shared" si="115"/>
        <v>22</v>
      </c>
      <c r="Q1076" s="160">
        <f t="shared" si="116"/>
        <v>21</v>
      </c>
      <c r="R1076" s="160">
        <f t="shared" si="117"/>
        <v>1</v>
      </c>
      <c r="S1076" s="176">
        <f t="shared" si="118"/>
        <v>4.5454545454545456E-2</v>
      </c>
      <c r="T1076" s="227"/>
    </row>
    <row r="1077" spans="1:20" ht="29" x14ac:dyDescent="0.2">
      <c r="A1077" s="175" t="s">
        <v>417</v>
      </c>
      <c r="B1077" s="164" t="s">
        <v>166</v>
      </c>
      <c r="C1077" s="165" t="s">
        <v>168</v>
      </c>
      <c r="D1077" s="157"/>
      <c r="E1077" s="158"/>
      <c r="F1077" s="158"/>
      <c r="G1077" s="158"/>
      <c r="H1077" s="181" t="str">
        <f t="shared" si="112"/>
        <v/>
      </c>
      <c r="I1077" s="221">
        <v>1118</v>
      </c>
      <c r="J1077" s="131">
        <v>885</v>
      </c>
      <c r="K1077" s="131">
        <v>773</v>
      </c>
      <c r="L1077" s="167">
        <f t="shared" si="113"/>
        <v>0.87344632768361585</v>
      </c>
      <c r="M1077" s="222">
        <v>127</v>
      </c>
      <c r="N1077" s="131">
        <v>36</v>
      </c>
      <c r="O1077" s="184">
        <f t="shared" si="114"/>
        <v>3.4351145038167941E-2</v>
      </c>
      <c r="P1077" s="159">
        <f t="shared" si="115"/>
        <v>1118</v>
      </c>
      <c r="Q1077" s="160">
        <f t="shared" si="116"/>
        <v>1012</v>
      </c>
      <c r="R1077" s="160">
        <f t="shared" si="117"/>
        <v>36</v>
      </c>
      <c r="S1077" s="176">
        <f t="shared" si="118"/>
        <v>3.4351145038167941E-2</v>
      </c>
      <c r="T1077" s="227"/>
    </row>
    <row r="1078" spans="1:20" x14ac:dyDescent="0.2">
      <c r="A1078" s="175" t="s">
        <v>417</v>
      </c>
      <c r="B1078" s="164" t="s">
        <v>183</v>
      </c>
      <c r="C1078" s="165" t="s">
        <v>184</v>
      </c>
      <c r="D1078" s="157"/>
      <c r="E1078" s="158"/>
      <c r="F1078" s="158"/>
      <c r="G1078" s="158"/>
      <c r="H1078" s="181" t="str">
        <f t="shared" si="112"/>
        <v/>
      </c>
      <c r="I1078" s="221">
        <v>2</v>
      </c>
      <c r="J1078" s="131">
        <v>1</v>
      </c>
      <c r="K1078" s="131"/>
      <c r="L1078" s="167">
        <f t="shared" si="113"/>
        <v>0</v>
      </c>
      <c r="M1078" s="222"/>
      <c r="N1078" s="131"/>
      <c r="O1078" s="184">
        <f t="shared" si="114"/>
        <v>0</v>
      </c>
      <c r="P1078" s="159">
        <f t="shared" si="115"/>
        <v>2</v>
      </c>
      <c r="Q1078" s="160">
        <f t="shared" si="116"/>
        <v>1</v>
      </c>
      <c r="R1078" s="160" t="str">
        <f t="shared" si="117"/>
        <v/>
      </c>
      <c r="S1078" s="176" t="str">
        <f t="shared" si="118"/>
        <v/>
      </c>
      <c r="T1078" s="227"/>
    </row>
    <row r="1079" spans="1:20" x14ac:dyDescent="0.2">
      <c r="A1079" s="175" t="s">
        <v>417</v>
      </c>
      <c r="B1079" s="164" t="s">
        <v>193</v>
      </c>
      <c r="C1079" s="165" t="s">
        <v>250</v>
      </c>
      <c r="D1079" s="157"/>
      <c r="E1079" s="158"/>
      <c r="F1079" s="158"/>
      <c r="G1079" s="158"/>
      <c r="H1079" s="181" t="str">
        <f t="shared" si="112"/>
        <v/>
      </c>
      <c r="I1079" s="221">
        <v>6</v>
      </c>
      <c r="J1079" s="131">
        <v>4</v>
      </c>
      <c r="K1079" s="131">
        <v>3</v>
      </c>
      <c r="L1079" s="167">
        <f t="shared" si="113"/>
        <v>0.75</v>
      </c>
      <c r="M1079" s="222"/>
      <c r="N1079" s="131">
        <v>1</v>
      </c>
      <c r="O1079" s="184">
        <f t="shared" si="114"/>
        <v>0.2</v>
      </c>
      <c r="P1079" s="159">
        <f t="shared" si="115"/>
        <v>6</v>
      </c>
      <c r="Q1079" s="160">
        <f t="shared" si="116"/>
        <v>4</v>
      </c>
      <c r="R1079" s="160">
        <f t="shared" si="117"/>
        <v>1</v>
      </c>
      <c r="S1079" s="176">
        <f t="shared" si="118"/>
        <v>0.2</v>
      </c>
      <c r="T1079" s="227"/>
    </row>
    <row r="1080" spans="1:20" x14ac:dyDescent="0.2">
      <c r="A1080" s="175" t="s">
        <v>417</v>
      </c>
      <c r="B1080" s="164" t="s">
        <v>193</v>
      </c>
      <c r="C1080" s="165" t="s">
        <v>302</v>
      </c>
      <c r="D1080" s="157"/>
      <c r="E1080" s="158"/>
      <c r="F1080" s="158"/>
      <c r="G1080" s="158"/>
      <c r="H1080" s="181" t="str">
        <f t="shared" si="112"/>
        <v/>
      </c>
      <c r="I1080" s="221">
        <v>1</v>
      </c>
      <c r="J1080" s="131">
        <v>1</v>
      </c>
      <c r="K1080" s="131"/>
      <c r="L1080" s="167">
        <f t="shared" si="113"/>
        <v>0</v>
      </c>
      <c r="M1080" s="222"/>
      <c r="N1080" s="131"/>
      <c r="O1080" s="184">
        <f t="shared" si="114"/>
        <v>0</v>
      </c>
      <c r="P1080" s="159">
        <f t="shared" si="115"/>
        <v>1</v>
      </c>
      <c r="Q1080" s="160">
        <f t="shared" si="116"/>
        <v>1</v>
      </c>
      <c r="R1080" s="160" t="str">
        <f t="shared" si="117"/>
        <v/>
      </c>
      <c r="S1080" s="176" t="str">
        <f t="shared" si="118"/>
        <v/>
      </c>
      <c r="T1080" s="227"/>
    </row>
    <row r="1081" spans="1:20" x14ac:dyDescent="0.2">
      <c r="A1081" s="175" t="s">
        <v>417</v>
      </c>
      <c r="B1081" s="164" t="s">
        <v>196</v>
      </c>
      <c r="C1081" s="165" t="s">
        <v>197</v>
      </c>
      <c r="D1081" s="157"/>
      <c r="E1081" s="158"/>
      <c r="F1081" s="158"/>
      <c r="G1081" s="158"/>
      <c r="H1081" s="181" t="str">
        <f t="shared" si="112"/>
        <v/>
      </c>
      <c r="I1081" s="221">
        <v>378</v>
      </c>
      <c r="J1081" s="131">
        <v>345</v>
      </c>
      <c r="K1081" s="131">
        <v>150</v>
      </c>
      <c r="L1081" s="167">
        <f t="shared" si="113"/>
        <v>0.43478260869565216</v>
      </c>
      <c r="M1081" s="222"/>
      <c r="N1081" s="131">
        <v>16</v>
      </c>
      <c r="O1081" s="184">
        <f t="shared" si="114"/>
        <v>4.4321329639889197E-2</v>
      </c>
      <c r="P1081" s="159">
        <f t="shared" si="115"/>
        <v>378</v>
      </c>
      <c r="Q1081" s="160">
        <f t="shared" si="116"/>
        <v>345</v>
      </c>
      <c r="R1081" s="160">
        <f t="shared" si="117"/>
        <v>16</v>
      </c>
      <c r="S1081" s="176">
        <f t="shared" si="118"/>
        <v>4.4321329639889197E-2</v>
      </c>
      <c r="T1081" s="227"/>
    </row>
    <row r="1082" spans="1:20" x14ac:dyDescent="0.2">
      <c r="A1082" s="175" t="s">
        <v>417</v>
      </c>
      <c r="B1082" s="164" t="s">
        <v>539</v>
      </c>
      <c r="C1082" s="165" t="s">
        <v>202</v>
      </c>
      <c r="D1082" s="157"/>
      <c r="E1082" s="158"/>
      <c r="F1082" s="158"/>
      <c r="G1082" s="158"/>
      <c r="H1082" s="181" t="str">
        <f t="shared" si="112"/>
        <v/>
      </c>
      <c r="I1082" s="221">
        <v>2490</v>
      </c>
      <c r="J1082" s="131">
        <v>2065</v>
      </c>
      <c r="K1082" s="131">
        <v>1692</v>
      </c>
      <c r="L1082" s="167">
        <f t="shared" si="113"/>
        <v>0.81937046004842617</v>
      </c>
      <c r="M1082" s="222"/>
      <c r="N1082" s="131">
        <v>357</v>
      </c>
      <c r="O1082" s="184">
        <f t="shared" si="114"/>
        <v>0.14739884393063585</v>
      </c>
      <c r="P1082" s="159">
        <f t="shared" si="115"/>
        <v>2490</v>
      </c>
      <c r="Q1082" s="160">
        <f t="shared" si="116"/>
        <v>2065</v>
      </c>
      <c r="R1082" s="160">
        <f t="shared" si="117"/>
        <v>357</v>
      </c>
      <c r="S1082" s="176">
        <f t="shared" si="118"/>
        <v>0.14739884393063585</v>
      </c>
      <c r="T1082" s="227"/>
    </row>
    <row r="1083" spans="1:20" ht="29" x14ac:dyDescent="0.2">
      <c r="A1083" s="175" t="s">
        <v>417</v>
      </c>
      <c r="B1083" s="164" t="s">
        <v>209</v>
      </c>
      <c r="C1083" s="165" t="s">
        <v>210</v>
      </c>
      <c r="D1083" s="157"/>
      <c r="E1083" s="158"/>
      <c r="F1083" s="158"/>
      <c r="G1083" s="158"/>
      <c r="H1083" s="181" t="str">
        <f t="shared" si="112"/>
        <v/>
      </c>
      <c r="I1083" s="221">
        <v>813</v>
      </c>
      <c r="J1083" s="131">
        <v>450</v>
      </c>
      <c r="K1083" s="131">
        <v>273</v>
      </c>
      <c r="L1083" s="167">
        <f t="shared" si="113"/>
        <v>0.60666666666666669</v>
      </c>
      <c r="M1083" s="222"/>
      <c r="N1083" s="131">
        <v>344</v>
      </c>
      <c r="O1083" s="184">
        <f t="shared" si="114"/>
        <v>0.43324937027707811</v>
      </c>
      <c r="P1083" s="159">
        <f t="shared" si="115"/>
        <v>813</v>
      </c>
      <c r="Q1083" s="160">
        <f t="shared" si="116"/>
        <v>450</v>
      </c>
      <c r="R1083" s="160">
        <f t="shared" si="117"/>
        <v>344</v>
      </c>
      <c r="S1083" s="176">
        <f t="shared" si="118"/>
        <v>0.43324937027707811</v>
      </c>
      <c r="T1083" s="227"/>
    </row>
    <row r="1084" spans="1:20" x14ac:dyDescent="0.2">
      <c r="A1084" s="175" t="s">
        <v>417</v>
      </c>
      <c r="B1084" s="164" t="s">
        <v>212</v>
      </c>
      <c r="C1084" s="165" t="s">
        <v>214</v>
      </c>
      <c r="D1084" s="157"/>
      <c r="E1084" s="158"/>
      <c r="F1084" s="158"/>
      <c r="G1084" s="158"/>
      <c r="H1084" s="181" t="str">
        <f t="shared" si="112"/>
        <v/>
      </c>
      <c r="I1084" s="221">
        <v>937</v>
      </c>
      <c r="J1084" s="131">
        <v>808</v>
      </c>
      <c r="K1084" s="131">
        <v>557</v>
      </c>
      <c r="L1084" s="167">
        <f t="shared" si="113"/>
        <v>0.6893564356435643</v>
      </c>
      <c r="M1084" s="222">
        <v>1</v>
      </c>
      <c r="N1084" s="131">
        <v>121</v>
      </c>
      <c r="O1084" s="184">
        <f t="shared" si="114"/>
        <v>0.13010752688172042</v>
      </c>
      <c r="P1084" s="159">
        <f t="shared" si="115"/>
        <v>937</v>
      </c>
      <c r="Q1084" s="160">
        <f t="shared" si="116"/>
        <v>809</v>
      </c>
      <c r="R1084" s="160">
        <f t="shared" si="117"/>
        <v>121</v>
      </c>
      <c r="S1084" s="176">
        <f t="shared" si="118"/>
        <v>0.13010752688172042</v>
      </c>
      <c r="T1084" s="227"/>
    </row>
    <row r="1085" spans="1:20" x14ac:dyDescent="0.2">
      <c r="A1085" s="175" t="s">
        <v>417</v>
      </c>
      <c r="B1085" s="164" t="s">
        <v>217</v>
      </c>
      <c r="C1085" s="165" t="s">
        <v>221</v>
      </c>
      <c r="D1085" s="157"/>
      <c r="E1085" s="158"/>
      <c r="F1085" s="158"/>
      <c r="G1085" s="158"/>
      <c r="H1085" s="181" t="str">
        <f t="shared" si="112"/>
        <v/>
      </c>
      <c r="I1085" s="221">
        <v>261</v>
      </c>
      <c r="J1085" s="131">
        <v>145</v>
      </c>
      <c r="K1085" s="131">
        <v>68</v>
      </c>
      <c r="L1085" s="167">
        <f t="shared" si="113"/>
        <v>0.4689655172413793</v>
      </c>
      <c r="M1085" s="222">
        <v>7</v>
      </c>
      <c r="N1085" s="131">
        <v>97</v>
      </c>
      <c r="O1085" s="184">
        <f t="shared" si="114"/>
        <v>0.38955823293172692</v>
      </c>
      <c r="P1085" s="159">
        <f t="shared" si="115"/>
        <v>261</v>
      </c>
      <c r="Q1085" s="160">
        <f t="shared" si="116"/>
        <v>152</v>
      </c>
      <c r="R1085" s="160">
        <f t="shared" si="117"/>
        <v>97</v>
      </c>
      <c r="S1085" s="176">
        <f t="shared" si="118"/>
        <v>0.38955823293172692</v>
      </c>
      <c r="T1085" s="227"/>
    </row>
    <row r="1086" spans="1:20" ht="29" x14ac:dyDescent="0.2">
      <c r="A1086" s="175" t="s">
        <v>417</v>
      </c>
      <c r="B1086" s="164" t="s">
        <v>217</v>
      </c>
      <c r="C1086" s="165" t="s">
        <v>222</v>
      </c>
      <c r="D1086" s="157"/>
      <c r="E1086" s="158"/>
      <c r="F1086" s="158"/>
      <c r="G1086" s="158"/>
      <c r="H1086" s="181" t="str">
        <f t="shared" si="112"/>
        <v/>
      </c>
      <c r="I1086" s="221">
        <v>114</v>
      </c>
      <c r="J1086" s="131">
        <v>113</v>
      </c>
      <c r="K1086" s="131">
        <v>108</v>
      </c>
      <c r="L1086" s="167">
        <f t="shared" si="113"/>
        <v>0.95575221238938057</v>
      </c>
      <c r="M1086" s="222"/>
      <c r="N1086" s="131"/>
      <c r="O1086" s="184">
        <f t="shared" si="114"/>
        <v>0</v>
      </c>
      <c r="P1086" s="159">
        <f t="shared" si="115"/>
        <v>114</v>
      </c>
      <c r="Q1086" s="160">
        <f t="shared" si="116"/>
        <v>113</v>
      </c>
      <c r="R1086" s="160" t="str">
        <f t="shared" si="117"/>
        <v/>
      </c>
      <c r="S1086" s="176" t="str">
        <f t="shared" si="118"/>
        <v/>
      </c>
      <c r="T1086" s="227"/>
    </row>
    <row r="1087" spans="1:20" x14ac:dyDescent="0.2">
      <c r="A1087" s="175" t="s">
        <v>417</v>
      </c>
      <c r="B1087" s="164" t="s">
        <v>217</v>
      </c>
      <c r="C1087" s="165" t="s">
        <v>223</v>
      </c>
      <c r="D1087" s="157"/>
      <c r="E1087" s="158"/>
      <c r="F1087" s="158"/>
      <c r="G1087" s="158"/>
      <c r="H1087" s="181" t="str">
        <f t="shared" si="112"/>
        <v/>
      </c>
      <c r="I1087" s="221">
        <v>89</v>
      </c>
      <c r="J1087" s="131">
        <v>85</v>
      </c>
      <c r="K1087" s="131">
        <v>61</v>
      </c>
      <c r="L1087" s="167">
        <f t="shared" si="113"/>
        <v>0.71764705882352942</v>
      </c>
      <c r="M1087" s="222"/>
      <c r="N1087" s="131">
        <v>2</v>
      </c>
      <c r="O1087" s="184">
        <f t="shared" si="114"/>
        <v>2.2988505747126436E-2</v>
      </c>
      <c r="P1087" s="159">
        <f t="shared" si="115"/>
        <v>89</v>
      </c>
      <c r="Q1087" s="160">
        <f t="shared" si="116"/>
        <v>85</v>
      </c>
      <c r="R1087" s="160">
        <f t="shared" si="117"/>
        <v>2</v>
      </c>
      <c r="S1087" s="176">
        <f t="shared" si="118"/>
        <v>2.2988505747126436E-2</v>
      </c>
      <c r="T1087" s="227"/>
    </row>
    <row r="1088" spans="1:20" x14ac:dyDescent="0.2">
      <c r="A1088" s="175" t="s">
        <v>420</v>
      </c>
      <c r="B1088" s="164" t="s">
        <v>2</v>
      </c>
      <c r="C1088" s="165" t="s">
        <v>3</v>
      </c>
      <c r="D1088" s="157"/>
      <c r="E1088" s="158"/>
      <c r="F1088" s="158"/>
      <c r="G1088" s="158"/>
      <c r="H1088" s="181" t="str">
        <f t="shared" si="112"/>
        <v/>
      </c>
      <c r="I1088" s="221">
        <v>3905</v>
      </c>
      <c r="J1088" s="131">
        <v>343</v>
      </c>
      <c r="K1088" s="131">
        <v>83</v>
      </c>
      <c r="L1088" s="167">
        <f t="shared" si="113"/>
        <v>0.24198250728862974</v>
      </c>
      <c r="M1088" s="222">
        <v>0</v>
      </c>
      <c r="N1088" s="131">
        <v>3528</v>
      </c>
      <c r="O1088" s="184">
        <f t="shared" si="114"/>
        <v>0.91139240506329111</v>
      </c>
      <c r="P1088" s="159">
        <f t="shared" si="115"/>
        <v>3905</v>
      </c>
      <c r="Q1088" s="160">
        <f t="shared" si="116"/>
        <v>343</v>
      </c>
      <c r="R1088" s="160">
        <f t="shared" si="117"/>
        <v>3528</v>
      </c>
      <c r="S1088" s="176">
        <f t="shared" si="118"/>
        <v>0.91139240506329111</v>
      </c>
      <c r="T1088" s="227"/>
    </row>
    <row r="1089" spans="1:20" x14ac:dyDescent="0.2">
      <c r="A1089" s="175" t="s">
        <v>420</v>
      </c>
      <c r="B1089" s="164" t="s">
        <v>8</v>
      </c>
      <c r="C1089" s="165" t="s">
        <v>9</v>
      </c>
      <c r="D1089" s="157"/>
      <c r="E1089" s="158"/>
      <c r="F1089" s="158"/>
      <c r="G1089" s="158"/>
      <c r="H1089" s="181" t="str">
        <f t="shared" si="112"/>
        <v/>
      </c>
      <c r="I1089" s="221">
        <v>21</v>
      </c>
      <c r="J1089" s="131">
        <v>19</v>
      </c>
      <c r="K1089" s="131">
        <v>4</v>
      </c>
      <c r="L1089" s="167">
        <f t="shared" si="113"/>
        <v>0.21052631578947367</v>
      </c>
      <c r="M1089" s="222">
        <v>1</v>
      </c>
      <c r="N1089" s="131">
        <v>0</v>
      </c>
      <c r="O1089" s="184">
        <f t="shared" si="114"/>
        <v>0</v>
      </c>
      <c r="P1089" s="159">
        <f t="shared" si="115"/>
        <v>21</v>
      </c>
      <c r="Q1089" s="160">
        <f t="shared" si="116"/>
        <v>20</v>
      </c>
      <c r="R1089" s="160" t="str">
        <f t="shared" si="117"/>
        <v/>
      </c>
      <c r="S1089" s="176" t="str">
        <f t="shared" si="118"/>
        <v/>
      </c>
      <c r="T1089" s="227"/>
    </row>
    <row r="1090" spans="1:20" x14ac:dyDescent="0.2">
      <c r="A1090" s="175" t="s">
        <v>420</v>
      </c>
      <c r="B1090" s="164" t="s">
        <v>8</v>
      </c>
      <c r="C1090" s="165" t="s">
        <v>258</v>
      </c>
      <c r="D1090" s="157"/>
      <c r="E1090" s="158"/>
      <c r="F1090" s="158"/>
      <c r="G1090" s="158"/>
      <c r="H1090" s="181" t="str">
        <f t="shared" ref="H1090:H1153" si="119">IF((E1090+G1090)&lt;&gt;0,G1090/(E1090+G1090),"")</f>
        <v/>
      </c>
      <c r="I1090" s="221">
        <v>8</v>
      </c>
      <c r="J1090" s="131">
        <v>6</v>
      </c>
      <c r="K1090" s="131">
        <v>3</v>
      </c>
      <c r="L1090" s="167">
        <f t="shared" ref="L1090:L1153" si="120">IF(J1090&lt;&gt;0,K1090/J1090,"")</f>
        <v>0.5</v>
      </c>
      <c r="M1090" s="222">
        <v>0</v>
      </c>
      <c r="N1090" s="131">
        <v>0</v>
      </c>
      <c r="O1090" s="184">
        <f t="shared" ref="O1090:O1153" si="121">IF((J1090+M1090+N1090)&lt;&gt;0,N1090/(J1090+M1090+N1090),"")</f>
        <v>0</v>
      </c>
      <c r="P1090" s="159">
        <f t="shared" ref="P1090:P1153" si="122">IF(SUM(D1090,I1090)&gt;0,SUM(D1090,I1090),"")</f>
        <v>8</v>
      </c>
      <c r="Q1090" s="160">
        <f t="shared" ref="Q1090:Q1153" si="123">IF(SUM(E1090,J1090, M1090)&gt;0,SUM(E1090,J1090, M1090),"")</f>
        <v>6</v>
      </c>
      <c r="R1090" s="160" t="str">
        <f t="shared" ref="R1090:R1153" si="124">IF(SUM(G1090,N1090)&gt;0,SUM(G1090,N1090),"")</f>
        <v/>
      </c>
      <c r="S1090" s="176" t="str">
        <f t="shared" ref="S1090:S1153" si="125">IFERROR(IF((Q1090+R1090)&lt;&gt;0,R1090/(Q1090+R1090),""),"")</f>
        <v/>
      </c>
      <c r="T1090" s="227"/>
    </row>
    <row r="1091" spans="1:20" x14ac:dyDescent="0.2">
      <c r="A1091" s="175" t="s">
        <v>420</v>
      </c>
      <c r="B1091" s="164" t="s">
        <v>8</v>
      </c>
      <c r="C1091" s="165" t="s">
        <v>10</v>
      </c>
      <c r="D1091" s="157"/>
      <c r="E1091" s="158"/>
      <c r="F1091" s="158"/>
      <c r="G1091" s="158"/>
      <c r="H1091" s="181" t="str">
        <f t="shared" si="119"/>
        <v/>
      </c>
      <c r="I1091" s="221">
        <v>27</v>
      </c>
      <c r="J1091" s="131">
        <v>24</v>
      </c>
      <c r="K1091" s="131">
        <v>2</v>
      </c>
      <c r="L1091" s="167">
        <f t="shared" si="120"/>
        <v>8.3333333333333329E-2</v>
      </c>
      <c r="M1091" s="222">
        <v>0</v>
      </c>
      <c r="N1091" s="131">
        <v>0</v>
      </c>
      <c r="O1091" s="184">
        <f t="shared" si="121"/>
        <v>0</v>
      </c>
      <c r="P1091" s="159">
        <f t="shared" si="122"/>
        <v>27</v>
      </c>
      <c r="Q1091" s="160">
        <f t="shared" si="123"/>
        <v>24</v>
      </c>
      <c r="R1091" s="160" t="str">
        <f t="shared" si="124"/>
        <v/>
      </c>
      <c r="S1091" s="176" t="str">
        <f t="shared" si="125"/>
        <v/>
      </c>
      <c r="T1091" s="227"/>
    </row>
    <row r="1092" spans="1:20" x14ac:dyDescent="0.2">
      <c r="A1092" s="175" t="s">
        <v>420</v>
      </c>
      <c r="B1092" s="164" t="s">
        <v>33</v>
      </c>
      <c r="C1092" s="165" t="s">
        <v>35</v>
      </c>
      <c r="D1092" s="157"/>
      <c r="E1092" s="158"/>
      <c r="F1092" s="158"/>
      <c r="G1092" s="158"/>
      <c r="H1092" s="181" t="str">
        <f t="shared" si="119"/>
        <v/>
      </c>
      <c r="I1092" s="221">
        <v>8</v>
      </c>
      <c r="J1092" s="131">
        <v>8</v>
      </c>
      <c r="K1092" s="131">
        <v>1</v>
      </c>
      <c r="L1092" s="167">
        <f t="shared" si="120"/>
        <v>0.125</v>
      </c>
      <c r="M1092" s="222">
        <v>0</v>
      </c>
      <c r="N1092" s="131">
        <v>0</v>
      </c>
      <c r="O1092" s="184">
        <f t="shared" si="121"/>
        <v>0</v>
      </c>
      <c r="P1092" s="159">
        <f t="shared" si="122"/>
        <v>8</v>
      </c>
      <c r="Q1092" s="160">
        <f t="shared" si="123"/>
        <v>8</v>
      </c>
      <c r="R1092" s="160" t="str">
        <f t="shared" si="124"/>
        <v/>
      </c>
      <c r="S1092" s="176" t="str">
        <f t="shared" si="125"/>
        <v/>
      </c>
      <c r="T1092" s="227"/>
    </row>
    <row r="1093" spans="1:20" x14ac:dyDescent="0.2">
      <c r="A1093" s="175" t="s">
        <v>420</v>
      </c>
      <c r="B1093" s="164" t="s">
        <v>40</v>
      </c>
      <c r="C1093" s="165" t="s">
        <v>41</v>
      </c>
      <c r="D1093" s="157"/>
      <c r="E1093" s="158"/>
      <c r="F1093" s="158"/>
      <c r="G1093" s="158"/>
      <c r="H1093" s="181" t="str">
        <f t="shared" si="119"/>
        <v/>
      </c>
      <c r="I1093" s="221">
        <v>2855</v>
      </c>
      <c r="J1093" s="131">
        <v>2248</v>
      </c>
      <c r="K1093" s="131">
        <v>91</v>
      </c>
      <c r="L1093" s="167">
        <f t="shared" si="120"/>
        <v>4.0480427046263347E-2</v>
      </c>
      <c r="M1093" s="222">
        <v>1</v>
      </c>
      <c r="N1093" s="131">
        <v>428</v>
      </c>
      <c r="O1093" s="184">
        <f t="shared" si="121"/>
        <v>0.15988046320508031</v>
      </c>
      <c r="P1093" s="159">
        <f t="shared" si="122"/>
        <v>2855</v>
      </c>
      <c r="Q1093" s="160">
        <f t="shared" si="123"/>
        <v>2249</v>
      </c>
      <c r="R1093" s="160">
        <f t="shared" si="124"/>
        <v>428</v>
      </c>
      <c r="S1093" s="176">
        <f t="shared" si="125"/>
        <v>0.15988046320508031</v>
      </c>
      <c r="T1093" s="227"/>
    </row>
    <row r="1094" spans="1:20" x14ac:dyDescent="0.2">
      <c r="A1094" s="175" t="s">
        <v>420</v>
      </c>
      <c r="B1094" s="164" t="s">
        <v>40</v>
      </c>
      <c r="C1094" s="165" t="s">
        <v>44</v>
      </c>
      <c r="D1094" s="157"/>
      <c r="E1094" s="158"/>
      <c r="F1094" s="158"/>
      <c r="G1094" s="158"/>
      <c r="H1094" s="181" t="str">
        <f t="shared" si="119"/>
        <v/>
      </c>
      <c r="I1094" s="221">
        <v>1123</v>
      </c>
      <c r="J1094" s="131">
        <v>1068</v>
      </c>
      <c r="K1094" s="131">
        <v>615</v>
      </c>
      <c r="L1094" s="167">
        <f t="shared" si="120"/>
        <v>0.5758426966292135</v>
      </c>
      <c r="M1094" s="222">
        <v>0</v>
      </c>
      <c r="N1094" s="131">
        <v>32</v>
      </c>
      <c r="O1094" s="184">
        <f t="shared" si="121"/>
        <v>2.9090909090909091E-2</v>
      </c>
      <c r="P1094" s="159">
        <f t="shared" si="122"/>
        <v>1123</v>
      </c>
      <c r="Q1094" s="160">
        <f t="shared" si="123"/>
        <v>1068</v>
      </c>
      <c r="R1094" s="160">
        <f t="shared" si="124"/>
        <v>32</v>
      </c>
      <c r="S1094" s="176">
        <f t="shared" si="125"/>
        <v>2.9090909090909091E-2</v>
      </c>
      <c r="T1094" s="227"/>
    </row>
    <row r="1095" spans="1:20" x14ac:dyDescent="0.2">
      <c r="A1095" s="175" t="s">
        <v>420</v>
      </c>
      <c r="B1095" s="164" t="s">
        <v>63</v>
      </c>
      <c r="C1095" s="165" t="s">
        <v>64</v>
      </c>
      <c r="D1095" s="157"/>
      <c r="E1095" s="158"/>
      <c r="F1095" s="158"/>
      <c r="G1095" s="158"/>
      <c r="H1095" s="181" t="str">
        <f t="shared" si="119"/>
        <v/>
      </c>
      <c r="I1095" s="221">
        <v>1639</v>
      </c>
      <c r="J1095" s="131">
        <v>905</v>
      </c>
      <c r="K1095" s="131">
        <v>85</v>
      </c>
      <c r="L1095" s="167">
        <f t="shared" si="120"/>
        <v>9.3922651933701654E-2</v>
      </c>
      <c r="M1095" s="222">
        <v>0</v>
      </c>
      <c r="N1095" s="131">
        <v>713</v>
      </c>
      <c r="O1095" s="184">
        <f t="shared" si="121"/>
        <v>0.44066749072929545</v>
      </c>
      <c r="P1095" s="159">
        <f t="shared" si="122"/>
        <v>1639</v>
      </c>
      <c r="Q1095" s="160">
        <f t="shared" si="123"/>
        <v>905</v>
      </c>
      <c r="R1095" s="160">
        <f t="shared" si="124"/>
        <v>713</v>
      </c>
      <c r="S1095" s="176">
        <f t="shared" si="125"/>
        <v>0.44066749072929545</v>
      </c>
      <c r="T1095" s="227"/>
    </row>
    <row r="1096" spans="1:20" x14ac:dyDescent="0.2">
      <c r="A1096" s="175" t="s">
        <v>420</v>
      </c>
      <c r="B1096" s="164" t="s">
        <v>79</v>
      </c>
      <c r="C1096" s="165" t="s">
        <v>80</v>
      </c>
      <c r="D1096" s="157"/>
      <c r="E1096" s="158"/>
      <c r="F1096" s="158"/>
      <c r="G1096" s="158"/>
      <c r="H1096" s="181" t="str">
        <f t="shared" si="119"/>
        <v/>
      </c>
      <c r="I1096" s="221">
        <v>847</v>
      </c>
      <c r="J1096" s="131">
        <v>289</v>
      </c>
      <c r="K1096" s="131">
        <v>137</v>
      </c>
      <c r="L1096" s="167">
        <f t="shared" si="120"/>
        <v>0.47404844290657439</v>
      </c>
      <c r="M1096" s="222">
        <v>0</v>
      </c>
      <c r="N1096" s="131">
        <v>531</v>
      </c>
      <c r="O1096" s="184">
        <f t="shared" si="121"/>
        <v>0.64756097560975612</v>
      </c>
      <c r="P1096" s="159">
        <f t="shared" si="122"/>
        <v>847</v>
      </c>
      <c r="Q1096" s="160">
        <f t="shared" si="123"/>
        <v>289</v>
      </c>
      <c r="R1096" s="160">
        <f t="shared" si="124"/>
        <v>531</v>
      </c>
      <c r="S1096" s="176">
        <f t="shared" si="125"/>
        <v>0.64756097560975612</v>
      </c>
      <c r="T1096" s="227"/>
    </row>
    <row r="1097" spans="1:20" x14ac:dyDescent="0.2">
      <c r="A1097" s="175" t="s">
        <v>420</v>
      </c>
      <c r="B1097" s="164" t="s">
        <v>90</v>
      </c>
      <c r="C1097" s="165" t="s">
        <v>91</v>
      </c>
      <c r="D1097" s="157"/>
      <c r="E1097" s="158"/>
      <c r="F1097" s="158"/>
      <c r="G1097" s="158"/>
      <c r="H1097" s="181" t="str">
        <f t="shared" si="119"/>
        <v/>
      </c>
      <c r="I1097" s="221">
        <v>3888</v>
      </c>
      <c r="J1097" s="131">
        <v>1776</v>
      </c>
      <c r="K1097" s="131">
        <v>587</v>
      </c>
      <c r="L1097" s="167">
        <f t="shared" si="120"/>
        <v>0.330518018018018</v>
      </c>
      <c r="M1097" s="222">
        <v>0</v>
      </c>
      <c r="N1097" s="131">
        <v>1978</v>
      </c>
      <c r="O1097" s="184">
        <f t="shared" si="121"/>
        <v>0.52690463505594032</v>
      </c>
      <c r="P1097" s="159">
        <f t="shared" si="122"/>
        <v>3888</v>
      </c>
      <c r="Q1097" s="160">
        <f t="shared" si="123"/>
        <v>1776</v>
      </c>
      <c r="R1097" s="160">
        <f t="shared" si="124"/>
        <v>1978</v>
      </c>
      <c r="S1097" s="176">
        <f t="shared" si="125"/>
        <v>0.52690463505594032</v>
      </c>
      <c r="T1097" s="227"/>
    </row>
    <row r="1098" spans="1:20" x14ac:dyDescent="0.2">
      <c r="A1098" s="175" t="s">
        <v>420</v>
      </c>
      <c r="B1098" s="164" t="s">
        <v>101</v>
      </c>
      <c r="C1098" s="165" t="s">
        <v>102</v>
      </c>
      <c r="D1098" s="157"/>
      <c r="E1098" s="158"/>
      <c r="F1098" s="158"/>
      <c r="G1098" s="158"/>
      <c r="H1098" s="181" t="str">
        <f t="shared" si="119"/>
        <v/>
      </c>
      <c r="I1098" s="221">
        <v>143</v>
      </c>
      <c r="J1098" s="131">
        <v>132</v>
      </c>
      <c r="K1098" s="131">
        <v>59</v>
      </c>
      <c r="L1098" s="167">
        <f t="shared" si="120"/>
        <v>0.44696969696969696</v>
      </c>
      <c r="M1098" s="222">
        <v>0</v>
      </c>
      <c r="N1098" s="131">
        <v>1</v>
      </c>
      <c r="O1098" s="184">
        <f t="shared" si="121"/>
        <v>7.5187969924812026E-3</v>
      </c>
      <c r="P1098" s="159">
        <f t="shared" si="122"/>
        <v>143</v>
      </c>
      <c r="Q1098" s="160">
        <f t="shared" si="123"/>
        <v>132</v>
      </c>
      <c r="R1098" s="160">
        <f t="shared" si="124"/>
        <v>1</v>
      </c>
      <c r="S1098" s="176">
        <f t="shared" si="125"/>
        <v>7.5187969924812026E-3</v>
      </c>
      <c r="T1098" s="227"/>
    </row>
    <row r="1099" spans="1:20" x14ac:dyDescent="0.2">
      <c r="A1099" s="175" t="s">
        <v>420</v>
      </c>
      <c r="B1099" s="164" t="s">
        <v>103</v>
      </c>
      <c r="C1099" s="165" t="s">
        <v>104</v>
      </c>
      <c r="D1099" s="157"/>
      <c r="E1099" s="158"/>
      <c r="F1099" s="158"/>
      <c r="G1099" s="158"/>
      <c r="H1099" s="181" t="str">
        <f t="shared" si="119"/>
        <v/>
      </c>
      <c r="I1099" s="221">
        <v>240</v>
      </c>
      <c r="J1099" s="131">
        <v>220</v>
      </c>
      <c r="K1099" s="131">
        <v>136</v>
      </c>
      <c r="L1099" s="167">
        <f t="shared" si="120"/>
        <v>0.61818181818181817</v>
      </c>
      <c r="M1099" s="222">
        <v>1</v>
      </c>
      <c r="N1099" s="131">
        <v>10</v>
      </c>
      <c r="O1099" s="184">
        <f t="shared" si="121"/>
        <v>4.3290043290043288E-2</v>
      </c>
      <c r="P1099" s="159">
        <f t="shared" si="122"/>
        <v>240</v>
      </c>
      <c r="Q1099" s="160">
        <f t="shared" si="123"/>
        <v>221</v>
      </c>
      <c r="R1099" s="160">
        <f t="shared" si="124"/>
        <v>10</v>
      </c>
      <c r="S1099" s="176">
        <f t="shared" si="125"/>
        <v>4.3290043290043288E-2</v>
      </c>
      <c r="T1099" s="227"/>
    </row>
    <row r="1100" spans="1:20" x14ac:dyDescent="0.2">
      <c r="A1100" s="175" t="s">
        <v>420</v>
      </c>
      <c r="B1100" s="164" t="s">
        <v>119</v>
      </c>
      <c r="C1100" s="165" t="s">
        <v>119</v>
      </c>
      <c r="D1100" s="157"/>
      <c r="E1100" s="158"/>
      <c r="F1100" s="158"/>
      <c r="G1100" s="158"/>
      <c r="H1100" s="181" t="str">
        <f t="shared" si="119"/>
        <v/>
      </c>
      <c r="I1100" s="221">
        <v>163</v>
      </c>
      <c r="J1100" s="131">
        <v>154</v>
      </c>
      <c r="K1100" s="131">
        <v>123</v>
      </c>
      <c r="L1100" s="167">
        <f t="shared" si="120"/>
        <v>0.79870129870129869</v>
      </c>
      <c r="M1100" s="222">
        <v>0</v>
      </c>
      <c r="N1100" s="131">
        <v>2</v>
      </c>
      <c r="O1100" s="184">
        <f t="shared" si="121"/>
        <v>1.282051282051282E-2</v>
      </c>
      <c r="P1100" s="159">
        <f t="shared" si="122"/>
        <v>163</v>
      </c>
      <c r="Q1100" s="160">
        <f t="shared" si="123"/>
        <v>154</v>
      </c>
      <c r="R1100" s="160">
        <f t="shared" si="124"/>
        <v>2</v>
      </c>
      <c r="S1100" s="176">
        <f t="shared" si="125"/>
        <v>1.282051282051282E-2</v>
      </c>
      <c r="T1100" s="227"/>
    </row>
    <row r="1101" spans="1:20" x14ac:dyDescent="0.2">
      <c r="A1101" s="175" t="s">
        <v>420</v>
      </c>
      <c r="B1101" s="164" t="s">
        <v>504</v>
      </c>
      <c r="C1101" s="165" t="s">
        <v>505</v>
      </c>
      <c r="D1101" s="157"/>
      <c r="E1101" s="158"/>
      <c r="F1101" s="158"/>
      <c r="G1101" s="158"/>
      <c r="H1101" s="181" t="str">
        <f t="shared" si="119"/>
        <v/>
      </c>
      <c r="I1101" s="221">
        <v>7023</v>
      </c>
      <c r="J1101" s="131">
        <v>4882</v>
      </c>
      <c r="K1101" s="131">
        <v>2219</v>
      </c>
      <c r="L1101" s="167">
        <f t="shared" si="120"/>
        <v>0.45452683326505533</v>
      </c>
      <c r="M1101" s="222">
        <v>9</v>
      </c>
      <c r="N1101" s="131">
        <v>2011</v>
      </c>
      <c r="O1101" s="184">
        <f t="shared" si="121"/>
        <v>0.29136482179078527</v>
      </c>
      <c r="P1101" s="159">
        <f t="shared" si="122"/>
        <v>7023</v>
      </c>
      <c r="Q1101" s="160">
        <f t="shared" si="123"/>
        <v>4891</v>
      </c>
      <c r="R1101" s="160">
        <f t="shared" si="124"/>
        <v>2011</v>
      </c>
      <c r="S1101" s="176">
        <f t="shared" si="125"/>
        <v>0.29136482179078527</v>
      </c>
      <c r="T1101" s="227"/>
    </row>
    <row r="1102" spans="1:20" x14ac:dyDescent="0.2">
      <c r="A1102" s="175" t="s">
        <v>420</v>
      </c>
      <c r="B1102" s="164" t="s">
        <v>131</v>
      </c>
      <c r="C1102" s="165" t="s">
        <v>291</v>
      </c>
      <c r="D1102" s="157"/>
      <c r="E1102" s="158"/>
      <c r="F1102" s="158"/>
      <c r="G1102" s="158"/>
      <c r="H1102" s="181" t="str">
        <f t="shared" si="119"/>
        <v/>
      </c>
      <c r="I1102" s="221">
        <v>964</v>
      </c>
      <c r="J1102" s="131">
        <v>365</v>
      </c>
      <c r="K1102" s="131">
        <v>129</v>
      </c>
      <c r="L1102" s="167">
        <f t="shared" si="120"/>
        <v>0.35342465753424657</v>
      </c>
      <c r="M1102" s="222">
        <v>0</v>
      </c>
      <c r="N1102" s="131">
        <v>582</v>
      </c>
      <c r="O1102" s="184">
        <f t="shared" si="121"/>
        <v>0.61457233368532205</v>
      </c>
      <c r="P1102" s="159">
        <f t="shared" si="122"/>
        <v>964</v>
      </c>
      <c r="Q1102" s="160">
        <f t="shared" si="123"/>
        <v>365</v>
      </c>
      <c r="R1102" s="160">
        <f t="shared" si="124"/>
        <v>582</v>
      </c>
      <c r="S1102" s="176">
        <f t="shared" si="125"/>
        <v>0.61457233368532205</v>
      </c>
      <c r="T1102" s="227"/>
    </row>
    <row r="1103" spans="1:20" x14ac:dyDescent="0.2">
      <c r="A1103" s="175" t="s">
        <v>420</v>
      </c>
      <c r="B1103" s="164" t="s">
        <v>162</v>
      </c>
      <c r="C1103" s="165" t="s">
        <v>163</v>
      </c>
      <c r="D1103" s="157"/>
      <c r="E1103" s="158"/>
      <c r="F1103" s="158"/>
      <c r="G1103" s="158"/>
      <c r="H1103" s="181" t="str">
        <f t="shared" si="119"/>
        <v/>
      </c>
      <c r="I1103" s="221">
        <v>197</v>
      </c>
      <c r="J1103" s="131">
        <v>119</v>
      </c>
      <c r="K1103" s="131">
        <v>114</v>
      </c>
      <c r="L1103" s="167">
        <f t="shared" si="120"/>
        <v>0.95798319327731096</v>
      </c>
      <c r="M1103" s="222">
        <v>3</v>
      </c>
      <c r="N1103" s="131">
        <v>69</v>
      </c>
      <c r="O1103" s="184">
        <f t="shared" si="121"/>
        <v>0.36125654450261779</v>
      </c>
      <c r="P1103" s="159">
        <f t="shared" si="122"/>
        <v>197</v>
      </c>
      <c r="Q1103" s="160">
        <f t="shared" si="123"/>
        <v>122</v>
      </c>
      <c r="R1103" s="160">
        <f t="shared" si="124"/>
        <v>69</v>
      </c>
      <c r="S1103" s="176">
        <f t="shared" si="125"/>
        <v>0.36125654450261779</v>
      </c>
      <c r="T1103" s="227"/>
    </row>
    <row r="1104" spans="1:20" ht="29" x14ac:dyDescent="0.2">
      <c r="A1104" s="175" t="s">
        <v>420</v>
      </c>
      <c r="B1104" s="164" t="s">
        <v>166</v>
      </c>
      <c r="C1104" s="165" t="s">
        <v>168</v>
      </c>
      <c r="D1104" s="157"/>
      <c r="E1104" s="158"/>
      <c r="F1104" s="158"/>
      <c r="G1104" s="158"/>
      <c r="H1104" s="181" t="str">
        <f t="shared" si="119"/>
        <v/>
      </c>
      <c r="I1104" s="221">
        <v>746</v>
      </c>
      <c r="J1104" s="131">
        <v>474</v>
      </c>
      <c r="K1104" s="131">
        <v>93</v>
      </c>
      <c r="L1104" s="167">
        <f t="shared" si="120"/>
        <v>0.19620253164556961</v>
      </c>
      <c r="M1104" s="222">
        <v>20</v>
      </c>
      <c r="N1104" s="131">
        <v>260</v>
      </c>
      <c r="O1104" s="184">
        <f t="shared" si="121"/>
        <v>0.34482758620689657</v>
      </c>
      <c r="P1104" s="159">
        <f t="shared" si="122"/>
        <v>746</v>
      </c>
      <c r="Q1104" s="160">
        <f t="shared" si="123"/>
        <v>494</v>
      </c>
      <c r="R1104" s="160">
        <f t="shared" si="124"/>
        <v>260</v>
      </c>
      <c r="S1104" s="176">
        <f t="shared" si="125"/>
        <v>0.34482758620689657</v>
      </c>
      <c r="T1104" s="227"/>
    </row>
    <row r="1105" spans="1:20" x14ac:dyDescent="0.2">
      <c r="A1105" s="175" t="s">
        <v>420</v>
      </c>
      <c r="B1105" s="164" t="s">
        <v>172</v>
      </c>
      <c r="C1105" s="165" t="s">
        <v>173</v>
      </c>
      <c r="D1105" s="157"/>
      <c r="E1105" s="158"/>
      <c r="F1105" s="158"/>
      <c r="G1105" s="158"/>
      <c r="H1105" s="181" t="str">
        <f t="shared" si="119"/>
        <v/>
      </c>
      <c r="I1105" s="221">
        <v>680</v>
      </c>
      <c r="J1105" s="131">
        <v>579</v>
      </c>
      <c r="K1105" s="131">
        <v>477</v>
      </c>
      <c r="L1105" s="167">
        <f t="shared" si="120"/>
        <v>0.82383419689119175</v>
      </c>
      <c r="M1105" s="222">
        <v>0</v>
      </c>
      <c r="N1105" s="131">
        <v>68</v>
      </c>
      <c r="O1105" s="184">
        <f t="shared" si="121"/>
        <v>0.10510046367851623</v>
      </c>
      <c r="P1105" s="159">
        <f t="shared" si="122"/>
        <v>680</v>
      </c>
      <c r="Q1105" s="160">
        <f t="shared" si="123"/>
        <v>579</v>
      </c>
      <c r="R1105" s="160">
        <f t="shared" si="124"/>
        <v>68</v>
      </c>
      <c r="S1105" s="176">
        <f t="shared" si="125"/>
        <v>0.10510046367851623</v>
      </c>
      <c r="T1105" s="227"/>
    </row>
    <row r="1106" spans="1:20" x14ac:dyDescent="0.2">
      <c r="A1106" s="175" t="s">
        <v>420</v>
      </c>
      <c r="B1106" s="164" t="s">
        <v>200</v>
      </c>
      <c r="C1106" s="165" t="s">
        <v>201</v>
      </c>
      <c r="D1106" s="157"/>
      <c r="E1106" s="158"/>
      <c r="F1106" s="158"/>
      <c r="G1106" s="158"/>
      <c r="H1106" s="181" t="str">
        <f t="shared" si="119"/>
        <v/>
      </c>
      <c r="I1106" s="221">
        <v>680</v>
      </c>
      <c r="J1106" s="131">
        <v>579</v>
      </c>
      <c r="K1106" s="131">
        <v>477</v>
      </c>
      <c r="L1106" s="167">
        <f t="shared" si="120"/>
        <v>0.82383419689119175</v>
      </c>
      <c r="M1106" s="222">
        <v>0</v>
      </c>
      <c r="N1106" s="131">
        <v>68</v>
      </c>
      <c r="O1106" s="184">
        <f t="shared" si="121"/>
        <v>0.10510046367851623</v>
      </c>
      <c r="P1106" s="159">
        <f t="shared" si="122"/>
        <v>680</v>
      </c>
      <c r="Q1106" s="160">
        <f t="shared" si="123"/>
        <v>579</v>
      </c>
      <c r="R1106" s="160">
        <f t="shared" si="124"/>
        <v>68</v>
      </c>
      <c r="S1106" s="176">
        <f t="shared" si="125"/>
        <v>0.10510046367851623</v>
      </c>
      <c r="T1106" s="227"/>
    </row>
    <row r="1107" spans="1:20" x14ac:dyDescent="0.2">
      <c r="A1107" s="175" t="s">
        <v>420</v>
      </c>
      <c r="B1107" s="164" t="s">
        <v>539</v>
      </c>
      <c r="C1107" s="165" t="s">
        <v>203</v>
      </c>
      <c r="D1107" s="157"/>
      <c r="E1107" s="158"/>
      <c r="F1107" s="158"/>
      <c r="G1107" s="158"/>
      <c r="H1107" s="181" t="str">
        <f t="shared" si="119"/>
        <v/>
      </c>
      <c r="I1107" s="221">
        <v>3716</v>
      </c>
      <c r="J1107" s="131">
        <v>2911</v>
      </c>
      <c r="K1107" s="131">
        <v>1663</v>
      </c>
      <c r="L1107" s="167">
        <f t="shared" si="120"/>
        <v>0.57128134661628305</v>
      </c>
      <c r="M1107" s="222">
        <v>0</v>
      </c>
      <c r="N1107" s="131">
        <v>735</v>
      </c>
      <c r="O1107" s="184">
        <f t="shared" si="121"/>
        <v>0.20159078442128359</v>
      </c>
      <c r="P1107" s="159">
        <f t="shared" si="122"/>
        <v>3716</v>
      </c>
      <c r="Q1107" s="160">
        <f t="shared" si="123"/>
        <v>2911</v>
      </c>
      <c r="R1107" s="160">
        <f t="shared" si="124"/>
        <v>735</v>
      </c>
      <c r="S1107" s="176">
        <f t="shared" si="125"/>
        <v>0.20159078442128359</v>
      </c>
      <c r="T1107" s="227"/>
    </row>
    <row r="1108" spans="1:20" ht="29" x14ac:dyDescent="0.2">
      <c r="A1108" s="175" t="s">
        <v>420</v>
      </c>
      <c r="B1108" s="164" t="s">
        <v>209</v>
      </c>
      <c r="C1108" s="165" t="s">
        <v>210</v>
      </c>
      <c r="D1108" s="157"/>
      <c r="E1108" s="158"/>
      <c r="F1108" s="158"/>
      <c r="G1108" s="158"/>
      <c r="H1108" s="181" t="str">
        <f t="shared" si="119"/>
        <v/>
      </c>
      <c r="I1108" s="221">
        <v>2274</v>
      </c>
      <c r="J1108" s="131">
        <v>1217</v>
      </c>
      <c r="K1108" s="131">
        <v>290</v>
      </c>
      <c r="L1108" s="167">
        <f t="shared" si="120"/>
        <v>0.23829087921117503</v>
      </c>
      <c r="M1108" s="222">
        <v>3</v>
      </c>
      <c r="N1108" s="131">
        <v>265</v>
      </c>
      <c r="O1108" s="184">
        <f t="shared" si="121"/>
        <v>0.17845117845117844</v>
      </c>
      <c r="P1108" s="159">
        <f t="shared" si="122"/>
        <v>2274</v>
      </c>
      <c r="Q1108" s="160">
        <f t="shared" si="123"/>
        <v>1220</v>
      </c>
      <c r="R1108" s="160">
        <f t="shared" si="124"/>
        <v>265</v>
      </c>
      <c r="S1108" s="176">
        <f t="shared" si="125"/>
        <v>0.17845117845117844</v>
      </c>
      <c r="T1108" s="227"/>
    </row>
    <row r="1109" spans="1:20" x14ac:dyDescent="0.2">
      <c r="A1109" s="175" t="s">
        <v>420</v>
      </c>
      <c r="B1109" s="164" t="s">
        <v>212</v>
      </c>
      <c r="C1109" s="165" t="s">
        <v>214</v>
      </c>
      <c r="D1109" s="157"/>
      <c r="E1109" s="158"/>
      <c r="F1109" s="158"/>
      <c r="G1109" s="158"/>
      <c r="H1109" s="181" t="str">
        <f t="shared" si="119"/>
        <v/>
      </c>
      <c r="I1109" s="221">
        <v>2070</v>
      </c>
      <c r="J1109" s="131">
        <v>1869</v>
      </c>
      <c r="K1109" s="131">
        <v>812</v>
      </c>
      <c r="L1109" s="167">
        <f t="shared" si="120"/>
        <v>0.43445692883895132</v>
      </c>
      <c r="M1109" s="222">
        <v>3</v>
      </c>
      <c r="N1109" s="131">
        <v>980</v>
      </c>
      <c r="O1109" s="184">
        <f t="shared" si="121"/>
        <v>0.34361851332398319</v>
      </c>
      <c r="P1109" s="159">
        <f t="shared" si="122"/>
        <v>2070</v>
      </c>
      <c r="Q1109" s="160">
        <f t="shared" si="123"/>
        <v>1872</v>
      </c>
      <c r="R1109" s="160">
        <f t="shared" si="124"/>
        <v>980</v>
      </c>
      <c r="S1109" s="176">
        <f t="shared" si="125"/>
        <v>0.34361851332398319</v>
      </c>
      <c r="T1109" s="227"/>
    </row>
    <row r="1110" spans="1:20" x14ac:dyDescent="0.2">
      <c r="A1110" s="175" t="s">
        <v>420</v>
      </c>
      <c r="B1110" s="164" t="s">
        <v>217</v>
      </c>
      <c r="C1110" s="165" t="s">
        <v>221</v>
      </c>
      <c r="D1110" s="157"/>
      <c r="E1110" s="158"/>
      <c r="F1110" s="158"/>
      <c r="G1110" s="158"/>
      <c r="H1110" s="181" t="str">
        <f t="shared" si="119"/>
        <v/>
      </c>
      <c r="I1110" s="221">
        <v>55</v>
      </c>
      <c r="J1110" s="131">
        <v>51</v>
      </c>
      <c r="K1110" s="131">
        <v>10</v>
      </c>
      <c r="L1110" s="167">
        <f t="shared" si="120"/>
        <v>0.19607843137254902</v>
      </c>
      <c r="M1110" s="222">
        <v>0</v>
      </c>
      <c r="N1110" s="131">
        <v>0</v>
      </c>
      <c r="O1110" s="184">
        <f t="shared" si="121"/>
        <v>0</v>
      </c>
      <c r="P1110" s="159">
        <f t="shared" si="122"/>
        <v>55</v>
      </c>
      <c r="Q1110" s="160">
        <f t="shared" si="123"/>
        <v>51</v>
      </c>
      <c r="R1110" s="160" t="str">
        <f t="shared" si="124"/>
        <v/>
      </c>
      <c r="S1110" s="176" t="str">
        <f t="shared" si="125"/>
        <v/>
      </c>
      <c r="T1110" s="227"/>
    </row>
    <row r="1111" spans="1:20" x14ac:dyDescent="0.2">
      <c r="A1111" s="175" t="s">
        <v>420</v>
      </c>
      <c r="B1111" s="164" t="s">
        <v>217</v>
      </c>
      <c r="C1111" s="165" t="s">
        <v>223</v>
      </c>
      <c r="D1111" s="157"/>
      <c r="E1111" s="158"/>
      <c r="F1111" s="158"/>
      <c r="G1111" s="158"/>
      <c r="H1111" s="181" t="str">
        <f t="shared" si="119"/>
        <v/>
      </c>
      <c r="I1111" s="221">
        <v>34</v>
      </c>
      <c r="J1111" s="131">
        <v>32</v>
      </c>
      <c r="K1111" s="131">
        <v>13</v>
      </c>
      <c r="L1111" s="167">
        <f t="shared" si="120"/>
        <v>0.40625</v>
      </c>
      <c r="M1111" s="222">
        <v>0</v>
      </c>
      <c r="N1111" s="131">
        <v>0</v>
      </c>
      <c r="O1111" s="184">
        <f t="shared" si="121"/>
        <v>0</v>
      </c>
      <c r="P1111" s="159">
        <f t="shared" si="122"/>
        <v>34</v>
      </c>
      <c r="Q1111" s="160">
        <f t="shared" si="123"/>
        <v>32</v>
      </c>
      <c r="R1111" s="160" t="str">
        <f t="shared" si="124"/>
        <v/>
      </c>
      <c r="S1111" s="176" t="str">
        <f t="shared" si="125"/>
        <v/>
      </c>
      <c r="T1111" s="227"/>
    </row>
    <row r="1112" spans="1:20" x14ac:dyDescent="0.2">
      <c r="A1112" s="175" t="s">
        <v>388</v>
      </c>
      <c r="B1112" s="164" t="s">
        <v>2</v>
      </c>
      <c r="C1112" s="165" t="s">
        <v>3</v>
      </c>
      <c r="D1112" s="157">
        <v>0</v>
      </c>
      <c r="E1112" s="158">
        <v>0</v>
      </c>
      <c r="F1112" s="158">
        <v>0</v>
      </c>
      <c r="G1112" s="158">
        <v>0</v>
      </c>
      <c r="H1112" s="181" t="str">
        <f t="shared" si="119"/>
        <v/>
      </c>
      <c r="I1112" s="221">
        <v>4526</v>
      </c>
      <c r="J1112" s="131">
        <v>1423</v>
      </c>
      <c r="K1112" s="131">
        <v>490</v>
      </c>
      <c r="L1112" s="167">
        <f t="shared" si="120"/>
        <v>0.34434293745607869</v>
      </c>
      <c r="M1112" s="222">
        <v>8</v>
      </c>
      <c r="N1112" s="131">
        <v>2964</v>
      </c>
      <c r="O1112" s="184">
        <f t="shared" si="121"/>
        <v>0.67440273037542664</v>
      </c>
      <c r="P1112" s="159">
        <f t="shared" si="122"/>
        <v>4526</v>
      </c>
      <c r="Q1112" s="160">
        <f t="shared" si="123"/>
        <v>1431</v>
      </c>
      <c r="R1112" s="160">
        <f t="shared" si="124"/>
        <v>2964</v>
      </c>
      <c r="S1112" s="176">
        <f t="shared" si="125"/>
        <v>0.67440273037542664</v>
      </c>
      <c r="T1112" s="227"/>
    </row>
    <row r="1113" spans="1:20" x14ac:dyDescent="0.2">
      <c r="A1113" s="175" t="s">
        <v>388</v>
      </c>
      <c r="B1113" s="164" t="s">
        <v>4</v>
      </c>
      <c r="C1113" s="165" t="s">
        <v>5</v>
      </c>
      <c r="D1113" s="157">
        <v>0</v>
      </c>
      <c r="E1113" s="158">
        <v>0</v>
      </c>
      <c r="F1113" s="158">
        <v>0</v>
      </c>
      <c r="G1113" s="158">
        <v>0</v>
      </c>
      <c r="H1113" s="181" t="str">
        <f t="shared" si="119"/>
        <v/>
      </c>
      <c r="I1113" s="221">
        <v>1563</v>
      </c>
      <c r="J1113" s="131">
        <v>610</v>
      </c>
      <c r="K1113" s="131">
        <v>187</v>
      </c>
      <c r="L1113" s="167">
        <f t="shared" si="120"/>
        <v>0.30655737704918035</v>
      </c>
      <c r="M1113" s="222">
        <v>0</v>
      </c>
      <c r="N1113" s="131">
        <v>899</v>
      </c>
      <c r="O1113" s="184">
        <f t="shared" si="121"/>
        <v>0.59575878064943666</v>
      </c>
      <c r="P1113" s="159">
        <f t="shared" si="122"/>
        <v>1563</v>
      </c>
      <c r="Q1113" s="160">
        <f t="shared" si="123"/>
        <v>610</v>
      </c>
      <c r="R1113" s="160">
        <f t="shared" si="124"/>
        <v>899</v>
      </c>
      <c r="S1113" s="176">
        <f t="shared" si="125"/>
        <v>0.59575878064943666</v>
      </c>
      <c r="T1113" s="227"/>
    </row>
    <row r="1114" spans="1:20" x14ac:dyDescent="0.2">
      <c r="A1114" s="175" t="s">
        <v>388</v>
      </c>
      <c r="B1114" s="164" t="s">
        <v>6</v>
      </c>
      <c r="C1114" s="165" t="s">
        <v>7</v>
      </c>
      <c r="D1114" s="157">
        <v>1</v>
      </c>
      <c r="E1114" s="158">
        <v>1</v>
      </c>
      <c r="F1114" s="158">
        <v>0</v>
      </c>
      <c r="G1114" s="158">
        <v>0</v>
      </c>
      <c r="H1114" s="181">
        <f t="shared" si="119"/>
        <v>0</v>
      </c>
      <c r="I1114" s="221">
        <v>57</v>
      </c>
      <c r="J1114" s="131">
        <v>48</v>
      </c>
      <c r="K1114" s="131">
        <v>25</v>
      </c>
      <c r="L1114" s="167">
        <f t="shared" si="120"/>
        <v>0.52083333333333337</v>
      </c>
      <c r="M1114" s="222">
        <v>0</v>
      </c>
      <c r="N1114" s="131">
        <v>5</v>
      </c>
      <c r="O1114" s="184">
        <f t="shared" si="121"/>
        <v>9.4339622641509441E-2</v>
      </c>
      <c r="P1114" s="159">
        <f t="shared" si="122"/>
        <v>58</v>
      </c>
      <c r="Q1114" s="160">
        <f t="shared" si="123"/>
        <v>49</v>
      </c>
      <c r="R1114" s="160">
        <f t="shared" si="124"/>
        <v>5</v>
      </c>
      <c r="S1114" s="176">
        <f t="shared" si="125"/>
        <v>9.2592592592592587E-2</v>
      </c>
      <c r="T1114" s="227"/>
    </row>
    <row r="1115" spans="1:20" x14ac:dyDescent="0.2">
      <c r="A1115" s="175" t="s">
        <v>388</v>
      </c>
      <c r="B1115" s="164" t="s">
        <v>8</v>
      </c>
      <c r="C1115" s="165" t="s">
        <v>10</v>
      </c>
      <c r="D1115" s="157">
        <v>0</v>
      </c>
      <c r="E1115" s="158">
        <v>0</v>
      </c>
      <c r="F1115" s="158">
        <v>0</v>
      </c>
      <c r="G1115" s="158">
        <v>0</v>
      </c>
      <c r="H1115" s="181" t="str">
        <f t="shared" si="119"/>
        <v/>
      </c>
      <c r="I1115" s="221">
        <v>1368</v>
      </c>
      <c r="J1115" s="131">
        <v>1105</v>
      </c>
      <c r="K1115" s="131">
        <v>510</v>
      </c>
      <c r="L1115" s="167">
        <f t="shared" si="120"/>
        <v>0.46153846153846156</v>
      </c>
      <c r="M1115" s="222">
        <v>1</v>
      </c>
      <c r="N1115" s="131">
        <v>200</v>
      </c>
      <c r="O1115" s="184">
        <f t="shared" si="121"/>
        <v>0.15313935681470137</v>
      </c>
      <c r="P1115" s="159">
        <f t="shared" si="122"/>
        <v>1368</v>
      </c>
      <c r="Q1115" s="160">
        <f t="shared" si="123"/>
        <v>1106</v>
      </c>
      <c r="R1115" s="160">
        <f t="shared" si="124"/>
        <v>200</v>
      </c>
      <c r="S1115" s="176">
        <f t="shared" si="125"/>
        <v>0.15313935681470137</v>
      </c>
      <c r="T1115" s="227"/>
    </row>
    <row r="1116" spans="1:20" x14ac:dyDescent="0.2">
      <c r="A1116" s="175" t="s">
        <v>388</v>
      </c>
      <c r="B1116" s="164" t="s">
        <v>15</v>
      </c>
      <c r="C1116" s="165" t="s">
        <v>16</v>
      </c>
      <c r="D1116" s="157">
        <v>0</v>
      </c>
      <c r="E1116" s="158">
        <v>0</v>
      </c>
      <c r="F1116" s="158">
        <v>0</v>
      </c>
      <c r="G1116" s="158">
        <v>0</v>
      </c>
      <c r="H1116" s="181" t="str">
        <f t="shared" si="119"/>
        <v/>
      </c>
      <c r="I1116" s="221">
        <v>11</v>
      </c>
      <c r="J1116" s="131">
        <v>11</v>
      </c>
      <c r="K1116" s="131">
        <v>6</v>
      </c>
      <c r="L1116" s="167">
        <f t="shared" si="120"/>
        <v>0.54545454545454541</v>
      </c>
      <c r="M1116" s="222">
        <v>0</v>
      </c>
      <c r="N1116" s="131">
        <v>0</v>
      </c>
      <c r="O1116" s="184">
        <f t="shared" si="121"/>
        <v>0</v>
      </c>
      <c r="P1116" s="159">
        <f t="shared" si="122"/>
        <v>11</v>
      </c>
      <c r="Q1116" s="160">
        <f t="shared" si="123"/>
        <v>11</v>
      </c>
      <c r="R1116" s="160" t="str">
        <f t="shared" si="124"/>
        <v/>
      </c>
      <c r="S1116" s="176" t="str">
        <f t="shared" si="125"/>
        <v/>
      </c>
      <c r="T1116" s="227"/>
    </row>
    <row r="1117" spans="1:20" x14ac:dyDescent="0.2">
      <c r="A1117" s="175" t="s">
        <v>388</v>
      </c>
      <c r="B1117" s="164" t="s">
        <v>21</v>
      </c>
      <c r="C1117" s="165" t="s">
        <v>22</v>
      </c>
      <c r="D1117" s="157">
        <v>0</v>
      </c>
      <c r="E1117" s="158">
        <v>0</v>
      </c>
      <c r="F1117" s="158">
        <v>0</v>
      </c>
      <c r="G1117" s="158">
        <v>0</v>
      </c>
      <c r="H1117" s="181" t="str">
        <f t="shared" si="119"/>
        <v/>
      </c>
      <c r="I1117" s="221">
        <v>365</v>
      </c>
      <c r="J1117" s="131">
        <v>256</v>
      </c>
      <c r="K1117" s="131">
        <v>46</v>
      </c>
      <c r="L1117" s="167">
        <f t="shared" si="120"/>
        <v>0.1796875</v>
      </c>
      <c r="M1117" s="222">
        <v>0</v>
      </c>
      <c r="N1117" s="131">
        <v>100</v>
      </c>
      <c r="O1117" s="184">
        <f t="shared" si="121"/>
        <v>0.2808988764044944</v>
      </c>
      <c r="P1117" s="159">
        <f t="shared" si="122"/>
        <v>365</v>
      </c>
      <c r="Q1117" s="160">
        <f t="shared" si="123"/>
        <v>256</v>
      </c>
      <c r="R1117" s="160">
        <f t="shared" si="124"/>
        <v>100</v>
      </c>
      <c r="S1117" s="176">
        <f t="shared" si="125"/>
        <v>0.2808988764044944</v>
      </c>
      <c r="T1117" s="227"/>
    </row>
    <row r="1118" spans="1:20" ht="29" x14ac:dyDescent="0.2">
      <c r="A1118" s="175" t="s">
        <v>388</v>
      </c>
      <c r="B1118" s="164" t="s">
        <v>24</v>
      </c>
      <c r="C1118" s="165" t="s">
        <v>25</v>
      </c>
      <c r="D1118" s="157">
        <v>1</v>
      </c>
      <c r="E1118" s="158">
        <v>0</v>
      </c>
      <c r="F1118" s="158">
        <v>0</v>
      </c>
      <c r="G1118" s="158">
        <v>1</v>
      </c>
      <c r="H1118" s="181">
        <f t="shared" si="119"/>
        <v>1</v>
      </c>
      <c r="I1118" s="221">
        <v>52</v>
      </c>
      <c r="J1118" s="131">
        <v>34</v>
      </c>
      <c r="K1118" s="131">
        <v>14</v>
      </c>
      <c r="L1118" s="167">
        <f t="shared" si="120"/>
        <v>0.41176470588235292</v>
      </c>
      <c r="M1118" s="222">
        <v>1</v>
      </c>
      <c r="N1118" s="131">
        <v>9</v>
      </c>
      <c r="O1118" s="184">
        <f t="shared" si="121"/>
        <v>0.20454545454545456</v>
      </c>
      <c r="P1118" s="159">
        <f t="shared" si="122"/>
        <v>53</v>
      </c>
      <c r="Q1118" s="160">
        <f t="shared" si="123"/>
        <v>35</v>
      </c>
      <c r="R1118" s="160">
        <f t="shared" si="124"/>
        <v>10</v>
      </c>
      <c r="S1118" s="176">
        <f t="shared" si="125"/>
        <v>0.22222222222222221</v>
      </c>
      <c r="T1118" s="227"/>
    </row>
    <row r="1119" spans="1:20" x14ac:dyDescent="0.2">
      <c r="A1119" s="175" t="s">
        <v>388</v>
      </c>
      <c r="B1119" s="164" t="s">
        <v>26</v>
      </c>
      <c r="C1119" s="165" t="s">
        <v>28</v>
      </c>
      <c r="D1119" s="157">
        <v>0</v>
      </c>
      <c r="E1119" s="158">
        <v>0</v>
      </c>
      <c r="F1119" s="158">
        <v>0</v>
      </c>
      <c r="G1119" s="158">
        <v>0</v>
      </c>
      <c r="H1119" s="181" t="str">
        <f t="shared" si="119"/>
        <v/>
      </c>
      <c r="I1119" s="221">
        <v>13</v>
      </c>
      <c r="J1119" s="131">
        <v>7</v>
      </c>
      <c r="K1119" s="131">
        <v>3</v>
      </c>
      <c r="L1119" s="167">
        <f t="shared" si="120"/>
        <v>0.42857142857142855</v>
      </c>
      <c r="M1119" s="222">
        <v>0</v>
      </c>
      <c r="N1119" s="131">
        <v>1</v>
      </c>
      <c r="O1119" s="184">
        <f t="shared" si="121"/>
        <v>0.125</v>
      </c>
      <c r="P1119" s="159">
        <f t="shared" si="122"/>
        <v>13</v>
      </c>
      <c r="Q1119" s="160">
        <f t="shared" si="123"/>
        <v>7</v>
      </c>
      <c r="R1119" s="160">
        <f t="shared" si="124"/>
        <v>1</v>
      </c>
      <c r="S1119" s="176">
        <f t="shared" si="125"/>
        <v>0.125</v>
      </c>
      <c r="T1119" s="227"/>
    </row>
    <row r="1120" spans="1:20" x14ac:dyDescent="0.2">
      <c r="A1120" s="175" t="s">
        <v>388</v>
      </c>
      <c r="B1120" s="164" t="s">
        <v>26</v>
      </c>
      <c r="C1120" s="165" t="s">
        <v>29</v>
      </c>
      <c r="D1120" s="157">
        <v>3</v>
      </c>
      <c r="E1120" s="158">
        <v>1</v>
      </c>
      <c r="F1120" s="158">
        <v>1</v>
      </c>
      <c r="G1120" s="158">
        <v>2</v>
      </c>
      <c r="H1120" s="181">
        <f t="shared" si="119"/>
        <v>0.66666666666666663</v>
      </c>
      <c r="I1120" s="221">
        <v>99</v>
      </c>
      <c r="J1120" s="131">
        <v>68</v>
      </c>
      <c r="K1120" s="131">
        <v>38</v>
      </c>
      <c r="L1120" s="167">
        <f t="shared" si="120"/>
        <v>0.55882352941176472</v>
      </c>
      <c r="M1120" s="222">
        <v>1</v>
      </c>
      <c r="N1120" s="131">
        <v>13</v>
      </c>
      <c r="O1120" s="184">
        <f t="shared" si="121"/>
        <v>0.15853658536585366</v>
      </c>
      <c r="P1120" s="159">
        <f t="shared" si="122"/>
        <v>102</v>
      </c>
      <c r="Q1120" s="160">
        <f t="shared" si="123"/>
        <v>70</v>
      </c>
      <c r="R1120" s="160">
        <f t="shared" si="124"/>
        <v>15</v>
      </c>
      <c r="S1120" s="176">
        <f t="shared" si="125"/>
        <v>0.17647058823529413</v>
      </c>
      <c r="T1120" s="227"/>
    </row>
    <row r="1121" spans="1:20" x14ac:dyDescent="0.2">
      <c r="A1121" s="175" t="s">
        <v>388</v>
      </c>
      <c r="B1121" s="164" t="s">
        <v>30</v>
      </c>
      <c r="C1121" s="165" t="s">
        <v>31</v>
      </c>
      <c r="D1121" s="157">
        <v>0</v>
      </c>
      <c r="E1121" s="158">
        <v>0</v>
      </c>
      <c r="F1121" s="158">
        <v>0</v>
      </c>
      <c r="G1121" s="158">
        <v>0</v>
      </c>
      <c r="H1121" s="181" t="str">
        <f t="shared" si="119"/>
        <v/>
      </c>
      <c r="I1121" s="221">
        <v>340</v>
      </c>
      <c r="J1121" s="131">
        <v>295</v>
      </c>
      <c r="K1121" s="131">
        <v>196</v>
      </c>
      <c r="L1121" s="167">
        <f t="shared" si="120"/>
        <v>0.66440677966101691</v>
      </c>
      <c r="M1121" s="222">
        <v>3</v>
      </c>
      <c r="N1121" s="131">
        <v>34</v>
      </c>
      <c r="O1121" s="184">
        <f t="shared" si="121"/>
        <v>0.10240963855421686</v>
      </c>
      <c r="P1121" s="159">
        <f t="shared" si="122"/>
        <v>340</v>
      </c>
      <c r="Q1121" s="160">
        <f t="shared" si="123"/>
        <v>298</v>
      </c>
      <c r="R1121" s="160">
        <f t="shared" si="124"/>
        <v>34</v>
      </c>
      <c r="S1121" s="176">
        <f t="shared" si="125"/>
        <v>0.10240963855421686</v>
      </c>
      <c r="T1121" s="227"/>
    </row>
    <row r="1122" spans="1:20" x14ac:dyDescent="0.2">
      <c r="A1122" s="175" t="s">
        <v>388</v>
      </c>
      <c r="B1122" s="164" t="s">
        <v>33</v>
      </c>
      <c r="C1122" s="165" t="s">
        <v>34</v>
      </c>
      <c r="D1122" s="157">
        <v>2</v>
      </c>
      <c r="E1122" s="158">
        <v>0</v>
      </c>
      <c r="F1122" s="158">
        <v>1</v>
      </c>
      <c r="G1122" s="158">
        <v>0</v>
      </c>
      <c r="H1122" s="181" t="str">
        <f t="shared" si="119"/>
        <v/>
      </c>
      <c r="I1122" s="221">
        <v>259</v>
      </c>
      <c r="J1122" s="131">
        <v>239</v>
      </c>
      <c r="K1122" s="131">
        <v>222</v>
      </c>
      <c r="L1122" s="167">
        <f t="shared" si="120"/>
        <v>0.92887029288702927</v>
      </c>
      <c r="M1122" s="222">
        <v>7</v>
      </c>
      <c r="N1122" s="131">
        <v>2</v>
      </c>
      <c r="O1122" s="184">
        <f t="shared" si="121"/>
        <v>8.0645161290322578E-3</v>
      </c>
      <c r="P1122" s="159">
        <f t="shared" si="122"/>
        <v>261</v>
      </c>
      <c r="Q1122" s="160">
        <f t="shared" si="123"/>
        <v>246</v>
      </c>
      <c r="R1122" s="160">
        <f t="shared" si="124"/>
        <v>2</v>
      </c>
      <c r="S1122" s="176">
        <f t="shared" si="125"/>
        <v>8.0645161290322578E-3</v>
      </c>
      <c r="T1122" s="227"/>
    </row>
    <row r="1123" spans="1:20" x14ac:dyDescent="0.2">
      <c r="A1123" s="175" t="s">
        <v>388</v>
      </c>
      <c r="B1123" s="164" t="s">
        <v>33</v>
      </c>
      <c r="C1123" s="165" t="s">
        <v>35</v>
      </c>
      <c r="D1123" s="157">
        <v>4</v>
      </c>
      <c r="E1123" s="158">
        <v>3</v>
      </c>
      <c r="F1123" s="158">
        <v>2</v>
      </c>
      <c r="G1123" s="158">
        <v>0</v>
      </c>
      <c r="H1123" s="181">
        <f t="shared" si="119"/>
        <v>0</v>
      </c>
      <c r="I1123" s="221">
        <v>2092</v>
      </c>
      <c r="J1123" s="131">
        <v>1998</v>
      </c>
      <c r="K1123" s="131">
        <v>1890</v>
      </c>
      <c r="L1123" s="167">
        <f t="shared" si="120"/>
        <v>0.94594594594594594</v>
      </c>
      <c r="M1123" s="222">
        <v>2</v>
      </c>
      <c r="N1123" s="131">
        <v>37</v>
      </c>
      <c r="O1123" s="184">
        <f t="shared" si="121"/>
        <v>1.8163966617574866E-2</v>
      </c>
      <c r="P1123" s="159">
        <f t="shared" si="122"/>
        <v>2096</v>
      </c>
      <c r="Q1123" s="160">
        <f t="shared" si="123"/>
        <v>2003</v>
      </c>
      <c r="R1123" s="160">
        <f t="shared" si="124"/>
        <v>37</v>
      </c>
      <c r="S1123" s="176">
        <f t="shared" si="125"/>
        <v>1.8137254901960786E-2</v>
      </c>
      <c r="T1123" s="227"/>
    </row>
    <row r="1124" spans="1:20" x14ac:dyDescent="0.2">
      <c r="A1124" s="175" t="s">
        <v>388</v>
      </c>
      <c r="B1124" s="164" t="s">
        <v>33</v>
      </c>
      <c r="C1124" s="165" t="s">
        <v>36</v>
      </c>
      <c r="D1124" s="157">
        <v>8</v>
      </c>
      <c r="E1124" s="158">
        <v>5</v>
      </c>
      <c r="F1124" s="158">
        <v>4</v>
      </c>
      <c r="G1124" s="158">
        <v>0</v>
      </c>
      <c r="H1124" s="181">
        <f t="shared" si="119"/>
        <v>0</v>
      </c>
      <c r="I1124" s="221">
        <v>2067</v>
      </c>
      <c r="J1124" s="131">
        <v>1969</v>
      </c>
      <c r="K1124" s="131">
        <v>1877</v>
      </c>
      <c r="L1124" s="167">
        <f t="shared" si="120"/>
        <v>0.95327577450482481</v>
      </c>
      <c r="M1124" s="222">
        <v>4</v>
      </c>
      <c r="N1124" s="131">
        <v>50</v>
      </c>
      <c r="O1124" s="184">
        <f t="shared" si="121"/>
        <v>2.4715768660405337E-2</v>
      </c>
      <c r="P1124" s="159">
        <f t="shared" si="122"/>
        <v>2075</v>
      </c>
      <c r="Q1124" s="160">
        <f t="shared" si="123"/>
        <v>1978</v>
      </c>
      <c r="R1124" s="160">
        <f t="shared" si="124"/>
        <v>50</v>
      </c>
      <c r="S1124" s="176">
        <f t="shared" si="125"/>
        <v>2.465483234714004E-2</v>
      </c>
      <c r="T1124" s="227"/>
    </row>
    <row r="1125" spans="1:20" ht="29" x14ac:dyDescent="0.2">
      <c r="A1125" s="175" t="s">
        <v>388</v>
      </c>
      <c r="B1125" s="164" t="s">
        <v>38</v>
      </c>
      <c r="C1125" s="165" t="s">
        <v>39</v>
      </c>
      <c r="D1125" s="157">
        <v>8</v>
      </c>
      <c r="E1125" s="158">
        <v>5</v>
      </c>
      <c r="F1125" s="158">
        <v>2</v>
      </c>
      <c r="G1125" s="158">
        <v>0</v>
      </c>
      <c r="H1125" s="181">
        <f t="shared" si="119"/>
        <v>0</v>
      </c>
      <c r="I1125" s="221">
        <v>64</v>
      </c>
      <c r="J1125" s="131">
        <v>53</v>
      </c>
      <c r="K1125" s="131">
        <v>22</v>
      </c>
      <c r="L1125" s="167">
        <f t="shared" si="120"/>
        <v>0.41509433962264153</v>
      </c>
      <c r="M1125" s="222">
        <v>0</v>
      </c>
      <c r="N1125" s="131">
        <v>9</v>
      </c>
      <c r="O1125" s="184">
        <f t="shared" si="121"/>
        <v>0.14516129032258066</v>
      </c>
      <c r="P1125" s="159">
        <f t="shared" si="122"/>
        <v>72</v>
      </c>
      <c r="Q1125" s="160">
        <f t="shared" si="123"/>
        <v>58</v>
      </c>
      <c r="R1125" s="160">
        <f t="shared" si="124"/>
        <v>9</v>
      </c>
      <c r="S1125" s="176">
        <f t="shared" si="125"/>
        <v>0.13432835820895522</v>
      </c>
      <c r="T1125" s="227"/>
    </row>
    <row r="1126" spans="1:20" x14ac:dyDescent="0.2">
      <c r="A1126" s="175" t="s">
        <v>388</v>
      </c>
      <c r="B1126" s="164" t="s">
        <v>40</v>
      </c>
      <c r="C1126" s="165" t="s">
        <v>41</v>
      </c>
      <c r="D1126" s="157">
        <v>0</v>
      </c>
      <c r="E1126" s="158">
        <v>0</v>
      </c>
      <c r="F1126" s="158">
        <v>0</v>
      </c>
      <c r="G1126" s="158">
        <v>0</v>
      </c>
      <c r="H1126" s="181" t="str">
        <f t="shared" si="119"/>
        <v/>
      </c>
      <c r="I1126" s="221">
        <v>21251</v>
      </c>
      <c r="J1126" s="131">
        <v>20689</v>
      </c>
      <c r="K1126" s="131">
        <v>14434</v>
      </c>
      <c r="L1126" s="167">
        <f t="shared" si="120"/>
        <v>0.69766542607182558</v>
      </c>
      <c r="M1126" s="222">
        <v>0</v>
      </c>
      <c r="N1126" s="131">
        <v>312</v>
      </c>
      <c r="O1126" s="184">
        <f t="shared" si="121"/>
        <v>1.4856435407837721E-2</v>
      </c>
      <c r="P1126" s="159">
        <f t="shared" si="122"/>
        <v>21251</v>
      </c>
      <c r="Q1126" s="160">
        <f t="shared" si="123"/>
        <v>20689</v>
      </c>
      <c r="R1126" s="160">
        <f t="shared" si="124"/>
        <v>312</v>
      </c>
      <c r="S1126" s="176">
        <f t="shared" si="125"/>
        <v>1.4856435407837721E-2</v>
      </c>
      <c r="T1126" s="227"/>
    </row>
    <row r="1127" spans="1:20" ht="29" x14ac:dyDescent="0.2">
      <c r="A1127" s="175" t="s">
        <v>388</v>
      </c>
      <c r="B1127" s="164" t="s">
        <v>40</v>
      </c>
      <c r="C1127" s="165" t="s">
        <v>43</v>
      </c>
      <c r="D1127" s="157">
        <v>1</v>
      </c>
      <c r="E1127" s="158">
        <v>1</v>
      </c>
      <c r="F1127" s="158">
        <v>0</v>
      </c>
      <c r="G1127" s="158">
        <v>0</v>
      </c>
      <c r="H1127" s="181">
        <f t="shared" si="119"/>
        <v>0</v>
      </c>
      <c r="I1127" s="221">
        <v>10114</v>
      </c>
      <c r="J1127" s="131">
        <v>9593</v>
      </c>
      <c r="K1127" s="131">
        <v>7043</v>
      </c>
      <c r="L1127" s="167">
        <f t="shared" si="120"/>
        <v>0.73418117377254244</v>
      </c>
      <c r="M1127" s="222">
        <v>0</v>
      </c>
      <c r="N1127" s="131">
        <v>449</v>
      </c>
      <c r="O1127" s="184">
        <f t="shared" si="121"/>
        <v>4.4712208723361881E-2</v>
      </c>
      <c r="P1127" s="159">
        <f t="shared" si="122"/>
        <v>10115</v>
      </c>
      <c r="Q1127" s="160">
        <f t="shared" si="123"/>
        <v>9594</v>
      </c>
      <c r="R1127" s="160">
        <f t="shared" si="124"/>
        <v>449</v>
      </c>
      <c r="S1127" s="176">
        <f t="shared" si="125"/>
        <v>4.4707756646420391E-2</v>
      </c>
      <c r="T1127" s="227"/>
    </row>
    <row r="1128" spans="1:20" x14ac:dyDescent="0.2">
      <c r="A1128" s="175" t="s">
        <v>388</v>
      </c>
      <c r="B1128" s="164" t="s">
        <v>40</v>
      </c>
      <c r="C1128" s="165" t="s">
        <v>44</v>
      </c>
      <c r="D1128" s="157">
        <v>0</v>
      </c>
      <c r="E1128" s="158">
        <v>0</v>
      </c>
      <c r="F1128" s="158">
        <v>0</v>
      </c>
      <c r="G1128" s="158">
        <v>0</v>
      </c>
      <c r="H1128" s="181" t="str">
        <f t="shared" si="119"/>
        <v/>
      </c>
      <c r="I1128" s="221">
        <v>19618</v>
      </c>
      <c r="J1128" s="131">
        <v>19195</v>
      </c>
      <c r="K1128" s="131">
        <v>15004</v>
      </c>
      <c r="L1128" s="167">
        <f t="shared" si="120"/>
        <v>0.78166189111747852</v>
      </c>
      <c r="M1128" s="222">
        <v>0</v>
      </c>
      <c r="N1128" s="131">
        <v>324</v>
      </c>
      <c r="O1128" s="184">
        <f t="shared" si="121"/>
        <v>1.6599211025154978E-2</v>
      </c>
      <c r="P1128" s="159">
        <f t="shared" si="122"/>
        <v>19618</v>
      </c>
      <c r="Q1128" s="160">
        <f t="shared" si="123"/>
        <v>19195</v>
      </c>
      <c r="R1128" s="160">
        <f t="shared" si="124"/>
        <v>324</v>
      </c>
      <c r="S1128" s="176">
        <f t="shared" si="125"/>
        <v>1.6599211025154978E-2</v>
      </c>
      <c r="T1128" s="227"/>
    </row>
    <row r="1129" spans="1:20" x14ac:dyDescent="0.2">
      <c r="A1129" s="175" t="s">
        <v>388</v>
      </c>
      <c r="B1129" s="164" t="s">
        <v>45</v>
      </c>
      <c r="C1129" s="165" t="s">
        <v>46</v>
      </c>
      <c r="D1129" s="157">
        <v>3</v>
      </c>
      <c r="E1129" s="158">
        <v>3</v>
      </c>
      <c r="F1129" s="158">
        <v>2</v>
      </c>
      <c r="G1129" s="158">
        <v>0</v>
      </c>
      <c r="H1129" s="181">
        <f t="shared" si="119"/>
        <v>0</v>
      </c>
      <c r="I1129" s="221">
        <v>62</v>
      </c>
      <c r="J1129" s="131">
        <v>51</v>
      </c>
      <c r="K1129" s="131">
        <v>33</v>
      </c>
      <c r="L1129" s="167">
        <f t="shared" si="120"/>
        <v>0.6470588235294118</v>
      </c>
      <c r="M1129" s="222">
        <v>0</v>
      </c>
      <c r="N1129" s="131">
        <v>8</v>
      </c>
      <c r="O1129" s="184">
        <f t="shared" si="121"/>
        <v>0.13559322033898305</v>
      </c>
      <c r="P1129" s="159">
        <f t="shared" si="122"/>
        <v>65</v>
      </c>
      <c r="Q1129" s="160">
        <f t="shared" si="123"/>
        <v>54</v>
      </c>
      <c r="R1129" s="160">
        <f t="shared" si="124"/>
        <v>8</v>
      </c>
      <c r="S1129" s="176">
        <f t="shared" si="125"/>
        <v>0.12903225806451613</v>
      </c>
      <c r="T1129" s="227"/>
    </row>
    <row r="1130" spans="1:20" ht="43" x14ac:dyDescent="0.2">
      <c r="A1130" s="175" t="s">
        <v>388</v>
      </c>
      <c r="B1130" s="164" t="s">
        <v>522</v>
      </c>
      <c r="C1130" s="165" t="s">
        <v>47</v>
      </c>
      <c r="D1130" s="157">
        <v>0</v>
      </c>
      <c r="E1130" s="158">
        <v>0</v>
      </c>
      <c r="F1130" s="158">
        <v>0</v>
      </c>
      <c r="G1130" s="158">
        <v>0</v>
      </c>
      <c r="H1130" s="181" t="str">
        <f t="shared" si="119"/>
        <v/>
      </c>
      <c r="I1130" s="221">
        <v>11</v>
      </c>
      <c r="J1130" s="131">
        <v>3</v>
      </c>
      <c r="K1130" s="131">
        <v>1</v>
      </c>
      <c r="L1130" s="167">
        <f t="shared" si="120"/>
        <v>0.33333333333333331</v>
      </c>
      <c r="M1130" s="222">
        <v>1</v>
      </c>
      <c r="N1130" s="131">
        <v>3</v>
      </c>
      <c r="O1130" s="184">
        <f t="shared" si="121"/>
        <v>0.42857142857142855</v>
      </c>
      <c r="P1130" s="159">
        <f t="shared" si="122"/>
        <v>11</v>
      </c>
      <c r="Q1130" s="160">
        <f t="shared" si="123"/>
        <v>4</v>
      </c>
      <c r="R1130" s="160">
        <f t="shared" si="124"/>
        <v>3</v>
      </c>
      <c r="S1130" s="176">
        <f t="shared" si="125"/>
        <v>0.42857142857142855</v>
      </c>
      <c r="T1130" s="227"/>
    </row>
    <row r="1131" spans="1:20" x14ac:dyDescent="0.2">
      <c r="A1131" s="175" t="s">
        <v>388</v>
      </c>
      <c r="B1131" s="164" t="s">
        <v>48</v>
      </c>
      <c r="C1131" s="165" t="s">
        <v>49</v>
      </c>
      <c r="D1131" s="157">
        <v>1</v>
      </c>
      <c r="E1131" s="158">
        <v>1</v>
      </c>
      <c r="F1131" s="158">
        <v>0</v>
      </c>
      <c r="G1131" s="158">
        <v>0</v>
      </c>
      <c r="H1131" s="181">
        <f t="shared" si="119"/>
        <v>0</v>
      </c>
      <c r="I1131" s="221">
        <v>16</v>
      </c>
      <c r="J1131" s="131">
        <v>14</v>
      </c>
      <c r="K1131" s="131">
        <v>11</v>
      </c>
      <c r="L1131" s="167">
        <f t="shared" si="120"/>
        <v>0.7857142857142857</v>
      </c>
      <c r="M1131" s="222">
        <v>0</v>
      </c>
      <c r="N1131" s="131">
        <v>1</v>
      </c>
      <c r="O1131" s="184">
        <f t="shared" si="121"/>
        <v>6.6666666666666666E-2</v>
      </c>
      <c r="P1131" s="159">
        <f t="shared" si="122"/>
        <v>17</v>
      </c>
      <c r="Q1131" s="160">
        <f t="shared" si="123"/>
        <v>15</v>
      </c>
      <c r="R1131" s="160">
        <f t="shared" si="124"/>
        <v>1</v>
      </c>
      <c r="S1131" s="176">
        <f t="shared" si="125"/>
        <v>6.25E-2</v>
      </c>
      <c r="T1131" s="227"/>
    </row>
    <row r="1132" spans="1:20" x14ac:dyDescent="0.2">
      <c r="A1132" s="175" t="s">
        <v>388</v>
      </c>
      <c r="B1132" s="164" t="s">
        <v>51</v>
      </c>
      <c r="C1132" s="165" t="s">
        <v>52</v>
      </c>
      <c r="D1132" s="157">
        <v>0</v>
      </c>
      <c r="E1132" s="158">
        <v>0</v>
      </c>
      <c r="F1132" s="158">
        <v>0</v>
      </c>
      <c r="G1132" s="158">
        <v>0</v>
      </c>
      <c r="H1132" s="181" t="str">
        <f t="shared" si="119"/>
        <v/>
      </c>
      <c r="I1132" s="221">
        <v>4</v>
      </c>
      <c r="J1132" s="131">
        <v>3</v>
      </c>
      <c r="K1132" s="131">
        <v>2</v>
      </c>
      <c r="L1132" s="167">
        <f t="shared" si="120"/>
        <v>0.66666666666666663</v>
      </c>
      <c r="M1132" s="222">
        <v>1</v>
      </c>
      <c r="N1132" s="131">
        <v>0</v>
      </c>
      <c r="O1132" s="184">
        <f t="shared" si="121"/>
        <v>0</v>
      </c>
      <c r="P1132" s="159">
        <f t="shared" si="122"/>
        <v>4</v>
      </c>
      <c r="Q1132" s="160">
        <f t="shared" si="123"/>
        <v>4</v>
      </c>
      <c r="R1132" s="160" t="str">
        <f t="shared" si="124"/>
        <v/>
      </c>
      <c r="S1132" s="176" t="str">
        <f t="shared" si="125"/>
        <v/>
      </c>
      <c r="T1132" s="227"/>
    </row>
    <row r="1133" spans="1:20" x14ac:dyDescent="0.2">
      <c r="A1133" s="175" t="s">
        <v>388</v>
      </c>
      <c r="B1133" s="164" t="s">
        <v>53</v>
      </c>
      <c r="C1133" s="165" t="s">
        <v>54</v>
      </c>
      <c r="D1133" s="157">
        <v>12</v>
      </c>
      <c r="E1133" s="158">
        <v>7</v>
      </c>
      <c r="F1133" s="158">
        <v>4</v>
      </c>
      <c r="G1133" s="158">
        <v>4</v>
      </c>
      <c r="H1133" s="181">
        <f t="shared" si="119"/>
        <v>0.36363636363636365</v>
      </c>
      <c r="I1133" s="221">
        <v>1516</v>
      </c>
      <c r="J1133" s="131">
        <v>731</v>
      </c>
      <c r="K1133" s="131">
        <v>252</v>
      </c>
      <c r="L1133" s="167">
        <f t="shared" si="120"/>
        <v>0.34473324213406292</v>
      </c>
      <c r="M1133" s="222">
        <v>5</v>
      </c>
      <c r="N1133" s="131">
        <v>759</v>
      </c>
      <c r="O1133" s="184">
        <f t="shared" si="121"/>
        <v>0.50769230769230766</v>
      </c>
      <c r="P1133" s="159">
        <f t="shared" si="122"/>
        <v>1528</v>
      </c>
      <c r="Q1133" s="160">
        <f t="shared" si="123"/>
        <v>743</v>
      </c>
      <c r="R1133" s="160">
        <f t="shared" si="124"/>
        <v>763</v>
      </c>
      <c r="S1133" s="176">
        <f t="shared" si="125"/>
        <v>0.50664010624169986</v>
      </c>
      <c r="T1133" s="227"/>
    </row>
    <row r="1134" spans="1:20" x14ac:dyDescent="0.2">
      <c r="A1134" s="175" t="s">
        <v>388</v>
      </c>
      <c r="B1134" s="164" t="s">
        <v>57</v>
      </c>
      <c r="C1134" s="165" t="s">
        <v>58</v>
      </c>
      <c r="D1134" s="157">
        <v>0</v>
      </c>
      <c r="E1134" s="158">
        <v>0</v>
      </c>
      <c r="F1134" s="158">
        <v>0</v>
      </c>
      <c r="G1134" s="158">
        <v>0</v>
      </c>
      <c r="H1134" s="181" t="str">
        <f t="shared" si="119"/>
        <v/>
      </c>
      <c r="I1134" s="221">
        <v>2</v>
      </c>
      <c r="J1134" s="131">
        <v>1</v>
      </c>
      <c r="K1134" s="131">
        <v>0</v>
      </c>
      <c r="L1134" s="167">
        <f t="shared" si="120"/>
        <v>0</v>
      </c>
      <c r="M1134" s="222">
        <v>0</v>
      </c>
      <c r="N1134" s="131">
        <v>0</v>
      </c>
      <c r="O1134" s="184">
        <f t="shared" si="121"/>
        <v>0</v>
      </c>
      <c r="P1134" s="159">
        <f t="shared" si="122"/>
        <v>2</v>
      </c>
      <c r="Q1134" s="160">
        <f t="shared" si="123"/>
        <v>1</v>
      </c>
      <c r="R1134" s="160" t="str">
        <f t="shared" si="124"/>
        <v/>
      </c>
      <c r="S1134" s="176" t="str">
        <f t="shared" si="125"/>
        <v/>
      </c>
      <c r="T1134" s="227"/>
    </row>
    <row r="1135" spans="1:20" ht="29" x14ac:dyDescent="0.2">
      <c r="A1135" s="175" t="s">
        <v>388</v>
      </c>
      <c r="B1135" s="164" t="s">
        <v>60</v>
      </c>
      <c r="C1135" s="165" t="s">
        <v>61</v>
      </c>
      <c r="D1135" s="157">
        <v>1</v>
      </c>
      <c r="E1135" s="158">
        <v>1</v>
      </c>
      <c r="F1135" s="158">
        <v>1</v>
      </c>
      <c r="G1135" s="158">
        <v>0</v>
      </c>
      <c r="H1135" s="181">
        <f t="shared" si="119"/>
        <v>0</v>
      </c>
      <c r="I1135" s="221">
        <v>3525</v>
      </c>
      <c r="J1135" s="131">
        <v>2358</v>
      </c>
      <c r="K1135" s="131">
        <v>535</v>
      </c>
      <c r="L1135" s="167">
        <f t="shared" si="120"/>
        <v>0.2268871925360475</v>
      </c>
      <c r="M1135" s="222">
        <v>2</v>
      </c>
      <c r="N1135" s="131">
        <v>1075</v>
      </c>
      <c r="O1135" s="184">
        <f t="shared" si="121"/>
        <v>0.31295487627365359</v>
      </c>
      <c r="P1135" s="159">
        <f t="shared" si="122"/>
        <v>3526</v>
      </c>
      <c r="Q1135" s="160">
        <f t="shared" si="123"/>
        <v>2361</v>
      </c>
      <c r="R1135" s="160">
        <f t="shared" si="124"/>
        <v>1075</v>
      </c>
      <c r="S1135" s="176">
        <f t="shared" si="125"/>
        <v>0.3128637951105937</v>
      </c>
      <c r="T1135" s="227"/>
    </row>
    <row r="1136" spans="1:20" x14ac:dyDescent="0.2">
      <c r="A1136" s="175" t="s">
        <v>388</v>
      </c>
      <c r="B1136" s="164" t="s">
        <v>63</v>
      </c>
      <c r="C1136" s="165" t="s">
        <v>64</v>
      </c>
      <c r="D1136" s="157">
        <v>0</v>
      </c>
      <c r="E1136" s="158">
        <v>0</v>
      </c>
      <c r="F1136" s="158">
        <v>0</v>
      </c>
      <c r="G1136" s="158">
        <v>0</v>
      </c>
      <c r="H1136" s="181" t="str">
        <f t="shared" si="119"/>
        <v/>
      </c>
      <c r="I1136" s="221">
        <v>16174</v>
      </c>
      <c r="J1136" s="131">
        <v>8925</v>
      </c>
      <c r="K1136" s="131">
        <v>3447</v>
      </c>
      <c r="L1136" s="167">
        <f t="shared" si="120"/>
        <v>0.38621848739495801</v>
      </c>
      <c r="M1136" s="222">
        <v>149</v>
      </c>
      <c r="N1136" s="131">
        <v>6759</v>
      </c>
      <c r="O1136" s="184">
        <f t="shared" si="121"/>
        <v>0.42689319775153162</v>
      </c>
      <c r="P1136" s="159">
        <f t="shared" si="122"/>
        <v>16174</v>
      </c>
      <c r="Q1136" s="160">
        <f t="shared" si="123"/>
        <v>9074</v>
      </c>
      <c r="R1136" s="160">
        <f t="shared" si="124"/>
        <v>6759</v>
      </c>
      <c r="S1136" s="176">
        <f t="shared" si="125"/>
        <v>0.42689319775153162</v>
      </c>
      <c r="T1136" s="227"/>
    </row>
    <row r="1137" spans="1:20" x14ac:dyDescent="0.2">
      <c r="A1137" s="175" t="s">
        <v>388</v>
      </c>
      <c r="B1137" s="164" t="s">
        <v>67</v>
      </c>
      <c r="C1137" s="165" t="s">
        <v>68</v>
      </c>
      <c r="D1137" s="157">
        <v>20</v>
      </c>
      <c r="E1137" s="158">
        <v>1</v>
      </c>
      <c r="F1137" s="158">
        <v>1</v>
      </c>
      <c r="G1137" s="158">
        <v>16</v>
      </c>
      <c r="H1137" s="181">
        <f t="shared" si="119"/>
        <v>0.94117647058823528</v>
      </c>
      <c r="I1137" s="221">
        <v>2882</v>
      </c>
      <c r="J1137" s="131">
        <v>1492</v>
      </c>
      <c r="K1137" s="131">
        <v>373</v>
      </c>
      <c r="L1137" s="167">
        <f t="shared" si="120"/>
        <v>0.25</v>
      </c>
      <c r="M1137" s="222">
        <v>24</v>
      </c>
      <c r="N1137" s="131">
        <v>1259</v>
      </c>
      <c r="O1137" s="184">
        <f t="shared" si="121"/>
        <v>0.45369369369369367</v>
      </c>
      <c r="P1137" s="159">
        <f t="shared" si="122"/>
        <v>2902</v>
      </c>
      <c r="Q1137" s="160">
        <f t="shared" si="123"/>
        <v>1517</v>
      </c>
      <c r="R1137" s="160">
        <f t="shared" si="124"/>
        <v>1275</v>
      </c>
      <c r="S1137" s="176">
        <f t="shared" si="125"/>
        <v>0.45666189111747851</v>
      </c>
      <c r="T1137" s="227"/>
    </row>
    <row r="1138" spans="1:20" x14ac:dyDescent="0.2">
      <c r="A1138" s="175" t="s">
        <v>388</v>
      </c>
      <c r="B1138" s="164" t="s">
        <v>69</v>
      </c>
      <c r="C1138" s="165" t="s">
        <v>70</v>
      </c>
      <c r="D1138" s="157">
        <v>0</v>
      </c>
      <c r="E1138" s="158">
        <v>0</v>
      </c>
      <c r="F1138" s="158">
        <v>0</v>
      </c>
      <c r="G1138" s="158">
        <v>0</v>
      </c>
      <c r="H1138" s="181" t="str">
        <f t="shared" si="119"/>
        <v/>
      </c>
      <c r="I1138" s="221">
        <v>4</v>
      </c>
      <c r="J1138" s="131">
        <v>2</v>
      </c>
      <c r="K1138" s="131">
        <v>1</v>
      </c>
      <c r="L1138" s="167">
        <f t="shared" si="120"/>
        <v>0.5</v>
      </c>
      <c r="M1138" s="222">
        <v>0</v>
      </c>
      <c r="N1138" s="131">
        <v>1</v>
      </c>
      <c r="O1138" s="184">
        <f t="shared" si="121"/>
        <v>0.33333333333333331</v>
      </c>
      <c r="P1138" s="159">
        <f t="shared" si="122"/>
        <v>4</v>
      </c>
      <c r="Q1138" s="160">
        <f t="shared" si="123"/>
        <v>2</v>
      </c>
      <c r="R1138" s="160">
        <f t="shared" si="124"/>
        <v>1</v>
      </c>
      <c r="S1138" s="176">
        <f t="shared" si="125"/>
        <v>0.33333333333333331</v>
      </c>
      <c r="T1138" s="227"/>
    </row>
    <row r="1139" spans="1:20" x14ac:dyDescent="0.2">
      <c r="A1139" s="175" t="s">
        <v>388</v>
      </c>
      <c r="B1139" s="164" t="s">
        <v>72</v>
      </c>
      <c r="C1139" s="165" t="s">
        <v>244</v>
      </c>
      <c r="D1139" s="157">
        <v>0</v>
      </c>
      <c r="E1139" s="158">
        <v>0</v>
      </c>
      <c r="F1139" s="158">
        <v>0</v>
      </c>
      <c r="G1139" s="158">
        <v>0</v>
      </c>
      <c r="H1139" s="181" t="str">
        <f t="shared" si="119"/>
        <v/>
      </c>
      <c r="I1139" s="221">
        <v>1</v>
      </c>
      <c r="J1139" s="131">
        <v>0</v>
      </c>
      <c r="K1139" s="131">
        <v>0</v>
      </c>
      <c r="L1139" s="167" t="str">
        <f t="shared" si="120"/>
        <v/>
      </c>
      <c r="M1139" s="222">
        <v>0</v>
      </c>
      <c r="N1139" s="131">
        <v>0</v>
      </c>
      <c r="O1139" s="184" t="str">
        <f t="shared" si="121"/>
        <v/>
      </c>
      <c r="P1139" s="159">
        <f t="shared" si="122"/>
        <v>1</v>
      </c>
      <c r="Q1139" s="160" t="str">
        <f t="shared" si="123"/>
        <v/>
      </c>
      <c r="R1139" s="160" t="str">
        <f t="shared" si="124"/>
        <v/>
      </c>
      <c r="S1139" s="176" t="str">
        <f t="shared" si="125"/>
        <v/>
      </c>
      <c r="T1139" s="227"/>
    </row>
    <row r="1140" spans="1:20" x14ac:dyDescent="0.2">
      <c r="A1140" s="175" t="s">
        <v>388</v>
      </c>
      <c r="B1140" s="164" t="s">
        <v>74</v>
      </c>
      <c r="C1140" s="165" t="s">
        <v>75</v>
      </c>
      <c r="D1140" s="157">
        <v>0</v>
      </c>
      <c r="E1140" s="158">
        <v>0</v>
      </c>
      <c r="F1140" s="158">
        <v>0</v>
      </c>
      <c r="G1140" s="158">
        <v>0</v>
      </c>
      <c r="H1140" s="181" t="str">
        <f t="shared" si="119"/>
        <v/>
      </c>
      <c r="I1140" s="221">
        <v>437</v>
      </c>
      <c r="J1140" s="131">
        <v>364</v>
      </c>
      <c r="K1140" s="131">
        <v>96</v>
      </c>
      <c r="L1140" s="167">
        <f t="shared" si="120"/>
        <v>0.26373626373626374</v>
      </c>
      <c r="M1140" s="222">
        <v>13</v>
      </c>
      <c r="N1140" s="131">
        <v>47</v>
      </c>
      <c r="O1140" s="184">
        <f t="shared" si="121"/>
        <v>0.11084905660377359</v>
      </c>
      <c r="P1140" s="159">
        <f t="shared" si="122"/>
        <v>437</v>
      </c>
      <c r="Q1140" s="160">
        <f t="shared" si="123"/>
        <v>377</v>
      </c>
      <c r="R1140" s="160">
        <f t="shared" si="124"/>
        <v>47</v>
      </c>
      <c r="S1140" s="176">
        <f t="shared" si="125"/>
        <v>0.11084905660377359</v>
      </c>
      <c r="T1140" s="227"/>
    </row>
    <row r="1141" spans="1:20" x14ac:dyDescent="0.2">
      <c r="A1141" s="175" t="s">
        <v>388</v>
      </c>
      <c r="B1141" s="164" t="s">
        <v>79</v>
      </c>
      <c r="C1141" s="165" t="s">
        <v>80</v>
      </c>
      <c r="D1141" s="157">
        <v>412</v>
      </c>
      <c r="E1141" s="158">
        <v>261</v>
      </c>
      <c r="F1141" s="158">
        <v>205</v>
      </c>
      <c r="G1141" s="158">
        <v>125</v>
      </c>
      <c r="H1141" s="181">
        <f t="shared" si="119"/>
        <v>0.32383419689119169</v>
      </c>
      <c r="I1141" s="221">
        <v>14858</v>
      </c>
      <c r="J1141" s="131">
        <v>5589</v>
      </c>
      <c r="K1141" s="131">
        <v>1457</v>
      </c>
      <c r="L1141" s="167">
        <f t="shared" si="120"/>
        <v>0.26069064233315442</v>
      </c>
      <c r="M1141" s="222">
        <v>4</v>
      </c>
      <c r="N1141" s="131">
        <v>8981</v>
      </c>
      <c r="O1141" s="184">
        <f t="shared" si="121"/>
        <v>0.61623439000960611</v>
      </c>
      <c r="P1141" s="159">
        <f t="shared" si="122"/>
        <v>15270</v>
      </c>
      <c r="Q1141" s="160">
        <f t="shared" si="123"/>
        <v>5854</v>
      </c>
      <c r="R1141" s="160">
        <f t="shared" si="124"/>
        <v>9106</v>
      </c>
      <c r="S1141" s="176">
        <f t="shared" si="125"/>
        <v>0.60868983957219247</v>
      </c>
      <c r="T1141" s="227"/>
    </row>
    <row r="1142" spans="1:20" x14ac:dyDescent="0.2">
      <c r="A1142" s="175" t="s">
        <v>388</v>
      </c>
      <c r="B1142" s="164" t="s">
        <v>81</v>
      </c>
      <c r="C1142" s="165" t="s">
        <v>82</v>
      </c>
      <c r="D1142" s="157">
        <v>3</v>
      </c>
      <c r="E1142" s="158">
        <v>3</v>
      </c>
      <c r="F1142" s="158">
        <v>3</v>
      </c>
      <c r="G1142" s="158">
        <v>0</v>
      </c>
      <c r="H1142" s="181">
        <f t="shared" si="119"/>
        <v>0</v>
      </c>
      <c r="I1142" s="221">
        <v>23</v>
      </c>
      <c r="J1142" s="131">
        <v>12</v>
      </c>
      <c r="K1142" s="131">
        <v>2</v>
      </c>
      <c r="L1142" s="167">
        <f t="shared" si="120"/>
        <v>0.16666666666666666</v>
      </c>
      <c r="M1142" s="222">
        <v>4</v>
      </c>
      <c r="N1142" s="131">
        <v>3</v>
      </c>
      <c r="O1142" s="184">
        <f t="shared" si="121"/>
        <v>0.15789473684210525</v>
      </c>
      <c r="P1142" s="159">
        <f t="shared" si="122"/>
        <v>26</v>
      </c>
      <c r="Q1142" s="160">
        <f t="shared" si="123"/>
        <v>19</v>
      </c>
      <c r="R1142" s="160">
        <f t="shared" si="124"/>
        <v>3</v>
      </c>
      <c r="S1142" s="176">
        <f t="shared" si="125"/>
        <v>0.13636363636363635</v>
      </c>
      <c r="T1142" s="227"/>
    </row>
    <row r="1143" spans="1:20" x14ac:dyDescent="0.2">
      <c r="A1143" s="175" t="s">
        <v>388</v>
      </c>
      <c r="B1143" s="164" t="s">
        <v>519</v>
      </c>
      <c r="C1143" s="165" t="s">
        <v>87</v>
      </c>
      <c r="D1143" s="157">
        <v>0</v>
      </c>
      <c r="E1143" s="158">
        <v>0</v>
      </c>
      <c r="F1143" s="158">
        <v>0</v>
      </c>
      <c r="G1143" s="158">
        <v>0</v>
      </c>
      <c r="H1143" s="181" t="str">
        <f t="shared" si="119"/>
        <v/>
      </c>
      <c r="I1143" s="221">
        <v>608</v>
      </c>
      <c r="J1143" s="131">
        <v>577</v>
      </c>
      <c r="K1143" s="131">
        <v>290</v>
      </c>
      <c r="L1143" s="167">
        <f t="shared" si="120"/>
        <v>0.50259965337954937</v>
      </c>
      <c r="M1143" s="222">
        <v>0</v>
      </c>
      <c r="N1143" s="131">
        <v>25</v>
      </c>
      <c r="O1143" s="184">
        <f t="shared" si="121"/>
        <v>4.1528239202657809E-2</v>
      </c>
      <c r="P1143" s="159">
        <f t="shared" si="122"/>
        <v>608</v>
      </c>
      <c r="Q1143" s="160">
        <f t="shared" si="123"/>
        <v>577</v>
      </c>
      <c r="R1143" s="160">
        <f t="shared" si="124"/>
        <v>25</v>
      </c>
      <c r="S1143" s="176">
        <f t="shared" si="125"/>
        <v>4.1528239202657809E-2</v>
      </c>
      <c r="T1143" s="227"/>
    </row>
    <row r="1144" spans="1:20" x14ac:dyDescent="0.2">
      <c r="A1144" s="175" t="s">
        <v>388</v>
      </c>
      <c r="B1144" s="164" t="s">
        <v>88</v>
      </c>
      <c r="C1144" s="165" t="s">
        <v>89</v>
      </c>
      <c r="D1144" s="157">
        <v>0</v>
      </c>
      <c r="E1144" s="158">
        <v>0</v>
      </c>
      <c r="F1144" s="158">
        <v>0</v>
      </c>
      <c r="G1144" s="158">
        <v>0</v>
      </c>
      <c r="H1144" s="181" t="str">
        <f t="shared" si="119"/>
        <v/>
      </c>
      <c r="I1144" s="221">
        <v>7</v>
      </c>
      <c r="J1144" s="131">
        <v>5</v>
      </c>
      <c r="K1144" s="131">
        <v>3</v>
      </c>
      <c r="L1144" s="167">
        <f t="shared" si="120"/>
        <v>0.6</v>
      </c>
      <c r="M1144" s="222">
        <v>0</v>
      </c>
      <c r="N1144" s="131">
        <v>1</v>
      </c>
      <c r="O1144" s="184">
        <f t="shared" si="121"/>
        <v>0.16666666666666666</v>
      </c>
      <c r="P1144" s="159">
        <f t="shared" si="122"/>
        <v>7</v>
      </c>
      <c r="Q1144" s="160">
        <f t="shared" si="123"/>
        <v>5</v>
      </c>
      <c r="R1144" s="160">
        <f t="shared" si="124"/>
        <v>1</v>
      </c>
      <c r="S1144" s="176">
        <f t="shared" si="125"/>
        <v>0.16666666666666666</v>
      </c>
      <c r="T1144" s="227"/>
    </row>
    <row r="1145" spans="1:20" x14ac:dyDescent="0.2">
      <c r="A1145" s="175" t="s">
        <v>388</v>
      </c>
      <c r="B1145" s="164" t="s">
        <v>90</v>
      </c>
      <c r="C1145" s="165" t="s">
        <v>91</v>
      </c>
      <c r="D1145" s="157">
        <v>37</v>
      </c>
      <c r="E1145" s="158">
        <v>4</v>
      </c>
      <c r="F1145" s="158">
        <v>2</v>
      </c>
      <c r="G1145" s="158">
        <v>29</v>
      </c>
      <c r="H1145" s="181">
        <f t="shared" si="119"/>
        <v>0.87878787878787878</v>
      </c>
      <c r="I1145" s="221">
        <v>83556</v>
      </c>
      <c r="J1145" s="131">
        <v>70071</v>
      </c>
      <c r="K1145" s="131">
        <v>54224</v>
      </c>
      <c r="L1145" s="167">
        <f t="shared" si="120"/>
        <v>0.77384367284611322</v>
      </c>
      <c r="M1145" s="222">
        <v>2</v>
      </c>
      <c r="N1145" s="131">
        <v>12618</v>
      </c>
      <c r="O1145" s="184">
        <f t="shared" si="121"/>
        <v>0.15259218052750601</v>
      </c>
      <c r="P1145" s="159">
        <f t="shared" si="122"/>
        <v>83593</v>
      </c>
      <c r="Q1145" s="160">
        <f t="shared" si="123"/>
        <v>70077</v>
      </c>
      <c r="R1145" s="160">
        <f t="shared" si="124"/>
        <v>12647</v>
      </c>
      <c r="S1145" s="176">
        <f t="shared" si="125"/>
        <v>0.15288187224989119</v>
      </c>
      <c r="T1145" s="227"/>
    </row>
    <row r="1146" spans="1:20" x14ac:dyDescent="0.2">
      <c r="A1146" s="175" t="s">
        <v>388</v>
      </c>
      <c r="B1146" s="164" t="s">
        <v>96</v>
      </c>
      <c r="C1146" s="165" t="s">
        <v>97</v>
      </c>
      <c r="D1146" s="157">
        <v>1</v>
      </c>
      <c r="E1146" s="158">
        <v>0</v>
      </c>
      <c r="F1146" s="158">
        <v>0</v>
      </c>
      <c r="G1146" s="158">
        <v>1</v>
      </c>
      <c r="H1146" s="181">
        <f t="shared" si="119"/>
        <v>1</v>
      </c>
      <c r="I1146" s="221">
        <v>52276</v>
      </c>
      <c r="J1146" s="131">
        <v>48576</v>
      </c>
      <c r="K1146" s="131">
        <v>22346</v>
      </c>
      <c r="L1146" s="167">
        <f t="shared" si="120"/>
        <v>0.4600214097496706</v>
      </c>
      <c r="M1146" s="222">
        <v>1</v>
      </c>
      <c r="N1146" s="131">
        <v>3317</v>
      </c>
      <c r="O1146" s="184">
        <f t="shared" si="121"/>
        <v>6.3918757467144566E-2</v>
      </c>
      <c r="P1146" s="159">
        <f t="shared" si="122"/>
        <v>52277</v>
      </c>
      <c r="Q1146" s="160">
        <f t="shared" si="123"/>
        <v>48577</v>
      </c>
      <c r="R1146" s="160">
        <f t="shared" si="124"/>
        <v>3318</v>
      </c>
      <c r="S1146" s="176">
        <f t="shared" si="125"/>
        <v>6.3936795452355713E-2</v>
      </c>
      <c r="T1146" s="227"/>
    </row>
    <row r="1147" spans="1:20" x14ac:dyDescent="0.2">
      <c r="A1147" s="175" t="s">
        <v>388</v>
      </c>
      <c r="B1147" s="164" t="s">
        <v>521</v>
      </c>
      <c r="C1147" s="165" t="s">
        <v>98</v>
      </c>
      <c r="D1147" s="157">
        <v>26</v>
      </c>
      <c r="E1147" s="158">
        <v>1</v>
      </c>
      <c r="F1147" s="158">
        <v>1</v>
      </c>
      <c r="G1147" s="158">
        <v>22</v>
      </c>
      <c r="H1147" s="181">
        <f t="shared" si="119"/>
        <v>0.95652173913043481</v>
      </c>
      <c r="I1147" s="221">
        <v>12344</v>
      </c>
      <c r="J1147" s="131">
        <v>6932</v>
      </c>
      <c r="K1147" s="131">
        <v>1556</v>
      </c>
      <c r="L1147" s="167">
        <f t="shared" si="120"/>
        <v>0.224466243508367</v>
      </c>
      <c r="M1147" s="222">
        <v>90</v>
      </c>
      <c r="N1147" s="131">
        <v>5167</v>
      </c>
      <c r="O1147" s="184">
        <f t="shared" si="121"/>
        <v>0.42390680121420954</v>
      </c>
      <c r="P1147" s="159">
        <f t="shared" si="122"/>
        <v>12370</v>
      </c>
      <c r="Q1147" s="160">
        <f t="shared" si="123"/>
        <v>7023</v>
      </c>
      <c r="R1147" s="160">
        <f t="shared" si="124"/>
        <v>5189</v>
      </c>
      <c r="S1147" s="176">
        <f t="shared" si="125"/>
        <v>0.42490992466426464</v>
      </c>
      <c r="T1147" s="227"/>
    </row>
    <row r="1148" spans="1:20" x14ac:dyDescent="0.2">
      <c r="A1148" s="175" t="s">
        <v>388</v>
      </c>
      <c r="B1148" s="164" t="s">
        <v>99</v>
      </c>
      <c r="C1148" s="165" t="s">
        <v>486</v>
      </c>
      <c r="D1148" s="157">
        <v>0</v>
      </c>
      <c r="E1148" s="158">
        <v>0</v>
      </c>
      <c r="F1148" s="158">
        <v>0</v>
      </c>
      <c r="G1148" s="158">
        <v>0</v>
      </c>
      <c r="H1148" s="181" t="str">
        <f t="shared" si="119"/>
        <v/>
      </c>
      <c r="I1148" s="221">
        <v>1187</v>
      </c>
      <c r="J1148" s="131">
        <v>830</v>
      </c>
      <c r="K1148" s="131">
        <v>204</v>
      </c>
      <c r="L1148" s="167">
        <f t="shared" si="120"/>
        <v>0.24578313253012049</v>
      </c>
      <c r="M1148" s="222">
        <v>46</v>
      </c>
      <c r="N1148" s="131">
        <v>294</v>
      </c>
      <c r="O1148" s="184">
        <f t="shared" si="121"/>
        <v>0.25128205128205128</v>
      </c>
      <c r="P1148" s="159">
        <f t="shared" si="122"/>
        <v>1187</v>
      </c>
      <c r="Q1148" s="160">
        <f t="shared" si="123"/>
        <v>876</v>
      </c>
      <c r="R1148" s="160">
        <f t="shared" si="124"/>
        <v>294</v>
      </c>
      <c r="S1148" s="176">
        <f t="shared" si="125"/>
        <v>0.25128205128205128</v>
      </c>
      <c r="T1148" s="227"/>
    </row>
    <row r="1149" spans="1:20" x14ac:dyDescent="0.2">
      <c r="A1149" s="175" t="s">
        <v>388</v>
      </c>
      <c r="B1149" s="164" t="s">
        <v>99</v>
      </c>
      <c r="C1149" s="165" t="s">
        <v>100</v>
      </c>
      <c r="D1149" s="157">
        <v>0</v>
      </c>
      <c r="E1149" s="158">
        <v>0</v>
      </c>
      <c r="F1149" s="158">
        <v>0</v>
      </c>
      <c r="G1149" s="158">
        <v>0</v>
      </c>
      <c r="H1149" s="181" t="str">
        <f t="shared" si="119"/>
        <v/>
      </c>
      <c r="I1149" s="221">
        <v>1375</v>
      </c>
      <c r="J1149" s="131">
        <v>844</v>
      </c>
      <c r="K1149" s="131">
        <v>191</v>
      </c>
      <c r="L1149" s="167">
        <f t="shared" si="120"/>
        <v>0.22630331753554503</v>
      </c>
      <c r="M1149" s="222">
        <v>27</v>
      </c>
      <c r="N1149" s="131">
        <v>466</v>
      </c>
      <c r="O1149" s="184">
        <f t="shared" si="121"/>
        <v>0.34854151084517576</v>
      </c>
      <c r="P1149" s="159">
        <f t="shared" si="122"/>
        <v>1375</v>
      </c>
      <c r="Q1149" s="160">
        <f t="shared" si="123"/>
        <v>871</v>
      </c>
      <c r="R1149" s="160">
        <f t="shared" si="124"/>
        <v>466</v>
      </c>
      <c r="S1149" s="176">
        <f t="shared" si="125"/>
        <v>0.34854151084517576</v>
      </c>
      <c r="T1149" s="227"/>
    </row>
    <row r="1150" spans="1:20" x14ac:dyDescent="0.2">
      <c r="A1150" s="175" t="s">
        <v>388</v>
      </c>
      <c r="B1150" s="164" t="s">
        <v>101</v>
      </c>
      <c r="C1150" s="165" t="s">
        <v>102</v>
      </c>
      <c r="D1150" s="157">
        <v>0</v>
      </c>
      <c r="E1150" s="158">
        <v>0</v>
      </c>
      <c r="F1150" s="158">
        <v>0</v>
      </c>
      <c r="G1150" s="158">
        <v>0</v>
      </c>
      <c r="H1150" s="181" t="str">
        <f t="shared" si="119"/>
        <v/>
      </c>
      <c r="I1150" s="221">
        <v>4600</v>
      </c>
      <c r="J1150" s="131">
        <v>4476</v>
      </c>
      <c r="K1150" s="131">
        <v>4273</v>
      </c>
      <c r="L1150" s="167">
        <f t="shared" si="120"/>
        <v>0.9546470062555853</v>
      </c>
      <c r="M1150" s="222">
        <v>9</v>
      </c>
      <c r="N1150" s="131">
        <v>30</v>
      </c>
      <c r="O1150" s="184">
        <f t="shared" si="121"/>
        <v>6.6445182724252493E-3</v>
      </c>
      <c r="P1150" s="159">
        <f t="shared" si="122"/>
        <v>4600</v>
      </c>
      <c r="Q1150" s="160">
        <f t="shared" si="123"/>
        <v>4485</v>
      </c>
      <c r="R1150" s="160">
        <f t="shared" si="124"/>
        <v>30</v>
      </c>
      <c r="S1150" s="176">
        <f t="shared" si="125"/>
        <v>6.6445182724252493E-3</v>
      </c>
      <c r="T1150" s="227"/>
    </row>
    <row r="1151" spans="1:20" x14ac:dyDescent="0.2">
      <c r="A1151" s="175" t="s">
        <v>388</v>
      </c>
      <c r="B1151" s="164" t="s">
        <v>103</v>
      </c>
      <c r="C1151" s="165" t="s">
        <v>104</v>
      </c>
      <c r="D1151" s="157">
        <v>2</v>
      </c>
      <c r="E1151" s="158">
        <v>2</v>
      </c>
      <c r="F1151" s="158">
        <v>1</v>
      </c>
      <c r="G1151" s="158">
        <v>0</v>
      </c>
      <c r="H1151" s="181">
        <f t="shared" si="119"/>
        <v>0</v>
      </c>
      <c r="I1151" s="221">
        <v>273</v>
      </c>
      <c r="J1151" s="131">
        <v>219</v>
      </c>
      <c r="K1151" s="131">
        <v>74</v>
      </c>
      <c r="L1151" s="167">
        <f t="shared" si="120"/>
        <v>0.33789954337899542</v>
      </c>
      <c r="M1151" s="222">
        <v>6</v>
      </c>
      <c r="N1151" s="131">
        <v>25</v>
      </c>
      <c r="O1151" s="184">
        <f t="shared" si="121"/>
        <v>0.1</v>
      </c>
      <c r="P1151" s="159">
        <f t="shared" si="122"/>
        <v>275</v>
      </c>
      <c r="Q1151" s="160">
        <f t="shared" si="123"/>
        <v>227</v>
      </c>
      <c r="R1151" s="160">
        <f t="shared" si="124"/>
        <v>25</v>
      </c>
      <c r="S1151" s="176">
        <f t="shared" si="125"/>
        <v>9.9206349206349201E-2</v>
      </c>
      <c r="T1151" s="227"/>
    </row>
    <row r="1152" spans="1:20" x14ac:dyDescent="0.2">
      <c r="A1152" s="175" t="s">
        <v>388</v>
      </c>
      <c r="B1152" s="164" t="s">
        <v>108</v>
      </c>
      <c r="C1152" s="165" t="s">
        <v>109</v>
      </c>
      <c r="D1152" s="157">
        <v>0</v>
      </c>
      <c r="E1152" s="158">
        <v>0</v>
      </c>
      <c r="F1152" s="158">
        <v>0</v>
      </c>
      <c r="G1152" s="158">
        <v>0</v>
      </c>
      <c r="H1152" s="181" t="str">
        <f t="shared" si="119"/>
        <v/>
      </c>
      <c r="I1152" s="221">
        <v>806</v>
      </c>
      <c r="J1152" s="131">
        <v>644</v>
      </c>
      <c r="K1152" s="131">
        <v>234</v>
      </c>
      <c r="L1152" s="167">
        <f t="shared" si="120"/>
        <v>0.36335403726708076</v>
      </c>
      <c r="M1152" s="222">
        <v>0</v>
      </c>
      <c r="N1152" s="131">
        <v>100</v>
      </c>
      <c r="O1152" s="184">
        <f t="shared" si="121"/>
        <v>0.13440860215053763</v>
      </c>
      <c r="P1152" s="159">
        <f t="shared" si="122"/>
        <v>806</v>
      </c>
      <c r="Q1152" s="160">
        <f t="shared" si="123"/>
        <v>644</v>
      </c>
      <c r="R1152" s="160">
        <f t="shared" si="124"/>
        <v>100</v>
      </c>
      <c r="S1152" s="176">
        <f t="shared" si="125"/>
        <v>0.13440860215053763</v>
      </c>
      <c r="T1152" s="227"/>
    </row>
    <row r="1153" spans="1:20" x14ac:dyDescent="0.2">
      <c r="A1153" s="175" t="s">
        <v>388</v>
      </c>
      <c r="B1153" s="164" t="s">
        <v>110</v>
      </c>
      <c r="C1153" s="165" t="s">
        <v>111</v>
      </c>
      <c r="D1153" s="157">
        <v>0</v>
      </c>
      <c r="E1153" s="158">
        <v>0</v>
      </c>
      <c r="F1153" s="158">
        <v>0</v>
      </c>
      <c r="G1153" s="158">
        <v>0</v>
      </c>
      <c r="H1153" s="181" t="str">
        <f t="shared" si="119"/>
        <v/>
      </c>
      <c r="I1153" s="221">
        <v>8411</v>
      </c>
      <c r="J1153" s="131">
        <v>6037</v>
      </c>
      <c r="K1153" s="131">
        <v>2569</v>
      </c>
      <c r="L1153" s="167">
        <f t="shared" si="120"/>
        <v>0.42554248799072386</v>
      </c>
      <c r="M1153" s="222">
        <v>166</v>
      </c>
      <c r="N1153" s="131">
        <v>2138</v>
      </c>
      <c r="O1153" s="184">
        <f t="shared" si="121"/>
        <v>0.25632418175278743</v>
      </c>
      <c r="P1153" s="159">
        <f t="shared" si="122"/>
        <v>8411</v>
      </c>
      <c r="Q1153" s="160">
        <f t="shared" si="123"/>
        <v>6203</v>
      </c>
      <c r="R1153" s="160">
        <f t="shared" si="124"/>
        <v>2138</v>
      </c>
      <c r="S1153" s="176">
        <f t="shared" si="125"/>
        <v>0.25632418175278743</v>
      </c>
      <c r="T1153" s="227"/>
    </row>
    <row r="1154" spans="1:20" x14ac:dyDescent="0.2">
      <c r="A1154" s="175" t="s">
        <v>388</v>
      </c>
      <c r="B1154" s="164" t="s">
        <v>112</v>
      </c>
      <c r="C1154" s="165" t="s">
        <v>538</v>
      </c>
      <c r="D1154" s="157">
        <v>0</v>
      </c>
      <c r="E1154" s="158">
        <v>0</v>
      </c>
      <c r="F1154" s="158">
        <v>0</v>
      </c>
      <c r="G1154" s="158">
        <v>0</v>
      </c>
      <c r="H1154" s="181" t="str">
        <f t="shared" ref="H1154:H1217" si="126">IF((E1154+G1154)&lt;&gt;0,G1154/(E1154+G1154),"")</f>
        <v/>
      </c>
      <c r="I1154" s="221">
        <v>17</v>
      </c>
      <c r="J1154" s="131">
        <v>15</v>
      </c>
      <c r="K1154" s="131">
        <v>7</v>
      </c>
      <c r="L1154" s="167">
        <f t="shared" ref="L1154:L1217" si="127">IF(J1154&lt;&gt;0,K1154/J1154,"")</f>
        <v>0.46666666666666667</v>
      </c>
      <c r="M1154" s="222">
        <v>1</v>
      </c>
      <c r="N1154" s="131">
        <v>0</v>
      </c>
      <c r="O1154" s="184">
        <f t="shared" ref="O1154:O1217" si="128">IF((J1154+M1154+N1154)&lt;&gt;0,N1154/(J1154+M1154+N1154),"")</f>
        <v>0</v>
      </c>
      <c r="P1154" s="159">
        <f t="shared" ref="P1154:P1217" si="129">IF(SUM(D1154,I1154)&gt;0,SUM(D1154,I1154),"")</f>
        <v>17</v>
      </c>
      <c r="Q1154" s="160">
        <f t="shared" ref="Q1154:Q1217" si="130">IF(SUM(E1154,J1154, M1154)&gt;0,SUM(E1154,J1154, M1154),"")</f>
        <v>16</v>
      </c>
      <c r="R1154" s="160" t="str">
        <f t="shared" ref="R1154:R1217" si="131">IF(SUM(G1154,N1154)&gt;0,SUM(G1154,N1154),"")</f>
        <v/>
      </c>
      <c r="S1154" s="176" t="str">
        <f t="shared" ref="S1154:S1217" si="132">IFERROR(IF((Q1154+R1154)&lt;&gt;0,R1154/(Q1154+R1154),""),"")</f>
        <v/>
      </c>
      <c r="T1154" s="227"/>
    </row>
    <row r="1155" spans="1:20" x14ac:dyDescent="0.2">
      <c r="A1155" s="175" t="s">
        <v>388</v>
      </c>
      <c r="B1155" s="164" t="s">
        <v>114</v>
      </c>
      <c r="C1155" s="165" t="s">
        <v>115</v>
      </c>
      <c r="D1155" s="157">
        <v>23</v>
      </c>
      <c r="E1155" s="158">
        <v>4</v>
      </c>
      <c r="F1155" s="158">
        <v>1</v>
      </c>
      <c r="G1155" s="158">
        <v>7</v>
      </c>
      <c r="H1155" s="181">
        <f t="shared" si="126"/>
        <v>0.63636363636363635</v>
      </c>
      <c r="I1155" s="221">
        <v>5271</v>
      </c>
      <c r="J1155" s="131">
        <v>4106</v>
      </c>
      <c r="K1155" s="131">
        <v>1323</v>
      </c>
      <c r="L1155" s="167">
        <f t="shared" si="127"/>
        <v>0.32221139795421333</v>
      </c>
      <c r="M1155" s="222">
        <v>64</v>
      </c>
      <c r="N1155" s="131">
        <v>935</v>
      </c>
      <c r="O1155" s="184">
        <f t="shared" si="128"/>
        <v>0.1831537708129285</v>
      </c>
      <c r="P1155" s="159">
        <f t="shared" si="129"/>
        <v>5294</v>
      </c>
      <c r="Q1155" s="160">
        <f t="shared" si="130"/>
        <v>4174</v>
      </c>
      <c r="R1155" s="160">
        <f t="shared" si="131"/>
        <v>942</v>
      </c>
      <c r="S1155" s="176">
        <f t="shared" si="132"/>
        <v>0.18412822517591867</v>
      </c>
      <c r="T1155" s="227"/>
    </row>
    <row r="1156" spans="1:20" x14ac:dyDescent="0.2">
      <c r="A1156" s="175" t="s">
        <v>388</v>
      </c>
      <c r="B1156" s="164" t="s">
        <v>119</v>
      </c>
      <c r="C1156" s="165" t="s">
        <v>119</v>
      </c>
      <c r="D1156" s="157">
        <v>4</v>
      </c>
      <c r="E1156" s="158">
        <v>2</v>
      </c>
      <c r="F1156" s="158">
        <v>1</v>
      </c>
      <c r="G1156" s="158">
        <v>2</v>
      </c>
      <c r="H1156" s="181">
        <f t="shared" si="126"/>
        <v>0.5</v>
      </c>
      <c r="I1156" s="221">
        <v>14559</v>
      </c>
      <c r="J1156" s="131">
        <v>13200</v>
      </c>
      <c r="K1156" s="131">
        <v>9937</v>
      </c>
      <c r="L1156" s="167">
        <f t="shared" si="127"/>
        <v>0.75280303030303031</v>
      </c>
      <c r="M1156" s="222">
        <v>172</v>
      </c>
      <c r="N1156" s="131">
        <v>910</v>
      </c>
      <c r="O1156" s="184">
        <f t="shared" si="128"/>
        <v>6.3716566307239889E-2</v>
      </c>
      <c r="P1156" s="159">
        <f t="shared" si="129"/>
        <v>14563</v>
      </c>
      <c r="Q1156" s="160">
        <f t="shared" si="130"/>
        <v>13374</v>
      </c>
      <c r="R1156" s="160">
        <f t="shared" si="131"/>
        <v>912</v>
      </c>
      <c r="S1156" s="176">
        <f t="shared" si="132"/>
        <v>6.3838723225535493E-2</v>
      </c>
      <c r="T1156" s="227"/>
    </row>
    <row r="1157" spans="1:20" x14ac:dyDescent="0.2">
      <c r="A1157" s="175" t="s">
        <v>388</v>
      </c>
      <c r="B1157" s="164" t="s">
        <v>120</v>
      </c>
      <c r="C1157" s="165" t="s">
        <v>121</v>
      </c>
      <c r="D1157" s="157">
        <v>1</v>
      </c>
      <c r="E1157" s="158">
        <v>0</v>
      </c>
      <c r="F1157" s="158">
        <v>0</v>
      </c>
      <c r="G1157" s="158">
        <v>1</v>
      </c>
      <c r="H1157" s="181">
        <f t="shared" si="126"/>
        <v>1</v>
      </c>
      <c r="I1157" s="221">
        <v>2801</v>
      </c>
      <c r="J1157" s="131">
        <v>1639</v>
      </c>
      <c r="K1157" s="131">
        <v>605</v>
      </c>
      <c r="L1157" s="167">
        <f t="shared" si="127"/>
        <v>0.36912751677852351</v>
      </c>
      <c r="M1157" s="222">
        <v>121</v>
      </c>
      <c r="N1157" s="131">
        <v>945</v>
      </c>
      <c r="O1157" s="184">
        <f t="shared" si="128"/>
        <v>0.34935304990757854</v>
      </c>
      <c r="P1157" s="159">
        <f t="shared" si="129"/>
        <v>2802</v>
      </c>
      <c r="Q1157" s="160">
        <f t="shared" si="130"/>
        <v>1760</v>
      </c>
      <c r="R1157" s="160">
        <f t="shared" si="131"/>
        <v>946</v>
      </c>
      <c r="S1157" s="176">
        <f t="shared" si="132"/>
        <v>0.34959349593495936</v>
      </c>
      <c r="T1157" s="227"/>
    </row>
    <row r="1158" spans="1:20" x14ac:dyDescent="0.2">
      <c r="A1158" s="175" t="s">
        <v>388</v>
      </c>
      <c r="B1158" s="164" t="s">
        <v>122</v>
      </c>
      <c r="C1158" s="165" t="s">
        <v>122</v>
      </c>
      <c r="D1158" s="157">
        <v>0</v>
      </c>
      <c r="E1158" s="158">
        <v>0</v>
      </c>
      <c r="F1158" s="158">
        <v>0</v>
      </c>
      <c r="G1158" s="158">
        <v>0</v>
      </c>
      <c r="H1158" s="181" t="str">
        <f t="shared" si="126"/>
        <v/>
      </c>
      <c r="I1158" s="221">
        <v>1</v>
      </c>
      <c r="J1158" s="131">
        <v>0</v>
      </c>
      <c r="K1158" s="131">
        <v>0</v>
      </c>
      <c r="L1158" s="167" t="str">
        <f t="shared" si="127"/>
        <v/>
      </c>
      <c r="M1158" s="222">
        <v>1</v>
      </c>
      <c r="N1158" s="131">
        <v>0</v>
      </c>
      <c r="O1158" s="184">
        <f t="shared" si="128"/>
        <v>0</v>
      </c>
      <c r="P1158" s="159">
        <f t="shared" si="129"/>
        <v>1</v>
      </c>
      <c r="Q1158" s="160">
        <f t="shared" si="130"/>
        <v>1</v>
      </c>
      <c r="R1158" s="160" t="str">
        <f t="shared" si="131"/>
        <v/>
      </c>
      <c r="S1158" s="176" t="str">
        <f t="shared" si="132"/>
        <v/>
      </c>
      <c r="T1158" s="227"/>
    </row>
    <row r="1159" spans="1:20" x14ac:dyDescent="0.2">
      <c r="A1159" s="175" t="s">
        <v>388</v>
      </c>
      <c r="B1159" s="164" t="s">
        <v>123</v>
      </c>
      <c r="C1159" s="165" t="s">
        <v>124</v>
      </c>
      <c r="D1159" s="157">
        <v>7</v>
      </c>
      <c r="E1159" s="158">
        <v>0</v>
      </c>
      <c r="F1159" s="158">
        <v>0</v>
      </c>
      <c r="G1159" s="158">
        <v>3</v>
      </c>
      <c r="H1159" s="181">
        <f t="shared" si="126"/>
        <v>1</v>
      </c>
      <c r="I1159" s="221">
        <v>971</v>
      </c>
      <c r="J1159" s="131">
        <v>608</v>
      </c>
      <c r="K1159" s="131">
        <v>244</v>
      </c>
      <c r="L1159" s="167">
        <f t="shared" si="127"/>
        <v>0.40131578947368424</v>
      </c>
      <c r="M1159" s="222">
        <v>1</v>
      </c>
      <c r="N1159" s="131">
        <v>269</v>
      </c>
      <c r="O1159" s="184">
        <f t="shared" si="128"/>
        <v>0.30637813211845105</v>
      </c>
      <c r="P1159" s="159">
        <f t="shared" si="129"/>
        <v>978</v>
      </c>
      <c r="Q1159" s="160">
        <f t="shared" si="130"/>
        <v>609</v>
      </c>
      <c r="R1159" s="160">
        <f t="shared" si="131"/>
        <v>272</v>
      </c>
      <c r="S1159" s="176">
        <f t="shared" si="132"/>
        <v>0.30874006810442678</v>
      </c>
      <c r="T1159" s="227"/>
    </row>
    <row r="1160" spans="1:20" x14ac:dyDescent="0.2">
      <c r="A1160" s="175" t="s">
        <v>388</v>
      </c>
      <c r="B1160" s="164" t="s">
        <v>125</v>
      </c>
      <c r="C1160" s="165" t="s">
        <v>126</v>
      </c>
      <c r="D1160" s="157">
        <v>1</v>
      </c>
      <c r="E1160" s="158">
        <v>0</v>
      </c>
      <c r="F1160" s="158">
        <v>0</v>
      </c>
      <c r="G1160" s="158">
        <v>0</v>
      </c>
      <c r="H1160" s="181" t="str">
        <f t="shared" si="126"/>
        <v/>
      </c>
      <c r="I1160" s="221">
        <v>3165</v>
      </c>
      <c r="J1160" s="131">
        <v>1202</v>
      </c>
      <c r="K1160" s="131">
        <v>189</v>
      </c>
      <c r="L1160" s="167">
        <f t="shared" si="127"/>
        <v>0.15723793677204659</v>
      </c>
      <c r="M1160" s="222">
        <v>40</v>
      </c>
      <c r="N1160" s="131">
        <v>1837</v>
      </c>
      <c r="O1160" s="184">
        <f t="shared" si="128"/>
        <v>0.59662227996102635</v>
      </c>
      <c r="P1160" s="159">
        <f t="shared" si="129"/>
        <v>3166</v>
      </c>
      <c r="Q1160" s="160">
        <f t="shared" si="130"/>
        <v>1242</v>
      </c>
      <c r="R1160" s="160">
        <f t="shared" si="131"/>
        <v>1837</v>
      </c>
      <c r="S1160" s="176">
        <f t="shared" si="132"/>
        <v>0.59662227996102635</v>
      </c>
      <c r="T1160" s="227"/>
    </row>
    <row r="1161" spans="1:20" x14ac:dyDescent="0.2">
      <c r="A1161" s="175" t="s">
        <v>388</v>
      </c>
      <c r="B1161" s="164" t="s">
        <v>128</v>
      </c>
      <c r="C1161" s="165" t="s">
        <v>129</v>
      </c>
      <c r="D1161" s="157">
        <v>18</v>
      </c>
      <c r="E1161" s="158">
        <v>14</v>
      </c>
      <c r="F1161" s="158">
        <v>13</v>
      </c>
      <c r="G1161" s="158">
        <v>1</v>
      </c>
      <c r="H1161" s="181">
        <f t="shared" si="126"/>
        <v>6.6666666666666666E-2</v>
      </c>
      <c r="I1161" s="221">
        <v>221</v>
      </c>
      <c r="J1161" s="131">
        <v>193</v>
      </c>
      <c r="K1161" s="131">
        <v>114</v>
      </c>
      <c r="L1161" s="167">
        <f t="shared" si="127"/>
        <v>0.59067357512953367</v>
      </c>
      <c r="M1161" s="222">
        <v>1</v>
      </c>
      <c r="N1161" s="131">
        <v>19</v>
      </c>
      <c r="O1161" s="184">
        <f t="shared" si="128"/>
        <v>8.9201877934272297E-2</v>
      </c>
      <c r="P1161" s="159">
        <f t="shared" si="129"/>
        <v>239</v>
      </c>
      <c r="Q1161" s="160">
        <f t="shared" si="130"/>
        <v>208</v>
      </c>
      <c r="R1161" s="160">
        <f t="shared" si="131"/>
        <v>20</v>
      </c>
      <c r="S1161" s="176">
        <f t="shared" si="132"/>
        <v>8.771929824561403E-2</v>
      </c>
      <c r="T1161" s="227"/>
    </row>
    <row r="1162" spans="1:20" x14ac:dyDescent="0.2">
      <c r="A1162" s="175" t="s">
        <v>388</v>
      </c>
      <c r="B1162" s="164" t="s">
        <v>131</v>
      </c>
      <c r="C1162" s="165" t="s">
        <v>132</v>
      </c>
      <c r="D1162" s="157">
        <v>0</v>
      </c>
      <c r="E1162" s="158">
        <v>0</v>
      </c>
      <c r="F1162" s="158">
        <v>0</v>
      </c>
      <c r="G1162" s="158">
        <v>0</v>
      </c>
      <c r="H1162" s="181" t="str">
        <f t="shared" si="126"/>
        <v/>
      </c>
      <c r="I1162" s="221">
        <v>35190</v>
      </c>
      <c r="J1162" s="131">
        <v>22674</v>
      </c>
      <c r="K1162" s="131">
        <v>6499</v>
      </c>
      <c r="L1162" s="167">
        <f t="shared" si="127"/>
        <v>0.28662785569374616</v>
      </c>
      <c r="M1162" s="222">
        <v>93</v>
      </c>
      <c r="N1162" s="131">
        <v>12011</v>
      </c>
      <c r="O1162" s="184">
        <f t="shared" si="128"/>
        <v>0.34536201046638682</v>
      </c>
      <c r="P1162" s="159">
        <f t="shared" si="129"/>
        <v>35190</v>
      </c>
      <c r="Q1162" s="160">
        <f t="shared" si="130"/>
        <v>22767</v>
      </c>
      <c r="R1162" s="160">
        <f t="shared" si="131"/>
        <v>12011</v>
      </c>
      <c r="S1162" s="176">
        <f t="shared" si="132"/>
        <v>0.34536201046638682</v>
      </c>
      <c r="T1162" s="227"/>
    </row>
    <row r="1163" spans="1:20" x14ac:dyDescent="0.2">
      <c r="A1163" s="175" t="s">
        <v>388</v>
      </c>
      <c r="B1163" s="164" t="s">
        <v>133</v>
      </c>
      <c r="C1163" s="165" t="s">
        <v>134</v>
      </c>
      <c r="D1163" s="157">
        <v>0</v>
      </c>
      <c r="E1163" s="158">
        <v>0</v>
      </c>
      <c r="F1163" s="158">
        <v>0</v>
      </c>
      <c r="G1163" s="158">
        <v>0</v>
      </c>
      <c r="H1163" s="181" t="str">
        <f t="shared" si="126"/>
        <v/>
      </c>
      <c r="I1163" s="221">
        <v>892</v>
      </c>
      <c r="J1163" s="131">
        <v>814</v>
      </c>
      <c r="K1163" s="131">
        <v>370</v>
      </c>
      <c r="L1163" s="167">
        <f t="shared" si="127"/>
        <v>0.45454545454545453</v>
      </c>
      <c r="M1163" s="222">
        <v>0</v>
      </c>
      <c r="N1163" s="131">
        <v>59</v>
      </c>
      <c r="O1163" s="184">
        <f t="shared" si="128"/>
        <v>6.7583046964490259E-2</v>
      </c>
      <c r="P1163" s="159">
        <f t="shared" si="129"/>
        <v>892</v>
      </c>
      <c r="Q1163" s="160">
        <f t="shared" si="130"/>
        <v>814</v>
      </c>
      <c r="R1163" s="160">
        <f t="shared" si="131"/>
        <v>59</v>
      </c>
      <c r="S1163" s="176">
        <f t="shared" si="132"/>
        <v>6.7583046964490259E-2</v>
      </c>
      <c r="T1163" s="227"/>
    </row>
    <row r="1164" spans="1:20" x14ac:dyDescent="0.2">
      <c r="A1164" s="175" t="s">
        <v>388</v>
      </c>
      <c r="B1164" s="164" t="s">
        <v>340</v>
      </c>
      <c r="C1164" s="165" t="s">
        <v>341</v>
      </c>
      <c r="D1164" s="157">
        <v>0</v>
      </c>
      <c r="E1164" s="158">
        <v>0</v>
      </c>
      <c r="F1164" s="158">
        <v>0</v>
      </c>
      <c r="G1164" s="158">
        <v>0</v>
      </c>
      <c r="H1164" s="181" t="str">
        <f t="shared" si="126"/>
        <v/>
      </c>
      <c r="I1164" s="221">
        <v>1296</v>
      </c>
      <c r="J1164" s="131">
        <v>1099</v>
      </c>
      <c r="K1164" s="131">
        <v>955</v>
      </c>
      <c r="L1164" s="167">
        <f t="shared" si="127"/>
        <v>0.86897179253867152</v>
      </c>
      <c r="M1164" s="222">
        <v>12</v>
      </c>
      <c r="N1164" s="131">
        <v>100</v>
      </c>
      <c r="O1164" s="184">
        <f t="shared" si="128"/>
        <v>8.2576383154417843E-2</v>
      </c>
      <c r="P1164" s="159">
        <f t="shared" si="129"/>
        <v>1296</v>
      </c>
      <c r="Q1164" s="160">
        <f t="shared" si="130"/>
        <v>1111</v>
      </c>
      <c r="R1164" s="160">
        <f t="shared" si="131"/>
        <v>100</v>
      </c>
      <c r="S1164" s="176">
        <f t="shared" si="132"/>
        <v>8.2576383154417843E-2</v>
      </c>
      <c r="T1164" s="227"/>
    </row>
    <row r="1165" spans="1:20" x14ac:dyDescent="0.2">
      <c r="A1165" s="175" t="s">
        <v>388</v>
      </c>
      <c r="B1165" s="164" t="s">
        <v>138</v>
      </c>
      <c r="C1165" s="165" t="s">
        <v>139</v>
      </c>
      <c r="D1165" s="157">
        <v>2</v>
      </c>
      <c r="E1165" s="158">
        <v>1</v>
      </c>
      <c r="F1165" s="158">
        <v>1</v>
      </c>
      <c r="G1165" s="158">
        <v>0</v>
      </c>
      <c r="H1165" s="181">
        <f t="shared" si="126"/>
        <v>0</v>
      </c>
      <c r="I1165" s="221">
        <v>214</v>
      </c>
      <c r="J1165" s="131">
        <v>191</v>
      </c>
      <c r="K1165" s="131">
        <v>97</v>
      </c>
      <c r="L1165" s="167">
        <f t="shared" si="127"/>
        <v>0.50785340314136129</v>
      </c>
      <c r="M1165" s="222">
        <v>0</v>
      </c>
      <c r="N1165" s="131">
        <v>14</v>
      </c>
      <c r="O1165" s="184">
        <f t="shared" si="128"/>
        <v>6.8292682926829273E-2</v>
      </c>
      <c r="P1165" s="159">
        <f t="shared" si="129"/>
        <v>216</v>
      </c>
      <c r="Q1165" s="160">
        <f t="shared" si="130"/>
        <v>192</v>
      </c>
      <c r="R1165" s="160">
        <f t="shared" si="131"/>
        <v>14</v>
      </c>
      <c r="S1165" s="176">
        <f t="shared" si="132"/>
        <v>6.7961165048543687E-2</v>
      </c>
      <c r="T1165" s="227"/>
    </row>
    <row r="1166" spans="1:20" x14ac:dyDescent="0.2">
      <c r="A1166" s="175" t="s">
        <v>388</v>
      </c>
      <c r="B1166" s="164" t="s">
        <v>138</v>
      </c>
      <c r="C1166" s="165" t="s">
        <v>140</v>
      </c>
      <c r="D1166" s="157">
        <v>5</v>
      </c>
      <c r="E1166" s="158">
        <v>0</v>
      </c>
      <c r="F1166" s="158">
        <v>0</v>
      </c>
      <c r="G1166" s="158">
        <v>0</v>
      </c>
      <c r="H1166" s="181" t="str">
        <f t="shared" si="126"/>
        <v/>
      </c>
      <c r="I1166" s="221">
        <v>381</v>
      </c>
      <c r="J1166" s="131">
        <v>322</v>
      </c>
      <c r="K1166" s="131">
        <v>202</v>
      </c>
      <c r="L1166" s="167">
        <f t="shared" si="127"/>
        <v>0.62732919254658381</v>
      </c>
      <c r="M1166" s="222">
        <v>3</v>
      </c>
      <c r="N1166" s="131">
        <v>42</v>
      </c>
      <c r="O1166" s="184">
        <f t="shared" si="128"/>
        <v>0.11444141689373297</v>
      </c>
      <c r="P1166" s="159">
        <f t="shared" si="129"/>
        <v>386</v>
      </c>
      <c r="Q1166" s="160">
        <f t="shared" si="130"/>
        <v>325</v>
      </c>
      <c r="R1166" s="160">
        <f t="shared" si="131"/>
        <v>42</v>
      </c>
      <c r="S1166" s="176">
        <f t="shared" si="132"/>
        <v>0.11444141689373297</v>
      </c>
      <c r="T1166" s="227"/>
    </row>
    <row r="1167" spans="1:20" ht="29" x14ac:dyDescent="0.2">
      <c r="A1167" s="175" t="s">
        <v>388</v>
      </c>
      <c r="B1167" s="164" t="s">
        <v>138</v>
      </c>
      <c r="C1167" s="165" t="s">
        <v>141</v>
      </c>
      <c r="D1167" s="157">
        <v>6</v>
      </c>
      <c r="E1167" s="158">
        <v>1</v>
      </c>
      <c r="F1167" s="158">
        <v>2</v>
      </c>
      <c r="G1167" s="158">
        <v>0</v>
      </c>
      <c r="H1167" s="181">
        <f t="shared" si="126"/>
        <v>0</v>
      </c>
      <c r="I1167" s="221">
        <v>409</v>
      </c>
      <c r="J1167" s="131">
        <v>362</v>
      </c>
      <c r="K1167" s="131">
        <v>157</v>
      </c>
      <c r="L1167" s="167">
        <f t="shared" si="127"/>
        <v>0.43370165745856354</v>
      </c>
      <c r="M1167" s="222">
        <v>1</v>
      </c>
      <c r="N1167" s="131">
        <v>36</v>
      </c>
      <c r="O1167" s="184">
        <f t="shared" si="128"/>
        <v>9.0225563909774431E-2</v>
      </c>
      <c r="P1167" s="159">
        <f t="shared" si="129"/>
        <v>415</v>
      </c>
      <c r="Q1167" s="160">
        <f t="shared" si="130"/>
        <v>364</v>
      </c>
      <c r="R1167" s="160">
        <f t="shared" si="131"/>
        <v>36</v>
      </c>
      <c r="S1167" s="176">
        <f t="shared" si="132"/>
        <v>0.09</v>
      </c>
      <c r="T1167" s="227"/>
    </row>
    <row r="1168" spans="1:20" x14ac:dyDescent="0.2">
      <c r="A1168" s="175" t="s">
        <v>388</v>
      </c>
      <c r="B1168" s="164" t="s">
        <v>142</v>
      </c>
      <c r="C1168" s="165" t="s">
        <v>143</v>
      </c>
      <c r="D1168" s="157">
        <v>0</v>
      </c>
      <c r="E1168" s="158">
        <v>0</v>
      </c>
      <c r="F1168" s="158">
        <v>0</v>
      </c>
      <c r="G1168" s="158">
        <v>0</v>
      </c>
      <c r="H1168" s="181" t="str">
        <f t="shared" si="126"/>
        <v/>
      </c>
      <c r="I1168" s="221">
        <v>487</v>
      </c>
      <c r="J1168" s="131">
        <v>408</v>
      </c>
      <c r="K1168" s="131">
        <v>228</v>
      </c>
      <c r="L1168" s="167">
        <f t="shared" si="127"/>
        <v>0.55882352941176472</v>
      </c>
      <c r="M1168" s="222">
        <v>0</v>
      </c>
      <c r="N1168" s="131">
        <v>44</v>
      </c>
      <c r="O1168" s="184">
        <f t="shared" si="128"/>
        <v>9.7345132743362831E-2</v>
      </c>
      <c r="P1168" s="159">
        <f t="shared" si="129"/>
        <v>487</v>
      </c>
      <c r="Q1168" s="160">
        <f t="shared" si="130"/>
        <v>408</v>
      </c>
      <c r="R1168" s="160">
        <f t="shared" si="131"/>
        <v>44</v>
      </c>
      <c r="S1168" s="176">
        <f t="shared" si="132"/>
        <v>9.7345132743362831E-2</v>
      </c>
      <c r="T1168" s="227"/>
    </row>
    <row r="1169" spans="1:20" x14ac:dyDescent="0.2">
      <c r="A1169" s="175" t="s">
        <v>388</v>
      </c>
      <c r="B1169" s="164" t="s">
        <v>537</v>
      </c>
      <c r="C1169" s="165" t="s">
        <v>71</v>
      </c>
      <c r="D1169" s="157">
        <v>0</v>
      </c>
      <c r="E1169" s="158">
        <v>0</v>
      </c>
      <c r="F1169" s="158">
        <v>0</v>
      </c>
      <c r="G1169" s="158">
        <v>0</v>
      </c>
      <c r="H1169" s="181" t="str">
        <f t="shared" si="126"/>
        <v/>
      </c>
      <c r="I1169" s="221">
        <v>120</v>
      </c>
      <c r="J1169" s="131">
        <v>19</v>
      </c>
      <c r="K1169" s="131">
        <v>3</v>
      </c>
      <c r="L1169" s="167">
        <f t="shared" si="127"/>
        <v>0.15789473684210525</v>
      </c>
      <c r="M1169" s="222">
        <v>93</v>
      </c>
      <c r="N1169" s="131">
        <v>3</v>
      </c>
      <c r="O1169" s="184">
        <f t="shared" si="128"/>
        <v>2.6086956521739129E-2</v>
      </c>
      <c r="P1169" s="159">
        <f t="shared" si="129"/>
        <v>120</v>
      </c>
      <c r="Q1169" s="160">
        <f t="shared" si="130"/>
        <v>112</v>
      </c>
      <c r="R1169" s="160">
        <f t="shared" si="131"/>
        <v>3</v>
      </c>
      <c r="S1169" s="176">
        <f t="shared" si="132"/>
        <v>2.6086956521739129E-2</v>
      </c>
      <c r="T1169" s="227"/>
    </row>
    <row r="1170" spans="1:20" x14ac:dyDescent="0.2">
      <c r="A1170" s="175" t="s">
        <v>388</v>
      </c>
      <c r="B1170" s="164" t="s">
        <v>149</v>
      </c>
      <c r="C1170" s="165" t="s">
        <v>150</v>
      </c>
      <c r="D1170" s="157">
        <v>2</v>
      </c>
      <c r="E1170" s="158">
        <v>1</v>
      </c>
      <c r="F1170" s="158">
        <v>1</v>
      </c>
      <c r="G1170" s="158">
        <v>1</v>
      </c>
      <c r="H1170" s="181">
        <f t="shared" si="126"/>
        <v>0.5</v>
      </c>
      <c r="I1170" s="221">
        <v>7345</v>
      </c>
      <c r="J1170" s="131">
        <v>6473</v>
      </c>
      <c r="K1170" s="131">
        <v>5191</v>
      </c>
      <c r="L1170" s="167">
        <f t="shared" si="127"/>
        <v>0.80194654719604508</v>
      </c>
      <c r="M1170" s="222">
        <v>22</v>
      </c>
      <c r="N1170" s="131">
        <v>750</v>
      </c>
      <c r="O1170" s="184">
        <f t="shared" si="128"/>
        <v>0.10351966873706005</v>
      </c>
      <c r="P1170" s="159">
        <f t="shared" si="129"/>
        <v>7347</v>
      </c>
      <c r="Q1170" s="160">
        <f t="shared" si="130"/>
        <v>6496</v>
      </c>
      <c r="R1170" s="160">
        <f t="shared" si="131"/>
        <v>751</v>
      </c>
      <c r="S1170" s="176">
        <f t="shared" si="132"/>
        <v>0.10362908789844073</v>
      </c>
      <c r="T1170" s="227"/>
    </row>
    <row r="1171" spans="1:20" x14ac:dyDescent="0.2">
      <c r="A1171" s="175" t="s">
        <v>388</v>
      </c>
      <c r="B1171" s="164" t="s">
        <v>151</v>
      </c>
      <c r="C1171" s="165" t="s">
        <v>152</v>
      </c>
      <c r="D1171" s="157">
        <v>13</v>
      </c>
      <c r="E1171" s="158">
        <v>7</v>
      </c>
      <c r="F1171" s="158">
        <v>6</v>
      </c>
      <c r="G1171" s="158">
        <v>4</v>
      </c>
      <c r="H1171" s="181">
        <f t="shared" si="126"/>
        <v>0.36363636363636365</v>
      </c>
      <c r="I1171" s="221">
        <v>11389</v>
      </c>
      <c r="J1171" s="131">
        <v>3750</v>
      </c>
      <c r="K1171" s="131">
        <v>1085</v>
      </c>
      <c r="L1171" s="167">
        <f t="shared" si="127"/>
        <v>0.28933333333333333</v>
      </c>
      <c r="M1171" s="222">
        <v>42</v>
      </c>
      <c r="N1171" s="131">
        <v>7248</v>
      </c>
      <c r="O1171" s="184">
        <f t="shared" si="128"/>
        <v>0.65652173913043477</v>
      </c>
      <c r="P1171" s="159">
        <f t="shared" si="129"/>
        <v>11402</v>
      </c>
      <c r="Q1171" s="160">
        <f t="shared" si="130"/>
        <v>3799</v>
      </c>
      <c r="R1171" s="160">
        <f t="shared" si="131"/>
        <v>7252</v>
      </c>
      <c r="S1171" s="176">
        <f t="shared" si="132"/>
        <v>0.65623020541127497</v>
      </c>
      <c r="T1171" s="227"/>
    </row>
    <row r="1172" spans="1:20" ht="29" x14ac:dyDescent="0.2">
      <c r="A1172" s="175" t="s">
        <v>388</v>
      </c>
      <c r="B1172" s="164" t="s">
        <v>524</v>
      </c>
      <c r="C1172" s="165" t="s">
        <v>153</v>
      </c>
      <c r="D1172" s="157">
        <v>0</v>
      </c>
      <c r="E1172" s="158">
        <v>0</v>
      </c>
      <c r="F1172" s="158">
        <v>0</v>
      </c>
      <c r="G1172" s="158">
        <v>0</v>
      </c>
      <c r="H1172" s="181" t="str">
        <f t="shared" si="126"/>
        <v/>
      </c>
      <c r="I1172" s="221">
        <v>449</v>
      </c>
      <c r="J1172" s="131">
        <v>271</v>
      </c>
      <c r="K1172" s="131">
        <v>71</v>
      </c>
      <c r="L1172" s="167">
        <f t="shared" si="127"/>
        <v>0.26199261992619927</v>
      </c>
      <c r="M1172" s="222">
        <v>37</v>
      </c>
      <c r="N1172" s="131">
        <v>80</v>
      </c>
      <c r="O1172" s="184">
        <f t="shared" si="128"/>
        <v>0.20618556701030927</v>
      </c>
      <c r="P1172" s="159">
        <f t="shared" si="129"/>
        <v>449</v>
      </c>
      <c r="Q1172" s="160">
        <f t="shared" si="130"/>
        <v>308</v>
      </c>
      <c r="R1172" s="160">
        <f t="shared" si="131"/>
        <v>80</v>
      </c>
      <c r="S1172" s="176">
        <f t="shared" si="132"/>
        <v>0.20618556701030927</v>
      </c>
      <c r="T1172" s="227"/>
    </row>
    <row r="1173" spans="1:20" x14ac:dyDescent="0.2">
      <c r="A1173" s="175" t="s">
        <v>388</v>
      </c>
      <c r="B1173" s="164" t="s">
        <v>156</v>
      </c>
      <c r="C1173" s="165" t="s">
        <v>157</v>
      </c>
      <c r="D1173" s="157">
        <v>1</v>
      </c>
      <c r="E1173" s="158">
        <v>1</v>
      </c>
      <c r="F1173" s="158">
        <v>1</v>
      </c>
      <c r="G1173" s="158">
        <v>0</v>
      </c>
      <c r="H1173" s="181">
        <f t="shared" si="126"/>
        <v>0</v>
      </c>
      <c r="I1173" s="221">
        <v>145</v>
      </c>
      <c r="J1173" s="131">
        <v>123</v>
      </c>
      <c r="K1173" s="131">
        <v>73</v>
      </c>
      <c r="L1173" s="167">
        <f t="shared" si="127"/>
        <v>0.5934959349593496</v>
      </c>
      <c r="M1173" s="222">
        <v>0</v>
      </c>
      <c r="N1173" s="131">
        <v>17</v>
      </c>
      <c r="O1173" s="184">
        <f t="shared" si="128"/>
        <v>0.12142857142857143</v>
      </c>
      <c r="P1173" s="159">
        <f t="shared" si="129"/>
        <v>146</v>
      </c>
      <c r="Q1173" s="160">
        <f t="shared" si="130"/>
        <v>124</v>
      </c>
      <c r="R1173" s="160">
        <f t="shared" si="131"/>
        <v>17</v>
      </c>
      <c r="S1173" s="176">
        <f t="shared" si="132"/>
        <v>0.12056737588652482</v>
      </c>
      <c r="T1173" s="227"/>
    </row>
    <row r="1174" spans="1:20" x14ac:dyDescent="0.2">
      <c r="A1174" s="175" t="s">
        <v>388</v>
      </c>
      <c r="B1174" s="164" t="s">
        <v>158</v>
      </c>
      <c r="C1174" s="165" t="s">
        <v>159</v>
      </c>
      <c r="D1174" s="157">
        <v>2</v>
      </c>
      <c r="E1174" s="158">
        <v>2</v>
      </c>
      <c r="F1174" s="158">
        <v>1</v>
      </c>
      <c r="G1174" s="158">
        <v>0</v>
      </c>
      <c r="H1174" s="181">
        <f t="shared" si="126"/>
        <v>0</v>
      </c>
      <c r="I1174" s="221">
        <v>45224</v>
      </c>
      <c r="J1174" s="131">
        <v>42555</v>
      </c>
      <c r="K1174" s="131">
        <v>37552</v>
      </c>
      <c r="L1174" s="167">
        <f t="shared" si="127"/>
        <v>0.88243449653389727</v>
      </c>
      <c r="M1174" s="222">
        <v>0</v>
      </c>
      <c r="N1174" s="131">
        <v>2221</v>
      </c>
      <c r="O1174" s="184">
        <f t="shared" si="128"/>
        <v>4.9602465606574948E-2</v>
      </c>
      <c r="P1174" s="159">
        <f t="shared" si="129"/>
        <v>45226</v>
      </c>
      <c r="Q1174" s="160">
        <f t="shared" si="130"/>
        <v>42557</v>
      </c>
      <c r="R1174" s="160">
        <f t="shared" si="131"/>
        <v>2221</v>
      </c>
      <c r="S1174" s="176">
        <f t="shared" si="132"/>
        <v>4.9600250122828177E-2</v>
      </c>
      <c r="T1174" s="227"/>
    </row>
    <row r="1175" spans="1:20" x14ac:dyDescent="0.2">
      <c r="A1175" s="175" t="s">
        <v>388</v>
      </c>
      <c r="B1175" s="164" t="s">
        <v>162</v>
      </c>
      <c r="C1175" s="165" t="s">
        <v>163</v>
      </c>
      <c r="D1175" s="157">
        <v>1</v>
      </c>
      <c r="E1175" s="158">
        <v>0</v>
      </c>
      <c r="F1175" s="158">
        <v>0</v>
      </c>
      <c r="G1175" s="158">
        <v>1</v>
      </c>
      <c r="H1175" s="181">
        <f t="shared" si="126"/>
        <v>1</v>
      </c>
      <c r="I1175" s="221">
        <v>7022</v>
      </c>
      <c r="J1175" s="131">
        <v>4838</v>
      </c>
      <c r="K1175" s="131">
        <v>2057</v>
      </c>
      <c r="L1175" s="167">
        <f t="shared" si="127"/>
        <v>0.42517569243489045</v>
      </c>
      <c r="M1175" s="222">
        <v>46</v>
      </c>
      <c r="N1175" s="131">
        <v>1924</v>
      </c>
      <c r="O1175" s="184">
        <f t="shared" si="128"/>
        <v>0.28260869565217389</v>
      </c>
      <c r="P1175" s="159">
        <f t="shared" si="129"/>
        <v>7023</v>
      </c>
      <c r="Q1175" s="160">
        <f t="shared" si="130"/>
        <v>4884</v>
      </c>
      <c r="R1175" s="160">
        <f t="shared" si="131"/>
        <v>1925</v>
      </c>
      <c r="S1175" s="176">
        <f t="shared" si="132"/>
        <v>0.28271405492730212</v>
      </c>
      <c r="T1175" s="227"/>
    </row>
    <row r="1176" spans="1:20" x14ac:dyDescent="0.2">
      <c r="A1176" s="175" t="s">
        <v>388</v>
      </c>
      <c r="B1176" s="164" t="s">
        <v>164</v>
      </c>
      <c r="C1176" s="165" t="s">
        <v>165</v>
      </c>
      <c r="D1176" s="157">
        <v>0</v>
      </c>
      <c r="E1176" s="158">
        <v>0</v>
      </c>
      <c r="F1176" s="158">
        <v>0</v>
      </c>
      <c r="G1176" s="158">
        <v>0</v>
      </c>
      <c r="H1176" s="181" t="str">
        <f t="shared" si="126"/>
        <v/>
      </c>
      <c r="I1176" s="221">
        <v>350</v>
      </c>
      <c r="J1176" s="131">
        <v>315</v>
      </c>
      <c r="K1176" s="131">
        <v>223</v>
      </c>
      <c r="L1176" s="167">
        <f t="shared" si="127"/>
        <v>0.70793650793650797</v>
      </c>
      <c r="M1176" s="222">
        <v>1</v>
      </c>
      <c r="N1176" s="131">
        <v>22</v>
      </c>
      <c r="O1176" s="184">
        <f t="shared" si="128"/>
        <v>6.5088757396449703E-2</v>
      </c>
      <c r="P1176" s="159">
        <f t="shared" si="129"/>
        <v>350</v>
      </c>
      <c r="Q1176" s="160">
        <f t="shared" si="130"/>
        <v>316</v>
      </c>
      <c r="R1176" s="160">
        <f t="shared" si="131"/>
        <v>22</v>
      </c>
      <c r="S1176" s="176">
        <f t="shared" si="132"/>
        <v>6.5088757396449703E-2</v>
      </c>
      <c r="T1176" s="227"/>
    </row>
    <row r="1177" spans="1:20" ht="29" x14ac:dyDescent="0.2">
      <c r="A1177" s="175" t="s">
        <v>388</v>
      </c>
      <c r="B1177" s="164" t="s">
        <v>166</v>
      </c>
      <c r="C1177" s="165" t="s">
        <v>168</v>
      </c>
      <c r="D1177" s="157">
        <v>0</v>
      </c>
      <c r="E1177" s="158">
        <v>0</v>
      </c>
      <c r="F1177" s="158">
        <v>0</v>
      </c>
      <c r="G1177" s="158">
        <v>0</v>
      </c>
      <c r="H1177" s="181" t="str">
        <f t="shared" si="126"/>
        <v/>
      </c>
      <c r="I1177" s="221">
        <v>1366</v>
      </c>
      <c r="J1177" s="131">
        <v>1127</v>
      </c>
      <c r="K1177" s="131">
        <v>134</v>
      </c>
      <c r="L1177" s="167">
        <f t="shared" si="127"/>
        <v>0.1188997338065661</v>
      </c>
      <c r="M1177" s="222">
        <v>184</v>
      </c>
      <c r="N1177" s="131">
        <v>11</v>
      </c>
      <c r="O1177" s="184">
        <f t="shared" si="128"/>
        <v>8.3207261724659604E-3</v>
      </c>
      <c r="P1177" s="159">
        <f t="shared" si="129"/>
        <v>1366</v>
      </c>
      <c r="Q1177" s="160">
        <f t="shared" si="130"/>
        <v>1311</v>
      </c>
      <c r="R1177" s="160">
        <f t="shared" si="131"/>
        <v>11</v>
      </c>
      <c r="S1177" s="176">
        <f t="shared" si="132"/>
        <v>8.3207261724659604E-3</v>
      </c>
      <c r="T1177" s="227"/>
    </row>
    <row r="1178" spans="1:20" ht="29" x14ac:dyDescent="0.2">
      <c r="A1178" s="175" t="s">
        <v>388</v>
      </c>
      <c r="B1178" s="164" t="s">
        <v>166</v>
      </c>
      <c r="C1178" s="165" t="s">
        <v>167</v>
      </c>
      <c r="D1178" s="157">
        <v>0</v>
      </c>
      <c r="E1178" s="158">
        <v>0</v>
      </c>
      <c r="F1178" s="158">
        <v>0</v>
      </c>
      <c r="G1178" s="158">
        <v>0</v>
      </c>
      <c r="H1178" s="181" t="str">
        <f t="shared" si="126"/>
        <v/>
      </c>
      <c r="I1178" s="221">
        <v>6</v>
      </c>
      <c r="J1178" s="131">
        <v>6</v>
      </c>
      <c r="K1178" s="131">
        <v>4</v>
      </c>
      <c r="L1178" s="167">
        <f t="shared" si="127"/>
        <v>0.66666666666666663</v>
      </c>
      <c r="M1178" s="222">
        <v>0</v>
      </c>
      <c r="N1178" s="131">
        <v>0</v>
      </c>
      <c r="O1178" s="184">
        <f t="shared" si="128"/>
        <v>0</v>
      </c>
      <c r="P1178" s="159">
        <f t="shared" si="129"/>
        <v>6</v>
      </c>
      <c r="Q1178" s="160">
        <f t="shared" si="130"/>
        <v>6</v>
      </c>
      <c r="R1178" s="160" t="str">
        <f t="shared" si="131"/>
        <v/>
      </c>
      <c r="S1178" s="176" t="str">
        <f t="shared" si="132"/>
        <v/>
      </c>
      <c r="T1178" s="227"/>
    </row>
    <row r="1179" spans="1:20" x14ac:dyDescent="0.2">
      <c r="A1179" s="175" t="s">
        <v>388</v>
      </c>
      <c r="B1179" s="164" t="s">
        <v>170</v>
      </c>
      <c r="C1179" s="165" t="s">
        <v>171</v>
      </c>
      <c r="D1179" s="157">
        <v>0</v>
      </c>
      <c r="E1179" s="158">
        <v>0</v>
      </c>
      <c r="F1179" s="158">
        <v>0</v>
      </c>
      <c r="G1179" s="158">
        <v>0</v>
      </c>
      <c r="H1179" s="181" t="str">
        <f t="shared" si="126"/>
        <v/>
      </c>
      <c r="I1179" s="221">
        <v>9</v>
      </c>
      <c r="J1179" s="131">
        <v>2</v>
      </c>
      <c r="K1179" s="131">
        <v>0</v>
      </c>
      <c r="L1179" s="167">
        <f t="shared" si="127"/>
        <v>0</v>
      </c>
      <c r="M1179" s="222">
        <v>2</v>
      </c>
      <c r="N1179" s="131">
        <v>1</v>
      </c>
      <c r="O1179" s="184">
        <f t="shared" si="128"/>
        <v>0.2</v>
      </c>
      <c r="P1179" s="159">
        <f t="shared" si="129"/>
        <v>9</v>
      </c>
      <c r="Q1179" s="160">
        <f t="shared" si="130"/>
        <v>4</v>
      </c>
      <c r="R1179" s="160">
        <f t="shared" si="131"/>
        <v>1</v>
      </c>
      <c r="S1179" s="176">
        <f t="shared" si="132"/>
        <v>0.2</v>
      </c>
      <c r="T1179" s="227"/>
    </row>
    <row r="1180" spans="1:20" x14ac:dyDescent="0.2">
      <c r="A1180" s="175" t="s">
        <v>388</v>
      </c>
      <c r="B1180" s="164" t="s">
        <v>172</v>
      </c>
      <c r="C1180" s="165" t="s">
        <v>173</v>
      </c>
      <c r="D1180" s="157">
        <v>23</v>
      </c>
      <c r="E1180" s="158">
        <v>5</v>
      </c>
      <c r="F1180" s="158">
        <v>4</v>
      </c>
      <c r="G1180" s="158">
        <v>15</v>
      </c>
      <c r="H1180" s="181">
        <f t="shared" si="126"/>
        <v>0.75</v>
      </c>
      <c r="I1180" s="221">
        <v>22388</v>
      </c>
      <c r="J1180" s="131">
        <v>20406</v>
      </c>
      <c r="K1180" s="131">
        <v>10732</v>
      </c>
      <c r="L1180" s="167">
        <f t="shared" si="127"/>
        <v>0.52592374791727925</v>
      </c>
      <c r="M1180" s="222">
        <v>69</v>
      </c>
      <c r="N1180" s="131">
        <v>1506</v>
      </c>
      <c r="O1180" s="184">
        <f t="shared" si="128"/>
        <v>6.8513716391428961E-2</v>
      </c>
      <c r="P1180" s="159">
        <f t="shared" si="129"/>
        <v>22411</v>
      </c>
      <c r="Q1180" s="160">
        <f t="shared" si="130"/>
        <v>20480</v>
      </c>
      <c r="R1180" s="160">
        <f t="shared" si="131"/>
        <v>1521</v>
      </c>
      <c r="S1180" s="176">
        <f t="shared" si="132"/>
        <v>6.9133221217217405E-2</v>
      </c>
      <c r="T1180" s="227"/>
    </row>
    <row r="1181" spans="1:20" x14ac:dyDescent="0.2">
      <c r="A1181" s="175" t="s">
        <v>388</v>
      </c>
      <c r="B1181" s="164" t="s">
        <v>174</v>
      </c>
      <c r="C1181" s="165" t="s">
        <v>175</v>
      </c>
      <c r="D1181" s="157">
        <v>2</v>
      </c>
      <c r="E1181" s="158">
        <v>1</v>
      </c>
      <c r="F1181" s="158">
        <v>0</v>
      </c>
      <c r="G1181" s="158">
        <v>0</v>
      </c>
      <c r="H1181" s="181">
        <f t="shared" si="126"/>
        <v>0</v>
      </c>
      <c r="I1181" s="221">
        <v>5090</v>
      </c>
      <c r="J1181" s="131">
        <v>859</v>
      </c>
      <c r="K1181" s="131">
        <v>91</v>
      </c>
      <c r="L1181" s="167">
        <f t="shared" si="127"/>
        <v>0.10593713620488941</v>
      </c>
      <c r="M1181" s="222">
        <v>0</v>
      </c>
      <c r="N1181" s="131">
        <v>4086</v>
      </c>
      <c r="O1181" s="184">
        <f t="shared" si="128"/>
        <v>0.82628918099089987</v>
      </c>
      <c r="P1181" s="159">
        <f t="shared" si="129"/>
        <v>5092</v>
      </c>
      <c r="Q1181" s="160">
        <f t="shared" si="130"/>
        <v>860</v>
      </c>
      <c r="R1181" s="160">
        <f t="shared" si="131"/>
        <v>4086</v>
      </c>
      <c r="S1181" s="176">
        <f t="shared" si="132"/>
        <v>0.8261221188839466</v>
      </c>
      <c r="T1181" s="227"/>
    </row>
    <row r="1182" spans="1:20" x14ac:dyDescent="0.2">
      <c r="A1182" s="175" t="s">
        <v>388</v>
      </c>
      <c r="B1182" s="164" t="s">
        <v>176</v>
      </c>
      <c r="C1182" s="165" t="s">
        <v>481</v>
      </c>
      <c r="D1182" s="157">
        <v>0</v>
      </c>
      <c r="E1182" s="158">
        <v>0</v>
      </c>
      <c r="F1182" s="158">
        <v>0</v>
      </c>
      <c r="G1182" s="158">
        <v>0</v>
      </c>
      <c r="H1182" s="181" t="str">
        <f t="shared" si="126"/>
        <v/>
      </c>
      <c r="I1182" s="221">
        <v>240</v>
      </c>
      <c r="J1182" s="131">
        <v>199</v>
      </c>
      <c r="K1182" s="131">
        <v>75</v>
      </c>
      <c r="L1182" s="167">
        <f t="shared" si="127"/>
        <v>0.37688442211055279</v>
      </c>
      <c r="M1182" s="222">
        <v>4</v>
      </c>
      <c r="N1182" s="131">
        <v>31</v>
      </c>
      <c r="O1182" s="184">
        <f t="shared" si="128"/>
        <v>0.13247863247863248</v>
      </c>
      <c r="P1182" s="159">
        <f t="shared" si="129"/>
        <v>240</v>
      </c>
      <c r="Q1182" s="160">
        <f t="shared" si="130"/>
        <v>203</v>
      </c>
      <c r="R1182" s="160">
        <f t="shared" si="131"/>
        <v>31</v>
      </c>
      <c r="S1182" s="176">
        <f t="shared" si="132"/>
        <v>0.13247863247863248</v>
      </c>
      <c r="T1182" s="227"/>
    </row>
    <row r="1183" spans="1:20" x14ac:dyDescent="0.2">
      <c r="A1183" s="175" t="s">
        <v>388</v>
      </c>
      <c r="B1183" s="164" t="s">
        <v>178</v>
      </c>
      <c r="C1183" s="165" t="s">
        <v>178</v>
      </c>
      <c r="D1183" s="157">
        <v>1</v>
      </c>
      <c r="E1183" s="158">
        <v>0</v>
      </c>
      <c r="F1183" s="158">
        <v>1</v>
      </c>
      <c r="G1183" s="158">
        <v>1</v>
      </c>
      <c r="H1183" s="181">
        <f t="shared" si="126"/>
        <v>1</v>
      </c>
      <c r="I1183" s="221">
        <v>2544</v>
      </c>
      <c r="J1183" s="131">
        <v>2324</v>
      </c>
      <c r="K1183" s="131">
        <v>1296</v>
      </c>
      <c r="L1183" s="167">
        <f t="shared" si="127"/>
        <v>0.55765920826161786</v>
      </c>
      <c r="M1183" s="222">
        <v>1</v>
      </c>
      <c r="N1183" s="131">
        <v>171</v>
      </c>
      <c r="O1183" s="184">
        <f t="shared" si="128"/>
        <v>6.8509615384615391E-2</v>
      </c>
      <c r="P1183" s="159">
        <f t="shared" si="129"/>
        <v>2545</v>
      </c>
      <c r="Q1183" s="160">
        <f t="shared" si="130"/>
        <v>2325</v>
      </c>
      <c r="R1183" s="160">
        <f t="shared" si="131"/>
        <v>172</v>
      </c>
      <c r="S1183" s="176">
        <f t="shared" si="132"/>
        <v>6.8882659191029233E-2</v>
      </c>
      <c r="T1183" s="227"/>
    </row>
    <row r="1184" spans="1:20" x14ac:dyDescent="0.2">
      <c r="A1184" s="175" t="s">
        <v>388</v>
      </c>
      <c r="B1184" s="164" t="s">
        <v>378</v>
      </c>
      <c r="C1184" s="165" t="s">
        <v>379</v>
      </c>
      <c r="D1184" s="157">
        <v>0</v>
      </c>
      <c r="E1184" s="158">
        <v>0</v>
      </c>
      <c r="F1184" s="158">
        <v>0</v>
      </c>
      <c r="G1184" s="158">
        <v>0</v>
      </c>
      <c r="H1184" s="181" t="str">
        <f t="shared" si="126"/>
        <v/>
      </c>
      <c r="I1184" s="221">
        <v>2</v>
      </c>
      <c r="J1184" s="131">
        <v>0</v>
      </c>
      <c r="K1184" s="131">
        <v>0</v>
      </c>
      <c r="L1184" s="167" t="str">
        <f t="shared" si="127"/>
        <v/>
      </c>
      <c r="M1184" s="222">
        <v>0</v>
      </c>
      <c r="N1184" s="131">
        <v>0</v>
      </c>
      <c r="O1184" s="184" t="str">
        <f t="shared" si="128"/>
        <v/>
      </c>
      <c r="P1184" s="159">
        <f t="shared" si="129"/>
        <v>2</v>
      </c>
      <c r="Q1184" s="160" t="str">
        <f t="shared" si="130"/>
        <v/>
      </c>
      <c r="R1184" s="160" t="str">
        <f t="shared" si="131"/>
        <v/>
      </c>
      <c r="S1184" s="176" t="str">
        <f t="shared" si="132"/>
        <v/>
      </c>
      <c r="T1184" s="227"/>
    </row>
    <row r="1185" spans="1:20" x14ac:dyDescent="0.2">
      <c r="A1185" s="175" t="s">
        <v>388</v>
      </c>
      <c r="B1185" s="164" t="s">
        <v>179</v>
      </c>
      <c r="C1185" s="165" t="s">
        <v>301</v>
      </c>
      <c r="D1185" s="157">
        <v>0</v>
      </c>
      <c r="E1185" s="158">
        <v>0</v>
      </c>
      <c r="F1185" s="158">
        <v>0</v>
      </c>
      <c r="G1185" s="158">
        <v>0</v>
      </c>
      <c r="H1185" s="181" t="str">
        <f t="shared" si="126"/>
        <v/>
      </c>
      <c r="I1185" s="221">
        <v>1</v>
      </c>
      <c r="J1185" s="131">
        <v>1</v>
      </c>
      <c r="K1185" s="131">
        <v>1</v>
      </c>
      <c r="L1185" s="167">
        <f t="shared" si="127"/>
        <v>1</v>
      </c>
      <c r="M1185" s="222">
        <v>0</v>
      </c>
      <c r="N1185" s="131">
        <v>0</v>
      </c>
      <c r="O1185" s="184">
        <f t="shared" si="128"/>
        <v>0</v>
      </c>
      <c r="P1185" s="159">
        <f t="shared" si="129"/>
        <v>1</v>
      </c>
      <c r="Q1185" s="160">
        <f t="shared" si="130"/>
        <v>1</v>
      </c>
      <c r="R1185" s="160" t="str">
        <f t="shared" si="131"/>
        <v/>
      </c>
      <c r="S1185" s="176" t="str">
        <f t="shared" si="132"/>
        <v/>
      </c>
      <c r="T1185" s="227"/>
    </row>
    <row r="1186" spans="1:20" x14ac:dyDescent="0.2">
      <c r="A1186" s="175" t="s">
        <v>388</v>
      </c>
      <c r="B1186" s="164" t="s">
        <v>180</v>
      </c>
      <c r="C1186" s="165" t="s">
        <v>181</v>
      </c>
      <c r="D1186" s="157">
        <v>2</v>
      </c>
      <c r="E1186" s="158">
        <v>0</v>
      </c>
      <c r="F1186" s="158">
        <v>0</v>
      </c>
      <c r="G1186" s="158">
        <v>0</v>
      </c>
      <c r="H1186" s="181" t="str">
        <f t="shared" si="126"/>
        <v/>
      </c>
      <c r="I1186" s="221">
        <v>155</v>
      </c>
      <c r="J1186" s="131">
        <v>148</v>
      </c>
      <c r="K1186" s="131">
        <v>126</v>
      </c>
      <c r="L1186" s="167">
        <f t="shared" si="127"/>
        <v>0.85135135135135132</v>
      </c>
      <c r="M1186" s="222">
        <v>0</v>
      </c>
      <c r="N1186" s="131">
        <v>3</v>
      </c>
      <c r="O1186" s="184">
        <f t="shared" si="128"/>
        <v>1.9867549668874173E-2</v>
      </c>
      <c r="P1186" s="159">
        <f t="shared" si="129"/>
        <v>157</v>
      </c>
      <c r="Q1186" s="160">
        <f t="shared" si="130"/>
        <v>148</v>
      </c>
      <c r="R1186" s="160">
        <f t="shared" si="131"/>
        <v>3</v>
      </c>
      <c r="S1186" s="176">
        <f t="shared" si="132"/>
        <v>1.9867549668874173E-2</v>
      </c>
      <c r="T1186" s="227"/>
    </row>
    <row r="1187" spans="1:20" x14ac:dyDescent="0.2">
      <c r="A1187" s="175" t="s">
        <v>388</v>
      </c>
      <c r="B1187" s="164" t="s">
        <v>180</v>
      </c>
      <c r="C1187" s="165" t="s">
        <v>182</v>
      </c>
      <c r="D1187" s="157">
        <v>18</v>
      </c>
      <c r="E1187" s="158">
        <v>9</v>
      </c>
      <c r="F1187" s="158">
        <v>6</v>
      </c>
      <c r="G1187" s="158">
        <v>1</v>
      </c>
      <c r="H1187" s="181">
        <f t="shared" si="126"/>
        <v>0.1</v>
      </c>
      <c r="I1187" s="221">
        <v>25396</v>
      </c>
      <c r="J1187" s="131">
        <v>23999</v>
      </c>
      <c r="K1187" s="131">
        <v>22490</v>
      </c>
      <c r="L1187" s="167">
        <f t="shared" si="127"/>
        <v>0.93712238009917082</v>
      </c>
      <c r="M1187" s="222">
        <v>0</v>
      </c>
      <c r="N1187" s="131">
        <v>726</v>
      </c>
      <c r="O1187" s="184">
        <f t="shared" si="128"/>
        <v>2.9362992922143578E-2</v>
      </c>
      <c r="P1187" s="159">
        <f t="shared" si="129"/>
        <v>25414</v>
      </c>
      <c r="Q1187" s="160">
        <f t="shared" si="130"/>
        <v>24008</v>
      </c>
      <c r="R1187" s="160">
        <f t="shared" si="131"/>
        <v>727</v>
      </c>
      <c r="S1187" s="176">
        <f t="shared" si="132"/>
        <v>2.9391550434606832E-2</v>
      </c>
      <c r="T1187" s="227"/>
    </row>
    <row r="1188" spans="1:20" x14ac:dyDescent="0.2">
      <c r="A1188" s="175" t="s">
        <v>388</v>
      </c>
      <c r="B1188" s="164" t="s">
        <v>525</v>
      </c>
      <c r="C1188" s="165" t="s">
        <v>116</v>
      </c>
      <c r="D1188" s="157">
        <v>3</v>
      </c>
      <c r="E1188" s="158">
        <v>0</v>
      </c>
      <c r="F1188" s="158">
        <v>0</v>
      </c>
      <c r="G1188" s="158">
        <v>3</v>
      </c>
      <c r="H1188" s="181">
        <f t="shared" si="126"/>
        <v>1</v>
      </c>
      <c r="I1188" s="221">
        <v>259</v>
      </c>
      <c r="J1188" s="131">
        <v>172</v>
      </c>
      <c r="K1188" s="131">
        <v>73</v>
      </c>
      <c r="L1188" s="167">
        <f t="shared" si="127"/>
        <v>0.42441860465116277</v>
      </c>
      <c r="M1188" s="222">
        <v>0</v>
      </c>
      <c r="N1188" s="131">
        <v>80</v>
      </c>
      <c r="O1188" s="184">
        <f t="shared" si="128"/>
        <v>0.31746031746031744</v>
      </c>
      <c r="P1188" s="159">
        <f t="shared" si="129"/>
        <v>262</v>
      </c>
      <c r="Q1188" s="160">
        <f t="shared" si="130"/>
        <v>172</v>
      </c>
      <c r="R1188" s="160">
        <f t="shared" si="131"/>
        <v>83</v>
      </c>
      <c r="S1188" s="176">
        <f t="shared" si="132"/>
        <v>0.32549019607843138</v>
      </c>
      <c r="T1188" s="227"/>
    </row>
    <row r="1189" spans="1:20" x14ac:dyDescent="0.2">
      <c r="A1189" s="175" t="s">
        <v>388</v>
      </c>
      <c r="B1189" s="164" t="s">
        <v>185</v>
      </c>
      <c r="C1189" s="165" t="s">
        <v>186</v>
      </c>
      <c r="D1189" s="157">
        <v>0</v>
      </c>
      <c r="E1189" s="158">
        <v>0</v>
      </c>
      <c r="F1189" s="158">
        <v>0</v>
      </c>
      <c r="G1189" s="158">
        <v>0</v>
      </c>
      <c r="H1189" s="181" t="str">
        <f t="shared" si="126"/>
        <v/>
      </c>
      <c r="I1189" s="221">
        <v>7</v>
      </c>
      <c r="J1189" s="131">
        <v>7</v>
      </c>
      <c r="K1189" s="131">
        <v>2</v>
      </c>
      <c r="L1189" s="167">
        <f t="shared" si="127"/>
        <v>0.2857142857142857</v>
      </c>
      <c r="M1189" s="222">
        <v>0</v>
      </c>
      <c r="N1189" s="131">
        <v>0</v>
      </c>
      <c r="O1189" s="184">
        <f t="shared" si="128"/>
        <v>0</v>
      </c>
      <c r="P1189" s="159">
        <f t="shared" si="129"/>
        <v>7</v>
      </c>
      <c r="Q1189" s="160">
        <f t="shared" si="130"/>
        <v>7</v>
      </c>
      <c r="R1189" s="160" t="str">
        <f t="shared" si="131"/>
        <v/>
      </c>
      <c r="S1189" s="176" t="str">
        <f t="shared" si="132"/>
        <v/>
      </c>
      <c r="T1189" s="227"/>
    </row>
    <row r="1190" spans="1:20" x14ac:dyDescent="0.2">
      <c r="A1190" s="175" t="s">
        <v>388</v>
      </c>
      <c r="B1190" s="164" t="s">
        <v>187</v>
      </c>
      <c r="C1190" s="165" t="s">
        <v>188</v>
      </c>
      <c r="D1190" s="157">
        <v>2</v>
      </c>
      <c r="E1190" s="158">
        <v>0</v>
      </c>
      <c r="F1190" s="158">
        <v>0</v>
      </c>
      <c r="G1190" s="158">
        <v>2</v>
      </c>
      <c r="H1190" s="181">
        <f t="shared" si="126"/>
        <v>1</v>
      </c>
      <c r="I1190" s="221">
        <v>330</v>
      </c>
      <c r="J1190" s="131">
        <v>168</v>
      </c>
      <c r="K1190" s="131">
        <v>84</v>
      </c>
      <c r="L1190" s="167">
        <f t="shared" si="127"/>
        <v>0.5</v>
      </c>
      <c r="M1190" s="222">
        <v>3</v>
      </c>
      <c r="N1190" s="131">
        <v>156</v>
      </c>
      <c r="O1190" s="184">
        <f t="shared" si="128"/>
        <v>0.47706422018348627</v>
      </c>
      <c r="P1190" s="159">
        <f t="shared" si="129"/>
        <v>332</v>
      </c>
      <c r="Q1190" s="160">
        <f t="shared" si="130"/>
        <v>171</v>
      </c>
      <c r="R1190" s="160">
        <f t="shared" si="131"/>
        <v>158</v>
      </c>
      <c r="S1190" s="176">
        <f t="shared" si="132"/>
        <v>0.48024316109422494</v>
      </c>
      <c r="T1190" s="227"/>
    </row>
    <row r="1191" spans="1:20" x14ac:dyDescent="0.2">
      <c r="A1191" s="175" t="s">
        <v>388</v>
      </c>
      <c r="B1191" s="164" t="s">
        <v>189</v>
      </c>
      <c r="C1191" s="165" t="s">
        <v>190</v>
      </c>
      <c r="D1191" s="157">
        <v>51</v>
      </c>
      <c r="E1191" s="158">
        <v>35</v>
      </c>
      <c r="F1191" s="158">
        <v>35</v>
      </c>
      <c r="G1191" s="158">
        <v>12</v>
      </c>
      <c r="H1191" s="181">
        <f t="shared" si="126"/>
        <v>0.25531914893617019</v>
      </c>
      <c r="I1191" s="221">
        <v>19851</v>
      </c>
      <c r="J1191" s="131">
        <v>16613</v>
      </c>
      <c r="K1191" s="131">
        <v>7587</v>
      </c>
      <c r="L1191" s="167">
        <f t="shared" si="127"/>
        <v>0.45669054355023175</v>
      </c>
      <c r="M1191" s="222">
        <v>11</v>
      </c>
      <c r="N1191" s="131">
        <v>3049</v>
      </c>
      <c r="O1191" s="184">
        <f t="shared" si="128"/>
        <v>0.15498398820718751</v>
      </c>
      <c r="P1191" s="159">
        <f t="shared" si="129"/>
        <v>19902</v>
      </c>
      <c r="Q1191" s="160">
        <f t="shared" si="130"/>
        <v>16659</v>
      </c>
      <c r="R1191" s="160">
        <f t="shared" si="131"/>
        <v>3061</v>
      </c>
      <c r="S1191" s="176">
        <f t="shared" si="132"/>
        <v>0.15522312373225153</v>
      </c>
      <c r="T1191" s="227"/>
    </row>
    <row r="1192" spans="1:20" x14ac:dyDescent="0.2">
      <c r="A1192" s="175" t="s">
        <v>388</v>
      </c>
      <c r="B1192" s="164" t="s">
        <v>191</v>
      </c>
      <c r="C1192" s="165" t="s">
        <v>192</v>
      </c>
      <c r="D1192" s="157">
        <v>1</v>
      </c>
      <c r="E1192" s="158">
        <v>1</v>
      </c>
      <c r="F1192" s="158">
        <v>0</v>
      </c>
      <c r="G1192" s="158">
        <v>0</v>
      </c>
      <c r="H1192" s="181">
        <f t="shared" si="126"/>
        <v>0</v>
      </c>
      <c r="I1192" s="221">
        <v>10</v>
      </c>
      <c r="J1192" s="131">
        <v>7</v>
      </c>
      <c r="K1192" s="131">
        <v>5</v>
      </c>
      <c r="L1192" s="167">
        <f t="shared" si="127"/>
        <v>0.7142857142857143</v>
      </c>
      <c r="M1192" s="222">
        <v>1</v>
      </c>
      <c r="N1192" s="131">
        <v>2</v>
      </c>
      <c r="O1192" s="184">
        <f t="shared" si="128"/>
        <v>0.2</v>
      </c>
      <c r="P1192" s="159">
        <f t="shared" si="129"/>
        <v>11</v>
      </c>
      <c r="Q1192" s="160">
        <f t="shared" si="130"/>
        <v>9</v>
      </c>
      <c r="R1192" s="160">
        <f t="shared" si="131"/>
        <v>2</v>
      </c>
      <c r="S1192" s="176">
        <f t="shared" si="132"/>
        <v>0.18181818181818182</v>
      </c>
      <c r="T1192" s="227"/>
    </row>
    <row r="1193" spans="1:20" x14ac:dyDescent="0.2">
      <c r="A1193" s="175" t="s">
        <v>388</v>
      </c>
      <c r="B1193" s="164" t="s">
        <v>527</v>
      </c>
      <c r="C1193" s="165" t="s">
        <v>194</v>
      </c>
      <c r="D1193" s="157">
        <v>0</v>
      </c>
      <c r="E1193" s="158">
        <v>0</v>
      </c>
      <c r="F1193" s="158">
        <v>0</v>
      </c>
      <c r="G1193" s="158">
        <v>0</v>
      </c>
      <c r="H1193" s="181" t="str">
        <f t="shared" si="126"/>
        <v/>
      </c>
      <c r="I1193" s="221">
        <v>106</v>
      </c>
      <c r="J1193" s="131">
        <v>91</v>
      </c>
      <c r="K1193" s="131">
        <v>42</v>
      </c>
      <c r="L1193" s="167">
        <f t="shared" si="127"/>
        <v>0.46153846153846156</v>
      </c>
      <c r="M1193" s="222">
        <v>0</v>
      </c>
      <c r="N1193" s="131">
        <v>9</v>
      </c>
      <c r="O1193" s="184">
        <f t="shared" si="128"/>
        <v>0.09</v>
      </c>
      <c r="P1193" s="159">
        <f t="shared" si="129"/>
        <v>106</v>
      </c>
      <c r="Q1193" s="160">
        <f t="shared" si="130"/>
        <v>91</v>
      </c>
      <c r="R1193" s="160">
        <f t="shared" si="131"/>
        <v>9</v>
      </c>
      <c r="S1193" s="176">
        <f t="shared" si="132"/>
        <v>0.09</v>
      </c>
      <c r="T1193" s="227"/>
    </row>
    <row r="1194" spans="1:20" x14ac:dyDescent="0.2">
      <c r="A1194" s="175" t="s">
        <v>388</v>
      </c>
      <c r="B1194" s="164" t="s">
        <v>474</v>
      </c>
      <c r="C1194" s="165" t="s">
        <v>195</v>
      </c>
      <c r="D1194" s="157">
        <v>2</v>
      </c>
      <c r="E1194" s="158">
        <v>1</v>
      </c>
      <c r="F1194" s="158">
        <v>1</v>
      </c>
      <c r="G1194" s="158">
        <v>0</v>
      </c>
      <c r="H1194" s="181">
        <f t="shared" si="126"/>
        <v>0</v>
      </c>
      <c r="I1194" s="221">
        <v>1486</v>
      </c>
      <c r="J1194" s="131">
        <v>1095</v>
      </c>
      <c r="K1194" s="131">
        <v>322</v>
      </c>
      <c r="L1194" s="167">
        <f t="shared" si="127"/>
        <v>0.29406392694063926</v>
      </c>
      <c r="M1194" s="222">
        <v>1</v>
      </c>
      <c r="N1194" s="131">
        <v>335</v>
      </c>
      <c r="O1194" s="184">
        <f t="shared" si="128"/>
        <v>0.23410202655485673</v>
      </c>
      <c r="P1194" s="159">
        <f t="shared" si="129"/>
        <v>1488</v>
      </c>
      <c r="Q1194" s="160">
        <f t="shared" si="130"/>
        <v>1097</v>
      </c>
      <c r="R1194" s="160">
        <f t="shared" si="131"/>
        <v>335</v>
      </c>
      <c r="S1194" s="176">
        <f t="shared" si="132"/>
        <v>0.23393854748603352</v>
      </c>
      <c r="T1194" s="227"/>
    </row>
    <row r="1195" spans="1:20" x14ac:dyDescent="0.2">
      <c r="A1195" s="175" t="s">
        <v>388</v>
      </c>
      <c r="B1195" s="164" t="s">
        <v>196</v>
      </c>
      <c r="C1195" s="165" t="s">
        <v>197</v>
      </c>
      <c r="D1195" s="157">
        <v>2</v>
      </c>
      <c r="E1195" s="158">
        <v>0</v>
      </c>
      <c r="F1195" s="158">
        <v>1</v>
      </c>
      <c r="G1195" s="158">
        <v>0</v>
      </c>
      <c r="H1195" s="181" t="str">
        <f t="shared" si="126"/>
        <v/>
      </c>
      <c r="I1195" s="221">
        <v>11649</v>
      </c>
      <c r="J1195" s="131">
        <v>10174</v>
      </c>
      <c r="K1195" s="131">
        <v>3389</v>
      </c>
      <c r="L1195" s="167">
        <f t="shared" si="127"/>
        <v>0.33310399056418322</v>
      </c>
      <c r="M1195" s="222">
        <v>0</v>
      </c>
      <c r="N1195" s="131">
        <v>1365</v>
      </c>
      <c r="O1195" s="184">
        <f t="shared" si="128"/>
        <v>0.11829447959095242</v>
      </c>
      <c r="P1195" s="159">
        <f t="shared" si="129"/>
        <v>11651</v>
      </c>
      <c r="Q1195" s="160">
        <f t="shared" si="130"/>
        <v>10174</v>
      </c>
      <c r="R1195" s="160">
        <f t="shared" si="131"/>
        <v>1365</v>
      </c>
      <c r="S1195" s="176">
        <f t="shared" si="132"/>
        <v>0.11829447959095242</v>
      </c>
      <c r="T1195" s="227"/>
    </row>
    <row r="1196" spans="1:20" ht="29" x14ac:dyDescent="0.2">
      <c r="A1196" s="175" t="s">
        <v>388</v>
      </c>
      <c r="B1196" s="164" t="s">
        <v>198</v>
      </c>
      <c r="C1196" s="165" t="s">
        <v>199</v>
      </c>
      <c r="D1196" s="157">
        <v>49</v>
      </c>
      <c r="E1196" s="158">
        <v>42</v>
      </c>
      <c r="F1196" s="158">
        <v>37</v>
      </c>
      <c r="G1196" s="158">
        <v>3</v>
      </c>
      <c r="H1196" s="181">
        <f t="shared" si="126"/>
        <v>6.6666666666666666E-2</v>
      </c>
      <c r="I1196" s="221">
        <v>74</v>
      </c>
      <c r="J1196" s="131">
        <v>60</v>
      </c>
      <c r="K1196" s="131">
        <v>43</v>
      </c>
      <c r="L1196" s="167">
        <f t="shared" si="127"/>
        <v>0.71666666666666667</v>
      </c>
      <c r="M1196" s="222">
        <v>0</v>
      </c>
      <c r="N1196" s="131">
        <v>4</v>
      </c>
      <c r="O1196" s="184">
        <f t="shared" si="128"/>
        <v>6.25E-2</v>
      </c>
      <c r="P1196" s="159">
        <f t="shared" si="129"/>
        <v>123</v>
      </c>
      <c r="Q1196" s="160">
        <f t="shared" si="130"/>
        <v>102</v>
      </c>
      <c r="R1196" s="160">
        <f t="shared" si="131"/>
        <v>7</v>
      </c>
      <c r="S1196" s="176">
        <f t="shared" si="132"/>
        <v>6.4220183486238536E-2</v>
      </c>
      <c r="T1196" s="227"/>
    </row>
    <row r="1197" spans="1:20" x14ac:dyDescent="0.2">
      <c r="A1197" s="175" t="s">
        <v>388</v>
      </c>
      <c r="B1197" s="164" t="s">
        <v>200</v>
      </c>
      <c r="C1197" s="165" t="s">
        <v>201</v>
      </c>
      <c r="D1197" s="157">
        <v>0</v>
      </c>
      <c r="E1197" s="158">
        <v>0</v>
      </c>
      <c r="F1197" s="158">
        <v>0</v>
      </c>
      <c r="G1197" s="158">
        <v>0</v>
      </c>
      <c r="H1197" s="181" t="str">
        <f t="shared" si="126"/>
        <v/>
      </c>
      <c r="I1197" s="221">
        <v>6767</v>
      </c>
      <c r="J1197" s="131">
        <v>4304</v>
      </c>
      <c r="K1197" s="131">
        <v>2154</v>
      </c>
      <c r="L1197" s="167">
        <f t="shared" si="127"/>
        <v>0.50046468401486988</v>
      </c>
      <c r="M1197" s="222">
        <v>68</v>
      </c>
      <c r="N1197" s="131">
        <v>2253</v>
      </c>
      <c r="O1197" s="184">
        <f t="shared" si="128"/>
        <v>0.3400754716981132</v>
      </c>
      <c r="P1197" s="159">
        <f t="shared" si="129"/>
        <v>6767</v>
      </c>
      <c r="Q1197" s="160">
        <f t="shared" si="130"/>
        <v>4372</v>
      </c>
      <c r="R1197" s="160">
        <f t="shared" si="131"/>
        <v>2253</v>
      </c>
      <c r="S1197" s="176">
        <f t="shared" si="132"/>
        <v>0.3400754716981132</v>
      </c>
      <c r="T1197" s="227"/>
    </row>
    <row r="1198" spans="1:20" x14ac:dyDescent="0.2">
      <c r="A1198" s="175" t="s">
        <v>388</v>
      </c>
      <c r="B1198" s="164" t="s">
        <v>539</v>
      </c>
      <c r="C1198" s="165" t="s">
        <v>202</v>
      </c>
      <c r="D1198" s="157">
        <v>21</v>
      </c>
      <c r="E1198" s="158">
        <v>5</v>
      </c>
      <c r="F1198" s="158">
        <v>4</v>
      </c>
      <c r="G1198" s="158">
        <v>9</v>
      </c>
      <c r="H1198" s="181">
        <f t="shared" si="126"/>
        <v>0.6428571428571429</v>
      </c>
      <c r="I1198" s="221">
        <v>33482</v>
      </c>
      <c r="J1198" s="131">
        <v>28333</v>
      </c>
      <c r="K1198" s="131">
        <v>10417</v>
      </c>
      <c r="L1198" s="167">
        <f t="shared" si="127"/>
        <v>0.36766314897822328</v>
      </c>
      <c r="M1198" s="222">
        <v>19</v>
      </c>
      <c r="N1198" s="131">
        <v>4832</v>
      </c>
      <c r="O1198" s="184">
        <f t="shared" si="128"/>
        <v>0.14561234329797493</v>
      </c>
      <c r="P1198" s="159">
        <f t="shared" si="129"/>
        <v>33503</v>
      </c>
      <c r="Q1198" s="160">
        <f t="shared" si="130"/>
        <v>28357</v>
      </c>
      <c r="R1198" s="160">
        <f t="shared" si="131"/>
        <v>4841</v>
      </c>
      <c r="S1198" s="176">
        <f t="shared" si="132"/>
        <v>0.14582203747213687</v>
      </c>
      <c r="T1198" s="227"/>
    </row>
    <row r="1199" spans="1:20" x14ac:dyDescent="0.2">
      <c r="A1199" s="175" t="s">
        <v>388</v>
      </c>
      <c r="B1199" s="164" t="s">
        <v>539</v>
      </c>
      <c r="C1199" s="165" t="s">
        <v>203</v>
      </c>
      <c r="D1199" s="157">
        <v>41</v>
      </c>
      <c r="E1199" s="158">
        <v>3</v>
      </c>
      <c r="F1199" s="158">
        <v>1</v>
      </c>
      <c r="G1199" s="158">
        <v>12</v>
      </c>
      <c r="H1199" s="181">
        <f t="shared" si="126"/>
        <v>0.8</v>
      </c>
      <c r="I1199" s="221">
        <v>60388</v>
      </c>
      <c r="J1199" s="131">
        <v>50652</v>
      </c>
      <c r="K1199" s="131">
        <v>20951</v>
      </c>
      <c r="L1199" s="167">
        <f t="shared" si="127"/>
        <v>0.4136263128800442</v>
      </c>
      <c r="M1199" s="222">
        <v>36</v>
      </c>
      <c r="N1199" s="131">
        <v>9002</v>
      </c>
      <c r="O1199" s="184">
        <f t="shared" si="128"/>
        <v>0.15081253141229686</v>
      </c>
      <c r="P1199" s="159">
        <f t="shared" si="129"/>
        <v>60429</v>
      </c>
      <c r="Q1199" s="160">
        <f t="shared" si="130"/>
        <v>50691</v>
      </c>
      <c r="R1199" s="160">
        <f t="shared" si="131"/>
        <v>9014</v>
      </c>
      <c r="S1199" s="176">
        <f t="shared" si="132"/>
        <v>0.15097563018172683</v>
      </c>
      <c r="T1199" s="227"/>
    </row>
    <row r="1200" spans="1:20" x14ac:dyDescent="0.2">
      <c r="A1200" s="175" t="s">
        <v>388</v>
      </c>
      <c r="B1200" s="164" t="s">
        <v>204</v>
      </c>
      <c r="C1200" s="165" t="s">
        <v>205</v>
      </c>
      <c r="D1200" s="157">
        <v>15</v>
      </c>
      <c r="E1200" s="158">
        <v>2</v>
      </c>
      <c r="F1200" s="158">
        <v>2</v>
      </c>
      <c r="G1200" s="158">
        <v>7</v>
      </c>
      <c r="H1200" s="181">
        <f t="shared" si="126"/>
        <v>0.77777777777777779</v>
      </c>
      <c r="I1200" s="221">
        <v>3107</v>
      </c>
      <c r="J1200" s="131">
        <v>1525</v>
      </c>
      <c r="K1200" s="131">
        <v>225</v>
      </c>
      <c r="L1200" s="167">
        <f t="shared" si="127"/>
        <v>0.14754098360655737</v>
      </c>
      <c r="M1200" s="222">
        <v>27</v>
      </c>
      <c r="N1200" s="131">
        <v>1495</v>
      </c>
      <c r="O1200" s="184">
        <f t="shared" si="128"/>
        <v>0.49064653757794552</v>
      </c>
      <c r="P1200" s="159">
        <f t="shared" si="129"/>
        <v>3122</v>
      </c>
      <c r="Q1200" s="160">
        <f t="shared" si="130"/>
        <v>1554</v>
      </c>
      <c r="R1200" s="160">
        <f t="shared" si="131"/>
        <v>1502</v>
      </c>
      <c r="S1200" s="176">
        <f t="shared" si="132"/>
        <v>0.49149214659685864</v>
      </c>
      <c r="T1200" s="227"/>
    </row>
    <row r="1201" spans="1:20" ht="29" x14ac:dyDescent="0.2">
      <c r="A1201" s="175" t="s">
        <v>388</v>
      </c>
      <c r="B1201" s="164" t="s">
        <v>209</v>
      </c>
      <c r="C1201" s="165" t="s">
        <v>211</v>
      </c>
      <c r="D1201" s="157">
        <v>17</v>
      </c>
      <c r="E1201" s="158">
        <v>6</v>
      </c>
      <c r="F1201" s="158">
        <v>6</v>
      </c>
      <c r="G1201" s="158">
        <v>6</v>
      </c>
      <c r="H1201" s="181">
        <f t="shared" si="126"/>
        <v>0.5</v>
      </c>
      <c r="I1201" s="221">
        <v>25421</v>
      </c>
      <c r="J1201" s="131">
        <v>18746</v>
      </c>
      <c r="K1201" s="131">
        <v>8549</v>
      </c>
      <c r="L1201" s="167">
        <f t="shared" si="127"/>
        <v>0.45604395604395603</v>
      </c>
      <c r="M1201" s="222">
        <v>264</v>
      </c>
      <c r="N1201" s="131">
        <v>5886</v>
      </c>
      <c r="O1201" s="184">
        <f t="shared" si="128"/>
        <v>0.23642352185089974</v>
      </c>
      <c r="P1201" s="159">
        <f t="shared" si="129"/>
        <v>25438</v>
      </c>
      <c r="Q1201" s="160">
        <f t="shared" si="130"/>
        <v>19016</v>
      </c>
      <c r="R1201" s="160">
        <f t="shared" si="131"/>
        <v>5892</v>
      </c>
      <c r="S1201" s="176">
        <f t="shared" si="132"/>
        <v>0.23655050586157059</v>
      </c>
      <c r="T1201" s="227"/>
    </row>
    <row r="1202" spans="1:20" x14ac:dyDescent="0.2">
      <c r="A1202" s="175" t="s">
        <v>388</v>
      </c>
      <c r="B1202" s="164" t="s">
        <v>212</v>
      </c>
      <c r="C1202" s="165" t="s">
        <v>214</v>
      </c>
      <c r="D1202" s="157">
        <v>844</v>
      </c>
      <c r="E1202" s="158">
        <v>790</v>
      </c>
      <c r="F1202" s="158">
        <v>760</v>
      </c>
      <c r="G1202" s="158">
        <v>9</v>
      </c>
      <c r="H1202" s="181">
        <f t="shared" si="126"/>
        <v>1.1264080100125156E-2</v>
      </c>
      <c r="I1202" s="221">
        <v>25196</v>
      </c>
      <c r="J1202" s="131">
        <v>24282</v>
      </c>
      <c r="K1202" s="131">
        <v>23455</v>
      </c>
      <c r="L1202" s="167">
        <f t="shared" si="127"/>
        <v>0.96594184992998933</v>
      </c>
      <c r="M1202" s="222">
        <v>57</v>
      </c>
      <c r="N1202" s="131">
        <v>283</v>
      </c>
      <c r="O1202" s="184">
        <f t="shared" si="128"/>
        <v>1.1493786045000407E-2</v>
      </c>
      <c r="P1202" s="159">
        <f t="shared" si="129"/>
        <v>26040</v>
      </c>
      <c r="Q1202" s="160">
        <f t="shared" si="130"/>
        <v>25129</v>
      </c>
      <c r="R1202" s="160">
        <f t="shared" si="131"/>
        <v>292</v>
      </c>
      <c r="S1202" s="176">
        <f t="shared" si="132"/>
        <v>1.1486566224774793E-2</v>
      </c>
      <c r="T1202" s="227"/>
    </row>
    <row r="1203" spans="1:20" x14ac:dyDescent="0.2">
      <c r="A1203" s="175" t="s">
        <v>388</v>
      </c>
      <c r="B1203" s="164" t="s">
        <v>217</v>
      </c>
      <c r="C1203" s="165" t="s">
        <v>218</v>
      </c>
      <c r="D1203" s="157">
        <v>0</v>
      </c>
      <c r="E1203" s="158">
        <v>0</v>
      </c>
      <c r="F1203" s="158">
        <v>0</v>
      </c>
      <c r="G1203" s="158">
        <v>0</v>
      </c>
      <c r="H1203" s="181" t="str">
        <f t="shared" si="126"/>
        <v/>
      </c>
      <c r="I1203" s="221">
        <v>1</v>
      </c>
      <c r="J1203" s="131">
        <v>0</v>
      </c>
      <c r="K1203" s="131">
        <v>0</v>
      </c>
      <c r="L1203" s="167" t="str">
        <f t="shared" si="127"/>
        <v/>
      </c>
      <c r="M1203" s="222">
        <v>0</v>
      </c>
      <c r="N1203" s="131">
        <v>0</v>
      </c>
      <c r="O1203" s="184" t="str">
        <f t="shared" si="128"/>
        <v/>
      </c>
      <c r="P1203" s="159">
        <f t="shared" si="129"/>
        <v>1</v>
      </c>
      <c r="Q1203" s="160" t="str">
        <f t="shared" si="130"/>
        <v/>
      </c>
      <c r="R1203" s="160" t="str">
        <f t="shared" si="131"/>
        <v/>
      </c>
      <c r="S1203" s="176" t="str">
        <f t="shared" si="132"/>
        <v/>
      </c>
      <c r="T1203" s="227"/>
    </row>
    <row r="1204" spans="1:20" x14ac:dyDescent="0.2">
      <c r="A1204" s="175" t="s">
        <v>388</v>
      </c>
      <c r="B1204" s="164" t="s">
        <v>217</v>
      </c>
      <c r="C1204" s="165" t="s">
        <v>220</v>
      </c>
      <c r="D1204" s="157">
        <v>2</v>
      </c>
      <c r="E1204" s="158">
        <v>1</v>
      </c>
      <c r="F1204" s="158">
        <v>1</v>
      </c>
      <c r="G1204" s="158">
        <v>0</v>
      </c>
      <c r="H1204" s="181">
        <f t="shared" si="126"/>
        <v>0</v>
      </c>
      <c r="I1204" s="221">
        <v>1675</v>
      </c>
      <c r="J1204" s="131">
        <v>1607</v>
      </c>
      <c r="K1204" s="131">
        <v>1566</v>
      </c>
      <c r="L1204" s="167">
        <f t="shared" si="127"/>
        <v>0.97448662103298067</v>
      </c>
      <c r="M1204" s="222">
        <v>5</v>
      </c>
      <c r="N1204" s="131">
        <v>21</v>
      </c>
      <c r="O1204" s="184">
        <f t="shared" si="128"/>
        <v>1.2859767299448868E-2</v>
      </c>
      <c r="P1204" s="159">
        <f t="shared" si="129"/>
        <v>1677</v>
      </c>
      <c r="Q1204" s="160">
        <f t="shared" si="130"/>
        <v>1613</v>
      </c>
      <c r="R1204" s="160">
        <f t="shared" si="131"/>
        <v>21</v>
      </c>
      <c r="S1204" s="176">
        <f t="shared" si="132"/>
        <v>1.2851897184822521E-2</v>
      </c>
      <c r="T1204" s="227"/>
    </row>
    <row r="1205" spans="1:20" x14ac:dyDescent="0.2">
      <c r="A1205" s="175" t="s">
        <v>388</v>
      </c>
      <c r="B1205" s="164" t="s">
        <v>217</v>
      </c>
      <c r="C1205" s="165" t="s">
        <v>221</v>
      </c>
      <c r="D1205" s="157">
        <v>10</v>
      </c>
      <c r="E1205" s="158">
        <v>6</v>
      </c>
      <c r="F1205" s="158">
        <v>4</v>
      </c>
      <c r="G1205" s="158">
        <v>1</v>
      </c>
      <c r="H1205" s="181">
        <f t="shared" si="126"/>
        <v>0.14285714285714285</v>
      </c>
      <c r="I1205" s="221">
        <v>2803</v>
      </c>
      <c r="J1205" s="131">
        <v>2701</v>
      </c>
      <c r="K1205" s="131">
        <v>2642</v>
      </c>
      <c r="L1205" s="167">
        <f t="shared" si="127"/>
        <v>0.97815623843021104</v>
      </c>
      <c r="M1205" s="222">
        <v>9</v>
      </c>
      <c r="N1205" s="131">
        <v>30</v>
      </c>
      <c r="O1205" s="184">
        <f t="shared" si="128"/>
        <v>1.0948905109489052E-2</v>
      </c>
      <c r="P1205" s="159">
        <f t="shared" si="129"/>
        <v>2813</v>
      </c>
      <c r="Q1205" s="160">
        <f t="shared" si="130"/>
        <v>2716</v>
      </c>
      <c r="R1205" s="160">
        <f t="shared" si="131"/>
        <v>31</v>
      </c>
      <c r="S1205" s="176">
        <f t="shared" si="132"/>
        <v>1.1285038223516564E-2</v>
      </c>
      <c r="T1205" s="227"/>
    </row>
    <row r="1206" spans="1:20" ht="29" x14ac:dyDescent="0.2">
      <c r="A1206" s="175" t="s">
        <v>388</v>
      </c>
      <c r="B1206" s="164" t="s">
        <v>217</v>
      </c>
      <c r="C1206" s="165" t="s">
        <v>222</v>
      </c>
      <c r="D1206" s="157">
        <v>5</v>
      </c>
      <c r="E1206" s="158">
        <v>0</v>
      </c>
      <c r="F1206" s="158">
        <v>1</v>
      </c>
      <c r="G1206" s="158">
        <v>0</v>
      </c>
      <c r="H1206" s="181" t="str">
        <f t="shared" si="126"/>
        <v/>
      </c>
      <c r="I1206" s="221">
        <v>4058</v>
      </c>
      <c r="J1206" s="131">
        <v>3822</v>
      </c>
      <c r="K1206" s="131">
        <v>3743</v>
      </c>
      <c r="L1206" s="167">
        <f t="shared" si="127"/>
        <v>0.9793301936159079</v>
      </c>
      <c r="M1206" s="222">
        <v>6</v>
      </c>
      <c r="N1206" s="131">
        <v>44</v>
      </c>
      <c r="O1206" s="184">
        <f t="shared" si="128"/>
        <v>1.1363636363636364E-2</v>
      </c>
      <c r="P1206" s="159">
        <f t="shared" si="129"/>
        <v>4063</v>
      </c>
      <c r="Q1206" s="160">
        <f t="shared" si="130"/>
        <v>3828</v>
      </c>
      <c r="R1206" s="160">
        <f t="shared" si="131"/>
        <v>44</v>
      </c>
      <c r="S1206" s="176">
        <f t="shared" si="132"/>
        <v>1.1363636363636364E-2</v>
      </c>
      <c r="T1206" s="227"/>
    </row>
    <row r="1207" spans="1:20" x14ac:dyDescent="0.2">
      <c r="A1207" s="175" t="s">
        <v>388</v>
      </c>
      <c r="B1207" s="164" t="s">
        <v>217</v>
      </c>
      <c r="C1207" s="165" t="s">
        <v>223</v>
      </c>
      <c r="D1207" s="157">
        <v>10</v>
      </c>
      <c r="E1207" s="158">
        <v>3</v>
      </c>
      <c r="F1207" s="158">
        <v>3</v>
      </c>
      <c r="G1207" s="158">
        <v>0</v>
      </c>
      <c r="H1207" s="181">
        <f t="shared" si="126"/>
        <v>0</v>
      </c>
      <c r="I1207" s="221">
        <v>3006</v>
      </c>
      <c r="J1207" s="131">
        <v>2687</v>
      </c>
      <c r="K1207" s="131">
        <v>2617</v>
      </c>
      <c r="L1207" s="167">
        <f t="shared" si="127"/>
        <v>0.97394864160774097</v>
      </c>
      <c r="M1207" s="222">
        <v>20</v>
      </c>
      <c r="N1207" s="131">
        <v>53</v>
      </c>
      <c r="O1207" s="184">
        <f t="shared" si="128"/>
        <v>1.9202898550724639E-2</v>
      </c>
      <c r="P1207" s="159">
        <f t="shared" si="129"/>
        <v>3016</v>
      </c>
      <c r="Q1207" s="160">
        <f t="shared" si="130"/>
        <v>2710</v>
      </c>
      <c r="R1207" s="160">
        <f t="shared" si="131"/>
        <v>53</v>
      </c>
      <c r="S1207" s="176">
        <f t="shared" si="132"/>
        <v>1.9182048498009412E-2</v>
      </c>
      <c r="T1207" s="227"/>
    </row>
    <row r="1208" spans="1:20" x14ac:dyDescent="0.2">
      <c r="A1208" s="175" t="s">
        <v>388</v>
      </c>
      <c r="B1208" s="164" t="s">
        <v>226</v>
      </c>
      <c r="C1208" s="165" t="s">
        <v>227</v>
      </c>
      <c r="D1208" s="157">
        <v>0</v>
      </c>
      <c r="E1208" s="158">
        <v>0</v>
      </c>
      <c r="F1208" s="158">
        <v>0</v>
      </c>
      <c r="G1208" s="158">
        <v>0</v>
      </c>
      <c r="H1208" s="181" t="str">
        <f t="shared" si="126"/>
        <v/>
      </c>
      <c r="I1208" s="221">
        <v>9</v>
      </c>
      <c r="J1208" s="131">
        <v>8</v>
      </c>
      <c r="K1208" s="131">
        <v>2</v>
      </c>
      <c r="L1208" s="167">
        <f t="shared" si="127"/>
        <v>0.25</v>
      </c>
      <c r="M1208" s="222">
        <v>0</v>
      </c>
      <c r="N1208" s="131">
        <v>0</v>
      </c>
      <c r="O1208" s="184">
        <f t="shared" si="128"/>
        <v>0</v>
      </c>
      <c r="P1208" s="159">
        <f t="shared" si="129"/>
        <v>9</v>
      </c>
      <c r="Q1208" s="160">
        <f t="shared" si="130"/>
        <v>8</v>
      </c>
      <c r="R1208" s="160" t="str">
        <f t="shared" si="131"/>
        <v/>
      </c>
      <c r="S1208" s="176" t="str">
        <f t="shared" si="132"/>
        <v/>
      </c>
      <c r="T1208" s="227"/>
    </row>
    <row r="1209" spans="1:20" x14ac:dyDescent="0.2">
      <c r="A1209" s="175" t="s">
        <v>388</v>
      </c>
      <c r="B1209" s="164" t="s">
        <v>528</v>
      </c>
      <c r="C1209" s="165" t="s">
        <v>228</v>
      </c>
      <c r="D1209" s="157">
        <v>0</v>
      </c>
      <c r="E1209" s="158">
        <v>0</v>
      </c>
      <c r="F1209" s="158">
        <v>0</v>
      </c>
      <c r="G1209" s="158">
        <v>0</v>
      </c>
      <c r="H1209" s="181" t="str">
        <f t="shared" si="126"/>
        <v/>
      </c>
      <c r="I1209" s="221">
        <v>4594</v>
      </c>
      <c r="J1209" s="131">
        <v>3776</v>
      </c>
      <c r="K1209" s="131">
        <v>1509</v>
      </c>
      <c r="L1209" s="167">
        <f t="shared" si="127"/>
        <v>0.3996292372881356</v>
      </c>
      <c r="M1209" s="222">
        <v>31</v>
      </c>
      <c r="N1209" s="131">
        <v>631</v>
      </c>
      <c r="O1209" s="184">
        <f t="shared" si="128"/>
        <v>0.14218116268589454</v>
      </c>
      <c r="P1209" s="159">
        <f t="shared" si="129"/>
        <v>4594</v>
      </c>
      <c r="Q1209" s="160">
        <f t="shared" si="130"/>
        <v>3807</v>
      </c>
      <c r="R1209" s="160">
        <f t="shared" si="131"/>
        <v>631</v>
      </c>
      <c r="S1209" s="176">
        <f t="shared" si="132"/>
        <v>0.14218116268589454</v>
      </c>
      <c r="T1209" s="227"/>
    </row>
    <row r="1210" spans="1:20" x14ac:dyDescent="0.2">
      <c r="A1210" s="175" t="s">
        <v>388</v>
      </c>
      <c r="B1210" s="164" t="s">
        <v>528</v>
      </c>
      <c r="C1210" s="165" t="s">
        <v>229</v>
      </c>
      <c r="D1210" s="157">
        <v>0</v>
      </c>
      <c r="E1210" s="158">
        <v>0</v>
      </c>
      <c r="F1210" s="158">
        <v>0</v>
      </c>
      <c r="G1210" s="158">
        <v>0</v>
      </c>
      <c r="H1210" s="181" t="str">
        <f t="shared" si="126"/>
        <v/>
      </c>
      <c r="I1210" s="221">
        <v>36</v>
      </c>
      <c r="J1210" s="131">
        <v>25</v>
      </c>
      <c r="K1210" s="131">
        <v>7</v>
      </c>
      <c r="L1210" s="167">
        <f t="shared" si="127"/>
        <v>0.28000000000000003</v>
      </c>
      <c r="M1210" s="222">
        <v>0</v>
      </c>
      <c r="N1210" s="131">
        <v>7</v>
      </c>
      <c r="O1210" s="184">
        <f t="shared" si="128"/>
        <v>0.21875</v>
      </c>
      <c r="P1210" s="159">
        <f t="shared" si="129"/>
        <v>36</v>
      </c>
      <c r="Q1210" s="160">
        <f t="shared" si="130"/>
        <v>25</v>
      </c>
      <c r="R1210" s="160">
        <f t="shared" si="131"/>
        <v>7</v>
      </c>
      <c r="S1210" s="176">
        <f t="shared" si="132"/>
        <v>0.21875</v>
      </c>
      <c r="T1210" s="227"/>
    </row>
    <row r="1211" spans="1:20" x14ac:dyDescent="0.2">
      <c r="A1211" s="175" t="s">
        <v>388</v>
      </c>
      <c r="B1211" s="164" t="s">
        <v>231</v>
      </c>
      <c r="C1211" s="165" t="s">
        <v>232</v>
      </c>
      <c r="D1211" s="157">
        <v>0</v>
      </c>
      <c r="E1211" s="158">
        <v>0</v>
      </c>
      <c r="F1211" s="158">
        <v>0</v>
      </c>
      <c r="G1211" s="158">
        <v>0</v>
      </c>
      <c r="H1211" s="181" t="str">
        <f t="shared" si="126"/>
        <v/>
      </c>
      <c r="I1211" s="186">
        <v>1043</v>
      </c>
      <c r="J1211" s="27">
        <v>803</v>
      </c>
      <c r="K1211" s="27">
        <v>322</v>
      </c>
      <c r="L1211" s="167">
        <f t="shared" si="127"/>
        <v>0.40099626400996263</v>
      </c>
      <c r="M1211" s="187">
        <v>0</v>
      </c>
      <c r="N1211" s="27">
        <v>226</v>
      </c>
      <c r="O1211" s="184">
        <f t="shared" si="128"/>
        <v>0.2196307094266278</v>
      </c>
      <c r="P1211" s="159">
        <f t="shared" si="129"/>
        <v>1043</v>
      </c>
      <c r="Q1211" s="160">
        <f t="shared" si="130"/>
        <v>803</v>
      </c>
      <c r="R1211" s="160">
        <f t="shared" si="131"/>
        <v>226</v>
      </c>
      <c r="S1211" s="176">
        <f t="shared" si="132"/>
        <v>0.2196307094266278</v>
      </c>
      <c r="T1211" s="227"/>
    </row>
    <row r="1212" spans="1:20" x14ac:dyDescent="0.2">
      <c r="A1212" s="175" t="s">
        <v>421</v>
      </c>
      <c r="B1212" s="164" t="s">
        <v>8</v>
      </c>
      <c r="C1212" s="165" t="s">
        <v>9</v>
      </c>
      <c r="D1212" s="157"/>
      <c r="E1212" s="158"/>
      <c r="F1212" s="158"/>
      <c r="G1212" s="158"/>
      <c r="H1212" s="181" t="str">
        <f t="shared" si="126"/>
        <v/>
      </c>
      <c r="I1212" s="186">
        <v>313</v>
      </c>
      <c r="J1212" s="27">
        <v>276</v>
      </c>
      <c r="K1212" s="27">
        <v>33</v>
      </c>
      <c r="L1212" s="167">
        <f t="shared" si="127"/>
        <v>0.11956521739130435</v>
      </c>
      <c r="M1212" s="187">
        <v>2</v>
      </c>
      <c r="N1212" s="27">
        <v>37</v>
      </c>
      <c r="O1212" s="184">
        <f t="shared" si="128"/>
        <v>0.11746031746031746</v>
      </c>
      <c r="P1212" s="159">
        <f t="shared" si="129"/>
        <v>313</v>
      </c>
      <c r="Q1212" s="160">
        <f t="shared" si="130"/>
        <v>278</v>
      </c>
      <c r="R1212" s="160">
        <f t="shared" si="131"/>
        <v>37</v>
      </c>
      <c r="S1212" s="176">
        <f t="shared" si="132"/>
        <v>0.11746031746031746</v>
      </c>
      <c r="T1212" s="227"/>
    </row>
    <row r="1213" spans="1:20" x14ac:dyDescent="0.2">
      <c r="A1213" s="175" t="s">
        <v>421</v>
      </c>
      <c r="B1213" s="164" t="s">
        <v>40</v>
      </c>
      <c r="C1213" s="165" t="s">
        <v>41</v>
      </c>
      <c r="D1213" s="157"/>
      <c r="E1213" s="158"/>
      <c r="F1213" s="158"/>
      <c r="G1213" s="158"/>
      <c r="H1213" s="181" t="str">
        <f t="shared" si="126"/>
        <v/>
      </c>
      <c r="I1213" s="186">
        <v>9369</v>
      </c>
      <c r="J1213" s="27">
        <v>8897</v>
      </c>
      <c r="K1213" s="27">
        <v>1388</v>
      </c>
      <c r="L1213" s="167">
        <f t="shared" si="127"/>
        <v>0.15600764302573902</v>
      </c>
      <c r="M1213" s="187">
        <v>0</v>
      </c>
      <c r="N1213" s="27">
        <v>472</v>
      </c>
      <c r="O1213" s="184">
        <f t="shared" si="128"/>
        <v>5.0378909168534526E-2</v>
      </c>
      <c r="P1213" s="159">
        <f t="shared" si="129"/>
        <v>9369</v>
      </c>
      <c r="Q1213" s="160">
        <f t="shared" si="130"/>
        <v>8897</v>
      </c>
      <c r="R1213" s="160">
        <f t="shared" si="131"/>
        <v>472</v>
      </c>
      <c r="S1213" s="176">
        <f t="shared" si="132"/>
        <v>5.0378909168534526E-2</v>
      </c>
      <c r="T1213" s="227"/>
    </row>
    <row r="1214" spans="1:20" ht="29" x14ac:dyDescent="0.2">
      <c r="A1214" s="175" t="s">
        <v>421</v>
      </c>
      <c r="B1214" s="164" t="s">
        <v>40</v>
      </c>
      <c r="C1214" s="165" t="s">
        <v>43</v>
      </c>
      <c r="D1214" s="157"/>
      <c r="E1214" s="158"/>
      <c r="F1214" s="158"/>
      <c r="G1214" s="158"/>
      <c r="H1214" s="181" t="str">
        <f t="shared" si="126"/>
        <v/>
      </c>
      <c r="I1214" s="186">
        <v>4858</v>
      </c>
      <c r="J1214" s="27">
        <v>4561</v>
      </c>
      <c r="K1214" s="27">
        <v>764</v>
      </c>
      <c r="L1214" s="167">
        <f t="shared" si="127"/>
        <v>0.16750712563034423</v>
      </c>
      <c r="M1214" s="187">
        <v>0</v>
      </c>
      <c r="N1214" s="27">
        <v>297</v>
      </c>
      <c r="O1214" s="184">
        <f t="shared" si="128"/>
        <v>6.1136270069987647E-2</v>
      </c>
      <c r="P1214" s="159">
        <f t="shared" si="129"/>
        <v>4858</v>
      </c>
      <c r="Q1214" s="160">
        <f t="shared" si="130"/>
        <v>4561</v>
      </c>
      <c r="R1214" s="160">
        <f t="shared" si="131"/>
        <v>297</v>
      </c>
      <c r="S1214" s="176">
        <f t="shared" si="132"/>
        <v>6.1136270069987647E-2</v>
      </c>
      <c r="T1214" s="227"/>
    </row>
    <row r="1215" spans="1:20" x14ac:dyDescent="0.2">
      <c r="A1215" s="175" t="s">
        <v>421</v>
      </c>
      <c r="B1215" s="164" t="s">
        <v>40</v>
      </c>
      <c r="C1215" s="165" t="s">
        <v>44</v>
      </c>
      <c r="D1215" s="157"/>
      <c r="E1215" s="158"/>
      <c r="F1215" s="158"/>
      <c r="G1215" s="158"/>
      <c r="H1215" s="181" t="str">
        <f t="shared" si="126"/>
        <v/>
      </c>
      <c r="I1215" s="186">
        <v>9477</v>
      </c>
      <c r="J1215" s="27">
        <v>8828</v>
      </c>
      <c r="K1215" s="27">
        <v>2214</v>
      </c>
      <c r="L1215" s="167">
        <f t="shared" si="127"/>
        <v>0.25079293158133215</v>
      </c>
      <c r="M1215" s="187">
        <v>0</v>
      </c>
      <c r="N1215" s="27">
        <v>649</v>
      </c>
      <c r="O1215" s="184">
        <f t="shared" si="128"/>
        <v>6.8481587000105523E-2</v>
      </c>
      <c r="P1215" s="159">
        <f t="shared" si="129"/>
        <v>9477</v>
      </c>
      <c r="Q1215" s="160">
        <f t="shared" si="130"/>
        <v>8828</v>
      </c>
      <c r="R1215" s="160">
        <f t="shared" si="131"/>
        <v>649</v>
      </c>
      <c r="S1215" s="176">
        <f t="shared" si="132"/>
        <v>6.8481587000105523E-2</v>
      </c>
      <c r="T1215" s="227"/>
    </row>
    <row r="1216" spans="1:20" x14ac:dyDescent="0.2">
      <c r="A1216" s="175" t="s">
        <v>421</v>
      </c>
      <c r="B1216" s="164" t="s">
        <v>53</v>
      </c>
      <c r="C1216" s="165" t="s">
        <v>54</v>
      </c>
      <c r="D1216" s="157"/>
      <c r="E1216" s="158"/>
      <c r="F1216" s="158"/>
      <c r="G1216" s="158"/>
      <c r="H1216" s="181" t="str">
        <f t="shared" si="126"/>
        <v/>
      </c>
      <c r="I1216" s="186">
        <v>6</v>
      </c>
      <c r="J1216" s="27">
        <v>6</v>
      </c>
      <c r="K1216" s="27">
        <v>0</v>
      </c>
      <c r="L1216" s="167">
        <f t="shared" si="127"/>
        <v>0</v>
      </c>
      <c r="M1216" s="187">
        <v>0</v>
      </c>
      <c r="N1216" s="27">
        <v>0</v>
      </c>
      <c r="O1216" s="184">
        <f t="shared" si="128"/>
        <v>0</v>
      </c>
      <c r="P1216" s="159">
        <f t="shared" si="129"/>
        <v>6</v>
      </c>
      <c r="Q1216" s="160">
        <f t="shared" si="130"/>
        <v>6</v>
      </c>
      <c r="R1216" s="160" t="str">
        <f t="shared" si="131"/>
        <v/>
      </c>
      <c r="S1216" s="176" t="str">
        <f t="shared" si="132"/>
        <v/>
      </c>
      <c r="T1216" s="227"/>
    </row>
    <row r="1217" spans="1:20" x14ac:dyDescent="0.2">
      <c r="A1217" s="175" t="s">
        <v>421</v>
      </c>
      <c r="B1217" s="164" t="s">
        <v>81</v>
      </c>
      <c r="C1217" s="165" t="s">
        <v>435</v>
      </c>
      <c r="D1217" s="157"/>
      <c r="E1217" s="158"/>
      <c r="F1217" s="158"/>
      <c r="G1217" s="158"/>
      <c r="H1217" s="181" t="str">
        <f t="shared" si="126"/>
        <v/>
      </c>
      <c r="I1217" s="186">
        <v>4287</v>
      </c>
      <c r="J1217" s="27">
        <v>1607</v>
      </c>
      <c r="K1217" s="27">
        <v>559</v>
      </c>
      <c r="L1217" s="167">
        <f t="shared" si="127"/>
        <v>0.34785314250155569</v>
      </c>
      <c r="M1217" s="187">
        <v>2</v>
      </c>
      <c r="N1217" s="27">
        <v>2680</v>
      </c>
      <c r="O1217" s="184">
        <f t="shared" si="128"/>
        <v>0.62485427838657026</v>
      </c>
      <c r="P1217" s="159">
        <f t="shared" si="129"/>
        <v>4287</v>
      </c>
      <c r="Q1217" s="160">
        <f t="shared" si="130"/>
        <v>1609</v>
      </c>
      <c r="R1217" s="160">
        <f t="shared" si="131"/>
        <v>2680</v>
      </c>
      <c r="S1217" s="176">
        <f t="shared" si="132"/>
        <v>0.62485427838657026</v>
      </c>
      <c r="T1217" s="227"/>
    </row>
    <row r="1218" spans="1:20" x14ac:dyDescent="0.2">
      <c r="A1218" s="175" t="s">
        <v>421</v>
      </c>
      <c r="B1218" s="164" t="s">
        <v>96</v>
      </c>
      <c r="C1218" s="165" t="s">
        <v>97</v>
      </c>
      <c r="D1218" s="157"/>
      <c r="E1218" s="158"/>
      <c r="F1218" s="158"/>
      <c r="G1218" s="158"/>
      <c r="H1218" s="181" t="str">
        <f t="shared" ref="H1218:H1275" si="133">IF((E1218+G1218)&lt;&gt;0,G1218/(E1218+G1218),"")</f>
        <v/>
      </c>
      <c r="I1218" s="186">
        <v>20939</v>
      </c>
      <c r="J1218" s="27">
        <v>18153</v>
      </c>
      <c r="K1218" s="27">
        <v>3088</v>
      </c>
      <c r="L1218" s="167">
        <f t="shared" ref="L1218:L1275" si="134">IF(J1218&lt;&gt;0,K1218/J1218,"")</f>
        <v>0.17010962375364955</v>
      </c>
      <c r="M1218" s="187">
        <v>3</v>
      </c>
      <c r="N1218" s="27">
        <v>2786</v>
      </c>
      <c r="O1218" s="184">
        <f t="shared" ref="O1218:O1275" si="135">IF((J1218+M1218+N1218)&lt;&gt;0,N1218/(J1218+M1218+N1218),"")</f>
        <v>0.13303409416483622</v>
      </c>
      <c r="P1218" s="159">
        <f t="shared" ref="P1218:P1275" si="136">IF(SUM(D1218,I1218)&gt;0,SUM(D1218,I1218),"")</f>
        <v>20939</v>
      </c>
      <c r="Q1218" s="160">
        <f t="shared" ref="Q1218:Q1275" si="137">IF(SUM(E1218,J1218, M1218)&gt;0,SUM(E1218,J1218, M1218),"")</f>
        <v>18156</v>
      </c>
      <c r="R1218" s="160">
        <f t="shared" ref="R1218:R1275" si="138">IF(SUM(G1218,N1218)&gt;0,SUM(G1218,N1218),"")</f>
        <v>2786</v>
      </c>
      <c r="S1218" s="176">
        <f t="shared" ref="S1218:S1275" si="139">IFERROR(IF((Q1218+R1218)&lt;&gt;0,R1218/(Q1218+R1218),""),"")</f>
        <v>0.13303409416483622</v>
      </c>
      <c r="T1218" s="227"/>
    </row>
    <row r="1219" spans="1:20" x14ac:dyDescent="0.2">
      <c r="A1219" s="175" t="s">
        <v>421</v>
      </c>
      <c r="B1219" s="164" t="s">
        <v>105</v>
      </c>
      <c r="C1219" s="165" t="s">
        <v>552</v>
      </c>
      <c r="D1219" s="157"/>
      <c r="E1219" s="158"/>
      <c r="F1219" s="158"/>
      <c r="G1219" s="158"/>
      <c r="H1219" s="181" t="str">
        <f t="shared" si="133"/>
        <v/>
      </c>
      <c r="I1219" s="186">
        <v>1</v>
      </c>
      <c r="J1219" s="27">
        <v>1</v>
      </c>
      <c r="K1219" s="27">
        <v>1</v>
      </c>
      <c r="L1219" s="167">
        <f t="shared" si="134"/>
        <v>1</v>
      </c>
      <c r="M1219" s="187">
        <v>0</v>
      </c>
      <c r="N1219" s="27">
        <v>0</v>
      </c>
      <c r="O1219" s="184">
        <f t="shared" si="135"/>
        <v>0</v>
      </c>
      <c r="P1219" s="159">
        <f t="shared" si="136"/>
        <v>1</v>
      </c>
      <c r="Q1219" s="160">
        <f t="shared" si="137"/>
        <v>1</v>
      </c>
      <c r="R1219" s="160" t="str">
        <f t="shared" si="138"/>
        <v/>
      </c>
      <c r="S1219" s="176" t="str">
        <f t="shared" si="139"/>
        <v/>
      </c>
      <c r="T1219" s="227"/>
    </row>
    <row r="1220" spans="1:20" x14ac:dyDescent="0.2">
      <c r="A1220" s="175" t="s">
        <v>421</v>
      </c>
      <c r="B1220" s="164" t="s">
        <v>112</v>
      </c>
      <c r="C1220" s="165" t="s">
        <v>538</v>
      </c>
      <c r="D1220" s="157"/>
      <c r="E1220" s="158"/>
      <c r="F1220" s="158"/>
      <c r="G1220" s="158"/>
      <c r="H1220" s="181" t="str">
        <f t="shared" si="133"/>
        <v/>
      </c>
      <c r="I1220" s="186">
        <v>3145</v>
      </c>
      <c r="J1220" s="27">
        <v>1395</v>
      </c>
      <c r="K1220" s="27">
        <v>299</v>
      </c>
      <c r="L1220" s="167">
        <f t="shared" si="134"/>
        <v>0.21433691756272402</v>
      </c>
      <c r="M1220" s="187">
        <v>34</v>
      </c>
      <c r="N1220" s="27">
        <v>1750</v>
      </c>
      <c r="O1220" s="184">
        <f t="shared" si="135"/>
        <v>0.55048757470902798</v>
      </c>
      <c r="P1220" s="159">
        <f t="shared" si="136"/>
        <v>3145</v>
      </c>
      <c r="Q1220" s="160">
        <f t="shared" si="137"/>
        <v>1429</v>
      </c>
      <c r="R1220" s="160">
        <f t="shared" si="138"/>
        <v>1750</v>
      </c>
      <c r="S1220" s="176">
        <f t="shared" si="139"/>
        <v>0.55048757470902798</v>
      </c>
      <c r="T1220" s="227"/>
    </row>
    <row r="1221" spans="1:20" x14ac:dyDescent="0.2">
      <c r="A1221" s="175" t="s">
        <v>421</v>
      </c>
      <c r="B1221" s="164" t="s">
        <v>119</v>
      </c>
      <c r="C1221" s="165" t="s">
        <v>119</v>
      </c>
      <c r="D1221" s="157"/>
      <c r="E1221" s="158"/>
      <c r="F1221" s="158"/>
      <c r="G1221" s="158"/>
      <c r="H1221" s="181" t="str">
        <f t="shared" si="133"/>
        <v/>
      </c>
      <c r="I1221" s="186">
        <v>2186</v>
      </c>
      <c r="J1221" s="27">
        <v>1578</v>
      </c>
      <c r="K1221" s="27">
        <v>400</v>
      </c>
      <c r="L1221" s="167">
        <f t="shared" si="134"/>
        <v>0.25348542458808621</v>
      </c>
      <c r="M1221" s="187">
        <v>16</v>
      </c>
      <c r="N1221" s="27">
        <v>608</v>
      </c>
      <c r="O1221" s="184">
        <f t="shared" si="135"/>
        <v>0.27611262488646687</v>
      </c>
      <c r="P1221" s="159">
        <f t="shared" si="136"/>
        <v>2186</v>
      </c>
      <c r="Q1221" s="160">
        <f t="shared" si="137"/>
        <v>1594</v>
      </c>
      <c r="R1221" s="160">
        <f t="shared" si="138"/>
        <v>608</v>
      </c>
      <c r="S1221" s="176">
        <f t="shared" si="139"/>
        <v>0.27611262488646687</v>
      </c>
      <c r="T1221" s="227"/>
    </row>
    <row r="1222" spans="1:20" ht="29" x14ac:dyDescent="0.2">
      <c r="A1222" s="175" t="s">
        <v>421</v>
      </c>
      <c r="B1222" s="164" t="s">
        <v>166</v>
      </c>
      <c r="C1222" s="165" t="s">
        <v>168</v>
      </c>
      <c r="D1222" s="157"/>
      <c r="E1222" s="158"/>
      <c r="F1222" s="158"/>
      <c r="G1222" s="158"/>
      <c r="H1222" s="181" t="str">
        <f t="shared" si="133"/>
        <v/>
      </c>
      <c r="I1222" s="186">
        <v>424</v>
      </c>
      <c r="J1222" s="27">
        <v>364</v>
      </c>
      <c r="K1222" s="27">
        <v>286</v>
      </c>
      <c r="L1222" s="167">
        <f t="shared" si="134"/>
        <v>0.7857142857142857</v>
      </c>
      <c r="M1222" s="187">
        <v>5</v>
      </c>
      <c r="N1222" s="27">
        <v>60</v>
      </c>
      <c r="O1222" s="184">
        <f t="shared" si="135"/>
        <v>0.13986013986013987</v>
      </c>
      <c r="P1222" s="159">
        <f t="shared" si="136"/>
        <v>424</v>
      </c>
      <c r="Q1222" s="160">
        <f t="shared" si="137"/>
        <v>369</v>
      </c>
      <c r="R1222" s="160">
        <f t="shared" si="138"/>
        <v>60</v>
      </c>
      <c r="S1222" s="176">
        <f t="shared" si="139"/>
        <v>0.13986013986013987</v>
      </c>
      <c r="T1222" s="227"/>
    </row>
    <row r="1223" spans="1:20" x14ac:dyDescent="0.2">
      <c r="A1223" s="175" t="s">
        <v>421</v>
      </c>
      <c r="B1223" s="164" t="s">
        <v>180</v>
      </c>
      <c r="C1223" s="165" t="s">
        <v>182</v>
      </c>
      <c r="D1223" s="157"/>
      <c r="E1223" s="158"/>
      <c r="F1223" s="158"/>
      <c r="G1223" s="158"/>
      <c r="H1223" s="181" t="str">
        <f t="shared" si="133"/>
        <v/>
      </c>
      <c r="I1223" s="186">
        <v>4093</v>
      </c>
      <c r="J1223" s="27">
        <v>3662</v>
      </c>
      <c r="K1223" s="27">
        <v>1289</v>
      </c>
      <c r="L1223" s="167">
        <f t="shared" si="134"/>
        <v>0.35199344620425999</v>
      </c>
      <c r="M1223" s="187">
        <v>0</v>
      </c>
      <c r="N1223" s="27">
        <v>431</v>
      </c>
      <c r="O1223" s="184">
        <f t="shared" si="135"/>
        <v>0.10530173466894699</v>
      </c>
      <c r="P1223" s="159">
        <f t="shared" si="136"/>
        <v>4093</v>
      </c>
      <c r="Q1223" s="160">
        <f t="shared" si="137"/>
        <v>3662</v>
      </c>
      <c r="R1223" s="160">
        <f t="shared" si="138"/>
        <v>431</v>
      </c>
      <c r="S1223" s="176">
        <f t="shared" si="139"/>
        <v>0.10530173466894699</v>
      </c>
      <c r="T1223" s="227"/>
    </row>
    <row r="1224" spans="1:20" x14ac:dyDescent="0.2">
      <c r="A1224" s="175" t="s">
        <v>421</v>
      </c>
      <c r="B1224" s="164" t="s">
        <v>196</v>
      </c>
      <c r="C1224" s="165" t="s">
        <v>197</v>
      </c>
      <c r="D1224" s="157"/>
      <c r="E1224" s="158"/>
      <c r="F1224" s="158"/>
      <c r="G1224" s="158"/>
      <c r="H1224" s="181" t="str">
        <f t="shared" si="133"/>
        <v/>
      </c>
      <c r="I1224" s="186">
        <v>24871</v>
      </c>
      <c r="J1224" s="27">
        <v>22431</v>
      </c>
      <c r="K1224" s="27">
        <v>3328</v>
      </c>
      <c r="L1224" s="167">
        <f t="shared" si="134"/>
        <v>0.14836610048593465</v>
      </c>
      <c r="M1224" s="187">
        <v>50</v>
      </c>
      <c r="N1224" s="27">
        <v>2440</v>
      </c>
      <c r="O1224" s="184">
        <f t="shared" si="135"/>
        <v>9.7909393684041571E-2</v>
      </c>
      <c r="P1224" s="159">
        <f t="shared" si="136"/>
        <v>24871</v>
      </c>
      <c r="Q1224" s="160">
        <f t="shared" si="137"/>
        <v>22481</v>
      </c>
      <c r="R1224" s="160">
        <f t="shared" si="138"/>
        <v>2440</v>
      </c>
      <c r="S1224" s="176">
        <f t="shared" si="139"/>
        <v>9.7909393684041571E-2</v>
      </c>
      <c r="T1224" s="227"/>
    </row>
    <row r="1225" spans="1:20" x14ac:dyDescent="0.2">
      <c r="A1225" s="175" t="s">
        <v>421</v>
      </c>
      <c r="B1225" s="164" t="s">
        <v>539</v>
      </c>
      <c r="C1225" s="165" t="s">
        <v>202</v>
      </c>
      <c r="D1225" s="157"/>
      <c r="E1225" s="158"/>
      <c r="F1225" s="158"/>
      <c r="G1225" s="158"/>
      <c r="H1225" s="181" t="str">
        <f t="shared" si="133"/>
        <v/>
      </c>
      <c r="I1225" s="186">
        <v>3989</v>
      </c>
      <c r="J1225" s="27">
        <v>2839</v>
      </c>
      <c r="K1225" s="27">
        <v>1233</v>
      </c>
      <c r="L1225" s="167">
        <f t="shared" si="134"/>
        <v>0.43430785487847834</v>
      </c>
      <c r="M1225" s="187">
        <v>960</v>
      </c>
      <c r="N1225" s="27">
        <v>1150</v>
      </c>
      <c r="O1225" s="184">
        <f t="shared" si="135"/>
        <v>0.23237017579308952</v>
      </c>
      <c r="P1225" s="159">
        <f t="shared" si="136"/>
        <v>3989</v>
      </c>
      <c r="Q1225" s="160">
        <f t="shared" si="137"/>
        <v>3799</v>
      </c>
      <c r="R1225" s="160">
        <f t="shared" si="138"/>
        <v>1150</v>
      </c>
      <c r="S1225" s="176">
        <f t="shared" si="139"/>
        <v>0.23237017579308952</v>
      </c>
      <c r="T1225" s="227"/>
    </row>
    <row r="1226" spans="1:20" ht="29" x14ac:dyDescent="0.2">
      <c r="A1226" s="175" t="s">
        <v>421</v>
      </c>
      <c r="B1226" s="164" t="s">
        <v>209</v>
      </c>
      <c r="C1226" s="165" t="s">
        <v>210</v>
      </c>
      <c r="D1226" s="157"/>
      <c r="E1226" s="158"/>
      <c r="F1226" s="158"/>
      <c r="G1226" s="158"/>
      <c r="H1226" s="181" t="str">
        <f t="shared" si="133"/>
        <v/>
      </c>
      <c r="I1226" s="186">
        <v>10691</v>
      </c>
      <c r="J1226" s="27">
        <v>7779</v>
      </c>
      <c r="K1226" s="27">
        <v>2673</v>
      </c>
      <c r="L1226" s="167">
        <f t="shared" si="134"/>
        <v>0.34361743154647129</v>
      </c>
      <c r="M1226" s="187">
        <v>11</v>
      </c>
      <c r="N1226" s="27">
        <v>2912</v>
      </c>
      <c r="O1226" s="184">
        <f t="shared" si="135"/>
        <v>0.27209867314520653</v>
      </c>
      <c r="P1226" s="159">
        <f t="shared" si="136"/>
        <v>10691</v>
      </c>
      <c r="Q1226" s="160">
        <f t="shared" si="137"/>
        <v>7790</v>
      </c>
      <c r="R1226" s="160">
        <f t="shared" si="138"/>
        <v>2912</v>
      </c>
      <c r="S1226" s="176">
        <f t="shared" si="139"/>
        <v>0.27209867314520653</v>
      </c>
      <c r="T1226" s="227"/>
    </row>
    <row r="1227" spans="1:20" x14ac:dyDescent="0.2">
      <c r="A1227" s="175" t="s">
        <v>421</v>
      </c>
      <c r="B1227" s="164" t="s">
        <v>212</v>
      </c>
      <c r="C1227" s="165" t="s">
        <v>214</v>
      </c>
      <c r="D1227" s="157"/>
      <c r="E1227" s="158"/>
      <c r="F1227" s="158"/>
      <c r="G1227" s="158"/>
      <c r="H1227" s="181" t="str">
        <f t="shared" si="133"/>
        <v/>
      </c>
      <c r="I1227" s="186">
        <v>5852</v>
      </c>
      <c r="J1227" s="27">
        <v>5323</v>
      </c>
      <c r="K1227" s="27">
        <v>2567</v>
      </c>
      <c r="L1227" s="167">
        <f t="shared" si="134"/>
        <v>0.48224685327822658</v>
      </c>
      <c r="M1227" s="187">
        <v>196</v>
      </c>
      <c r="N1227" s="27">
        <v>529</v>
      </c>
      <c r="O1227" s="184">
        <f t="shared" si="135"/>
        <v>8.7466931216931221E-2</v>
      </c>
      <c r="P1227" s="159">
        <f t="shared" si="136"/>
        <v>5852</v>
      </c>
      <c r="Q1227" s="160">
        <f t="shared" si="137"/>
        <v>5519</v>
      </c>
      <c r="R1227" s="160">
        <f t="shared" si="138"/>
        <v>529</v>
      </c>
      <c r="S1227" s="176">
        <f t="shared" si="139"/>
        <v>8.7466931216931221E-2</v>
      </c>
      <c r="T1227" s="227"/>
    </row>
    <row r="1228" spans="1:20" x14ac:dyDescent="0.2">
      <c r="A1228" s="175" t="s">
        <v>421</v>
      </c>
      <c r="B1228" s="164" t="s">
        <v>217</v>
      </c>
      <c r="C1228" s="165" t="s">
        <v>221</v>
      </c>
      <c r="D1228" s="157"/>
      <c r="E1228" s="158"/>
      <c r="F1228" s="158"/>
      <c r="G1228" s="158"/>
      <c r="H1228" s="181" t="str">
        <f t="shared" si="133"/>
        <v/>
      </c>
      <c r="I1228" s="186">
        <v>4035</v>
      </c>
      <c r="J1228" s="27">
        <v>3379</v>
      </c>
      <c r="K1228" s="27">
        <v>472</v>
      </c>
      <c r="L1228" s="167">
        <f t="shared" si="134"/>
        <v>0.13968629772121929</v>
      </c>
      <c r="M1228" s="187">
        <v>3</v>
      </c>
      <c r="N1228" s="27">
        <v>656</v>
      </c>
      <c r="O1228" s="184">
        <f t="shared" si="135"/>
        <v>0.16245666171371967</v>
      </c>
      <c r="P1228" s="159">
        <f t="shared" si="136"/>
        <v>4035</v>
      </c>
      <c r="Q1228" s="160">
        <f t="shared" si="137"/>
        <v>3382</v>
      </c>
      <c r="R1228" s="160">
        <f t="shared" si="138"/>
        <v>656</v>
      </c>
      <c r="S1228" s="176">
        <f t="shared" si="139"/>
        <v>0.16245666171371967</v>
      </c>
      <c r="T1228" s="227"/>
    </row>
    <row r="1229" spans="1:20" x14ac:dyDescent="0.2">
      <c r="A1229" s="175" t="s">
        <v>422</v>
      </c>
      <c r="B1229" s="164" t="s">
        <v>0</v>
      </c>
      <c r="C1229" s="165" t="s">
        <v>1</v>
      </c>
      <c r="D1229" s="157"/>
      <c r="E1229" s="158"/>
      <c r="F1229" s="158"/>
      <c r="G1229" s="158"/>
      <c r="H1229" s="181" t="str">
        <f t="shared" si="133"/>
        <v/>
      </c>
      <c r="I1229" s="221">
        <v>291</v>
      </c>
      <c r="J1229" s="131">
        <v>256</v>
      </c>
      <c r="K1229" s="131">
        <v>183</v>
      </c>
      <c r="L1229" s="167">
        <f t="shared" si="134"/>
        <v>0.71484375</v>
      </c>
      <c r="M1229" s="222">
        <v>214</v>
      </c>
      <c r="N1229" s="131">
        <v>35</v>
      </c>
      <c r="O1229" s="184">
        <f t="shared" si="135"/>
        <v>6.9306930693069313E-2</v>
      </c>
      <c r="P1229" s="159">
        <f t="shared" si="136"/>
        <v>291</v>
      </c>
      <c r="Q1229" s="160">
        <f t="shared" si="137"/>
        <v>470</v>
      </c>
      <c r="R1229" s="160">
        <f t="shared" si="138"/>
        <v>35</v>
      </c>
      <c r="S1229" s="176">
        <f t="shared" si="139"/>
        <v>6.9306930693069313E-2</v>
      </c>
      <c r="T1229" s="227"/>
    </row>
    <row r="1230" spans="1:20" x14ac:dyDescent="0.2">
      <c r="A1230" s="175" t="s">
        <v>422</v>
      </c>
      <c r="B1230" s="164" t="s">
        <v>2</v>
      </c>
      <c r="C1230" s="165" t="s">
        <v>3</v>
      </c>
      <c r="D1230" s="157"/>
      <c r="E1230" s="158"/>
      <c r="F1230" s="158"/>
      <c r="G1230" s="158"/>
      <c r="H1230" s="181" t="str">
        <f t="shared" si="133"/>
        <v/>
      </c>
      <c r="I1230" s="221">
        <v>3183</v>
      </c>
      <c r="J1230" s="131">
        <v>1831</v>
      </c>
      <c r="K1230" s="131">
        <v>868</v>
      </c>
      <c r="L1230" s="167">
        <f t="shared" si="134"/>
        <v>0.4740578918623703</v>
      </c>
      <c r="M1230" s="222">
        <v>31</v>
      </c>
      <c r="N1230" s="131">
        <v>1325</v>
      </c>
      <c r="O1230" s="184">
        <f t="shared" si="135"/>
        <v>0.41575149042987136</v>
      </c>
      <c r="P1230" s="159">
        <f t="shared" si="136"/>
        <v>3183</v>
      </c>
      <c r="Q1230" s="160">
        <f t="shared" si="137"/>
        <v>1862</v>
      </c>
      <c r="R1230" s="160">
        <f t="shared" si="138"/>
        <v>1325</v>
      </c>
      <c r="S1230" s="176">
        <f t="shared" si="139"/>
        <v>0.41575149042987136</v>
      </c>
      <c r="T1230" s="227"/>
    </row>
    <row r="1231" spans="1:20" x14ac:dyDescent="0.2">
      <c r="A1231" s="175" t="s">
        <v>422</v>
      </c>
      <c r="B1231" s="164" t="s">
        <v>4</v>
      </c>
      <c r="C1231" s="165" t="s">
        <v>5</v>
      </c>
      <c r="D1231" s="157"/>
      <c r="E1231" s="158"/>
      <c r="F1231" s="158"/>
      <c r="G1231" s="158"/>
      <c r="H1231" s="181" t="str">
        <f t="shared" si="133"/>
        <v/>
      </c>
      <c r="I1231" s="221">
        <v>806</v>
      </c>
      <c r="J1231" s="131">
        <v>276</v>
      </c>
      <c r="K1231" s="131">
        <v>51</v>
      </c>
      <c r="L1231" s="167">
        <f t="shared" si="134"/>
        <v>0.18478260869565216</v>
      </c>
      <c r="M1231" s="222">
        <v>5</v>
      </c>
      <c r="N1231" s="131">
        <v>529</v>
      </c>
      <c r="O1231" s="184">
        <f t="shared" si="135"/>
        <v>0.65308641975308646</v>
      </c>
      <c r="P1231" s="159">
        <f t="shared" si="136"/>
        <v>806</v>
      </c>
      <c r="Q1231" s="160">
        <f t="shared" si="137"/>
        <v>281</v>
      </c>
      <c r="R1231" s="160">
        <f t="shared" si="138"/>
        <v>529</v>
      </c>
      <c r="S1231" s="176">
        <f t="shared" si="139"/>
        <v>0.65308641975308646</v>
      </c>
      <c r="T1231" s="227"/>
    </row>
    <row r="1232" spans="1:20" x14ac:dyDescent="0.2">
      <c r="A1232" s="175" t="s">
        <v>422</v>
      </c>
      <c r="B1232" s="164" t="s">
        <v>6</v>
      </c>
      <c r="C1232" s="165" t="s">
        <v>7</v>
      </c>
      <c r="D1232" s="157"/>
      <c r="E1232" s="158"/>
      <c r="F1232" s="158"/>
      <c r="G1232" s="158"/>
      <c r="H1232" s="181" t="str">
        <f t="shared" si="133"/>
        <v/>
      </c>
      <c r="I1232" s="221">
        <v>10</v>
      </c>
      <c r="J1232" s="131">
        <v>8</v>
      </c>
      <c r="K1232" s="131">
        <v>4</v>
      </c>
      <c r="L1232" s="167">
        <f t="shared" si="134"/>
        <v>0.5</v>
      </c>
      <c r="M1232" s="222"/>
      <c r="N1232" s="131">
        <v>2</v>
      </c>
      <c r="O1232" s="184">
        <f t="shared" si="135"/>
        <v>0.2</v>
      </c>
      <c r="P1232" s="159">
        <f t="shared" si="136"/>
        <v>10</v>
      </c>
      <c r="Q1232" s="160">
        <f t="shared" si="137"/>
        <v>8</v>
      </c>
      <c r="R1232" s="160">
        <f t="shared" si="138"/>
        <v>2</v>
      </c>
      <c r="S1232" s="176">
        <f t="shared" si="139"/>
        <v>0.2</v>
      </c>
      <c r="T1232" s="227"/>
    </row>
    <row r="1233" spans="1:20" x14ac:dyDescent="0.2">
      <c r="A1233" s="175" t="s">
        <v>422</v>
      </c>
      <c r="B1233" s="164" t="s">
        <v>308</v>
      </c>
      <c r="C1233" s="165" t="s">
        <v>309</v>
      </c>
      <c r="D1233" s="157">
        <v>30</v>
      </c>
      <c r="E1233" s="158">
        <v>30</v>
      </c>
      <c r="F1233" s="158"/>
      <c r="G1233" s="158"/>
      <c r="H1233" s="181">
        <f t="shared" si="133"/>
        <v>0</v>
      </c>
      <c r="I1233" s="221">
        <v>4007</v>
      </c>
      <c r="J1233" s="131">
        <v>3550</v>
      </c>
      <c r="K1233" s="131">
        <v>1102</v>
      </c>
      <c r="L1233" s="167">
        <f t="shared" si="134"/>
        <v>0.31042253521126761</v>
      </c>
      <c r="M1233" s="222">
        <v>11</v>
      </c>
      <c r="N1233" s="131">
        <v>449</v>
      </c>
      <c r="O1233" s="184">
        <f t="shared" si="135"/>
        <v>0.11197007481296758</v>
      </c>
      <c r="P1233" s="159">
        <f t="shared" si="136"/>
        <v>4037</v>
      </c>
      <c r="Q1233" s="160">
        <f t="shared" si="137"/>
        <v>3591</v>
      </c>
      <c r="R1233" s="160">
        <f t="shared" si="138"/>
        <v>449</v>
      </c>
      <c r="S1233" s="176">
        <f t="shared" si="139"/>
        <v>0.11113861386138614</v>
      </c>
      <c r="T1233" s="227"/>
    </row>
    <row r="1234" spans="1:20" x14ac:dyDescent="0.2">
      <c r="A1234" s="175" t="s">
        <v>422</v>
      </c>
      <c r="B1234" s="164" t="s">
        <v>8</v>
      </c>
      <c r="C1234" s="165" t="s">
        <v>10</v>
      </c>
      <c r="D1234" s="157"/>
      <c r="E1234" s="158"/>
      <c r="F1234" s="158"/>
      <c r="G1234" s="158"/>
      <c r="H1234" s="181" t="str">
        <f t="shared" si="133"/>
        <v/>
      </c>
      <c r="I1234" s="221">
        <v>149</v>
      </c>
      <c r="J1234" s="131">
        <v>148</v>
      </c>
      <c r="K1234" s="131">
        <v>68</v>
      </c>
      <c r="L1234" s="167">
        <f t="shared" si="134"/>
        <v>0.45945945945945948</v>
      </c>
      <c r="M1234" s="222"/>
      <c r="N1234" s="131"/>
      <c r="O1234" s="184">
        <f t="shared" si="135"/>
        <v>0</v>
      </c>
      <c r="P1234" s="159">
        <f t="shared" si="136"/>
        <v>149</v>
      </c>
      <c r="Q1234" s="160">
        <f t="shared" si="137"/>
        <v>148</v>
      </c>
      <c r="R1234" s="160" t="str">
        <f t="shared" si="138"/>
        <v/>
      </c>
      <c r="S1234" s="176" t="str">
        <f t="shared" si="139"/>
        <v/>
      </c>
      <c r="T1234" s="227"/>
    </row>
    <row r="1235" spans="1:20" x14ac:dyDescent="0.2">
      <c r="A1235" s="175" t="s">
        <v>422</v>
      </c>
      <c r="B1235" s="164" t="s">
        <v>13</v>
      </c>
      <c r="C1235" s="165" t="s">
        <v>14</v>
      </c>
      <c r="D1235" s="157"/>
      <c r="E1235" s="158"/>
      <c r="F1235" s="158"/>
      <c r="G1235" s="158"/>
      <c r="H1235" s="181" t="str">
        <f t="shared" si="133"/>
        <v/>
      </c>
      <c r="I1235" s="221">
        <v>2886</v>
      </c>
      <c r="J1235" s="131">
        <v>2659</v>
      </c>
      <c r="K1235" s="131">
        <v>938</v>
      </c>
      <c r="L1235" s="167">
        <f t="shared" si="134"/>
        <v>0.35276419706656637</v>
      </c>
      <c r="M1235" s="222">
        <v>25</v>
      </c>
      <c r="N1235" s="131">
        <v>218</v>
      </c>
      <c r="O1235" s="184">
        <f t="shared" si="135"/>
        <v>7.512060647829083E-2</v>
      </c>
      <c r="P1235" s="159">
        <f t="shared" si="136"/>
        <v>2886</v>
      </c>
      <c r="Q1235" s="160">
        <f t="shared" si="137"/>
        <v>2684</v>
      </c>
      <c r="R1235" s="160">
        <f t="shared" si="138"/>
        <v>218</v>
      </c>
      <c r="S1235" s="176">
        <f t="shared" si="139"/>
        <v>7.512060647829083E-2</v>
      </c>
      <c r="T1235" s="227"/>
    </row>
    <row r="1236" spans="1:20" x14ac:dyDescent="0.2">
      <c r="A1236" s="175" t="s">
        <v>422</v>
      </c>
      <c r="B1236" s="164" t="s">
        <v>17</v>
      </c>
      <c r="C1236" s="165" t="s">
        <v>423</v>
      </c>
      <c r="D1236" s="157"/>
      <c r="E1236" s="158"/>
      <c r="F1236" s="158"/>
      <c r="G1236" s="158"/>
      <c r="H1236" s="181" t="str">
        <f t="shared" si="133"/>
        <v/>
      </c>
      <c r="I1236" s="221">
        <v>9741</v>
      </c>
      <c r="J1236" s="131">
        <v>8564</v>
      </c>
      <c r="K1236" s="131">
        <v>7769</v>
      </c>
      <c r="L1236" s="167">
        <f t="shared" si="134"/>
        <v>0.90716954694068197</v>
      </c>
      <c r="M1236" s="222">
        <v>9</v>
      </c>
      <c r="N1236" s="131">
        <v>1168</v>
      </c>
      <c r="O1236" s="184">
        <f t="shared" si="135"/>
        <v>0.11990555384457448</v>
      </c>
      <c r="P1236" s="159">
        <f t="shared" si="136"/>
        <v>9741</v>
      </c>
      <c r="Q1236" s="160">
        <f t="shared" si="137"/>
        <v>8573</v>
      </c>
      <c r="R1236" s="160">
        <f t="shared" si="138"/>
        <v>1168</v>
      </c>
      <c r="S1236" s="176">
        <f t="shared" si="139"/>
        <v>0.11990555384457448</v>
      </c>
      <c r="T1236" s="227"/>
    </row>
    <row r="1237" spans="1:20" x14ac:dyDescent="0.2">
      <c r="A1237" s="175" t="s">
        <v>422</v>
      </c>
      <c r="B1237" s="164" t="s">
        <v>17</v>
      </c>
      <c r="C1237" s="165" t="s">
        <v>351</v>
      </c>
      <c r="D1237" s="157"/>
      <c r="E1237" s="158"/>
      <c r="F1237" s="158"/>
      <c r="G1237" s="158"/>
      <c r="H1237" s="181" t="str">
        <f t="shared" si="133"/>
        <v/>
      </c>
      <c r="I1237" s="221">
        <v>10362</v>
      </c>
      <c r="J1237" s="131">
        <v>8980</v>
      </c>
      <c r="K1237" s="131">
        <v>8234</v>
      </c>
      <c r="L1237" s="167">
        <f t="shared" si="134"/>
        <v>0.9169265033407572</v>
      </c>
      <c r="M1237" s="222">
        <v>1</v>
      </c>
      <c r="N1237" s="131">
        <v>1378</v>
      </c>
      <c r="O1237" s="184">
        <f t="shared" si="135"/>
        <v>0.13302442320687324</v>
      </c>
      <c r="P1237" s="159">
        <f t="shared" si="136"/>
        <v>10362</v>
      </c>
      <c r="Q1237" s="160">
        <f t="shared" si="137"/>
        <v>8981</v>
      </c>
      <c r="R1237" s="160">
        <f t="shared" si="138"/>
        <v>1378</v>
      </c>
      <c r="S1237" s="176">
        <f t="shared" si="139"/>
        <v>0.13302442320687324</v>
      </c>
      <c r="T1237" s="227"/>
    </row>
    <row r="1238" spans="1:20" x14ac:dyDescent="0.2">
      <c r="A1238" s="175" t="s">
        <v>422</v>
      </c>
      <c r="B1238" s="164" t="s">
        <v>17</v>
      </c>
      <c r="C1238" s="165" t="s">
        <v>18</v>
      </c>
      <c r="D1238" s="157"/>
      <c r="E1238" s="158"/>
      <c r="F1238" s="158"/>
      <c r="G1238" s="158"/>
      <c r="H1238" s="181" t="str">
        <f t="shared" si="133"/>
        <v/>
      </c>
      <c r="I1238" s="221">
        <v>15447</v>
      </c>
      <c r="J1238" s="131">
        <v>13892</v>
      </c>
      <c r="K1238" s="131">
        <v>12114</v>
      </c>
      <c r="L1238" s="167">
        <f t="shared" si="134"/>
        <v>0.87201266916210773</v>
      </c>
      <c r="M1238" s="222">
        <v>3</v>
      </c>
      <c r="N1238" s="131">
        <v>1551</v>
      </c>
      <c r="O1238" s="184">
        <f t="shared" si="135"/>
        <v>0.1004143467564418</v>
      </c>
      <c r="P1238" s="159">
        <f t="shared" si="136"/>
        <v>15447</v>
      </c>
      <c r="Q1238" s="160">
        <f t="shared" si="137"/>
        <v>13895</v>
      </c>
      <c r="R1238" s="160">
        <f t="shared" si="138"/>
        <v>1551</v>
      </c>
      <c r="S1238" s="176">
        <f t="shared" si="139"/>
        <v>0.1004143467564418</v>
      </c>
      <c r="T1238" s="227"/>
    </row>
    <row r="1239" spans="1:20" x14ac:dyDescent="0.2">
      <c r="A1239" s="175" t="s">
        <v>422</v>
      </c>
      <c r="B1239" s="164" t="s">
        <v>19</v>
      </c>
      <c r="C1239" s="165" t="s">
        <v>20</v>
      </c>
      <c r="D1239" s="157"/>
      <c r="E1239" s="158"/>
      <c r="F1239" s="158"/>
      <c r="G1239" s="158"/>
      <c r="H1239" s="181" t="str">
        <f t="shared" si="133"/>
        <v/>
      </c>
      <c r="I1239" s="221">
        <v>1</v>
      </c>
      <c r="J1239" s="131">
        <v>1</v>
      </c>
      <c r="K1239" s="131"/>
      <c r="L1239" s="167">
        <f t="shared" si="134"/>
        <v>0</v>
      </c>
      <c r="M1239" s="222">
        <v>1</v>
      </c>
      <c r="N1239" s="131"/>
      <c r="O1239" s="184">
        <f t="shared" si="135"/>
        <v>0</v>
      </c>
      <c r="P1239" s="159">
        <f t="shared" si="136"/>
        <v>1</v>
      </c>
      <c r="Q1239" s="160">
        <f t="shared" si="137"/>
        <v>2</v>
      </c>
      <c r="R1239" s="160" t="str">
        <f t="shared" si="138"/>
        <v/>
      </c>
      <c r="S1239" s="176" t="str">
        <f t="shared" si="139"/>
        <v/>
      </c>
      <c r="T1239" s="227"/>
    </row>
    <row r="1240" spans="1:20" ht="29" x14ac:dyDescent="0.2">
      <c r="A1240" s="175" t="s">
        <v>422</v>
      </c>
      <c r="B1240" s="164" t="s">
        <v>24</v>
      </c>
      <c r="C1240" s="165" t="s">
        <v>25</v>
      </c>
      <c r="D1240" s="157"/>
      <c r="E1240" s="158"/>
      <c r="F1240" s="158"/>
      <c r="G1240" s="158"/>
      <c r="H1240" s="181" t="str">
        <f t="shared" si="133"/>
        <v/>
      </c>
      <c r="I1240" s="221">
        <v>12</v>
      </c>
      <c r="J1240" s="131">
        <v>12</v>
      </c>
      <c r="K1240" s="131">
        <v>4</v>
      </c>
      <c r="L1240" s="167">
        <f t="shared" si="134"/>
        <v>0.33333333333333331</v>
      </c>
      <c r="M1240" s="222"/>
      <c r="N1240" s="131"/>
      <c r="O1240" s="184">
        <f t="shared" si="135"/>
        <v>0</v>
      </c>
      <c r="P1240" s="159">
        <f t="shared" si="136"/>
        <v>12</v>
      </c>
      <c r="Q1240" s="160">
        <f t="shared" si="137"/>
        <v>12</v>
      </c>
      <c r="R1240" s="160" t="str">
        <f t="shared" si="138"/>
        <v/>
      </c>
      <c r="S1240" s="176" t="str">
        <f t="shared" si="139"/>
        <v/>
      </c>
      <c r="T1240" s="227"/>
    </row>
    <row r="1241" spans="1:20" x14ac:dyDescent="0.2">
      <c r="A1241" s="175" t="s">
        <v>422</v>
      </c>
      <c r="B1241" s="164" t="s">
        <v>26</v>
      </c>
      <c r="C1241" s="165" t="s">
        <v>540</v>
      </c>
      <c r="D1241" s="157"/>
      <c r="E1241" s="158"/>
      <c r="F1241" s="158"/>
      <c r="G1241" s="158"/>
      <c r="H1241" s="181" t="str">
        <f t="shared" si="133"/>
        <v/>
      </c>
      <c r="I1241" s="221">
        <v>10</v>
      </c>
      <c r="J1241" s="131">
        <v>5</v>
      </c>
      <c r="K1241" s="131">
        <v>3</v>
      </c>
      <c r="L1241" s="167">
        <f t="shared" si="134"/>
        <v>0.6</v>
      </c>
      <c r="M1241" s="222"/>
      <c r="N1241" s="131">
        <v>5</v>
      </c>
      <c r="O1241" s="184">
        <f t="shared" si="135"/>
        <v>0.5</v>
      </c>
      <c r="P1241" s="159">
        <f t="shared" si="136"/>
        <v>10</v>
      </c>
      <c r="Q1241" s="160">
        <f t="shared" si="137"/>
        <v>5</v>
      </c>
      <c r="R1241" s="160">
        <f t="shared" si="138"/>
        <v>5</v>
      </c>
      <c r="S1241" s="176">
        <f t="shared" si="139"/>
        <v>0.5</v>
      </c>
      <c r="T1241" s="227"/>
    </row>
    <row r="1242" spans="1:20" x14ac:dyDescent="0.2">
      <c r="A1242" s="175" t="s">
        <v>422</v>
      </c>
      <c r="B1242" s="164" t="s">
        <v>30</v>
      </c>
      <c r="C1242" s="165" t="s">
        <v>31</v>
      </c>
      <c r="D1242" s="157"/>
      <c r="E1242" s="158"/>
      <c r="F1242" s="158"/>
      <c r="G1242" s="158"/>
      <c r="H1242" s="181" t="str">
        <f t="shared" si="133"/>
        <v/>
      </c>
      <c r="I1242" s="221">
        <v>422</v>
      </c>
      <c r="J1242" s="131">
        <v>381</v>
      </c>
      <c r="K1242" s="131">
        <v>163</v>
      </c>
      <c r="L1242" s="167">
        <f t="shared" si="134"/>
        <v>0.42782152230971127</v>
      </c>
      <c r="M1242" s="222"/>
      <c r="N1242" s="131">
        <v>33</v>
      </c>
      <c r="O1242" s="184">
        <f t="shared" si="135"/>
        <v>7.9710144927536225E-2</v>
      </c>
      <c r="P1242" s="159">
        <f t="shared" si="136"/>
        <v>422</v>
      </c>
      <c r="Q1242" s="160">
        <f t="shared" si="137"/>
        <v>381</v>
      </c>
      <c r="R1242" s="160">
        <f t="shared" si="138"/>
        <v>33</v>
      </c>
      <c r="S1242" s="176">
        <f t="shared" si="139"/>
        <v>7.9710144927536225E-2</v>
      </c>
      <c r="T1242" s="227"/>
    </row>
    <row r="1243" spans="1:20" x14ac:dyDescent="0.2">
      <c r="A1243" s="175" t="s">
        <v>422</v>
      </c>
      <c r="B1243" s="164" t="s">
        <v>33</v>
      </c>
      <c r="C1243" s="165" t="s">
        <v>264</v>
      </c>
      <c r="D1243" s="157"/>
      <c r="E1243" s="158"/>
      <c r="F1243" s="158"/>
      <c r="G1243" s="158"/>
      <c r="H1243" s="181" t="str">
        <f t="shared" si="133"/>
        <v/>
      </c>
      <c r="I1243" s="221">
        <v>150</v>
      </c>
      <c r="J1243" s="131">
        <v>146</v>
      </c>
      <c r="K1243" s="131">
        <v>50</v>
      </c>
      <c r="L1243" s="167">
        <f t="shared" si="134"/>
        <v>0.34246575342465752</v>
      </c>
      <c r="M1243" s="222"/>
      <c r="N1243" s="131">
        <v>4</v>
      </c>
      <c r="O1243" s="184">
        <f t="shared" si="135"/>
        <v>2.6666666666666668E-2</v>
      </c>
      <c r="P1243" s="159">
        <f t="shared" si="136"/>
        <v>150</v>
      </c>
      <c r="Q1243" s="160">
        <f t="shared" si="137"/>
        <v>146</v>
      </c>
      <c r="R1243" s="160">
        <f t="shared" si="138"/>
        <v>4</v>
      </c>
      <c r="S1243" s="176">
        <f t="shared" si="139"/>
        <v>2.6666666666666668E-2</v>
      </c>
      <c r="T1243" s="227"/>
    </row>
    <row r="1244" spans="1:20" x14ac:dyDescent="0.2">
      <c r="A1244" s="175" t="s">
        <v>422</v>
      </c>
      <c r="B1244" s="164" t="s">
        <v>33</v>
      </c>
      <c r="C1244" s="165" t="s">
        <v>34</v>
      </c>
      <c r="D1244" s="157"/>
      <c r="E1244" s="158"/>
      <c r="F1244" s="158"/>
      <c r="G1244" s="158"/>
      <c r="H1244" s="181" t="str">
        <f t="shared" si="133"/>
        <v/>
      </c>
      <c r="I1244" s="221">
        <v>174</v>
      </c>
      <c r="J1244" s="131">
        <v>169</v>
      </c>
      <c r="K1244" s="131">
        <v>81</v>
      </c>
      <c r="L1244" s="167">
        <f t="shared" si="134"/>
        <v>0.47928994082840237</v>
      </c>
      <c r="M1244" s="222"/>
      <c r="N1244" s="131">
        <v>4</v>
      </c>
      <c r="O1244" s="184">
        <f t="shared" si="135"/>
        <v>2.3121387283236993E-2</v>
      </c>
      <c r="P1244" s="159">
        <f t="shared" si="136"/>
        <v>174</v>
      </c>
      <c r="Q1244" s="160">
        <f t="shared" si="137"/>
        <v>169</v>
      </c>
      <c r="R1244" s="160">
        <f t="shared" si="138"/>
        <v>4</v>
      </c>
      <c r="S1244" s="176">
        <f t="shared" si="139"/>
        <v>2.3121387283236993E-2</v>
      </c>
      <c r="T1244" s="227"/>
    </row>
    <row r="1245" spans="1:20" x14ac:dyDescent="0.2">
      <c r="A1245" s="175" t="s">
        <v>422</v>
      </c>
      <c r="B1245" s="164" t="s">
        <v>33</v>
      </c>
      <c r="C1245" s="165" t="s">
        <v>35</v>
      </c>
      <c r="D1245" s="157"/>
      <c r="E1245" s="158"/>
      <c r="F1245" s="158"/>
      <c r="G1245" s="158"/>
      <c r="H1245" s="181" t="str">
        <f t="shared" si="133"/>
        <v/>
      </c>
      <c r="I1245" s="221">
        <v>139</v>
      </c>
      <c r="J1245" s="131">
        <v>132</v>
      </c>
      <c r="K1245" s="131">
        <v>55</v>
      </c>
      <c r="L1245" s="167">
        <f t="shared" si="134"/>
        <v>0.41666666666666669</v>
      </c>
      <c r="M1245" s="222"/>
      <c r="N1245" s="131">
        <v>7</v>
      </c>
      <c r="O1245" s="184">
        <f t="shared" si="135"/>
        <v>5.0359712230215826E-2</v>
      </c>
      <c r="P1245" s="159">
        <f t="shared" si="136"/>
        <v>139</v>
      </c>
      <c r="Q1245" s="160">
        <f t="shared" si="137"/>
        <v>132</v>
      </c>
      <c r="R1245" s="160">
        <f t="shared" si="138"/>
        <v>7</v>
      </c>
      <c r="S1245" s="176">
        <f t="shared" si="139"/>
        <v>5.0359712230215826E-2</v>
      </c>
      <c r="T1245" s="227"/>
    </row>
    <row r="1246" spans="1:20" x14ac:dyDescent="0.2">
      <c r="A1246" s="175" t="s">
        <v>422</v>
      </c>
      <c r="B1246" s="164" t="s">
        <v>33</v>
      </c>
      <c r="C1246" s="165" t="s">
        <v>36</v>
      </c>
      <c r="D1246" s="157"/>
      <c r="E1246" s="158"/>
      <c r="F1246" s="158"/>
      <c r="G1246" s="158"/>
      <c r="H1246" s="181" t="str">
        <f t="shared" si="133"/>
        <v/>
      </c>
      <c r="I1246" s="221">
        <v>138</v>
      </c>
      <c r="J1246" s="131">
        <v>136</v>
      </c>
      <c r="K1246" s="131">
        <v>16</v>
      </c>
      <c r="L1246" s="167">
        <f t="shared" si="134"/>
        <v>0.11764705882352941</v>
      </c>
      <c r="M1246" s="222">
        <v>2</v>
      </c>
      <c r="N1246" s="131">
        <v>2</v>
      </c>
      <c r="O1246" s="184">
        <f t="shared" si="135"/>
        <v>1.4285714285714285E-2</v>
      </c>
      <c r="P1246" s="159">
        <f t="shared" si="136"/>
        <v>138</v>
      </c>
      <c r="Q1246" s="160">
        <f t="shared" si="137"/>
        <v>138</v>
      </c>
      <c r="R1246" s="160">
        <f t="shared" si="138"/>
        <v>2</v>
      </c>
      <c r="S1246" s="176">
        <f t="shared" si="139"/>
        <v>1.4285714285714285E-2</v>
      </c>
      <c r="T1246" s="227"/>
    </row>
    <row r="1247" spans="1:20" ht="29" x14ac:dyDescent="0.2">
      <c r="A1247" s="175" t="s">
        <v>422</v>
      </c>
      <c r="B1247" s="164" t="s">
        <v>38</v>
      </c>
      <c r="C1247" s="165" t="s">
        <v>39</v>
      </c>
      <c r="D1247" s="157"/>
      <c r="E1247" s="158"/>
      <c r="F1247" s="158"/>
      <c r="G1247" s="158"/>
      <c r="H1247" s="181" t="str">
        <f t="shared" si="133"/>
        <v/>
      </c>
      <c r="I1247" s="221">
        <v>2</v>
      </c>
      <c r="J1247" s="131">
        <v>2</v>
      </c>
      <c r="K1247" s="131">
        <v>1</v>
      </c>
      <c r="L1247" s="167">
        <f t="shared" si="134"/>
        <v>0.5</v>
      </c>
      <c r="M1247" s="222"/>
      <c r="N1247" s="131"/>
      <c r="O1247" s="184">
        <f t="shared" si="135"/>
        <v>0</v>
      </c>
      <c r="P1247" s="159">
        <f t="shared" si="136"/>
        <v>2</v>
      </c>
      <c r="Q1247" s="160">
        <f t="shared" si="137"/>
        <v>2</v>
      </c>
      <c r="R1247" s="160" t="str">
        <f t="shared" si="138"/>
        <v/>
      </c>
      <c r="S1247" s="176" t="str">
        <f t="shared" si="139"/>
        <v/>
      </c>
      <c r="T1247" s="227"/>
    </row>
    <row r="1248" spans="1:20" x14ac:dyDescent="0.2">
      <c r="A1248" s="175" t="s">
        <v>422</v>
      </c>
      <c r="B1248" s="164" t="s">
        <v>40</v>
      </c>
      <c r="C1248" s="165" t="s">
        <v>41</v>
      </c>
      <c r="D1248" s="157">
        <v>4</v>
      </c>
      <c r="E1248" s="158">
        <v>4</v>
      </c>
      <c r="F1248" s="158"/>
      <c r="G1248" s="158"/>
      <c r="H1248" s="181">
        <f t="shared" si="133"/>
        <v>0</v>
      </c>
      <c r="I1248" s="221">
        <v>4679</v>
      </c>
      <c r="J1248" s="131">
        <v>4082</v>
      </c>
      <c r="K1248" s="131">
        <v>492</v>
      </c>
      <c r="L1248" s="167">
        <f t="shared" si="134"/>
        <v>0.12052915237628613</v>
      </c>
      <c r="M1248" s="222"/>
      <c r="N1248" s="131">
        <v>595</v>
      </c>
      <c r="O1248" s="184">
        <f t="shared" si="135"/>
        <v>0.12721830233055378</v>
      </c>
      <c r="P1248" s="159">
        <f t="shared" si="136"/>
        <v>4683</v>
      </c>
      <c r="Q1248" s="160">
        <f t="shared" si="137"/>
        <v>4086</v>
      </c>
      <c r="R1248" s="160">
        <f t="shared" si="138"/>
        <v>595</v>
      </c>
      <c r="S1248" s="176">
        <f t="shared" si="139"/>
        <v>0.1271095919675283</v>
      </c>
      <c r="T1248" s="227"/>
    </row>
    <row r="1249" spans="1:20" x14ac:dyDescent="0.2">
      <c r="A1249" s="175" t="s">
        <v>422</v>
      </c>
      <c r="B1249" s="164" t="s">
        <v>40</v>
      </c>
      <c r="C1249" s="165" t="s">
        <v>325</v>
      </c>
      <c r="D1249" s="157"/>
      <c r="E1249" s="158"/>
      <c r="F1249" s="158"/>
      <c r="G1249" s="158"/>
      <c r="H1249" s="181" t="str">
        <f t="shared" si="133"/>
        <v/>
      </c>
      <c r="I1249" s="221">
        <v>391</v>
      </c>
      <c r="J1249" s="131">
        <v>378</v>
      </c>
      <c r="K1249" s="131">
        <v>114</v>
      </c>
      <c r="L1249" s="167">
        <f t="shared" si="134"/>
        <v>0.30158730158730157</v>
      </c>
      <c r="M1249" s="222"/>
      <c r="N1249" s="131">
        <v>13</v>
      </c>
      <c r="O1249" s="184">
        <f t="shared" si="135"/>
        <v>3.3248081841432228E-2</v>
      </c>
      <c r="P1249" s="159">
        <f t="shared" si="136"/>
        <v>391</v>
      </c>
      <c r="Q1249" s="160">
        <f t="shared" si="137"/>
        <v>378</v>
      </c>
      <c r="R1249" s="160">
        <f t="shared" si="138"/>
        <v>13</v>
      </c>
      <c r="S1249" s="176">
        <f t="shared" si="139"/>
        <v>3.3248081841432228E-2</v>
      </c>
      <c r="T1249" s="227"/>
    </row>
    <row r="1250" spans="1:20" ht="29" x14ac:dyDescent="0.2">
      <c r="A1250" s="175" t="s">
        <v>422</v>
      </c>
      <c r="B1250" s="164" t="s">
        <v>40</v>
      </c>
      <c r="C1250" s="165" t="s">
        <v>43</v>
      </c>
      <c r="D1250" s="157"/>
      <c r="E1250" s="158"/>
      <c r="F1250" s="158"/>
      <c r="G1250" s="158"/>
      <c r="H1250" s="181" t="str">
        <f t="shared" si="133"/>
        <v/>
      </c>
      <c r="I1250" s="221">
        <v>3722</v>
      </c>
      <c r="J1250" s="131">
        <v>2625</v>
      </c>
      <c r="K1250" s="131">
        <v>178</v>
      </c>
      <c r="L1250" s="167">
        <f t="shared" si="134"/>
        <v>6.7809523809523806E-2</v>
      </c>
      <c r="M1250" s="222"/>
      <c r="N1250" s="131">
        <v>1088</v>
      </c>
      <c r="O1250" s="184">
        <f t="shared" si="135"/>
        <v>0.29302450848370593</v>
      </c>
      <c r="P1250" s="159">
        <f t="shared" si="136"/>
        <v>3722</v>
      </c>
      <c r="Q1250" s="160">
        <f t="shared" si="137"/>
        <v>2625</v>
      </c>
      <c r="R1250" s="160">
        <f t="shared" si="138"/>
        <v>1088</v>
      </c>
      <c r="S1250" s="176">
        <f t="shared" si="139"/>
        <v>0.29302450848370593</v>
      </c>
      <c r="T1250" s="227"/>
    </row>
    <row r="1251" spans="1:20" x14ac:dyDescent="0.2">
      <c r="A1251" s="175" t="s">
        <v>422</v>
      </c>
      <c r="B1251" s="164" t="s">
        <v>40</v>
      </c>
      <c r="C1251" s="165" t="s">
        <v>44</v>
      </c>
      <c r="D1251" s="157"/>
      <c r="E1251" s="158"/>
      <c r="F1251" s="158"/>
      <c r="G1251" s="158"/>
      <c r="H1251" s="181" t="str">
        <f t="shared" si="133"/>
        <v/>
      </c>
      <c r="I1251" s="221">
        <v>4871</v>
      </c>
      <c r="J1251" s="131">
        <v>4578</v>
      </c>
      <c r="K1251" s="131">
        <v>676</v>
      </c>
      <c r="L1251" s="167">
        <f t="shared" si="134"/>
        <v>0.14766273481869813</v>
      </c>
      <c r="M1251" s="222">
        <v>1</v>
      </c>
      <c r="N1251" s="131">
        <v>278</v>
      </c>
      <c r="O1251" s="184">
        <f t="shared" si="135"/>
        <v>5.7236977558163475E-2</v>
      </c>
      <c r="P1251" s="159">
        <f t="shared" si="136"/>
        <v>4871</v>
      </c>
      <c r="Q1251" s="160">
        <f t="shared" si="137"/>
        <v>4579</v>
      </c>
      <c r="R1251" s="160">
        <f t="shared" si="138"/>
        <v>278</v>
      </c>
      <c r="S1251" s="176">
        <f t="shared" si="139"/>
        <v>5.7236977558163475E-2</v>
      </c>
      <c r="T1251" s="227"/>
    </row>
    <row r="1252" spans="1:20" x14ac:dyDescent="0.2">
      <c r="A1252" s="175" t="s">
        <v>422</v>
      </c>
      <c r="B1252" s="164" t="s">
        <v>45</v>
      </c>
      <c r="C1252" s="165" t="s">
        <v>46</v>
      </c>
      <c r="D1252" s="157"/>
      <c r="E1252" s="158"/>
      <c r="F1252" s="158"/>
      <c r="G1252" s="158"/>
      <c r="H1252" s="181" t="str">
        <f t="shared" si="133"/>
        <v/>
      </c>
      <c r="I1252" s="221">
        <v>5</v>
      </c>
      <c r="J1252" s="131">
        <v>3</v>
      </c>
      <c r="K1252" s="131">
        <v>1</v>
      </c>
      <c r="L1252" s="167">
        <f t="shared" si="134"/>
        <v>0.33333333333333331</v>
      </c>
      <c r="M1252" s="222"/>
      <c r="N1252" s="131"/>
      <c r="O1252" s="184">
        <f t="shared" si="135"/>
        <v>0</v>
      </c>
      <c r="P1252" s="159">
        <f t="shared" si="136"/>
        <v>5</v>
      </c>
      <c r="Q1252" s="160">
        <f t="shared" si="137"/>
        <v>3</v>
      </c>
      <c r="R1252" s="160" t="str">
        <f t="shared" si="138"/>
        <v/>
      </c>
      <c r="S1252" s="176" t="str">
        <f t="shared" si="139"/>
        <v/>
      </c>
      <c r="T1252" s="227"/>
    </row>
    <row r="1253" spans="1:20" x14ac:dyDescent="0.2">
      <c r="A1253" s="175" t="s">
        <v>422</v>
      </c>
      <c r="B1253" s="164" t="s">
        <v>51</v>
      </c>
      <c r="C1253" s="165" t="s">
        <v>52</v>
      </c>
      <c r="D1253" s="157"/>
      <c r="E1253" s="158"/>
      <c r="F1253" s="158"/>
      <c r="G1253" s="158"/>
      <c r="H1253" s="181" t="str">
        <f t="shared" si="133"/>
        <v/>
      </c>
      <c r="I1253" s="221">
        <v>3</v>
      </c>
      <c r="J1253" s="131">
        <v>3</v>
      </c>
      <c r="K1253" s="131">
        <v>3</v>
      </c>
      <c r="L1253" s="167">
        <f t="shared" si="134"/>
        <v>1</v>
      </c>
      <c r="M1253" s="222"/>
      <c r="N1253" s="131"/>
      <c r="O1253" s="184">
        <f t="shared" si="135"/>
        <v>0</v>
      </c>
      <c r="P1253" s="159">
        <f t="shared" si="136"/>
        <v>3</v>
      </c>
      <c r="Q1253" s="160">
        <f t="shared" si="137"/>
        <v>3</v>
      </c>
      <c r="R1253" s="160" t="str">
        <f t="shared" si="138"/>
        <v/>
      </c>
      <c r="S1253" s="176" t="str">
        <f t="shared" si="139"/>
        <v/>
      </c>
      <c r="T1253" s="227"/>
    </row>
    <row r="1254" spans="1:20" x14ac:dyDescent="0.2">
      <c r="A1254" s="175" t="s">
        <v>422</v>
      </c>
      <c r="B1254" s="164" t="s">
        <v>53</v>
      </c>
      <c r="C1254" s="165" t="s">
        <v>54</v>
      </c>
      <c r="D1254" s="157"/>
      <c r="E1254" s="158"/>
      <c r="F1254" s="158"/>
      <c r="G1254" s="158"/>
      <c r="H1254" s="181" t="str">
        <f t="shared" si="133"/>
        <v/>
      </c>
      <c r="I1254" s="221">
        <v>248</v>
      </c>
      <c r="J1254" s="131">
        <v>200</v>
      </c>
      <c r="K1254" s="131">
        <v>37</v>
      </c>
      <c r="L1254" s="167">
        <f t="shared" si="134"/>
        <v>0.185</v>
      </c>
      <c r="M1254" s="222"/>
      <c r="N1254" s="131">
        <v>48</v>
      </c>
      <c r="O1254" s="184">
        <f t="shared" si="135"/>
        <v>0.19354838709677419</v>
      </c>
      <c r="P1254" s="159">
        <f t="shared" si="136"/>
        <v>248</v>
      </c>
      <c r="Q1254" s="160">
        <f t="shared" si="137"/>
        <v>200</v>
      </c>
      <c r="R1254" s="160">
        <f t="shared" si="138"/>
        <v>48</v>
      </c>
      <c r="S1254" s="176">
        <f t="shared" si="139"/>
        <v>0.19354838709677419</v>
      </c>
      <c r="T1254" s="227"/>
    </row>
    <row r="1255" spans="1:20" x14ac:dyDescent="0.2">
      <c r="A1255" s="175" t="s">
        <v>422</v>
      </c>
      <c r="B1255" s="164" t="s">
        <v>55</v>
      </c>
      <c r="C1255" s="165" t="s">
        <v>56</v>
      </c>
      <c r="D1255" s="157"/>
      <c r="E1255" s="158"/>
      <c r="F1255" s="158"/>
      <c r="G1255" s="158"/>
      <c r="H1255" s="181" t="str">
        <f t="shared" si="133"/>
        <v/>
      </c>
      <c r="I1255" s="221">
        <v>359</v>
      </c>
      <c r="J1255" s="131">
        <v>337</v>
      </c>
      <c r="K1255" s="131">
        <v>156</v>
      </c>
      <c r="L1255" s="167">
        <f t="shared" si="134"/>
        <v>0.4629080118694362</v>
      </c>
      <c r="M1255" s="222">
        <v>5</v>
      </c>
      <c r="N1255" s="131">
        <v>19</v>
      </c>
      <c r="O1255" s="184">
        <f t="shared" si="135"/>
        <v>5.2631578947368418E-2</v>
      </c>
      <c r="P1255" s="159">
        <f t="shared" si="136"/>
        <v>359</v>
      </c>
      <c r="Q1255" s="160">
        <f t="shared" si="137"/>
        <v>342</v>
      </c>
      <c r="R1255" s="160">
        <f t="shared" si="138"/>
        <v>19</v>
      </c>
      <c r="S1255" s="176">
        <f t="shared" si="139"/>
        <v>5.2631578947368418E-2</v>
      </c>
      <c r="T1255" s="227"/>
    </row>
    <row r="1256" spans="1:20" x14ac:dyDescent="0.2">
      <c r="A1256" s="175" t="s">
        <v>422</v>
      </c>
      <c r="B1256" s="164" t="s">
        <v>63</v>
      </c>
      <c r="C1256" s="165" t="s">
        <v>64</v>
      </c>
      <c r="D1256" s="157">
        <v>27</v>
      </c>
      <c r="E1256" s="158">
        <v>27</v>
      </c>
      <c r="F1256" s="158"/>
      <c r="G1256" s="158"/>
      <c r="H1256" s="181">
        <f t="shared" si="133"/>
        <v>0</v>
      </c>
      <c r="I1256" s="221">
        <v>2636</v>
      </c>
      <c r="J1256" s="131">
        <v>2132</v>
      </c>
      <c r="K1256" s="131">
        <v>614</v>
      </c>
      <c r="L1256" s="167">
        <f t="shared" si="134"/>
        <v>0.2879924953095685</v>
      </c>
      <c r="M1256" s="222">
        <v>40</v>
      </c>
      <c r="N1256" s="131">
        <v>499</v>
      </c>
      <c r="O1256" s="184">
        <f t="shared" si="135"/>
        <v>0.18682141520029952</v>
      </c>
      <c r="P1256" s="159">
        <f t="shared" si="136"/>
        <v>2663</v>
      </c>
      <c r="Q1256" s="160">
        <f t="shared" si="137"/>
        <v>2199</v>
      </c>
      <c r="R1256" s="160">
        <f t="shared" si="138"/>
        <v>499</v>
      </c>
      <c r="S1256" s="176">
        <f t="shared" si="139"/>
        <v>0.1849518161601186</v>
      </c>
      <c r="T1256" s="227"/>
    </row>
    <row r="1257" spans="1:20" x14ac:dyDescent="0.2">
      <c r="A1257" s="175" t="s">
        <v>422</v>
      </c>
      <c r="B1257" s="164" t="s">
        <v>67</v>
      </c>
      <c r="C1257" s="165" t="s">
        <v>68</v>
      </c>
      <c r="D1257" s="157"/>
      <c r="E1257" s="158"/>
      <c r="F1257" s="158"/>
      <c r="G1257" s="158"/>
      <c r="H1257" s="181" t="str">
        <f t="shared" si="133"/>
        <v/>
      </c>
      <c r="I1257" s="221">
        <v>602</v>
      </c>
      <c r="J1257" s="131">
        <v>271</v>
      </c>
      <c r="K1257" s="131">
        <v>27</v>
      </c>
      <c r="L1257" s="167">
        <f t="shared" si="134"/>
        <v>9.9630996309963096E-2</v>
      </c>
      <c r="M1257" s="222">
        <v>9</v>
      </c>
      <c r="N1257" s="131">
        <v>331</v>
      </c>
      <c r="O1257" s="184">
        <f t="shared" si="135"/>
        <v>0.54173486088379708</v>
      </c>
      <c r="P1257" s="159">
        <f t="shared" si="136"/>
        <v>602</v>
      </c>
      <c r="Q1257" s="160">
        <f t="shared" si="137"/>
        <v>280</v>
      </c>
      <c r="R1257" s="160">
        <f t="shared" si="138"/>
        <v>331</v>
      </c>
      <c r="S1257" s="176">
        <f t="shared" si="139"/>
        <v>0.54173486088379708</v>
      </c>
      <c r="T1257" s="227"/>
    </row>
    <row r="1258" spans="1:20" x14ac:dyDescent="0.2">
      <c r="A1258" s="175" t="s">
        <v>422</v>
      </c>
      <c r="B1258" s="164" t="s">
        <v>69</v>
      </c>
      <c r="C1258" s="165" t="s">
        <v>70</v>
      </c>
      <c r="D1258" s="157"/>
      <c r="E1258" s="158"/>
      <c r="F1258" s="158"/>
      <c r="G1258" s="158"/>
      <c r="H1258" s="181" t="str">
        <f t="shared" si="133"/>
        <v/>
      </c>
      <c r="I1258" s="221">
        <v>3</v>
      </c>
      <c r="J1258" s="131">
        <v>3</v>
      </c>
      <c r="K1258" s="131">
        <v>2</v>
      </c>
      <c r="L1258" s="167">
        <f t="shared" si="134"/>
        <v>0.66666666666666663</v>
      </c>
      <c r="M1258" s="222"/>
      <c r="N1258" s="131"/>
      <c r="O1258" s="184">
        <f t="shared" si="135"/>
        <v>0</v>
      </c>
      <c r="P1258" s="159">
        <f t="shared" si="136"/>
        <v>3</v>
      </c>
      <c r="Q1258" s="160">
        <f t="shared" si="137"/>
        <v>3</v>
      </c>
      <c r="R1258" s="160" t="str">
        <f t="shared" si="138"/>
        <v/>
      </c>
      <c r="S1258" s="176" t="str">
        <f t="shared" si="139"/>
        <v/>
      </c>
      <c r="T1258" s="227"/>
    </row>
    <row r="1259" spans="1:20" x14ac:dyDescent="0.2">
      <c r="A1259" s="175" t="s">
        <v>422</v>
      </c>
      <c r="B1259" s="164" t="s">
        <v>72</v>
      </c>
      <c r="C1259" s="165" t="s">
        <v>244</v>
      </c>
      <c r="D1259" s="157"/>
      <c r="E1259" s="158"/>
      <c r="F1259" s="158"/>
      <c r="G1259" s="158"/>
      <c r="H1259" s="181" t="str">
        <f t="shared" si="133"/>
        <v/>
      </c>
      <c r="I1259" s="221">
        <v>2</v>
      </c>
      <c r="J1259" s="131">
        <v>2</v>
      </c>
      <c r="K1259" s="131">
        <v>2</v>
      </c>
      <c r="L1259" s="167">
        <f t="shared" si="134"/>
        <v>1</v>
      </c>
      <c r="M1259" s="222">
        <v>1</v>
      </c>
      <c r="N1259" s="131"/>
      <c r="O1259" s="184">
        <f t="shared" si="135"/>
        <v>0</v>
      </c>
      <c r="P1259" s="159">
        <f t="shared" si="136"/>
        <v>2</v>
      </c>
      <c r="Q1259" s="160">
        <f t="shared" si="137"/>
        <v>3</v>
      </c>
      <c r="R1259" s="160" t="str">
        <f t="shared" si="138"/>
        <v/>
      </c>
      <c r="S1259" s="176" t="str">
        <f t="shared" si="139"/>
        <v/>
      </c>
      <c r="T1259" s="227"/>
    </row>
    <row r="1260" spans="1:20" x14ac:dyDescent="0.2">
      <c r="A1260" s="175" t="s">
        <v>422</v>
      </c>
      <c r="B1260" s="164" t="s">
        <v>74</v>
      </c>
      <c r="C1260" s="165" t="s">
        <v>75</v>
      </c>
      <c r="D1260" s="157"/>
      <c r="E1260" s="158"/>
      <c r="F1260" s="158"/>
      <c r="G1260" s="158"/>
      <c r="H1260" s="181" t="str">
        <f t="shared" si="133"/>
        <v/>
      </c>
      <c r="I1260" s="221">
        <v>540</v>
      </c>
      <c r="J1260" s="131">
        <v>495</v>
      </c>
      <c r="K1260" s="131">
        <v>204</v>
      </c>
      <c r="L1260" s="167">
        <f t="shared" si="134"/>
        <v>0.41212121212121211</v>
      </c>
      <c r="M1260" s="222">
        <v>92</v>
      </c>
      <c r="N1260" s="131">
        <v>43</v>
      </c>
      <c r="O1260" s="184">
        <f t="shared" si="135"/>
        <v>6.8253968253968247E-2</v>
      </c>
      <c r="P1260" s="159">
        <f t="shared" si="136"/>
        <v>540</v>
      </c>
      <c r="Q1260" s="160">
        <f t="shared" si="137"/>
        <v>587</v>
      </c>
      <c r="R1260" s="160">
        <f t="shared" si="138"/>
        <v>43</v>
      </c>
      <c r="S1260" s="176">
        <f t="shared" si="139"/>
        <v>6.8253968253968247E-2</v>
      </c>
      <c r="T1260" s="227"/>
    </row>
    <row r="1261" spans="1:20" x14ac:dyDescent="0.2">
      <c r="A1261" s="175" t="s">
        <v>422</v>
      </c>
      <c r="B1261" s="164" t="s">
        <v>76</v>
      </c>
      <c r="C1261" s="165" t="s">
        <v>77</v>
      </c>
      <c r="D1261" s="157"/>
      <c r="E1261" s="158"/>
      <c r="F1261" s="158"/>
      <c r="G1261" s="158"/>
      <c r="H1261" s="181" t="str">
        <f t="shared" si="133"/>
        <v/>
      </c>
      <c r="I1261" s="221">
        <v>2</v>
      </c>
      <c r="J1261" s="131">
        <v>0</v>
      </c>
      <c r="K1261" s="131">
        <v>0</v>
      </c>
      <c r="L1261" s="167" t="str">
        <f t="shared" si="134"/>
        <v/>
      </c>
      <c r="M1261" s="222"/>
      <c r="N1261" s="131">
        <v>1</v>
      </c>
      <c r="O1261" s="184">
        <f t="shared" si="135"/>
        <v>1</v>
      </c>
      <c r="P1261" s="159">
        <f t="shared" si="136"/>
        <v>2</v>
      </c>
      <c r="Q1261" s="160" t="str">
        <f t="shared" si="137"/>
        <v/>
      </c>
      <c r="R1261" s="160">
        <f t="shared" si="138"/>
        <v>1</v>
      </c>
      <c r="S1261" s="176" t="str">
        <f t="shared" si="139"/>
        <v/>
      </c>
      <c r="T1261" s="227"/>
    </row>
    <row r="1262" spans="1:20" x14ac:dyDescent="0.2">
      <c r="A1262" s="175" t="s">
        <v>422</v>
      </c>
      <c r="B1262" s="164" t="s">
        <v>81</v>
      </c>
      <c r="C1262" s="165" t="s">
        <v>82</v>
      </c>
      <c r="D1262" s="157"/>
      <c r="E1262" s="158"/>
      <c r="F1262" s="158"/>
      <c r="G1262" s="158"/>
      <c r="H1262" s="181" t="str">
        <f t="shared" si="133"/>
        <v/>
      </c>
      <c r="I1262" s="221">
        <v>2</v>
      </c>
      <c r="J1262" s="131">
        <v>2</v>
      </c>
      <c r="K1262" s="131"/>
      <c r="L1262" s="167">
        <f t="shared" si="134"/>
        <v>0</v>
      </c>
      <c r="M1262" s="222"/>
      <c r="N1262" s="131"/>
      <c r="O1262" s="184">
        <f t="shared" si="135"/>
        <v>0</v>
      </c>
      <c r="P1262" s="159">
        <f t="shared" si="136"/>
        <v>2</v>
      </c>
      <c r="Q1262" s="160">
        <f t="shared" si="137"/>
        <v>2</v>
      </c>
      <c r="R1262" s="160" t="str">
        <f t="shared" si="138"/>
        <v/>
      </c>
      <c r="S1262" s="176" t="str">
        <f t="shared" si="139"/>
        <v/>
      </c>
      <c r="T1262" s="227"/>
    </row>
    <row r="1263" spans="1:20" x14ac:dyDescent="0.2">
      <c r="A1263" s="175" t="s">
        <v>422</v>
      </c>
      <c r="B1263" s="164" t="s">
        <v>519</v>
      </c>
      <c r="C1263" s="165" t="s">
        <v>87</v>
      </c>
      <c r="D1263" s="157"/>
      <c r="E1263" s="158"/>
      <c r="F1263" s="158"/>
      <c r="G1263" s="158"/>
      <c r="H1263" s="181" t="str">
        <f t="shared" si="133"/>
        <v/>
      </c>
      <c r="I1263" s="221">
        <v>154</v>
      </c>
      <c r="J1263" s="131">
        <v>152</v>
      </c>
      <c r="K1263" s="131">
        <v>11</v>
      </c>
      <c r="L1263" s="167">
        <f t="shared" si="134"/>
        <v>7.2368421052631582E-2</v>
      </c>
      <c r="M1263" s="222"/>
      <c r="N1263" s="131">
        <v>2</v>
      </c>
      <c r="O1263" s="184">
        <f t="shared" si="135"/>
        <v>1.2987012987012988E-2</v>
      </c>
      <c r="P1263" s="159">
        <f t="shared" si="136"/>
        <v>154</v>
      </c>
      <c r="Q1263" s="160">
        <f t="shared" si="137"/>
        <v>152</v>
      </c>
      <c r="R1263" s="160">
        <f t="shared" si="138"/>
        <v>2</v>
      </c>
      <c r="S1263" s="176">
        <f t="shared" si="139"/>
        <v>1.2987012987012988E-2</v>
      </c>
      <c r="T1263" s="227"/>
    </row>
    <row r="1264" spans="1:20" x14ac:dyDescent="0.2">
      <c r="A1264" s="175" t="s">
        <v>422</v>
      </c>
      <c r="B1264" s="164" t="s">
        <v>90</v>
      </c>
      <c r="C1264" s="165" t="s">
        <v>94</v>
      </c>
      <c r="D1264" s="157"/>
      <c r="E1264" s="158"/>
      <c r="F1264" s="158"/>
      <c r="G1264" s="158"/>
      <c r="H1264" s="181" t="str">
        <f t="shared" si="133"/>
        <v/>
      </c>
      <c r="I1264" s="221">
        <v>7240</v>
      </c>
      <c r="J1264" s="131">
        <v>6055</v>
      </c>
      <c r="K1264" s="131">
        <v>1599</v>
      </c>
      <c r="L1264" s="167">
        <f t="shared" si="134"/>
        <v>0.26407927332782827</v>
      </c>
      <c r="M1264" s="222"/>
      <c r="N1264" s="131">
        <v>1173</v>
      </c>
      <c r="O1264" s="184">
        <f t="shared" si="135"/>
        <v>0.16228555617044826</v>
      </c>
      <c r="P1264" s="159">
        <f t="shared" si="136"/>
        <v>7240</v>
      </c>
      <c r="Q1264" s="160">
        <f t="shared" si="137"/>
        <v>6055</v>
      </c>
      <c r="R1264" s="160">
        <f t="shared" si="138"/>
        <v>1173</v>
      </c>
      <c r="S1264" s="176">
        <f t="shared" si="139"/>
        <v>0.16228555617044826</v>
      </c>
      <c r="T1264" s="227"/>
    </row>
    <row r="1265" spans="1:20" x14ac:dyDescent="0.2">
      <c r="A1265" s="175" t="s">
        <v>422</v>
      </c>
      <c r="B1265" s="164" t="s">
        <v>90</v>
      </c>
      <c r="C1265" s="165" t="s">
        <v>91</v>
      </c>
      <c r="D1265" s="157"/>
      <c r="E1265" s="158"/>
      <c r="F1265" s="158"/>
      <c r="G1265" s="158"/>
      <c r="H1265" s="181" t="str">
        <f t="shared" si="133"/>
        <v/>
      </c>
      <c r="I1265" s="221">
        <v>4714</v>
      </c>
      <c r="J1265" s="131">
        <v>3593</v>
      </c>
      <c r="K1265" s="131">
        <v>791</v>
      </c>
      <c r="L1265" s="167">
        <f t="shared" si="134"/>
        <v>0.22015029223490121</v>
      </c>
      <c r="M1265" s="222">
        <v>2</v>
      </c>
      <c r="N1265" s="131">
        <v>1115</v>
      </c>
      <c r="O1265" s="184">
        <f t="shared" si="135"/>
        <v>0.23673036093418259</v>
      </c>
      <c r="P1265" s="159">
        <f t="shared" si="136"/>
        <v>4714</v>
      </c>
      <c r="Q1265" s="160">
        <f t="shared" si="137"/>
        <v>3595</v>
      </c>
      <c r="R1265" s="160">
        <f t="shared" si="138"/>
        <v>1115</v>
      </c>
      <c r="S1265" s="176">
        <f t="shared" si="139"/>
        <v>0.23673036093418259</v>
      </c>
      <c r="T1265" s="227"/>
    </row>
    <row r="1266" spans="1:20" x14ac:dyDescent="0.2">
      <c r="A1266" s="175" t="s">
        <v>422</v>
      </c>
      <c r="B1266" s="164" t="s">
        <v>96</v>
      </c>
      <c r="C1266" s="165" t="s">
        <v>97</v>
      </c>
      <c r="D1266" s="157"/>
      <c r="E1266" s="158"/>
      <c r="F1266" s="158"/>
      <c r="G1266" s="158"/>
      <c r="H1266" s="181" t="str">
        <f t="shared" si="133"/>
        <v/>
      </c>
      <c r="I1266" s="221">
        <v>1619</v>
      </c>
      <c r="J1266" s="131">
        <v>1544</v>
      </c>
      <c r="K1266" s="131">
        <v>612</v>
      </c>
      <c r="L1266" s="167">
        <f t="shared" si="134"/>
        <v>0.39637305699481867</v>
      </c>
      <c r="M1266" s="222"/>
      <c r="N1266" s="131">
        <v>75</v>
      </c>
      <c r="O1266" s="184">
        <f t="shared" si="135"/>
        <v>4.6324891908585547E-2</v>
      </c>
      <c r="P1266" s="159">
        <f t="shared" si="136"/>
        <v>1619</v>
      </c>
      <c r="Q1266" s="160">
        <f t="shared" si="137"/>
        <v>1544</v>
      </c>
      <c r="R1266" s="160">
        <f t="shared" si="138"/>
        <v>75</v>
      </c>
      <c r="S1266" s="176">
        <f t="shared" si="139"/>
        <v>4.6324891908585547E-2</v>
      </c>
      <c r="T1266" s="227"/>
    </row>
    <row r="1267" spans="1:20" x14ac:dyDescent="0.2">
      <c r="A1267" s="175" t="s">
        <v>422</v>
      </c>
      <c r="B1267" s="164" t="s">
        <v>521</v>
      </c>
      <c r="C1267" s="165" t="s">
        <v>98</v>
      </c>
      <c r="D1267" s="157"/>
      <c r="E1267" s="158"/>
      <c r="F1267" s="158"/>
      <c r="G1267" s="158"/>
      <c r="H1267" s="181" t="str">
        <f t="shared" si="133"/>
        <v/>
      </c>
      <c r="I1267" s="221">
        <v>1333</v>
      </c>
      <c r="J1267" s="131">
        <v>698</v>
      </c>
      <c r="K1267" s="131">
        <v>181</v>
      </c>
      <c r="L1267" s="167">
        <f t="shared" si="134"/>
        <v>0.25931232091690543</v>
      </c>
      <c r="M1267" s="222">
        <v>1</v>
      </c>
      <c r="N1267" s="131">
        <v>631</v>
      </c>
      <c r="O1267" s="184">
        <f t="shared" si="135"/>
        <v>0.47443609022556393</v>
      </c>
      <c r="P1267" s="159">
        <f t="shared" si="136"/>
        <v>1333</v>
      </c>
      <c r="Q1267" s="160">
        <f t="shared" si="137"/>
        <v>699</v>
      </c>
      <c r="R1267" s="160">
        <f t="shared" si="138"/>
        <v>631</v>
      </c>
      <c r="S1267" s="176">
        <f t="shared" si="139"/>
        <v>0.47443609022556393</v>
      </c>
      <c r="T1267" s="227"/>
    </row>
    <row r="1268" spans="1:20" x14ac:dyDescent="0.2">
      <c r="A1268" s="175" t="s">
        <v>422</v>
      </c>
      <c r="B1268" s="164" t="s">
        <v>99</v>
      </c>
      <c r="C1268" s="165" t="s">
        <v>100</v>
      </c>
      <c r="D1268" s="157"/>
      <c r="E1268" s="158"/>
      <c r="F1268" s="158"/>
      <c r="G1268" s="158"/>
      <c r="H1268" s="181" t="str">
        <f t="shared" si="133"/>
        <v/>
      </c>
      <c r="I1268" s="221">
        <v>1309</v>
      </c>
      <c r="J1268" s="131">
        <v>756</v>
      </c>
      <c r="K1268" s="131">
        <v>121</v>
      </c>
      <c r="L1268" s="167">
        <f t="shared" si="134"/>
        <v>0.16005291005291006</v>
      </c>
      <c r="M1268" s="222">
        <v>16</v>
      </c>
      <c r="N1268" s="131">
        <v>551</v>
      </c>
      <c r="O1268" s="184">
        <f t="shared" si="135"/>
        <v>0.41647770219198793</v>
      </c>
      <c r="P1268" s="159">
        <f t="shared" si="136"/>
        <v>1309</v>
      </c>
      <c r="Q1268" s="160">
        <f t="shared" si="137"/>
        <v>772</v>
      </c>
      <c r="R1268" s="160">
        <f t="shared" si="138"/>
        <v>551</v>
      </c>
      <c r="S1268" s="176">
        <f t="shared" si="139"/>
        <v>0.41647770219198793</v>
      </c>
      <c r="T1268" s="227"/>
    </row>
    <row r="1269" spans="1:20" x14ac:dyDescent="0.2">
      <c r="A1269" s="175" t="s">
        <v>422</v>
      </c>
      <c r="B1269" s="164" t="s">
        <v>101</v>
      </c>
      <c r="C1269" s="165" t="s">
        <v>102</v>
      </c>
      <c r="D1269" s="157"/>
      <c r="E1269" s="158"/>
      <c r="F1269" s="158"/>
      <c r="G1269" s="158"/>
      <c r="H1269" s="181" t="str">
        <f t="shared" si="133"/>
        <v/>
      </c>
      <c r="I1269" s="221">
        <v>394</v>
      </c>
      <c r="J1269" s="131">
        <v>376</v>
      </c>
      <c r="K1269" s="131">
        <v>209</v>
      </c>
      <c r="L1269" s="167">
        <f t="shared" si="134"/>
        <v>0.55585106382978722</v>
      </c>
      <c r="M1269" s="222">
        <v>3</v>
      </c>
      <c r="N1269" s="131">
        <v>15</v>
      </c>
      <c r="O1269" s="184">
        <f t="shared" si="135"/>
        <v>3.8071065989847719E-2</v>
      </c>
      <c r="P1269" s="159">
        <f t="shared" si="136"/>
        <v>394</v>
      </c>
      <c r="Q1269" s="160">
        <f t="shared" si="137"/>
        <v>379</v>
      </c>
      <c r="R1269" s="160">
        <f t="shared" si="138"/>
        <v>15</v>
      </c>
      <c r="S1269" s="176">
        <f t="shared" si="139"/>
        <v>3.8071065989847719E-2</v>
      </c>
      <c r="T1269" s="227"/>
    </row>
    <row r="1270" spans="1:20" x14ac:dyDescent="0.2">
      <c r="A1270" s="175" t="s">
        <v>422</v>
      </c>
      <c r="B1270" s="164" t="s">
        <v>103</v>
      </c>
      <c r="C1270" s="165" t="s">
        <v>104</v>
      </c>
      <c r="D1270" s="157"/>
      <c r="E1270" s="158"/>
      <c r="F1270" s="158"/>
      <c r="G1270" s="158"/>
      <c r="H1270" s="181" t="str">
        <f t="shared" si="133"/>
        <v/>
      </c>
      <c r="I1270" s="221">
        <v>554</v>
      </c>
      <c r="J1270" s="131">
        <v>545</v>
      </c>
      <c r="K1270" s="131">
        <v>163</v>
      </c>
      <c r="L1270" s="167">
        <f t="shared" si="134"/>
        <v>0.29908256880733947</v>
      </c>
      <c r="M1270" s="222">
        <v>17</v>
      </c>
      <c r="N1270" s="131">
        <v>9</v>
      </c>
      <c r="O1270" s="184">
        <f t="shared" si="135"/>
        <v>1.5761821366024518E-2</v>
      </c>
      <c r="P1270" s="159">
        <f t="shared" si="136"/>
        <v>554</v>
      </c>
      <c r="Q1270" s="160">
        <f t="shared" si="137"/>
        <v>562</v>
      </c>
      <c r="R1270" s="160">
        <f t="shared" si="138"/>
        <v>9</v>
      </c>
      <c r="S1270" s="176">
        <f t="shared" si="139"/>
        <v>1.5761821366024518E-2</v>
      </c>
      <c r="T1270" s="227"/>
    </row>
    <row r="1271" spans="1:20" x14ac:dyDescent="0.2">
      <c r="A1271" s="175" t="s">
        <v>422</v>
      </c>
      <c r="B1271" s="164" t="s">
        <v>105</v>
      </c>
      <c r="C1271" s="165" t="s">
        <v>284</v>
      </c>
      <c r="D1271" s="157"/>
      <c r="E1271" s="158"/>
      <c r="F1271" s="158"/>
      <c r="G1271" s="158"/>
      <c r="H1271" s="181" t="str">
        <f t="shared" si="133"/>
        <v/>
      </c>
      <c r="I1271" s="221">
        <v>2</v>
      </c>
      <c r="J1271" s="131">
        <v>2</v>
      </c>
      <c r="K1271" s="131"/>
      <c r="L1271" s="167">
        <f t="shared" si="134"/>
        <v>0</v>
      </c>
      <c r="M1271" s="222"/>
      <c r="N1271" s="131"/>
      <c r="O1271" s="184">
        <f t="shared" si="135"/>
        <v>0</v>
      </c>
      <c r="P1271" s="159">
        <f t="shared" si="136"/>
        <v>2</v>
      </c>
      <c r="Q1271" s="160">
        <f t="shared" si="137"/>
        <v>2</v>
      </c>
      <c r="R1271" s="160" t="str">
        <f t="shared" si="138"/>
        <v/>
      </c>
      <c r="S1271" s="176" t="str">
        <f t="shared" si="139"/>
        <v/>
      </c>
      <c r="T1271" s="227"/>
    </row>
    <row r="1272" spans="1:20" x14ac:dyDescent="0.2">
      <c r="A1272" s="175" t="s">
        <v>422</v>
      </c>
      <c r="B1272" s="164" t="s">
        <v>108</v>
      </c>
      <c r="C1272" s="165" t="s">
        <v>109</v>
      </c>
      <c r="D1272" s="157"/>
      <c r="E1272" s="158"/>
      <c r="F1272" s="158"/>
      <c r="G1272" s="158"/>
      <c r="H1272" s="181" t="str">
        <f t="shared" si="133"/>
        <v/>
      </c>
      <c r="I1272" s="221">
        <v>245</v>
      </c>
      <c r="J1272" s="131">
        <v>227</v>
      </c>
      <c r="K1272" s="131">
        <v>15</v>
      </c>
      <c r="L1272" s="167">
        <f t="shared" si="134"/>
        <v>6.6079295154185022E-2</v>
      </c>
      <c r="M1272" s="222">
        <v>9</v>
      </c>
      <c r="N1272" s="131">
        <v>16</v>
      </c>
      <c r="O1272" s="184">
        <f t="shared" si="135"/>
        <v>6.3492063492063489E-2</v>
      </c>
      <c r="P1272" s="159">
        <f t="shared" si="136"/>
        <v>245</v>
      </c>
      <c r="Q1272" s="160">
        <f t="shared" si="137"/>
        <v>236</v>
      </c>
      <c r="R1272" s="160">
        <f t="shared" si="138"/>
        <v>16</v>
      </c>
      <c r="S1272" s="176">
        <f t="shared" si="139"/>
        <v>6.3492063492063489E-2</v>
      </c>
      <c r="T1272" s="227"/>
    </row>
    <row r="1273" spans="1:20" x14ac:dyDescent="0.2">
      <c r="A1273" s="175" t="s">
        <v>422</v>
      </c>
      <c r="B1273" s="164" t="s">
        <v>110</v>
      </c>
      <c r="C1273" s="165" t="s">
        <v>111</v>
      </c>
      <c r="D1273" s="157"/>
      <c r="E1273" s="158"/>
      <c r="F1273" s="158"/>
      <c r="G1273" s="158"/>
      <c r="H1273" s="181" t="str">
        <f t="shared" si="133"/>
        <v/>
      </c>
      <c r="I1273" s="221">
        <v>2050</v>
      </c>
      <c r="J1273" s="131">
        <v>1644</v>
      </c>
      <c r="K1273" s="131">
        <v>573</v>
      </c>
      <c r="L1273" s="167">
        <f t="shared" si="134"/>
        <v>0.34854014598540145</v>
      </c>
      <c r="M1273" s="222">
        <v>55</v>
      </c>
      <c r="N1273" s="131">
        <v>402</v>
      </c>
      <c r="O1273" s="184">
        <f t="shared" si="135"/>
        <v>0.19133745835316515</v>
      </c>
      <c r="P1273" s="159">
        <f t="shared" si="136"/>
        <v>2050</v>
      </c>
      <c r="Q1273" s="160">
        <f t="shared" si="137"/>
        <v>1699</v>
      </c>
      <c r="R1273" s="160">
        <f t="shared" si="138"/>
        <v>402</v>
      </c>
      <c r="S1273" s="176">
        <f t="shared" si="139"/>
        <v>0.19133745835316515</v>
      </c>
      <c r="T1273" s="227"/>
    </row>
    <row r="1274" spans="1:20" x14ac:dyDescent="0.2">
      <c r="A1274" s="175" t="s">
        <v>422</v>
      </c>
      <c r="B1274" s="164" t="s">
        <v>112</v>
      </c>
      <c r="C1274" s="165" t="s">
        <v>113</v>
      </c>
      <c r="D1274" s="157"/>
      <c r="E1274" s="158"/>
      <c r="F1274" s="158"/>
      <c r="G1274" s="158"/>
      <c r="H1274" s="181" t="str">
        <f t="shared" si="133"/>
        <v/>
      </c>
      <c r="I1274" s="221">
        <v>2079</v>
      </c>
      <c r="J1274" s="131">
        <v>1922</v>
      </c>
      <c r="K1274" s="131">
        <v>561</v>
      </c>
      <c r="L1274" s="167">
        <f t="shared" si="134"/>
        <v>0.29188345473465138</v>
      </c>
      <c r="M1274" s="222">
        <v>1</v>
      </c>
      <c r="N1274" s="131">
        <v>154</v>
      </c>
      <c r="O1274" s="184">
        <f t="shared" si="135"/>
        <v>7.4145402022147325E-2</v>
      </c>
      <c r="P1274" s="159">
        <f t="shared" si="136"/>
        <v>2079</v>
      </c>
      <c r="Q1274" s="160">
        <f t="shared" si="137"/>
        <v>1923</v>
      </c>
      <c r="R1274" s="160">
        <f t="shared" si="138"/>
        <v>154</v>
      </c>
      <c r="S1274" s="176">
        <f t="shared" si="139"/>
        <v>7.4145402022147325E-2</v>
      </c>
      <c r="T1274" s="227"/>
    </row>
    <row r="1275" spans="1:20" x14ac:dyDescent="0.2">
      <c r="A1275" s="175" t="s">
        <v>422</v>
      </c>
      <c r="B1275" s="164" t="s">
        <v>112</v>
      </c>
      <c r="C1275" s="165" t="s">
        <v>538</v>
      </c>
      <c r="D1275" s="157"/>
      <c r="E1275" s="158"/>
      <c r="F1275" s="158"/>
      <c r="G1275" s="158"/>
      <c r="H1275" s="181" t="str">
        <f t="shared" si="133"/>
        <v/>
      </c>
      <c r="I1275" s="221">
        <v>1733</v>
      </c>
      <c r="J1275" s="131">
        <v>1687</v>
      </c>
      <c r="K1275" s="131">
        <v>409</v>
      </c>
      <c r="L1275" s="167">
        <f t="shared" si="134"/>
        <v>0.24244220509780676</v>
      </c>
      <c r="M1275" s="222"/>
      <c r="N1275" s="131">
        <v>45</v>
      </c>
      <c r="O1275" s="184">
        <f t="shared" si="135"/>
        <v>2.5981524249422634E-2</v>
      </c>
      <c r="P1275" s="159">
        <f t="shared" si="136"/>
        <v>1733</v>
      </c>
      <c r="Q1275" s="160">
        <f t="shared" si="137"/>
        <v>1687</v>
      </c>
      <c r="R1275" s="160">
        <f t="shared" si="138"/>
        <v>45</v>
      </c>
      <c r="S1275" s="176">
        <f t="shared" si="139"/>
        <v>2.5981524249422634E-2</v>
      </c>
      <c r="T1275" s="227"/>
    </row>
    <row r="1276" spans="1:20" x14ac:dyDescent="0.2">
      <c r="A1276" s="175" t="s">
        <v>422</v>
      </c>
      <c r="B1276" s="164" t="s">
        <v>114</v>
      </c>
      <c r="C1276" s="165" t="s">
        <v>115</v>
      </c>
      <c r="D1276" s="157"/>
      <c r="E1276" s="158"/>
      <c r="F1276" s="158"/>
      <c r="G1276" s="158"/>
      <c r="H1276" s="181" t="str">
        <f t="shared" ref="H1276:H1339" si="140">IF((E1276+G1276)&lt;&gt;0,G1276/(E1276+G1276),"")</f>
        <v/>
      </c>
      <c r="I1276" s="221">
        <v>755</v>
      </c>
      <c r="J1276" s="131">
        <v>675</v>
      </c>
      <c r="K1276" s="131">
        <v>65</v>
      </c>
      <c r="L1276" s="167">
        <f t="shared" ref="L1276:L1339" si="141">IF(J1276&lt;&gt;0,K1276/J1276,"")</f>
        <v>9.6296296296296297E-2</v>
      </c>
      <c r="M1276" s="222">
        <v>1</v>
      </c>
      <c r="N1276" s="131">
        <v>79</v>
      </c>
      <c r="O1276" s="184">
        <f t="shared" ref="O1276:O1339" si="142">IF((J1276+M1276+N1276)&lt;&gt;0,N1276/(J1276+M1276+N1276),"")</f>
        <v>0.10463576158940398</v>
      </c>
      <c r="P1276" s="159">
        <f t="shared" ref="P1276:P1339" si="143">IF(SUM(D1276,I1276)&gt;0,SUM(D1276,I1276),"")</f>
        <v>755</v>
      </c>
      <c r="Q1276" s="160">
        <f t="shared" ref="Q1276:Q1339" si="144">IF(SUM(E1276,J1276, M1276)&gt;0,SUM(E1276,J1276, M1276),"")</f>
        <v>676</v>
      </c>
      <c r="R1276" s="160">
        <f t="shared" ref="R1276:R1339" si="145">IF(SUM(G1276,N1276)&gt;0,SUM(G1276,N1276),"")</f>
        <v>79</v>
      </c>
      <c r="S1276" s="176">
        <f t="shared" ref="S1276:S1339" si="146">IFERROR(IF((Q1276+R1276)&lt;&gt;0,R1276/(Q1276+R1276),""),"")</f>
        <v>0.10463576158940398</v>
      </c>
      <c r="T1276" s="227"/>
    </row>
    <row r="1277" spans="1:20" x14ac:dyDescent="0.2">
      <c r="A1277" s="175" t="s">
        <v>422</v>
      </c>
      <c r="B1277" s="164" t="s">
        <v>119</v>
      </c>
      <c r="C1277" s="165" t="s">
        <v>119</v>
      </c>
      <c r="D1277" s="157"/>
      <c r="E1277" s="158"/>
      <c r="F1277" s="158"/>
      <c r="G1277" s="158"/>
      <c r="H1277" s="181" t="str">
        <f t="shared" si="140"/>
        <v/>
      </c>
      <c r="I1277" s="221">
        <v>982</v>
      </c>
      <c r="J1277" s="131">
        <v>901</v>
      </c>
      <c r="K1277" s="131">
        <v>705</v>
      </c>
      <c r="L1277" s="167">
        <f t="shared" si="141"/>
        <v>0.78246392896781358</v>
      </c>
      <c r="M1277" s="222">
        <v>27</v>
      </c>
      <c r="N1277" s="131">
        <v>80</v>
      </c>
      <c r="O1277" s="184">
        <f t="shared" si="142"/>
        <v>7.9365079365079361E-2</v>
      </c>
      <c r="P1277" s="159">
        <f t="shared" si="143"/>
        <v>982</v>
      </c>
      <c r="Q1277" s="160">
        <f t="shared" si="144"/>
        <v>928</v>
      </c>
      <c r="R1277" s="160">
        <f t="shared" si="145"/>
        <v>80</v>
      </c>
      <c r="S1277" s="176">
        <f t="shared" si="146"/>
        <v>7.9365079365079361E-2</v>
      </c>
      <c r="T1277" s="227"/>
    </row>
    <row r="1278" spans="1:20" x14ac:dyDescent="0.2">
      <c r="A1278" s="175" t="s">
        <v>422</v>
      </c>
      <c r="B1278" s="164" t="s">
        <v>120</v>
      </c>
      <c r="C1278" s="165" t="s">
        <v>121</v>
      </c>
      <c r="D1278" s="157"/>
      <c r="E1278" s="158"/>
      <c r="F1278" s="158"/>
      <c r="G1278" s="158"/>
      <c r="H1278" s="181" t="str">
        <f t="shared" si="140"/>
        <v/>
      </c>
      <c r="I1278" s="221">
        <v>938</v>
      </c>
      <c r="J1278" s="131">
        <v>670</v>
      </c>
      <c r="K1278" s="131">
        <v>296</v>
      </c>
      <c r="L1278" s="167">
        <f t="shared" si="141"/>
        <v>0.44179104477611941</v>
      </c>
      <c r="M1278" s="222">
        <v>22</v>
      </c>
      <c r="N1278" s="131">
        <v>265</v>
      </c>
      <c r="O1278" s="184">
        <f t="shared" si="142"/>
        <v>0.2769070010449321</v>
      </c>
      <c r="P1278" s="159">
        <f t="shared" si="143"/>
        <v>938</v>
      </c>
      <c r="Q1278" s="160">
        <f t="shared" si="144"/>
        <v>692</v>
      </c>
      <c r="R1278" s="160">
        <f t="shared" si="145"/>
        <v>265</v>
      </c>
      <c r="S1278" s="176">
        <f t="shared" si="146"/>
        <v>0.2769070010449321</v>
      </c>
      <c r="T1278" s="227"/>
    </row>
    <row r="1279" spans="1:20" x14ac:dyDescent="0.2">
      <c r="A1279" s="175" t="s">
        <v>422</v>
      </c>
      <c r="B1279" s="164" t="s">
        <v>122</v>
      </c>
      <c r="C1279" s="165" t="s">
        <v>122</v>
      </c>
      <c r="D1279" s="157"/>
      <c r="E1279" s="158"/>
      <c r="F1279" s="158"/>
      <c r="G1279" s="158"/>
      <c r="H1279" s="181" t="str">
        <f t="shared" si="140"/>
        <v/>
      </c>
      <c r="I1279" s="221">
        <v>1</v>
      </c>
      <c r="J1279" s="131">
        <v>1</v>
      </c>
      <c r="K1279" s="131">
        <v>1</v>
      </c>
      <c r="L1279" s="167">
        <f t="shared" si="141"/>
        <v>1</v>
      </c>
      <c r="M1279" s="222"/>
      <c r="N1279" s="131"/>
      <c r="O1279" s="184">
        <f t="shared" si="142"/>
        <v>0</v>
      </c>
      <c r="P1279" s="159">
        <f t="shared" si="143"/>
        <v>1</v>
      </c>
      <c r="Q1279" s="160">
        <f t="shared" si="144"/>
        <v>1</v>
      </c>
      <c r="R1279" s="160" t="str">
        <f t="shared" si="145"/>
        <v/>
      </c>
      <c r="S1279" s="176" t="str">
        <f t="shared" si="146"/>
        <v/>
      </c>
      <c r="T1279" s="227"/>
    </row>
    <row r="1280" spans="1:20" x14ac:dyDescent="0.2">
      <c r="A1280" s="175" t="s">
        <v>422</v>
      </c>
      <c r="B1280" s="164" t="s">
        <v>123</v>
      </c>
      <c r="C1280" s="165" t="s">
        <v>124</v>
      </c>
      <c r="D1280" s="157"/>
      <c r="E1280" s="158"/>
      <c r="F1280" s="158"/>
      <c r="G1280" s="158"/>
      <c r="H1280" s="181" t="str">
        <f t="shared" si="140"/>
        <v/>
      </c>
      <c r="I1280" s="221">
        <v>67</v>
      </c>
      <c r="J1280" s="131">
        <v>57</v>
      </c>
      <c r="K1280" s="131">
        <v>5</v>
      </c>
      <c r="L1280" s="167">
        <f t="shared" si="141"/>
        <v>8.771929824561403E-2</v>
      </c>
      <c r="M1280" s="222"/>
      <c r="N1280" s="131">
        <v>10</v>
      </c>
      <c r="O1280" s="184">
        <f t="shared" si="142"/>
        <v>0.14925373134328357</v>
      </c>
      <c r="P1280" s="159">
        <f t="shared" si="143"/>
        <v>67</v>
      </c>
      <c r="Q1280" s="160">
        <f t="shared" si="144"/>
        <v>57</v>
      </c>
      <c r="R1280" s="160">
        <f t="shared" si="145"/>
        <v>10</v>
      </c>
      <c r="S1280" s="176">
        <f t="shared" si="146"/>
        <v>0.14925373134328357</v>
      </c>
      <c r="T1280" s="227"/>
    </row>
    <row r="1281" spans="1:20" x14ac:dyDescent="0.2">
      <c r="A1281" s="175" t="s">
        <v>422</v>
      </c>
      <c r="B1281" s="164" t="s">
        <v>127</v>
      </c>
      <c r="C1281" s="165" t="s">
        <v>286</v>
      </c>
      <c r="D1281" s="157"/>
      <c r="E1281" s="158"/>
      <c r="F1281" s="158"/>
      <c r="G1281" s="158"/>
      <c r="H1281" s="181" t="str">
        <f t="shared" si="140"/>
        <v/>
      </c>
      <c r="I1281" s="221">
        <v>1</v>
      </c>
      <c r="J1281" s="131">
        <v>1</v>
      </c>
      <c r="K1281" s="131">
        <v>1</v>
      </c>
      <c r="L1281" s="167">
        <f t="shared" si="141"/>
        <v>1</v>
      </c>
      <c r="M1281" s="222"/>
      <c r="N1281" s="131"/>
      <c r="O1281" s="184">
        <f t="shared" si="142"/>
        <v>0</v>
      </c>
      <c r="P1281" s="159">
        <f t="shared" si="143"/>
        <v>1</v>
      </c>
      <c r="Q1281" s="160">
        <f t="shared" si="144"/>
        <v>1</v>
      </c>
      <c r="R1281" s="160" t="str">
        <f t="shared" si="145"/>
        <v/>
      </c>
      <c r="S1281" s="176" t="str">
        <f t="shared" si="146"/>
        <v/>
      </c>
      <c r="T1281" s="227"/>
    </row>
    <row r="1282" spans="1:20" x14ac:dyDescent="0.2">
      <c r="A1282" s="175" t="s">
        <v>422</v>
      </c>
      <c r="B1282" s="164" t="s">
        <v>128</v>
      </c>
      <c r="C1282" s="165" t="s">
        <v>129</v>
      </c>
      <c r="D1282" s="157"/>
      <c r="E1282" s="158"/>
      <c r="F1282" s="158"/>
      <c r="G1282" s="158"/>
      <c r="H1282" s="181" t="str">
        <f t="shared" si="140"/>
        <v/>
      </c>
      <c r="I1282" s="221">
        <v>33</v>
      </c>
      <c r="J1282" s="131">
        <v>33</v>
      </c>
      <c r="K1282" s="131">
        <v>13</v>
      </c>
      <c r="L1282" s="167">
        <f t="shared" si="141"/>
        <v>0.39393939393939392</v>
      </c>
      <c r="M1282" s="222"/>
      <c r="N1282" s="131"/>
      <c r="O1282" s="184">
        <f t="shared" si="142"/>
        <v>0</v>
      </c>
      <c r="P1282" s="159">
        <f t="shared" si="143"/>
        <v>33</v>
      </c>
      <c r="Q1282" s="160">
        <f t="shared" si="144"/>
        <v>33</v>
      </c>
      <c r="R1282" s="160" t="str">
        <f t="shared" si="145"/>
        <v/>
      </c>
      <c r="S1282" s="176" t="str">
        <f t="shared" si="146"/>
        <v/>
      </c>
      <c r="T1282" s="227"/>
    </row>
    <row r="1283" spans="1:20" x14ac:dyDescent="0.2">
      <c r="A1283" s="175" t="s">
        <v>422</v>
      </c>
      <c r="B1283" s="164" t="s">
        <v>475</v>
      </c>
      <c r="C1283" s="165" t="s">
        <v>130</v>
      </c>
      <c r="D1283" s="157"/>
      <c r="E1283" s="158"/>
      <c r="F1283" s="158"/>
      <c r="G1283" s="158"/>
      <c r="H1283" s="181" t="str">
        <f t="shared" si="140"/>
        <v/>
      </c>
      <c r="I1283" s="221">
        <v>55</v>
      </c>
      <c r="J1283" s="131">
        <v>47</v>
      </c>
      <c r="K1283" s="131">
        <v>36</v>
      </c>
      <c r="L1283" s="167">
        <f t="shared" si="141"/>
        <v>0.76595744680851063</v>
      </c>
      <c r="M1283" s="222">
        <v>2</v>
      </c>
      <c r="N1283" s="131">
        <v>8</v>
      </c>
      <c r="O1283" s="184">
        <f t="shared" si="142"/>
        <v>0.14035087719298245</v>
      </c>
      <c r="P1283" s="159">
        <f t="shared" si="143"/>
        <v>55</v>
      </c>
      <c r="Q1283" s="160">
        <f t="shared" si="144"/>
        <v>49</v>
      </c>
      <c r="R1283" s="160">
        <f t="shared" si="145"/>
        <v>8</v>
      </c>
      <c r="S1283" s="176">
        <f t="shared" si="146"/>
        <v>0.14035087719298245</v>
      </c>
      <c r="T1283" s="227"/>
    </row>
    <row r="1284" spans="1:20" x14ac:dyDescent="0.2">
      <c r="A1284" s="175" t="s">
        <v>422</v>
      </c>
      <c r="B1284" s="164" t="s">
        <v>374</v>
      </c>
      <c r="C1284" s="165" t="s">
        <v>375</v>
      </c>
      <c r="D1284" s="157"/>
      <c r="E1284" s="158"/>
      <c r="F1284" s="158"/>
      <c r="G1284" s="158"/>
      <c r="H1284" s="181" t="str">
        <f t="shared" si="140"/>
        <v/>
      </c>
      <c r="I1284" s="221">
        <v>155</v>
      </c>
      <c r="J1284" s="131">
        <v>151</v>
      </c>
      <c r="K1284" s="131">
        <v>109</v>
      </c>
      <c r="L1284" s="167">
        <f t="shared" si="141"/>
        <v>0.72185430463576161</v>
      </c>
      <c r="M1284" s="222">
        <v>1</v>
      </c>
      <c r="N1284" s="131">
        <v>4</v>
      </c>
      <c r="O1284" s="184">
        <f t="shared" si="142"/>
        <v>2.564102564102564E-2</v>
      </c>
      <c r="P1284" s="159">
        <f t="shared" si="143"/>
        <v>155</v>
      </c>
      <c r="Q1284" s="160">
        <f t="shared" si="144"/>
        <v>152</v>
      </c>
      <c r="R1284" s="160">
        <f t="shared" si="145"/>
        <v>4</v>
      </c>
      <c r="S1284" s="176">
        <f t="shared" si="146"/>
        <v>2.564102564102564E-2</v>
      </c>
      <c r="T1284" s="227"/>
    </row>
    <row r="1285" spans="1:20" x14ac:dyDescent="0.2">
      <c r="A1285" s="175" t="s">
        <v>422</v>
      </c>
      <c r="B1285" s="164" t="s">
        <v>131</v>
      </c>
      <c r="C1285" s="165" t="s">
        <v>132</v>
      </c>
      <c r="D1285" s="157"/>
      <c r="E1285" s="158"/>
      <c r="F1285" s="158"/>
      <c r="G1285" s="158"/>
      <c r="H1285" s="181" t="str">
        <f t="shared" si="140"/>
        <v/>
      </c>
      <c r="I1285" s="221">
        <v>693</v>
      </c>
      <c r="J1285" s="131">
        <v>576</v>
      </c>
      <c r="K1285" s="131">
        <v>62</v>
      </c>
      <c r="L1285" s="167">
        <f t="shared" si="141"/>
        <v>0.1076388888888889</v>
      </c>
      <c r="M1285" s="222"/>
      <c r="N1285" s="131">
        <v>113</v>
      </c>
      <c r="O1285" s="184">
        <f t="shared" si="142"/>
        <v>0.16400580551523947</v>
      </c>
      <c r="P1285" s="159">
        <f t="shared" si="143"/>
        <v>693</v>
      </c>
      <c r="Q1285" s="160">
        <f t="shared" si="144"/>
        <v>576</v>
      </c>
      <c r="R1285" s="160">
        <f t="shared" si="145"/>
        <v>113</v>
      </c>
      <c r="S1285" s="176">
        <f t="shared" si="146"/>
        <v>0.16400580551523947</v>
      </c>
      <c r="T1285" s="227"/>
    </row>
    <row r="1286" spans="1:20" x14ac:dyDescent="0.2">
      <c r="A1286" s="175" t="s">
        <v>422</v>
      </c>
      <c r="B1286" s="164" t="s">
        <v>142</v>
      </c>
      <c r="C1286" s="165" t="s">
        <v>143</v>
      </c>
      <c r="D1286" s="157"/>
      <c r="E1286" s="158"/>
      <c r="F1286" s="158"/>
      <c r="G1286" s="158"/>
      <c r="H1286" s="181" t="str">
        <f t="shared" si="140"/>
        <v/>
      </c>
      <c r="I1286" s="221">
        <v>47</v>
      </c>
      <c r="J1286" s="131">
        <v>46</v>
      </c>
      <c r="K1286" s="131">
        <v>3</v>
      </c>
      <c r="L1286" s="167">
        <f t="shared" si="141"/>
        <v>6.5217391304347824E-2</v>
      </c>
      <c r="M1286" s="222"/>
      <c r="N1286" s="131">
        <v>1</v>
      </c>
      <c r="O1286" s="184">
        <f t="shared" si="142"/>
        <v>2.1276595744680851E-2</v>
      </c>
      <c r="P1286" s="159">
        <f t="shared" si="143"/>
        <v>47</v>
      </c>
      <c r="Q1286" s="160">
        <f t="shared" si="144"/>
        <v>46</v>
      </c>
      <c r="R1286" s="160">
        <f t="shared" si="145"/>
        <v>1</v>
      </c>
      <c r="S1286" s="176">
        <f t="shared" si="146"/>
        <v>2.1276595744680851E-2</v>
      </c>
      <c r="T1286" s="227"/>
    </row>
    <row r="1287" spans="1:20" x14ac:dyDescent="0.2">
      <c r="A1287" s="175" t="s">
        <v>422</v>
      </c>
      <c r="B1287" s="164" t="s">
        <v>145</v>
      </c>
      <c r="C1287" s="165" t="s">
        <v>146</v>
      </c>
      <c r="D1287" s="157"/>
      <c r="E1287" s="158"/>
      <c r="F1287" s="158"/>
      <c r="G1287" s="158"/>
      <c r="H1287" s="181" t="str">
        <f t="shared" si="140"/>
        <v/>
      </c>
      <c r="I1287" s="221">
        <v>749</v>
      </c>
      <c r="J1287" s="131">
        <v>510</v>
      </c>
      <c r="K1287" s="131">
        <v>65</v>
      </c>
      <c r="L1287" s="167">
        <f t="shared" si="141"/>
        <v>0.12745098039215685</v>
      </c>
      <c r="M1287" s="222">
        <v>7</v>
      </c>
      <c r="N1287" s="131">
        <v>235</v>
      </c>
      <c r="O1287" s="184">
        <f t="shared" si="142"/>
        <v>0.3125</v>
      </c>
      <c r="P1287" s="159">
        <f t="shared" si="143"/>
        <v>749</v>
      </c>
      <c r="Q1287" s="160">
        <f t="shared" si="144"/>
        <v>517</v>
      </c>
      <c r="R1287" s="160">
        <f t="shared" si="145"/>
        <v>235</v>
      </c>
      <c r="S1287" s="176">
        <f t="shared" si="146"/>
        <v>0.3125</v>
      </c>
      <c r="T1287" s="227"/>
    </row>
    <row r="1288" spans="1:20" x14ac:dyDescent="0.2">
      <c r="A1288" s="175" t="s">
        <v>422</v>
      </c>
      <c r="B1288" s="164" t="s">
        <v>537</v>
      </c>
      <c r="C1288" s="165" t="s">
        <v>71</v>
      </c>
      <c r="D1288" s="157"/>
      <c r="E1288" s="158"/>
      <c r="F1288" s="158"/>
      <c r="G1288" s="158"/>
      <c r="H1288" s="181" t="str">
        <f t="shared" si="140"/>
        <v/>
      </c>
      <c r="I1288" s="221">
        <v>476</v>
      </c>
      <c r="J1288" s="131">
        <v>445</v>
      </c>
      <c r="K1288" s="131">
        <v>365</v>
      </c>
      <c r="L1288" s="167">
        <f t="shared" si="141"/>
        <v>0.8202247191011236</v>
      </c>
      <c r="M1288" s="222">
        <v>443</v>
      </c>
      <c r="N1288" s="131">
        <v>31</v>
      </c>
      <c r="O1288" s="184">
        <f t="shared" si="142"/>
        <v>3.3732317736670292E-2</v>
      </c>
      <c r="P1288" s="159">
        <f t="shared" si="143"/>
        <v>476</v>
      </c>
      <c r="Q1288" s="160">
        <f t="shared" si="144"/>
        <v>888</v>
      </c>
      <c r="R1288" s="160">
        <f t="shared" si="145"/>
        <v>31</v>
      </c>
      <c r="S1288" s="176">
        <f t="shared" si="146"/>
        <v>3.3732317736670292E-2</v>
      </c>
      <c r="T1288" s="227"/>
    </row>
    <row r="1289" spans="1:20" x14ac:dyDescent="0.2">
      <c r="A1289" s="175" t="s">
        <v>422</v>
      </c>
      <c r="B1289" s="164" t="s">
        <v>147</v>
      </c>
      <c r="C1289" s="165" t="s">
        <v>148</v>
      </c>
      <c r="D1289" s="157"/>
      <c r="E1289" s="158"/>
      <c r="F1289" s="158"/>
      <c r="G1289" s="158"/>
      <c r="H1289" s="181" t="str">
        <f t="shared" si="140"/>
        <v/>
      </c>
      <c r="I1289" s="221">
        <v>1</v>
      </c>
      <c r="J1289" s="131">
        <v>1</v>
      </c>
      <c r="K1289" s="131">
        <v>1</v>
      </c>
      <c r="L1289" s="167">
        <f t="shared" si="141"/>
        <v>1</v>
      </c>
      <c r="M1289" s="222"/>
      <c r="N1289" s="131"/>
      <c r="O1289" s="184">
        <f t="shared" si="142"/>
        <v>0</v>
      </c>
      <c r="P1289" s="159">
        <f t="shared" si="143"/>
        <v>1</v>
      </c>
      <c r="Q1289" s="160">
        <f t="shared" si="144"/>
        <v>1</v>
      </c>
      <c r="R1289" s="160" t="str">
        <f t="shared" si="145"/>
        <v/>
      </c>
      <c r="S1289" s="176" t="str">
        <f t="shared" si="146"/>
        <v/>
      </c>
      <c r="T1289" s="227"/>
    </row>
    <row r="1290" spans="1:20" x14ac:dyDescent="0.2">
      <c r="A1290" s="175" t="s">
        <v>422</v>
      </c>
      <c r="B1290" s="164" t="s">
        <v>151</v>
      </c>
      <c r="C1290" s="165" t="s">
        <v>152</v>
      </c>
      <c r="D1290" s="157"/>
      <c r="E1290" s="158"/>
      <c r="F1290" s="158"/>
      <c r="G1290" s="158"/>
      <c r="H1290" s="181" t="str">
        <f t="shared" si="140"/>
        <v/>
      </c>
      <c r="I1290" s="221">
        <v>540</v>
      </c>
      <c r="J1290" s="131">
        <v>279</v>
      </c>
      <c r="K1290" s="131">
        <v>80</v>
      </c>
      <c r="L1290" s="167">
        <f t="shared" si="141"/>
        <v>0.28673835125448027</v>
      </c>
      <c r="M1290" s="222">
        <v>15</v>
      </c>
      <c r="N1290" s="131">
        <v>255</v>
      </c>
      <c r="O1290" s="184">
        <f t="shared" si="142"/>
        <v>0.46448087431693991</v>
      </c>
      <c r="P1290" s="159">
        <f t="shared" si="143"/>
        <v>540</v>
      </c>
      <c r="Q1290" s="160">
        <f t="shared" si="144"/>
        <v>294</v>
      </c>
      <c r="R1290" s="160">
        <f t="shared" si="145"/>
        <v>255</v>
      </c>
      <c r="S1290" s="176">
        <f t="shared" si="146"/>
        <v>0.46448087431693991</v>
      </c>
      <c r="T1290" s="227"/>
    </row>
    <row r="1291" spans="1:20" x14ac:dyDescent="0.2">
      <c r="A1291" s="175" t="s">
        <v>422</v>
      </c>
      <c r="B1291" s="164" t="s">
        <v>154</v>
      </c>
      <c r="C1291" s="165" t="s">
        <v>299</v>
      </c>
      <c r="D1291" s="157"/>
      <c r="E1291" s="158"/>
      <c r="F1291" s="158"/>
      <c r="G1291" s="158"/>
      <c r="H1291" s="181" t="str">
        <f t="shared" si="140"/>
        <v/>
      </c>
      <c r="I1291" s="221">
        <v>30</v>
      </c>
      <c r="J1291" s="131">
        <v>30</v>
      </c>
      <c r="K1291" s="131">
        <v>12</v>
      </c>
      <c r="L1291" s="167">
        <f t="shared" si="141"/>
        <v>0.4</v>
      </c>
      <c r="M1291" s="222"/>
      <c r="N1291" s="131"/>
      <c r="O1291" s="184">
        <f t="shared" si="142"/>
        <v>0</v>
      </c>
      <c r="P1291" s="159">
        <f t="shared" si="143"/>
        <v>30</v>
      </c>
      <c r="Q1291" s="160">
        <f t="shared" si="144"/>
        <v>30</v>
      </c>
      <c r="R1291" s="160" t="str">
        <f t="shared" si="145"/>
        <v/>
      </c>
      <c r="S1291" s="176" t="str">
        <f t="shared" si="146"/>
        <v/>
      </c>
      <c r="T1291" s="227"/>
    </row>
    <row r="1292" spans="1:20" x14ac:dyDescent="0.2">
      <c r="A1292" s="175" t="s">
        <v>422</v>
      </c>
      <c r="B1292" s="164" t="s">
        <v>156</v>
      </c>
      <c r="C1292" s="165" t="s">
        <v>157</v>
      </c>
      <c r="D1292" s="157"/>
      <c r="E1292" s="158"/>
      <c r="F1292" s="158"/>
      <c r="G1292" s="158"/>
      <c r="H1292" s="181" t="str">
        <f t="shared" si="140"/>
        <v/>
      </c>
      <c r="I1292" s="221">
        <v>74</v>
      </c>
      <c r="J1292" s="131">
        <v>36</v>
      </c>
      <c r="K1292" s="131">
        <v>2</v>
      </c>
      <c r="L1292" s="167">
        <f t="shared" si="141"/>
        <v>5.5555555555555552E-2</v>
      </c>
      <c r="M1292" s="222"/>
      <c r="N1292" s="131">
        <v>38</v>
      </c>
      <c r="O1292" s="184">
        <f t="shared" si="142"/>
        <v>0.51351351351351349</v>
      </c>
      <c r="P1292" s="159">
        <f t="shared" si="143"/>
        <v>74</v>
      </c>
      <c r="Q1292" s="160">
        <f t="shared" si="144"/>
        <v>36</v>
      </c>
      <c r="R1292" s="160">
        <f t="shared" si="145"/>
        <v>38</v>
      </c>
      <c r="S1292" s="176">
        <f t="shared" si="146"/>
        <v>0.51351351351351349</v>
      </c>
      <c r="T1292" s="227"/>
    </row>
    <row r="1293" spans="1:20" x14ac:dyDescent="0.2">
      <c r="A1293" s="175" t="s">
        <v>422</v>
      </c>
      <c r="B1293" s="164" t="s">
        <v>158</v>
      </c>
      <c r="C1293" s="165" t="s">
        <v>159</v>
      </c>
      <c r="D1293" s="157">
        <v>1</v>
      </c>
      <c r="E1293" s="158"/>
      <c r="F1293" s="158"/>
      <c r="G1293" s="158">
        <v>1</v>
      </c>
      <c r="H1293" s="181">
        <f t="shared" si="140"/>
        <v>1</v>
      </c>
      <c r="I1293" s="221">
        <v>1648</v>
      </c>
      <c r="J1293" s="131">
        <v>1437</v>
      </c>
      <c r="K1293" s="131">
        <v>157</v>
      </c>
      <c r="L1293" s="167">
        <f t="shared" si="141"/>
        <v>0.10925539318023661</v>
      </c>
      <c r="M1293" s="222">
        <v>1</v>
      </c>
      <c r="N1293" s="131">
        <v>168</v>
      </c>
      <c r="O1293" s="184">
        <f t="shared" si="142"/>
        <v>0.10460772104607721</v>
      </c>
      <c r="P1293" s="159">
        <f t="shared" si="143"/>
        <v>1649</v>
      </c>
      <c r="Q1293" s="160">
        <f t="shared" si="144"/>
        <v>1438</v>
      </c>
      <c r="R1293" s="160">
        <f t="shared" si="145"/>
        <v>169</v>
      </c>
      <c r="S1293" s="176">
        <f t="shared" si="146"/>
        <v>0.10516490354698195</v>
      </c>
      <c r="T1293" s="227"/>
    </row>
    <row r="1294" spans="1:20" x14ac:dyDescent="0.2">
      <c r="A1294" s="175" t="s">
        <v>422</v>
      </c>
      <c r="B1294" s="164" t="s">
        <v>162</v>
      </c>
      <c r="C1294" s="165" t="s">
        <v>163</v>
      </c>
      <c r="D1294" s="157"/>
      <c r="E1294" s="158"/>
      <c r="F1294" s="158"/>
      <c r="G1294" s="158"/>
      <c r="H1294" s="181" t="str">
        <f t="shared" si="140"/>
        <v/>
      </c>
      <c r="I1294" s="221">
        <v>847</v>
      </c>
      <c r="J1294" s="131">
        <v>720</v>
      </c>
      <c r="K1294" s="131">
        <v>498</v>
      </c>
      <c r="L1294" s="167">
        <f t="shared" si="141"/>
        <v>0.69166666666666665</v>
      </c>
      <c r="M1294" s="222">
        <v>8</v>
      </c>
      <c r="N1294" s="131">
        <v>127</v>
      </c>
      <c r="O1294" s="184">
        <f t="shared" si="142"/>
        <v>0.14853801169590644</v>
      </c>
      <c r="P1294" s="159">
        <f t="shared" si="143"/>
        <v>847</v>
      </c>
      <c r="Q1294" s="160">
        <f t="shared" si="144"/>
        <v>728</v>
      </c>
      <c r="R1294" s="160">
        <f t="shared" si="145"/>
        <v>127</v>
      </c>
      <c r="S1294" s="176">
        <f t="shared" si="146"/>
        <v>0.14853801169590644</v>
      </c>
      <c r="T1294" s="227"/>
    </row>
    <row r="1295" spans="1:20" x14ac:dyDescent="0.2">
      <c r="A1295" s="175" t="s">
        <v>422</v>
      </c>
      <c r="B1295" s="164" t="s">
        <v>164</v>
      </c>
      <c r="C1295" s="165" t="s">
        <v>165</v>
      </c>
      <c r="D1295" s="157"/>
      <c r="E1295" s="158"/>
      <c r="F1295" s="158"/>
      <c r="G1295" s="158"/>
      <c r="H1295" s="181" t="str">
        <f t="shared" si="140"/>
        <v/>
      </c>
      <c r="I1295" s="221">
        <v>269</v>
      </c>
      <c r="J1295" s="131">
        <v>245</v>
      </c>
      <c r="K1295" s="131">
        <v>103</v>
      </c>
      <c r="L1295" s="167">
        <f t="shared" si="141"/>
        <v>0.42040816326530611</v>
      </c>
      <c r="M1295" s="222">
        <v>2</v>
      </c>
      <c r="N1295" s="131">
        <v>22</v>
      </c>
      <c r="O1295" s="184">
        <f t="shared" si="142"/>
        <v>8.1784386617100371E-2</v>
      </c>
      <c r="P1295" s="159">
        <f t="shared" si="143"/>
        <v>269</v>
      </c>
      <c r="Q1295" s="160">
        <f t="shared" si="144"/>
        <v>247</v>
      </c>
      <c r="R1295" s="160">
        <f t="shared" si="145"/>
        <v>22</v>
      </c>
      <c r="S1295" s="176">
        <f t="shared" si="146"/>
        <v>8.1784386617100371E-2</v>
      </c>
      <c r="T1295" s="227"/>
    </row>
    <row r="1296" spans="1:20" ht="29" x14ac:dyDescent="0.2">
      <c r="A1296" s="175" t="s">
        <v>422</v>
      </c>
      <c r="B1296" s="164" t="s">
        <v>166</v>
      </c>
      <c r="C1296" s="165" t="s">
        <v>354</v>
      </c>
      <c r="D1296" s="157"/>
      <c r="E1296" s="158"/>
      <c r="F1296" s="158"/>
      <c r="G1296" s="158"/>
      <c r="H1296" s="181" t="str">
        <f t="shared" si="140"/>
        <v/>
      </c>
      <c r="I1296" s="221">
        <v>41</v>
      </c>
      <c r="J1296" s="131">
        <v>41</v>
      </c>
      <c r="K1296" s="131">
        <v>30</v>
      </c>
      <c r="L1296" s="167">
        <f t="shared" si="141"/>
        <v>0.73170731707317072</v>
      </c>
      <c r="M1296" s="222">
        <v>1</v>
      </c>
      <c r="N1296" s="131"/>
      <c r="O1296" s="184">
        <f t="shared" si="142"/>
        <v>0</v>
      </c>
      <c r="P1296" s="159">
        <f t="shared" si="143"/>
        <v>41</v>
      </c>
      <c r="Q1296" s="160">
        <f t="shared" si="144"/>
        <v>42</v>
      </c>
      <c r="R1296" s="160" t="str">
        <f t="shared" si="145"/>
        <v/>
      </c>
      <c r="S1296" s="176" t="str">
        <f t="shared" si="146"/>
        <v/>
      </c>
      <c r="T1296" s="227"/>
    </row>
    <row r="1297" spans="1:20" ht="29" x14ac:dyDescent="0.2">
      <c r="A1297" s="175" t="s">
        <v>422</v>
      </c>
      <c r="B1297" s="164" t="s">
        <v>166</v>
      </c>
      <c r="C1297" s="165" t="s">
        <v>168</v>
      </c>
      <c r="D1297" s="157"/>
      <c r="E1297" s="158"/>
      <c r="F1297" s="158"/>
      <c r="G1297" s="158"/>
      <c r="H1297" s="181" t="str">
        <f t="shared" si="140"/>
        <v/>
      </c>
      <c r="I1297" s="221">
        <v>180</v>
      </c>
      <c r="J1297" s="131">
        <v>180</v>
      </c>
      <c r="K1297" s="131">
        <v>133</v>
      </c>
      <c r="L1297" s="167">
        <f t="shared" si="141"/>
        <v>0.73888888888888893</v>
      </c>
      <c r="M1297" s="222">
        <v>8</v>
      </c>
      <c r="N1297" s="131"/>
      <c r="O1297" s="184">
        <f t="shared" si="142"/>
        <v>0</v>
      </c>
      <c r="P1297" s="159">
        <f t="shared" si="143"/>
        <v>180</v>
      </c>
      <c r="Q1297" s="160">
        <f t="shared" si="144"/>
        <v>188</v>
      </c>
      <c r="R1297" s="160" t="str">
        <f t="shared" si="145"/>
        <v/>
      </c>
      <c r="S1297" s="176" t="str">
        <f t="shared" si="146"/>
        <v/>
      </c>
      <c r="T1297" s="227"/>
    </row>
    <row r="1298" spans="1:20" ht="29" x14ac:dyDescent="0.2">
      <c r="A1298" s="175" t="s">
        <v>422</v>
      </c>
      <c r="B1298" s="164" t="s">
        <v>166</v>
      </c>
      <c r="C1298" s="165" t="s">
        <v>167</v>
      </c>
      <c r="D1298" s="157"/>
      <c r="E1298" s="158"/>
      <c r="F1298" s="158"/>
      <c r="G1298" s="158"/>
      <c r="H1298" s="181" t="str">
        <f t="shared" si="140"/>
        <v/>
      </c>
      <c r="I1298" s="221">
        <v>36</v>
      </c>
      <c r="J1298" s="131">
        <v>35</v>
      </c>
      <c r="K1298" s="131">
        <v>24</v>
      </c>
      <c r="L1298" s="167">
        <f t="shared" si="141"/>
        <v>0.68571428571428572</v>
      </c>
      <c r="M1298" s="222"/>
      <c r="N1298" s="131"/>
      <c r="O1298" s="184">
        <f t="shared" si="142"/>
        <v>0</v>
      </c>
      <c r="P1298" s="159">
        <f t="shared" si="143"/>
        <v>36</v>
      </c>
      <c r="Q1298" s="160">
        <f t="shared" si="144"/>
        <v>35</v>
      </c>
      <c r="R1298" s="160" t="str">
        <f t="shared" si="145"/>
        <v/>
      </c>
      <c r="S1298" s="176" t="str">
        <f t="shared" si="146"/>
        <v/>
      </c>
      <c r="T1298" s="227"/>
    </row>
    <row r="1299" spans="1:20" x14ac:dyDescent="0.2">
      <c r="A1299" s="175" t="s">
        <v>422</v>
      </c>
      <c r="B1299" s="164" t="s">
        <v>172</v>
      </c>
      <c r="C1299" s="165" t="s">
        <v>173</v>
      </c>
      <c r="D1299" s="157"/>
      <c r="E1299" s="158"/>
      <c r="F1299" s="158"/>
      <c r="G1299" s="158"/>
      <c r="H1299" s="181" t="str">
        <f t="shared" si="140"/>
        <v/>
      </c>
      <c r="I1299" s="221">
        <v>1047</v>
      </c>
      <c r="J1299" s="131">
        <v>807</v>
      </c>
      <c r="K1299" s="131">
        <v>602</v>
      </c>
      <c r="L1299" s="167">
        <f t="shared" si="141"/>
        <v>0.74597273853779433</v>
      </c>
      <c r="M1299" s="222">
        <v>51</v>
      </c>
      <c r="N1299" s="131">
        <v>235</v>
      </c>
      <c r="O1299" s="184">
        <f t="shared" si="142"/>
        <v>0.21500457456541627</v>
      </c>
      <c r="P1299" s="159">
        <f t="shared" si="143"/>
        <v>1047</v>
      </c>
      <c r="Q1299" s="160">
        <f t="shared" si="144"/>
        <v>858</v>
      </c>
      <c r="R1299" s="160">
        <f t="shared" si="145"/>
        <v>235</v>
      </c>
      <c r="S1299" s="176">
        <f t="shared" si="146"/>
        <v>0.21500457456541627</v>
      </c>
      <c r="T1299" s="227"/>
    </row>
    <row r="1300" spans="1:20" x14ac:dyDescent="0.2">
      <c r="A1300" s="175" t="s">
        <v>422</v>
      </c>
      <c r="B1300" s="164" t="s">
        <v>174</v>
      </c>
      <c r="C1300" s="165" t="s">
        <v>175</v>
      </c>
      <c r="D1300" s="157"/>
      <c r="E1300" s="158"/>
      <c r="F1300" s="158"/>
      <c r="G1300" s="158"/>
      <c r="H1300" s="181" t="str">
        <f t="shared" si="140"/>
        <v/>
      </c>
      <c r="I1300" s="221">
        <v>372</v>
      </c>
      <c r="J1300" s="131">
        <v>192</v>
      </c>
      <c r="K1300" s="131">
        <v>43</v>
      </c>
      <c r="L1300" s="167">
        <f t="shared" si="141"/>
        <v>0.22395833333333334</v>
      </c>
      <c r="M1300" s="222">
        <v>2</v>
      </c>
      <c r="N1300" s="131">
        <v>180</v>
      </c>
      <c r="O1300" s="184">
        <f t="shared" si="142"/>
        <v>0.48128342245989303</v>
      </c>
      <c r="P1300" s="159">
        <f t="shared" si="143"/>
        <v>372</v>
      </c>
      <c r="Q1300" s="160">
        <f t="shared" si="144"/>
        <v>194</v>
      </c>
      <c r="R1300" s="160">
        <f t="shared" si="145"/>
        <v>180</v>
      </c>
      <c r="S1300" s="176">
        <f t="shared" si="146"/>
        <v>0.48128342245989303</v>
      </c>
      <c r="T1300" s="227"/>
    </row>
    <row r="1301" spans="1:20" x14ac:dyDescent="0.2">
      <c r="A1301" s="175" t="s">
        <v>422</v>
      </c>
      <c r="B1301" s="164" t="s">
        <v>176</v>
      </c>
      <c r="C1301" s="165" t="s">
        <v>481</v>
      </c>
      <c r="D1301" s="157">
        <v>1</v>
      </c>
      <c r="E1301" s="158">
        <v>1</v>
      </c>
      <c r="F1301" s="158"/>
      <c r="G1301" s="158"/>
      <c r="H1301" s="181">
        <f t="shared" si="140"/>
        <v>0</v>
      </c>
      <c r="I1301" s="221">
        <v>146</v>
      </c>
      <c r="J1301" s="131">
        <v>144</v>
      </c>
      <c r="K1301" s="131">
        <v>51</v>
      </c>
      <c r="L1301" s="167">
        <f t="shared" si="141"/>
        <v>0.35416666666666669</v>
      </c>
      <c r="M1301" s="222">
        <v>1</v>
      </c>
      <c r="N1301" s="131">
        <v>2</v>
      </c>
      <c r="O1301" s="184">
        <f t="shared" si="142"/>
        <v>1.3605442176870748E-2</v>
      </c>
      <c r="P1301" s="159">
        <f t="shared" si="143"/>
        <v>147</v>
      </c>
      <c r="Q1301" s="160">
        <f t="shared" si="144"/>
        <v>146</v>
      </c>
      <c r="R1301" s="160">
        <f t="shared" si="145"/>
        <v>2</v>
      </c>
      <c r="S1301" s="176">
        <f t="shared" si="146"/>
        <v>1.3513513513513514E-2</v>
      </c>
      <c r="T1301" s="227"/>
    </row>
    <row r="1302" spans="1:20" x14ac:dyDescent="0.2">
      <c r="A1302" s="175" t="s">
        <v>422</v>
      </c>
      <c r="B1302" s="164" t="s">
        <v>178</v>
      </c>
      <c r="C1302" s="165" t="s">
        <v>178</v>
      </c>
      <c r="D1302" s="157"/>
      <c r="E1302" s="158"/>
      <c r="F1302" s="158"/>
      <c r="G1302" s="158"/>
      <c r="H1302" s="181" t="str">
        <f t="shared" si="140"/>
        <v/>
      </c>
      <c r="I1302" s="221">
        <v>387</v>
      </c>
      <c r="J1302" s="131">
        <v>353</v>
      </c>
      <c r="K1302" s="131">
        <v>218</v>
      </c>
      <c r="L1302" s="167">
        <f t="shared" si="141"/>
        <v>0.61756373937677056</v>
      </c>
      <c r="M1302" s="222"/>
      <c r="N1302" s="131">
        <v>33</v>
      </c>
      <c r="O1302" s="184">
        <f t="shared" si="142"/>
        <v>8.549222797927461E-2</v>
      </c>
      <c r="P1302" s="159">
        <f t="shared" si="143"/>
        <v>387</v>
      </c>
      <c r="Q1302" s="160">
        <f t="shared" si="144"/>
        <v>353</v>
      </c>
      <c r="R1302" s="160">
        <f t="shared" si="145"/>
        <v>33</v>
      </c>
      <c r="S1302" s="176">
        <f t="shared" si="146"/>
        <v>8.549222797927461E-2</v>
      </c>
      <c r="T1302" s="227"/>
    </row>
    <row r="1303" spans="1:20" x14ac:dyDescent="0.2">
      <c r="A1303" s="175" t="s">
        <v>422</v>
      </c>
      <c r="B1303" s="164" t="s">
        <v>180</v>
      </c>
      <c r="C1303" s="165" t="s">
        <v>182</v>
      </c>
      <c r="D1303" s="157"/>
      <c r="E1303" s="158"/>
      <c r="F1303" s="158"/>
      <c r="G1303" s="158"/>
      <c r="H1303" s="181" t="str">
        <f t="shared" si="140"/>
        <v/>
      </c>
      <c r="I1303" s="221">
        <v>1243</v>
      </c>
      <c r="J1303" s="131">
        <v>1142</v>
      </c>
      <c r="K1303" s="131">
        <v>550</v>
      </c>
      <c r="L1303" s="167">
        <f t="shared" si="141"/>
        <v>0.48161120840630472</v>
      </c>
      <c r="M1303" s="222"/>
      <c r="N1303" s="131">
        <v>99</v>
      </c>
      <c r="O1303" s="184">
        <f t="shared" si="142"/>
        <v>7.9774375503626108E-2</v>
      </c>
      <c r="P1303" s="159">
        <f t="shared" si="143"/>
        <v>1243</v>
      </c>
      <c r="Q1303" s="160">
        <f t="shared" si="144"/>
        <v>1142</v>
      </c>
      <c r="R1303" s="160">
        <f t="shared" si="145"/>
        <v>99</v>
      </c>
      <c r="S1303" s="176">
        <f t="shared" si="146"/>
        <v>7.9774375503626108E-2</v>
      </c>
      <c r="T1303" s="227"/>
    </row>
    <row r="1304" spans="1:20" x14ac:dyDescent="0.2">
      <c r="A1304" s="175" t="s">
        <v>422</v>
      </c>
      <c r="B1304" s="164" t="s">
        <v>525</v>
      </c>
      <c r="C1304" s="165" t="s">
        <v>116</v>
      </c>
      <c r="D1304" s="157">
        <v>1</v>
      </c>
      <c r="E1304" s="158">
        <v>1</v>
      </c>
      <c r="F1304" s="158"/>
      <c r="G1304" s="158"/>
      <c r="H1304" s="181">
        <f t="shared" si="140"/>
        <v>0</v>
      </c>
      <c r="I1304" s="221">
        <v>139</v>
      </c>
      <c r="J1304" s="131">
        <v>122</v>
      </c>
      <c r="K1304" s="131">
        <v>24</v>
      </c>
      <c r="L1304" s="167">
        <f t="shared" si="141"/>
        <v>0.19672131147540983</v>
      </c>
      <c r="M1304" s="222"/>
      <c r="N1304" s="131">
        <v>14</v>
      </c>
      <c r="O1304" s="184">
        <f t="shared" si="142"/>
        <v>0.10294117647058823</v>
      </c>
      <c r="P1304" s="159">
        <f t="shared" si="143"/>
        <v>140</v>
      </c>
      <c r="Q1304" s="160">
        <f t="shared" si="144"/>
        <v>123</v>
      </c>
      <c r="R1304" s="160">
        <f t="shared" si="145"/>
        <v>14</v>
      </c>
      <c r="S1304" s="176">
        <f t="shared" si="146"/>
        <v>0.10218978102189781</v>
      </c>
      <c r="T1304" s="227"/>
    </row>
    <row r="1305" spans="1:20" x14ac:dyDescent="0.2">
      <c r="A1305" s="175" t="s">
        <v>422</v>
      </c>
      <c r="B1305" s="164" t="s">
        <v>191</v>
      </c>
      <c r="C1305" s="165" t="s">
        <v>192</v>
      </c>
      <c r="D1305" s="157"/>
      <c r="E1305" s="158"/>
      <c r="F1305" s="158"/>
      <c r="G1305" s="158"/>
      <c r="H1305" s="181" t="str">
        <f t="shared" si="140"/>
        <v/>
      </c>
      <c r="I1305" s="221">
        <v>4</v>
      </c>
      <c r="J1305" s="131">
        <v>4</v>
      </c>
      <c r="K1305" s="131">
        <v>3</v>
      </c>
      <c r="L1305" s="167">
        <f t="shared" si="141"/>
        <v>0.75</v>
      </c>
      <c r="M1305" s="222"/>
      <c r="N1305" s="131"/>
      <c r="O1305" s="184">
        <f t="shared" si="142"/>
        <v>0</v>
      </c>
      <c r="P1305" s="159">
        <f t="shared" si="143"/>
        <v>4</v>
      </c>
      <c r="Q1305" s="160">
        <f t="shared" si="144"/>
        <v>4</v>
      </c>
      <c r="R1305" s="160" t="str">
        <f t="shared" si="145"/>
        <v/>
      </c>
      <c r="S1305" s="176" t="str">
        <f t="shared" si="146"/>
        <v/>
      </c>
      <c r="T1305" s="227"/>
    </row>
    <row r="1306" spans="1:20" x14ac:dyDescent="0.2">
      <c r="A1306" s="175" t="s">
        <v>422</v>
      </c>
      <c r="B1306" s="164" t="s">
        <v>476</v>
      </c>
      <c r="C1306" s="165" t="s">
        <v>397</v>
      </c>
      <c r="D1306" s="157"/>
      <c r="E1306" s="158"/>
      <c r="F1306" s="158"/>
      <c r="G1306" s="158"/>
      <c r="H1306" s="181" t="str">
        <f t="shared" si="140"/>
        <v/>
      </c>
      <c r="I1306" s="221">
        <v>308</v>
      </c>
      <c r="J1306" s="131">
        <v>120</v>
      </c>
      <c r="K1306" s="131">
        <v>27</v>
      </c>
      <c r="L1306" s="167">
        <f t="shared" si="141"/>
        <v>0.22500000000000001</v>
      </c>
      <c r="M1306" s="222">
        <v>6</v>
      </c>
      <c r="N1306" s="131">
        <v>187</v>
      </c>
      <c r="O1306" s="184">
        <f t="shared" si="142"/>
        <v>0.597444089456869</v>
      </c>
      <c r="P1306" s="159">
        <f t="shared" si="143"/>
        <v>308</v>
      </c>
      <c r="Q1306" s="160">
        <f t="shared" si="144"/>
        <v>126</v>
      </c>
      <c r="R1306" s="160">
        <f t="shared" si="145"/>
        <v>187</v>
      </c>
      <c r="S1306" s="176">
        <f t="shared" si="146"/>
        <v>0.597444089456869</v>
      </c>
      <c r="T1306" s="227"/>
    </row>
    <row r="1307" spans="1:20" x14ac:dyDescent="0.2">
      <c r="A1307" s="175" t="s">
        <v>422</v>
      </c>
      <c r="B1307" s="164" t="s">
        <v>527</v>
      </c>
      <c r="C1307" s="165" t="s">
        <v>194</v>
      </c>
      <c r="D1307" s="157"/>
      <c r="E1307" s="158"/>
      <c r="F1307" s="158"/>
      <c r="G1307" s="158"/>
      <c r="H1307" s="181" t="str">
        <f t="shared" si="140"/>
        <v/>
      </c>
      <c r="I1307" s="221">
        <v>43</v>
      </c>
      <c r="J1307" s="131">
        <v>39</v>
      </c>
      <c r="K1307" s="131">
        <v>7</v>
      </c>
      <c r="L1307" s="167">
        <f t="shared" si="141"/>
        <v>0.17948717948717949</v>
      </c>
      <c r="M1307" s="222"/>
      <c r="N1307" s="131">
        <v>4</v>
      </c>
      <c r="O1307" s="184">
        <f t="shared" si="142"/>
        <v>9.3023255813953487E-2</v>
      </c>
      <c r="P1307" s="159">
        <f t="shared" si="143"/>
        <v>43</v>
      </c>
      <c r="Q1307" s="160">
        <f t="shared" si="144"/>
        <v>39</v>
      </c>
      <c r="R1307" s="160">
        <f t="shared" si="145"/>
        <v>4</v>
      </c>
      <c r="S1307" s="176">
        <f t="shared" si="146"/>
        <v>9.3023255813953487E-2</v>
      </c>
      <c r="T1307" s="227"/>
    </row>
    <row r="1308" spans="1:20" x14ac:dyDescent="0.2">
      <c r="A1308" s="175" t="s">
        <v>422</v>
      </c>
      <c r="B1308" s="164" t="s">
        <v>474</v>
      </c>
      <c r="C1308" s="165" t="s">
        <v>195</v>
      </c>
      <c r="D1308" s="157"/>
      <c r="E1308" s="158"/>
      <c r="F1308" s="158"/>
      <c r="G1308" s="158"/>
      <c r="H1308" s="181" t="str">
        <f t="shared" si="140"/>
        <v/>
      </c>
      <c r="I1308" s="221">
        <v>445</v>
      </c>
      <c r="J1308" s="131">
        <v>323</v>
      </c>
      <c r="K1308" s="131">
        <v>55</v>
      </c>
      <c r="L1308" s="167">
        <f t="shared" si="141"/>
        <v>0.17027863777089783</v>
      </c>
      <c r="M1308" s="222">
        <v>39</v>
      </c>
      <c r="N1308" s="131">
        <v>122</v>
      </c>
      <c r="O1308" s="184">
        <f t="shared" si="142"/>
        <v>0.25206611570247933</v>
      </c>
      <c r="P1308" s="159">
        <f t="shared" si="143"/>
        <v>445</v>
      </c>
      <c r="Q1308" s="160">
        <f t="shared" si="144"/>
        <v>362</v>
      </c>
      <c r="R1308" s="160">
        <f t="shared" si="145"/>
        <v>122</v>
      </c>
      <c r="S1308" s="176">
        <f t="shared" si="146"/>
        <v>0.25206611570247933</v>
      </c>
      <c r="T1308" s="227"/>
    </row>
    <row r="1309" spans="1:20" x14ac:dyDescent="0.2">
      <c r="A1309" s="175" t="s">
        <v>422</v>
      </c>
      <c r="B1309" s="164" t="s">
        <v>196</v>
      </c>
      <c r="C1309" s="165" t="s">
        <v>197</v>
      </c>
      <c r="D1309" s="157"/>
      <c r="E1309" s="158"/>
      <c r="F1309" s="158"/>
      <c r="G1309" s="158"/>
      <c r="H1309" s="181" t="str">
        <f t="shared" si="140"/>
        <v/>
      </c>
      <c r="I1309" s="221">
        <v>1020</v>
      </c>
      <c r="J1309" s="131">
        <v>871</v>
      </c>
      <c r="K1309" s="131">
        <v>102</v>
      </c>
      <c r="L1309" s="167">
        <f t="shared" si="141"/>
        <v>0.11710677382319173</v>
      </c>
      <c r="M1309" s="222">
        <v>1</v>
      </c>
      <c r="N1309" s="131">
        <v>145</v>
      </c>
      <c r="O1309" s="184">
        <f t="shared" si="142"/>
        <v>0.14257620452310718</v>
      </c>
      <c r="P1309" s="159">
        <f t="shared" si="143"/>
        <v>1020</v>
      </c>
      <c r="Q1309" s="160">
        <f t="shared" si="144"/>
        <v>872</v>
      </c>
      <c r="R1309" s="160">
        <f t="shared" si="145"/>
        <v>145</v>
      </c>
      <c r="S1309" s="176">
        <f t="shared" si="146"/>
        <v>0.14257620452310718</v>
      </c>
      <c r="T1309" s="227"/>
    </row>
    <row r="1310" spans="1:20" x14ac:dyDescent="0.2">
      <c r="A1310" s="175" t="s">
        <v>422</v>
      </c>
      <c r="B1310" s="164" t="s">
        <v>200</v>
      </c>
      <c r="C1310" s="165" t="s">
        <v>201</v>
      </c>
      <c r="D1310" s="157"/>
      <c r="E1310" s="158"/>
      <c r="F1310" s="158"/>
      <c r="G1310" s="158"/>
      <c r="H1310" s="181" t="str">
        <f t="shared" si="140"/>
        <v/>
      </c>
      <c r="I1310" s="221">
        <v>1164</v>
      </c>
      <c r="J1310" s="131">
        <v>834</v>
      </c>
      <c r="K1310" s="131">
        <v>198</v>
      </c>
      <c r="L1310" s="167">
        <f t="shared" si="141"/>
        <v>0.23741007194244604</v>
      </c>
      <c r="M1310" s="222"/>
      <c r="N1310" s="131">
        <v>326</v>
      </c>
      <c r="O1310" s="184">
        <f t="shared" si="142"/>
        <v>0.2810344827586207</v>
      </c>
      <c r="P1310" s="159">
        <f t="shared" si="143"/>
        <v>1164</v>
      </c>
      <c r="Q1310" s="160">
        <f t="shared" si="144"/>
        <v>834</v>
      </c>
      <c r="R1310" s="160">
        <f t="shared" si="145"/>
        <v>326</v>
      </c>
      <c r="S1310" s="176">
        <f t="shared" si="146"/>
        <v>0.2810344827586207</v>
      </c>
      <c r="T1310" s="227"/>
    </row>
    <row r="1311" spans="1:20" x14ac:dyDescent="0.2">
      <c r="A1311" s="175" t="s">
        <v>422</v>
      </c>
      <c r="B1311" s="164" t="s">
        <v>539</v>
      </c>
      <c r="C1311" s="165" t="s">
        <v>202</v>
      </c>
      <c r="D1311" s="157"/>
      <c r="E1311" s="158"/>
      <c r="F1311" s="158"/>
      <c r="G1311" s="158"/>
      <c r="H1311" s="181" t="str">
        <f t="shared" si="140"/>
        <v/>
      </c>
      <c r="I1311" s="221">
        <v>5354</v>
      </c>
      <c r="J1311" s="131">
        <v>4578</v>
      </c>
      <c r="K1311" s="131">
        <v>4256</v>
      </c>
      <c r="L1311" s="167">
        <f t="shared" si="141"/>
        <v>0.92966360856269115</v>
      </c>
      <c r="M1311" s="222"/>
      <c r="N1311" s="131">
        <v>769</v>
      </c>
      <c r="O1311" s="184">
        <f t="shared" si="142"/>
        <v>0.14381896390499346</v>
      </c>
      <c r="P1311" s="159">
        <f t="shared" si="143"/>
        <v>5354</v>
      </c>
      <c r="Q1311" s="160">
        <f t="shared" si="144"/>
        <v>4578</v>
      </c>
      <c r="R1311" s="160">
        <f t="shared" si="145"/>
        <v>769</v>
      </c>
      <c r="S1311" s="176">
        <f t="shared" si="146"/>
        <v>0.14381896390499346</v>
      </c>
      <c r="T1311" s="227"/>
    </row>
    <row r="1312" spans="1:20" x14ac:dyDescent="0.2">
      <c r="A1312" s="175" t="s">
        <v>422</v>
      </c>
      <c r="B1312" s="164" t="s">
        <v>539</v>
      </c>
      <c r="C1312" s="165" t="s">
        <v>203</v>
      </c>
      <c r="D1312" s="157"/>
      <c r="E1312" s="158"/>
      <c r="F1312" s="158"/>
      <c r="G1312" s="158"/>
      <c r="H1312" s="181" t="str">
        <f t="shared" si="140"/>
        <v/>
      </c>
      <c r="I1312" s="221">
        <v>4156</v>
      </c>
      <c r="J1312" s="131">
        <v>3654</v>
      </c>
      <c r="K1312" s="131">
        <v>2561</v>
      </c>
      <c r="L1312" s="167">
        <f t="shared" si="141"/>
        <v>0.70087575259989054</v>
      </c>
      <c r="M1312" s="222">
        <v>11</v>
      </c>
      <c r="N1312" s="131">
        <v>501</v>
      </c>
      <c r="O1312" s="184">
        <f t="shared" si="142"/>
        <v>0.12025924147863658</v>
      </c>
      <c r="P1312" s="159">
        <f t="shared" si="143"/>
        <v>4156</v>
      </c>
      <c r="Q1312" s="160">
        <f t="shared" si="144"/>
        <v>3665</v>
      </c>
      <c r="R1312" s="160">
        <f t="shared" si="145"/>
        <v>501</v>
      </c>
      <c r="S1312" s="176">
        <f t="shared" si="146"/>
        <v>0.12025924147863658</v>
      </c>
      <c r="T1312" s="227"/>
    </row>
    <row r="1313" spans="1:20" x14ac:dyDescent="0.2">
      <c r="A1313" s="175" t="s">
        <v>422</v>
      </c>
      <c r="B1313" s="164" t="s">
        <v>206</v>
      </c>
      <c r="C1313" s="165" t="s">
        <v>424</v>
      </c>
      <c r="D1313" s="157"/>
      <c r="E1313" s="158"/>
      <c r="F1313" s="158"/>
      <c r="G1313" s="158"/>
      <c r="H1313" s="181" t="str">
        <f t="shared" si="140"/>
        <v/>
      </c>
      <c r="I1313" s="221">
        <v>1</v>
      </c>
      <c r="J1313" s="131">
        <v>1</v>
      </c>
      <c r="K1313" s="131">
        <v>1</v>
      </c>
      <c r="L1313" s="167">
        <f t="shared" si="141"/>
        <v>1</v>
      </c>
      <c r="M1313" s="222"/>
      <c r="N1313" s="131"/>
      <c r="O1313" s="184">
        <f t="shared" si="142"/>
        <v>0</v>
      </c>
      <c r="P1313" s="159">
        <f t="shared" si="143"/>
        <v>1</v>
      </c>
      <c r="Q1313" s="160">
        <f t="shared" si="144"/>
        <v>1</v>
      </c>
      <c r="R1313" s="160" t="str">
        <f t="shared" si="145"/>
        <v/>
      </c>
      <c r="S1313" s="176" t="str">
        <f t="shared" si="146"/>
        <v/>
      </c>
      <c r="T1313" s="227"/>
    </row>
    <row r="1314" spans="1:20" x14ac:dyDescent="0.2">
      <c r="A1314" s="175" t="s">
        <v>422</v>
      </c>
      <c r="B1314" s="164" t="s">
        <v>206</v>
      </c>
      <c r="C1314" s="165" t="s">
        <v>479</v>
      </c>
      <c r="D1314" s="157"/>
      <c r="E1314" s="158"/>
      <c r="F1314" s="158"/>
      <c r="G1314" s="158"/>
      <c r="H1314" s="181" t="str">
        <f t="shared" si="140"/>
        <v/>
      </c>
      <c r="I1314" s="221">
        <v>1076</v>
      </c>
      <c r="J1314" s="131">
        <v>1003</v>
      </c>
      <c r="K1314" s="131">
        <v>440</v>
      </c>
      <c r="L1314" s="167">
        <f t="shared" si="141"/>
        <v>0.43868394815553341</v>
      </c>
      <c r="M1314" s="222">
        <v>9</v>
      </c>
      <c r="N1314" s="131">
        <v>73</v>
      </c>
      <c r="O1314" s="184">
        <f t="shared" si="142"/>
        <v>6.7281105990783407E-2</v>
      </c>
      <c r="P1314" s="159">
        <f t="shared" si="143"/>
        <v>1076</v>
      </c>
      <c r="Q1314" s="160">
        <f t="shared" si="144"/>
        <v>1012</v>
      </c>
      <c r="R1314" s="160">
        <f t="shared" si="145"/>
        <v>73</v>
      </c>
      <c r="S1314" s="176">
        <f t="shared" si="146"/>
        <v>6.7281105990783407E-2</v>
      </c>
      <c r="T1314" s="227"/>
    </row>
    <row r="1315" spans="1:20" ht="29" x14ac:dyDescent="0.2">
      <c r="A1315" s="175" t="s">
        <v>422</v>
      </c>
      <c r="B1315" s="164" t="s">
        <v>209</v>
      </c>
      <c r="C1315" s="165" t="s">
        <v>210</v>
      </c>
      <c r="D1315" s="157"/>
      <c r="E1315" s="158"/>
      <c r="F1315" s="158"/>
      <c r="G1315" s="158"/>
      <c r="H1315" s="181" t="str">
        <f t="shared" si="140"/>
        <v/>
      </c>
      <c r="I1315" s="221">
        <v>1586</v>
      </c>
      <c r="J1315" s="131">
        <v>1387</v>
      </c>
      <c r="K1315" s="131">
        <v>911</v>
      </c>
      <c r="L1315" s="167">
        <f t="shared" si="141"/>
        <v>0.65681326604181689</v>
      </c>
      <c r="M1315" s="222">
        <v>50</v>
      </c>
      <c r="N1315" s="131">
        <v>196</v>
      </c>
      <c r="O1315" s="184">
        <f t="shared" si="142"/>
        <v>0.12002449479485609</v>
      </c>
      <c r="P1315" s="159">
        <f t="shared" si="143"/>
        <v>1586</v>
      </c>
      <c r="Q1315" s="160">
        <f t="shared" si="144"/>
        <v>1437</v>
      </c>
      <c r="R1315" s="160">
        <f t="shared" si="145"/>
        <v>196</v>
      </c>
      <c r="S1315" s="176">
        <f t="shared" si="146"/>
        <v>0.12002449479485609</v>
      </c>
      <c r="T1315" s="227"/>
    </row>
    <row r="1316" spans="1:20" x14ac:dyDescent="0.2">
      <c r="A1316" s="175" t="s">
        <v>422</v>
      </c>
      <c r="B1316" s="164" t="s">
        <v>212</v>
      </c>
      <c r="C1316" s="165" t="s">
        <v>214</v>
      </c>
      <c r="D1316" s="157">
        <v>7</v>
      </c>
      <c r="E1316" s="158">
        <v>7</v>
      </c>
      <c r="F1316" s="158"/>
      <c r="G1316" s="158"/>
      <c r="H1316" s="181">
        <f t="shared" si="140"/>
        <v>0</v>
      </c>
      <c r="I1316" s="221">
        <v>2869</v>
      </c>
      <c r="J1316" s="131">
        <v>2788</v>
      </c>
      <c r="K1316" s="131">
        <v>1878</v>
      </c>
      <c r="L1316" s="167">
        <f t="shared" si="141"/>
        <v>0.67360114777618363</v>
      </c>
      <c r="M1316" s="222">
        <v>17</v>
      </c>
      <c r="N1316" s="131">
        <v>73</v>
      </c>
      <c r="O1316" s="184">
        <f t="shared" si="142"/>
        <v>2.5364836692147324E-2</v>
      </c>
      <c r="P1316" s="159">
        <f t="shared" si="143"/>
        <v>2876</v>
      </c>
      <c r="Q1316" s="160">
        <f t="shared" si="144"/>
        <v>2812</v>
      </c>
      <c r="R1316" s="160">
        <f t="shared" si="145"/>
        <v>73</v>
      </c>
      <c r="S1316" s="176">
        <f t="shared" si="146"/>
        <v>2.5303292894280762E-2</v>
      </c>
      <c r="T1316" s="227"/>
    </row>
    <row r="1317" spans="1:20" x14ac:dyDescent="0.2">
      <c r="A1317" s="175" t="s">
        <v>422</v>
      </c>
      <c r="B1317" s="164" t="s">
        <v>217</v>
      </c>
      <c r="C1317" s="165" t="s">
        <v>218</v>
      </c>
      <c r="D1317" s="157"/>
      <c r="E1317" s="158"/>
      <c r="F1317" s="158"/>
      <c r="G1317" s="158"/>
      <c r="H1317" s="181" t="str">
        <f t="shared" si="140"/>
        <v/>
      </c>
      <c r="I1317" s="221">
        <v>218</v>
      </c>
      <c r="J1317" s="131">
        <v>215</v>
      </c>
      <c r="K1317" s="131">
        <v>93</v>
      </c>
      <c r="L1317" s="167">
        <f t="shared" si="141"/>
        <v>0.4325581395348837</v>
      </c>
      <c r="M1317" s="222">
        <v>1</v>
      </c>
      <c r="N1317" s="131">
        <v>3</v>
      </c>
      <c r="O1317" s="184">
        <f t="shared" si="142"/>
        <v>1.3698630136986301E-2</v>
      </c>
      <c r="P1317" s="159">
        <f t="shared" si="143"/>
        <v>218</v>
      </c>
      <c r="Q1317" s="160">
        <f t="shared" si="144"/>
        <v>216</v>
      </c>
      <c r="R1317" s="160">
        <f t="shared" si="145"/>
        <v>3</v>
      </c>
      <c r="S1317" s="176">
        <f t="shared" si="146"/>
        <v>1.3698630136986301E-2</v>
      </c>
      <c r="T1317" s="227"/>
    </row>
    <row r="1318" spans="1:20" x14ac:dyDescent="0.2">
      <c r="A1318" s="175" t="s">
        <v>422</v>
      </c>
      <c r="B1318" s="164" t="s">
        <v>217</v>
      </c>
      <c r="C1318" s="165" t="s">
        <v>306</v>
      </c>
      <c r="D1318" s="157"/>
      <c r="E1318" s="158"/>
      <c r="F1318" s="158"/>
      <c r="G1318" s="158"/>
      <c r="H1318" s="181" t="str">
        <f t="shared" si="140"/>
        <v/>
      </c>
      <c r="I1318" s="221">
        <v>189</v>
      </c>
      <c r="J1318" s="131">
        <v>188</v>
      </c>
      <c r="K1318" s="131">
        <v>81</v>
      </c>
      <c r="L1318" s="167">
        <f t="shared" si="141"/>
        <v>0.43085106382978722</v>
      </c>
      <c r="M1318" s="222"/>
      <c r="N1318" s="131">
        <v>1</v>
      </c>
      <c r="O1318" s="184">
        <f t="shared" si="142"/>
        <v>5.2910052910052907E-3</v>
      </c>
      <c r="P1318" s="159">
        <f t="shared" si="143"/>
        <v>189</v>
      </c>
      <c r="Q1318" s="160">
        <f t="shared" si="144"/>
        <v>188</v>
      </c>
      <c r="R1318" s="160">
        <f t="shared" si="145"/>
        <v>1</v>
      </c>
      <c r="S1318" s="176">
        <f t="shared" si="146"/>
        <v>5.2910052910052907E-3</v>
      </c>
      <c r="T1318" s="227"/>
    </row>
    <row r="1319" spans="1:20" ht="29" x14ac:dyDescent="0.2">
      <c r="A1319" s="175" t="s">
        <v>422</v>
      </c>
      <c r="B1319" s="164" t="s">
        <v>217</v>
      </c>
      <c r="C1319" s="165" t="s">
        <v>219</v>
      </c>
      <c r="D1319" s="157"/>
      <c r="E1319" s="158"/>
      <c r="F1319" s="158"/>
      <c r="G1319" s="158"/>
      <c r="H1319" s="181" t="str">
        <f t="shared" si="140"/>
        <v/>
      </c>
      <c r="I1319" s="221">
        <v>361</v>
      </c>
      <c r="J1319" s="131">
        <v>350</v>
      </c>
      <c r="K1319" s="131">
        <v>197</v>
      </c>
      <c r="L1319" s="167">
        <f t="shared" si="141"/>
        <v>0.56285714285714283</v>
      </c>
      <c r="M1319" s="222">
        <v>1</v>
      </c>
      <c r="N1319" s="131">
        <v>7</v>
      </c>
      <c r="O1319" s="184">
        <f t="shared" si="142"/>
        <v>1.9553072625698324E-2</v>
      </c>
      <c r="P1319" s="159">
        <f t="shared" si="143"/>
        <v>361</v>
      </c>
      <c r="Q1319" s="160">
        <f t="shared" si="144"/>
        <v>351</v>
      </c>
      <c r="R1319" s="160">
        <f t="shared" si="145"/>
        <v>7</v>
      </c>
      <c r="S1319" s="176">
        <f t="shared" si="146"/>
        <v>1.9553072625698324E-2</v>
      </c>
      <c r="T1319" s="227"/>
    </row>
    <row r="1320" spans="1:20" x14ac:dyDescent="0.2">
      <c r="A1320" s="175" t="s">
        <v>422</v>
      </c>
      <c r="B1320" s="164" t="s">
        <v>217</v>
      </c>
      <c r="C1320" s="165" t="s">
        <v>221</v>
      </c>
      <c r="D1320" s="157"/>
      <c r="E1320" s="158"/>
      <c r="F1320" s="158"/>
      <c r="G1320" s="158"/>
      <c r="H1320" s="181" t="str">
        <f t="shared" si="140"/>
        <v/>
      </c>
      <c r="I1320" s="221">
        <v>556</v>
      </c>
      <c r="J1320" s="131">
        <v>540</v>
      </c>
      <c r="K1320" s="131">
        <v>198</v>
      </c>
      <c r="L1320" s="167">
        <f t="shared" si="141"/>
        <v>0.36666666666666664</v>
      </c>
      <c r="M1320" s="222">
        <v>4</v>
      </c>
      <c r="N1320" s="131">
        <v>6</v>
      </c>
      <c r="O1320" s="184">
        <f t="shared" si="142"/>
        <v>1.090909090909091E-2</v>
      </c>
      <c r="P1320" s="159">
        <f t="shared" si="143"/>
        <v>556</v>
      </c>
      <c r="Q1320" s="160">
        <f t="shared" si="144"/>
        <v>544</v>
      </c>
      <c r="R1320" s="160">
        <f t="shared" si="145"/>
        <v>6</v>
      </c>
      <c r="S1320" s="176">
        <f t="shared" si="146"/>
        <v>1.090909090909091E-2</v>
      </c>
      <c r="T1320" s="227"/>
    </row>
    <row r="1321" spans="1:20" x14ac:dyDescent="0.2">
      <c r="A1321" s="175" t="s">
        <v>422</v>
      </c>
      <c r="B1321" s="164" t="s">
        <v>217</v>
      </c>
      <c r="C1321" s="165" t="s">
        <v>223</v>
      </c>
      <c r="D1321" s="157"/>
      <c r="E1321" s="158"/>
      <c r="F1321" s="158"/>
      <c r="G1321" s="158"/>
      <c r="H1321" s="181" t="str">
        <f t="shared" si="140"/>
        <v/>
      </c>
      <c r="I1321" s="221">
        <v>285</v>
      </c>
      <c r="J1321" s="131">
        <v>283</v>
      </c>
      <c r="K1321" s="131">
        <v>168</v>
      </c>
      <c r="L1321" s="167">
        <f t="shared" si="141"/>
        <v>0.59363957597173145</v>
      </c>
      <c r="M1321" s="222">
        <v>1</v>
      </c>
      <c r="N1321" s="131">
        <v>2</v>
      </c>
      <c r="O1321" s="184">
        <f t="shared" si="142"/>
        <v>6.993006993006993E-3</v>
      </c>
      <c r="P1321" s="159">
        <f t="shared" si="143"/>
        <v>285</v>
      </c>
      <c r="Q1321" s="160">
        <f t="shared" si="144"/>
        <v>284</v>
      </c>
      <c r="R1321" s="160">
        <f t="shared" si="145"/>
        <v>2</v>
      </c>
      <c r="S1321" s="176">
        <f t="shared" si="146"/>
        <v>6.993006993006993E-3</v>
      </c>
      <c r="T1321" s="227"/>
    </row>
    <row r="1322" spans="1:20" x14ac:dyDescent="0.2">
      <c r="A1322" s="175" t="s">
        <v>422</v>
      </c>
      <c r="B1322" s="164" t="s">
        <v>224</v>
      </c>
      <c r="C1322" s="165" t="s">
        <v>225</v>
      </c>
      <c r="D1322" s="157"/>
      <c r="E1322" s="158"/>
      <c r="F1322" s="158"/>
      <c r="G1322" s="158"/>
      <c r="H1322" s="181" t="str">
        <f t="shared" si="140"/>
        <v/>
      </c>
      <c r="I1322" s="221">
        <v>2360</v>
      </c>
      <c r="J1322" s="131">
        <v>2054</v>
      </c>
      <c r="K1322" s="131">
        <v>890</v>
      </c>
      <c r="L1322" s="167">
        <f t="shared" si="141"/>
        <v>0.433300876338851</v>
      </c>
      <c r="M1322" s="222">
        <v>10</v>
      </c>
      <c r="N1322" s="131">
        <v>300</v>
      </c>
      <c r="O1322" s="184">
        <f t="shared" si="142"/>
        <v>0.12690355329949238</v>
      </c>
      <c r="P1322" s="159">
        <f t="shared" si="143"/>
        <v>2360</v>
      </c>
      <c r="Q1322" s="160">
        <f t="shared" si="144"/>
        <v>2064</v>
      </c>
      <c r="R1322" s="160">
        <f t="shared" si="145"/>
        <v>300</v>
      </c>
      <c r="S1322" s="176">
        <f t="shared" si="146"/>
        <v>0.12690355329949238</v>
      </c>
      <c r="T1322" s="227"/>
    </row>
    <row r="1323" spans="1:20" x14ac:dyDescent="0.2">
      <c r="A1323" s="175" t="s">
        <v>422</v>
      </c>
      <c r="B1323" s="164" t="s">
        <v>226</v>
      </c>
      <c r="C1323" s="165" t="s">
        <v>227</v>
      </c>
      <c r="D1323" s="157"/>
      <c r="E1323" s="158"/>
      <c r="F1323" s="158"/>
      <c r="G1323" s="158"/>
      <c r="H1323" s="181" t="str">
        <f t="shared" si="140"/>
        <v/>
      </c>
      <c r="I1323" s="221">
        <v>3</v>
      </c>
      <c r="J1323" s="131">
        <v>2</v>
      </c>
      <c r="K1323" s="131">
        <v>1</v>
      </c>
      <c r="L1323" s="167">
        <f t="shared" si="141"/>
        <v>0.5</v>
      </c>
      <c r="M1323" s="222"/>
      <c r="N1323" s="131">
        <v>1</v>
      </c>
      <c r="O1323" s="184">
        <f t="shared" si="142"/>
        <v>0.33333333333333331</v>
      </c>
      <c r="P1323" s="159">
        <f t="shared" si="143"/>
        <v>3</v>
      </c>
      <c r="Q1323" s="160">
        <f t="shared" si="144"/>
        <v>2</v>
      </c>
      <c r="R1323" s="160">
        <f t="shared" si="145"/>
        <v>1</v>
      </c>
      <c r="S1323" s="176">
        <f t="shared" si="146"/>
        <v>0.33333333333333331</v>
      </c>
      <c r="T1323" s="227"/>
    </row>
    <row r="1324" spans="1:20" x14ac:dyDescent="0.2">
      <c r="A1324" s="175" t="s">
        <v>422</v>
      </c>
      <c r="B1324" s="164" t="s">
        <v>528</v>
      </c>
      <c r="C1324" s="165" t="s">
        <v>228</v>
      </c>
      <c r="D1324" s="157"/>
      <c r="E1324" s="158"/>
      <c r="F1324" s="158"/>
      <c r="G1324" s="158"/>
      <c r="H1324" s="181" t="str">
        <f t="shared" si="140"/>
        <v/>
      </c>
      <c r="I1324" s="221">
        <v>686</v>
      </c>
      <c r="J1324" s="131">
        <v>648</v>
      </c>
      <c r="K1324" s="131">
        <v>327</v>
      </c>
      <c r="L1324" s="167">
        <f t="shared" si="141"/>
        <v>0.50462962962962965</v>
      </c>
      <c r="M1324" s="222">
        <v>2</v>
      </c>
      <c r="N1324" s="131">
        <v>36</v>
      </c>
      <c r="O1324" s="184">
        <f t="shared" si="142"/>
        <v>5.2478134110787174E-2</v>
      </c>
      <c r="P1324" s="159">
        <f t="shared" si="143"/>
        <v>686</v>
      </c>
      <c r="Q1324" s="160">
        <f t="shared" si="144"/>
        <v>650</v>
      </c>
      <c r="R1324" s="160">
        <f t="shared" si="145"/>
        <v>36</v>
      </c>
      <c r="S1324" s="176">
        <f t="shared" si="146"/>
        <v>5.2478134110787174E-2</v>
      </c>
      <c r="T1324" s="227"/>
    </row>
    <row r="1325" spans="1:20" x14ac:dyDescent="0.2">
      <c r="A1325" s="175" t="s">
        <v>392</v>
      </c>
      <c r="B1325" s="164" t="s">
        <v>2</v>
      </c>
      <c r="C1325" s="165" t="s">
        <v>3</v>
      </c>
      <c r="D1325" s="157"/>
      <c r="E1325" s="158"/>
      <c r="F1325" s="158"/>
      <c r="G1325" s="158"/>
      <c r="H1325" s="181" t="str">
        <f t="shared" si="140"/>
        <v/>
      </c>
      <c r="I1325" s="221">
        <v>1507</v>
      </c>
      <c r="J1325" s="131">
        <v>868</v>
      </c>
      <c r="K1325" s="131">
        <v>455</v>
      </c>
      <c r="L1325" s="167">
        <f t="shared" si="141"/>
        <v>0.52419354838709675</v>
      </c>
      <c r="M1325" s="222">
        <v>7</v>
      </c>
      <c r="N1325" s="131">
        <v>639</v>
      </c>
      <c r="O1325" s="184">
        <f t="shared" si="142"/>
        <v>0.42206076618229854</v>
      </c>
      <c r="P1325" s="159">
        <f t="shared" si="143"/>
        <v>1507</v>
      </c>
      <c r="Q1325" s="160">
        <f t="shared" si="144"/>
        <v>875</v>
      </c>
      <c r="R1325" s="160">
        <f t="shared" si="145"/>
        <v>639</v>
      </c>
      <c r="S1325" s="176">
        <f t="shared" si="146"/>
        <v>0.42206076618229854</v>
      </c>
      <c r="T1325" s="227"/>
    </row>
    <row r="1326" spans="1:20" x14ac:dyDescent="0.2">
      <c r="A1326" s="175" t="s">
        <v>392</v>
      </c>
      <c r="B1326" s="164" t="s">
        <v>4</v>
      </c>
      <c r="C1326" s="165" t="s">
        <v>357</v>
      </c>
      <c r="D1326" s="157"/>
      <c r="E1326" s="158"/>
      <c r="F1326" s="158"/>
      <c r="G1326" s="158"/>
      <c r="H1326" s="181" t="str">
        <f t="shared" si="140"/>
        <v/>
      </c>
      <c r="I1326" s="221">
        <v>2708</v>
      </c>
      <c r="J1326" s="131">
        <v>2318</v>
      </c>
      <c r="K1326" s="131">
        <v>1381</v>
      </c>
      <c r="L1326" s="167">
        <f t="shared" si="141"/>
        <v>0.59577221742881792</v>
      </c>
      <c r="M1326" s="222">
        <v>0</v>
      </c>
      <c r="N1326" s="131">
        <v>390</v>
      </c>
      <c r="O1326" s="184">
        <f t="shared" si="142"/>
        <v>0.14401772525849335</v>
      </c>
      <c r="P1326" s="159">
        <f t="shared" si="143"/>
        <v>2708</v>
      </c>
      <c r="Q1326" s="160">
        <f t="shared" si="144"/>
        <v>2318</v>
      </c>
      <c r="R1326" s="160">
        <f t="shared" si="145"/>
        <v>390</v>
      </c>
      <c r="S1326" s="176">
        <f t="shared" si="146"/>
        <v>0.14401772525849335</v>
      </c>
      <c r="T1326" s="227"/>
    </row>
    <row r="1327" spans="1:20" x14ac:dyDescent="0.2">
      <c r="A1327" s="175" t="s">
        <v>392</v>
      </c>
      <c r="B1327" s="164" t="s">
        <v>4</v>
      </c>
      <c r="C1327" s="165" t="s">
        <v>5</v>
      </c>
      <c r="D1327" s="157"/>
      <c r="E1327" s="158"/>
      <c r="F1327" s="158"/>
      <c r="G1327" s="158"/>
      <c r="H1327" s="181" t="str">
        <f t="shared" si="140"/>
        <v/>
      </c>
      <c r="I1327" s="221">
        <v>52144</v>
      </c>
      <c r="J1327" s="131">
        <v>40250</v>
      </c>
      <c r="K1327" s="131">
        <v>21889</v>
      </c>
      <c r="L1327" s="167">
        <f t="shared" si="141"/>
        <v>0.54382608695652179</v>
      </c>
      <c r="M1327" s="222">
        <v>3</v>
      </c>
      <c r="N1327" s="131">
        <v>11894</v>
      </c>
      <c r="O1327" s="184">
        <f t="shared" si="142"/>
        <v>0.22808598768864941</v>
      </c>
      <c r="P1327" s="159">
        <f t="shared" si="143"/>
        <v>52144</v>
      </c>
      <c r="Q1327" s="160">
        <f t="shared" si="144"/>
        <v>40253</v>
      </c>
      <c r="R1327" s="160">
        <f t="shared" si="145"/>
        <v>11894</v>
      </c>
      <c r="S1327" s="176">
        <f t="shared" si="146"/>
        <v>0.22808598768864941</v>
      </c>
      <c r="T1327" s="227"/>
    </row>
    <row r="1328" spans="1:20" x14ac:dyDescent="0.2">
      <c r="A1328" s="175" t="s">
        <v>392</v>
      </c>
      <c r="B1328" s="164" t="s">
        <v>6</v>
      </c>
      <c r="C1328" s="165" t="s">
        <v>7</v>
      </c>
      <c r="D1328" s="157"/>
      <c r="E1328" s="158"/>
      <c r="F1328" s="158"/>
      <c r="G1328" s="158"/>
      <c r="H1328" s="181" t="str">
        <f t="shared" si="140"/>
        <v/>
      </c>
      <c r="I1328" s="221">
        <v>12</v>
      </c>
      <c r="J1328" s="131">
        <v>10</v>
      </c>
      <c r="K1328" s="131">
        <v>10</v>
      </c>
      <c r="L1328" s="167">
        <f t="shared" si="141"/>
        <v>1</v>
      </c>
      <c r="M1328" s="222">
        <v>0</v>
      </c>
      <c r="N1328" s="131">
        <v>2</v>
      </c>
      <c r="O1328" s="184">
        <f t="shared" si="142"/>
        <v>0.16666666666666666</v>
      </c>
      <c r="P1328" s="159">
        <f t="shared" si="143"/>
        <v>12</v>
      </c>
      <c r="Q1328" s="160">
        <f t="shared" si="144"/>
        <v>10</v>
      </c>
      <c r="R1328" s="160">
        <f t="shared" si="145"/>
        <v>2</v>
      </c>
      <c r="S1328" s="176">
        <f t="shared" si="146"/>
        <v>0.16666666666666666</v>
      </c>
      <c r="T1328" s="227"/>
    </row>
    <row r="1329" spans="1:20" x14ac:dyDescent="0.2">
      <c r="A1329" s="175" t="s">
        <v>392</v>
      </c>
      <c r="B1329" s="164" t="s">
        <v>8</v>
      </c>
      <c r="C1329" s="165" t="s">
        <v>9</v>
      </c>
      <c r="D1329" s="157"/>
      <c r="E1329" s="158"/>
      <c r="F1329" s="158"/>
      <c r="G1329" s="158"/>
      <c r="H1329" s="181" t="str">
        <f t="shared" si="140"/>
        <v/>
      </c>
      <c r="I1329" s="221">
        <v>22</v>
      </c>
      <c r="J1329" s="131">
        <v>22</v>
      </c>
      <c r="K1329" s="131">
        <v>1</v>
      </c>
      <c r="L1329" s="167">
        <f t="shared" si="141"/>
        <v>4.5454545454545456E-2</v>
      </c>
      <c r="M1329" s="222">
        <v>0</v>
      </c>
      <c r="N1329" s="131">
        <v>0</v>
      </c>
      <c r="O1329" s="184">
        <f t="shared" si="142"/>
        <v>0</v>
      </c>
      <c r="P1329" s="159">
        <f t="shared" si="143"/>
        <v>22</v>
      </c>
      <c r="Q1329" s="160">
        <f t="shared" si="144"/>
        <v>22</v>
      </c>
      <c r="R1329" s="160" t="str">
        <f t="shared" si="145"/>
        <v/>
      </c>
      <c r="S1329" s="176" t="str">
        <f t="shared" si="146"/>
        <v/>
      </c>
      <c r="T1329" s="227"/>
    </row>
    <row r="1330" spans="1:20" x14ac:dyDescent="0.2">
      <c r="A1330" s="175" t="s">
        <v>392</v>
      </c>
      <c r="B1330" s="164" t="s">
        <v>8</v>
      </c>
      <c r="C1330" s="165" t="s">
        <v>10</v>
      </c>
      <c r="D1330" s="157"/>
      <c r="E1330" s="158"/>
      <c r="F1330" s="158"/>
      <c r="G1330" s="158"/>
      <c r="H1330" s="181" t="str">
        <f t="shared" si="140"/>
        <v/>
      </c>
      <c r="I1330" s="221">
        <v>284</v>
      </c>
      <c r="J1330" s="131">
        <v>277</v>
      </c>
      <c r="K1330" s="131">
        <v>107</v>
      </c>
      <c r="L1330" s="167">
        <f t="shared" si="141"/>
        <v>0.38628158844765342</v>
      </c>
      <c r="M1330" s="222">
        <v>0</v>
      </c>
      <c r="N1330" s="131">
        <v>7</v>
      </c>
      <c r="O1330" s="184">
        <f t="shared" si="142"/>
        <v>2.464788732394366E-2</v>
      </c>
      <c r="P1330" s="159">
        <f t="shared" si="143"/>
        <v>284</v>
      </c>
      <c r="Q1330" s="160">
        <f t="shared" si="144"/>
        <v>277</v>
      </c>
      <c r="R1330" s="160">
        <f t="shared" si="145"/>
        <v>7</v>
      </c>
      <c r="S1330" s="176">
        <f t="shared" si="146"/>
        <v>2.464788732394366E-2</v>
      </c>
      <c r="T1330" s="227"/>
    </row>
    <row r="1331" spans="1:20" x14ac:dyDescent="0.2">
      <c r="A1331" s="175" t="s">
        <v>392</v>
      </c>
      <c r="B1331" s="164" t="s">
        <v>26</v>
      </c>
      <c r="C1331" s="165" t="s">
        <v>358</v>
      </c>
      <c r="D1331" s="157"/>
      <c r="E1331" s="158"/>
      <c r="F1331" s="158"/>
      <c r="G1331" s="158"/>
      <c r="H1331" s="181" t="str">
        <f t="shared" si="140"/>
        <v/>
      </c>
      <c r="I1331" s="221">
        <v>28</v>
      </c>
      <c r="J1331" s="131">
        <v>16</v>
      </c>
      <c r="K1331" s="131">
        <v>1</v>
      </c>
      <c r="L1331" s="167">
        <f t="shared" si="141"/>
        <v>6.25E-2</v>
      </c>
      <c r="M1331" s="222">
        <v>1</v>
      </c>
      <c r="N1331" s="131">
        <v>12</v>
      </c>
      <c r="O1331" s="184">
        <f t="shared" si="142"/>
        <v>0.41379310344827586</v>
      </c>
      <c r="P1331" s="159">
        <f t="shared" si="143"/>
        <v>28</v>
      </c>
      <c r="Q1331" s="160">
        <f t="shared" si="144"/>
        <v>17</v>
      </c>
      <c r="R1331" s="160">
        <f t="shared" si="145"/>
        <v>12</v>
      </c>
      <c r="S1331" s="176">
        <f t="shared" si="146"/>
        <v>0.41379310344827586</v>
      </c>
      <c r="T1331" s="227"/>
    </row>
    <row r="1332" spans="1:20" x14ac:dyDescent="0.2">
      <c r="A1332" s="175" t="s">
        <v>392</v>
      </c>
      <c r="B1332" s="164" t="s">
        <v>26</v>
      </c>
      <c r="C1332" s="165" t="s">
        <v>27</v>
      </c>
      <c r="D1332" s="157">
        <v>2</v>
      </c>
      <c r="E1332" s="158">
        <v>0</v>
      </c>
      <c r="F1332" s="158">
        <v>0</v>
      </c>
      <c r="G1332" s="158">
        <v>2</v>
      </c>
      <c r="H1332" s="181">
        <f t="shared" si="140"/>
        <v>1</v>
      </c>
      <c r="I1332" s="221">
        <v>54</v>
      </c>
      <c r="J1332" s="131">
        <v>47</v>
      </c>
      <c r="K1332" s="131">
        <v>22</v>
      </c>
      <c r="L1332" s="167">
        <f t="shared" si="141"/>
        <v>0.46808510638297873</v>
      </c>
      <c r="M1332" s="222">
        <v>0</v>
      </c>
      <c r="N1332" s="131">
        <v>7</v>
      </c>
      <c r="O1332" s="184">
        <f t="shared" si="142"/>
        <v>0.12962962962962962</v>
      </c>
      <c r="P1332" s="159">
        <f t="shared" si="143"/>
        <v>56</v>
      </c>
      <c r="Q1332" s="160">
        <f t="shared" si="144"/>
        <v>47</v>
      </c>
      <c r="R1332" s="160">
        <f t="shared" si="145"/>
        <v>9</v>
      </c>
      <c r="S1332" s="176">
        <f t="shared" si="146"/>
        <v>0.16071428571428573</v>
      </c>
      <c r="T1332" s="227"/>
    </row>
    <row r="1333" spans="1:20" x14ac:dyDescent="0.2">
      <c r="A1333" s="175" t="s">
        <v>392</v>
      </c>
      <c r="B1333" s="164" t="s">
        <v>26</v>
      </c>
      <c r="C1333" s="165" t="s">
        <v>261</v>
      </c>
      <c r="D1333" s="157"/>
      <c r="E1333" s="158"/>
      <c r="F1333" s="158"/>
      <c r="G1333" s="158"/>
      <c r="H1333" s="181" t="str">
        <f t="shared" si="140"/>
        <v/>
      </c>
      <c r="I1333" s="221">
        <v>1</v>
      </c>
      <c r="J1333" s="131">
        <v>0</v>
      </c>
      <c r="K1333" s="131">
        <v>0</v>
      </c>
      <c r="L1333" s="167" t="str">
        <f t="shared" si="141"/>
        <v/>
      </c>
      <c r="M1333" s="222">
        <v>0</v>
      </c>
      <c r="N1333" s="131">
        <v>0</v>
      </c>
      <c r="O1333" s="184" t="str">
        <f t="shared" si="142"/>
        <v/>
      </c>
      <c r="P1333" s="159">
        <f t="shared" si="143"/>
        <v>1</v>
      </c>
      <c r="Q1333" s="160" t="str">
        <f t="shared" si="144"/>
        <v/>
      </c>
      <c r="R1333" s="160" t="str">
        <f t="shared" si="145"/>
        <v/>
      </c>
      <c r="S1333" s="176" t="str">
        <f t="shared" si="146"/>
        <v/>
      </c>
      <c r="T1333" s="227"/>
    </row>
    <row r="1334" spans="1:20" x14ac:dyDescent="0.2">
      <c r="A1334" s="175" t="s">
        <v>392</v>
      </c>
      <c r="B1334" s="164" t="s">
        <v>26</v>
      </c>
      <c r="C1334" s="165" t="s">
        <v>368</v>
      </c>
      <c r="D1334" s="157"/>
      <c r="E1334" s="158"/>
      <c r="F1334" s="158"/>
      <c r="G1334" s="158"/>
      <c r="H1334" s="181" t="str">
        <f t="shared" si="140"/>
        <v/>
      </c>
      <c r="I1334" s="221">
        <v>3</v>
      </c>
      <c r="J1334" s="131">
        <v>0</v>
      </c>
      <c r="K1334" s="131">
        <v>0</v>
      </c>
      <c r="L1334" s="167" t="str">
        <f t="shared" si="141"/>
        <v/>
      </c>
      <c r="M1334" s="222">
        <v>0</v>
      </c>
      <c r="N1334" s="131">
        <v>0</v>
      </c>
      <c r="O1334" s="184" t="str">
        <f t="shared" si="142"/>
        <v/>
      </c>
      <c r="P1334" s="159">
        <f t="shared" si="143"/>
        <v>3</v>
      </c>
      <c r="Q1334" s="160" t="str">
        <f t="shared" si="144"/>
        <v/>
      </c>
      <c r="R1334" s="160" t="str">
        <f t="shared" si="145"/>
        <v/>
      </c>
      <c r="S1334" s="176" t="str">
        <f t="shared" si="146"/>
        <v/>
      </c>
      <c r="T1334" s="227"/>
    </row>
    <row r="1335" spans="1:20" x14ac:dyDescent="0.2">
      <c r="A1335" s="175" t="s">
        <v>392</v>
      </c>
      <c r="B1335" s="164" t="s">
        <v>26</v>
      </c>
      <c r="C1335" s="165" t="s">
        <v>28</v>
      </c>
      <c r="D1335" s="157"/>
      <c r="E1335" s="158"/>
      <c r="F1335" s="158"/>
      <c r="G1335" s="158"/>
      <c r="H1335" s="181" t="str">
        <f t="shared" si="140"/>
        <v/>
      </c>
      <c r="I1335" s="221">
        <v>48</v>
      </c>
      <c r="J1335" s="131">
        <v>43</v>
      </c>
      <c r="K1335" s="131">
        <v>16</v>
      </c>
      <c r="L1335" s="167">
        <f t="shared" si="141"/>
        <v>0.37209302325581395</v>
      </c>
      <c r="M1335" s="222">
        <v>0</v>
      </c>
      <c r="N1335" s="131">
        <v>5</v>
      </c>
      <c r="O1335" s="184">
        <f t="shared" si="142"/>
        <v>0.10416666666666667</v>
      </c>
      <c r="P1335" s="159">
        <f t="shared" si="143"/>
        <v>48</v>
      </c>
      <c r="Q1335" s="160">
        <f t="shared" si="144"/>
        <v>43</v>
      </c>
      <c r="R1335" s="160">
        <f t="shared" si="145"/>
        <v>5</v>
      </c>
      <c r="S1335" s="176">
        <f t="shared" si="146"/>
        <v>0.10416666666666667</v>
      </c>
      <c r="T1335" s="227"/>
    </row>
    <row r="1336" spans="1:20" ht="29" x14ac:dyDescent="0.2">
      <c r="A1336" s="175" t="s">
        <v>392</v>
      </c>
      <c r="B1336" s="164" t="s">
        <v>26</v>
      </c>
      <c r="C1336" s="165" t="s">
        <v>262</v>
      </c>
      <c r="D1336" s="157"/>
      <c r="E1336" s="158"/>
      <c r="F1336" s="158"/>
      <c r="G1336" s="158"/>
      <c r="H1336" s="181" t="str">
        <f t="shared" si="140"/>
        <v/>
      </c>
      <c r="I1336" s="221">
        <v>68</v>
      </c>
      <c r="J1336" s="131">
        <v>54</v>
      </c>
      <c r="K1336" s="131">
        <v>13</v>
      </c>
      <c r="L1336" s="167">
        <f t="shared" si="141"/>
        <v>0.24074074074074073</v>
      </c>
      <c r="M1336" s="222">
        <v>0</v>
      </c>
      <c r="N1336" s="131">
        <v>14</v>
      </c>
      <c r="O1336" s="184">
        <f t="shared" si="142"/>
        <v>0.20588235294117646</v>
      </c>
      <c r="P1336" s="159">
        <f t="shared" si="143"/>
        <v>68</v>
      </c>
      <c r="Q1336" s="160">
        <f t="shared" si="144"/>
        <v>54</v>
      </c>
      <c r="R1336" s="160">
        <f t="shared" si="145"/>
        <v>14</v>
      </c>
      <c r="S1336" s="176">
        <f t="shared" si="146"/>
        <v>0.20588235294117646</v>
      </c>
      <c r="T1336" s="227"/>
    </row>
    <row r="1337" spans="1:20" x14ac:dyDescent="0.2">
      <c r="A1337" s="175" t="s">
        <v>392</v>
      </c>
      <c r="B1337" s="164" t="s">
        <v>26</v>
      </c>
      <c r="C1337" s="165" t="s">
        <v>29</v>
      </c>
      <c r="D1337" s="157"/>
      <c r="E1337" s="158"/>
      <c r="F1337" s="158"/>
      <c r="G1337" s="158"/>
      <c r="H1337" s="181" t="str">
        <f t="shared" si="140"/>
        <v/>
      </c>
      <c r="I1337" s="221">
        <v>200</v>
      </c>
      <c r="J1337" s="131">
        <v>136</v>
      </c>
      <c r="K1337" s="131">
        <v>9</v>
      </c>
      <c r="L1337" s="167">
        <f t="shared" si="141"/>
        <v>6.6176470588235295E-2</v>
      </c>
      <c r="M1337" s="222">
        <v>0</v>
      </c>
      <c r="N1337" s="131">
        <v>64</v>
      </c>
      <c r="O1337" s="184">
        <f t="shared" si="142"/>
        <v>0.32</v>
      </c>
      <c r="P1337" s="159">
        <f t="shared" si="143"/>
        <v>200</v>
      </c>
      <c r="Q1337" s="160">
        <f t="shared" si="144"/>
        <v>136</v>
      </c>
      <c r="R1337" s="160">
        <f t="shared" si="145"/>
        <v>64</v>
      </c>
      <c r="S1337" s="176">
        <f t="shared" si="146"/>
        <v>0.32</v>
      </c>
      <c r="T1337" s="227"/>
    </row>
    <row r="1338" spans="1:20" x14ac:dyDescent="0.2">
      <c r="A1338" s="175" t="s">
        <v>392</v>
      </c>
      <c r="B1338" s="164" t="s">
        <v>30</v>
      </c>
      <c r="C1338" s="165" t="s">
        <v>31</v>
      </c>
      <c r="D1338" s="157"/>
      <c r="E1338" s="158"/>
      <c r="F1338" s="158"/>
      <c r="G1338" s="158"/>
      <c r="H1338" s="181" t="str">
        <f t="shared" si="140"/>
        <v/>
      </c>
      <c r="I1338" s="221">
        <v>209</v>
      </c>
      <c r="J1338" s="131">
        <v>196</v>
      </c>
      <c r="K1338" s="131">
        <v>92</v>
      </c>
      <c r="L1338" s="167">
        <f t="shared" si="141"/>
        <v>0.46938775510204084</v>
      </c>
      <c r="M1338" s="222">
        <v>0</v>
      </c>
      <c r="N1338" s="131">
        <v>13</v>
      </c>
      <c r="O1338" s="184">
        <f t="shared" si="142"/>
        <v>6.2200956937799042E-2</v>
      </c>
      <c r="P1338" s="159">
        <f t="shared" si="143"/>
        <v>209</v>
      </c>
      <c r="Q1338" s="160">
        <f t="shared" si="144"/>
        <v>196</v>
      </c>
      <c r="R1338" s="160">
        <f t="shared" si="145"/>
        <v>13</v>
      </c>
      <c r="S1338" s="176">
        <f t="shared" si="146"/>
        <v>6.2200956937799042E-2</v>
      </c>
      <c r="T1338" s="227"/>
    </row>
    <row r="1339" spans="1:20" x14ac:dyDescent="0.2">
      <c r="A1339" s="175" t="s">
        <v>392</v>
      </c>
      <c r="B1339" s="164" t="s">
        <v>33</v>
      </c>
      <c r="C1339" s="165" t="s">
        <v>264</v>
      </c>
      <c r="D1339" s="157">
        <v>1</v>
      </c>
      <c r="E1339" s="158">
        <v>1</v>
      </c>
      <c r="F1339" s="158">
        <v>1</v>
      </c>
      <c r="G1339" s="158">
        <v>0</v>
      </c>
      <c r="H1339" s="181">
        <f t="shared" si="140"/>
        <v>0</v>
      </c>
      <c r="I1339" s="221">
        <v>462</v>
      </c>
      <c r="J1339" s="131">
        <v>433</v>
      </c>
      <c r="K1339" s="131">
        <v>51</v>
      </c>
      <c r="L1339" s="167">
        <f t="shared" si="141"/>
        <v>0.11778290993071594</v>
      </c>
      <c r="M1339" s="222">
        <v>0</v>
      </c>
      <c r="N1339" s="131">
        <v>29</v>
      </c>
      <c r="O1339" s="184">
        <f t="shared" si="142"/>
        <v>6.2770562770562768E-2</v>
      </c>
      <c r="P1339" s="159">
        <f t="shared" si="143"/>
        <v>463</v>
      </c>
      <c r="Q1339" s="160">
        <f t="shared" si="144"/>
        <v>434</v>
      </c>
      <c r="R1339" s="160">
        <f t="shared" si="145"/>
        <v>29</v>
      </c>
      <c r="S1339" s="176">
        <f t="shared" si="146"/>
        <v>6.2634989200863925E-2</v>
      </c>
      <c r="T1339" s="227"/>
    </row>
    <row r="1340" spans="1:20" x14ac:dyDescent="0.2">
      <c r="A1340" s="175" t="s">
        <v>392</v>
      </c>
      <c r="B1340" s="164" t="s">
        <v>33</v>
      </c>
      <c r="C1340" s="165" t="s">
        <v>34</v>
      </c>
      <c r="D1340" s="157"/>
      <c r="E1340" s="158"/>
      <c r="F1340" s="158"/>
      <c r="G1340" s="158"/>
      <c r="H1340" s="181" t="str">
        <f t="shared" ref="H1340:H1403" si="147">IF((E1340+G1340)&lt;&gt;0,G1340/(E1340+G1340),"")</f>
        <v/>
      </c>
      <c r="I1340" s="221">
        <v>124</v>
      </c>
      <c r="J1340" s="131">
        <v>110</v>
      </c>
      <c r="K1340" s="131">
        <v>49</v>
      </c>
      <c r="L1340" s="167">
        <f t="shared" ref="L1340:L1403" si="148">IF(J1340&lt;&gt;0,K1340/J1340,"")</f>
        <v>0.44545454545454544</v>
      </c>
      <c r="M1340" s="222">
        <v>0</v>
      </c>
      <c r="N1340" s="131">
        <v>14</v>
      </c>
      <c r="O1340" s="184">
        <f t="shared" ref="O1340:O1403" si="149">IF((J1340+M1340+N1340)&lt;&gt;0,N1340/(J1340+M1340+N1340),"")</f>
        <v>0.11290322580645161</v>
      </c>
      <c r="P1340" s="159">
        <f t="shared" ref="P1340:P1403" si="150">IF(SUM(D1340,I1340)&gt;0,SUM(D1340,I1340),"")</f>
        <v>124</v>
      </c>
      <c r="Q1340" s="160">
        <f t="shared" ref="Q1340:Q1403" si="151">IF(SUM(E1340,J1340, M1340)&gt;0,SUM(E1340,J1340, M1340),"")</f>
        <v>110</v>
      </c>
      <c r="R1340" s="160">
        <f t="shared" ref="R1340:R1403" si="152">IF(SUM(G1340,N1340)&gt;0,SUM(G1340,N1340),"")</f>
        <v>14</v>
      </c>
      <c r="S1340" s="176">
        <f t="shared" ref="S1340:S1403" si="153">IFERROR(IF((Q1340+R1340)&lt;&gt;0,R1340/(Q1340+R1340),""),"")</f>
        <v>0.11290322580645161</v>
      </c>
      <c r="T1340" s="227"/>
    </row>
    <row r="1341" spans="1:20" x14ac:dyDescent="0.2">
      <c r="A1341" s="175" t="s">
        <v>392</v>
      </c>
      <c r="B1341" s="164" t="s">
        <v>33</v>
      </c>
      <c r="C1341" s="165" t="s">
        <v>35</v>
      </c>
      <c r="D1341" s="157"/>
      <c r="E1341" s="158"/>
      <c r="F1341" s="158"/>
      <c r="G1341" s="158"/>
      <c r="H1341" s="181" t="str">
        <f t="shared" si="147"/>
        <v/>
      </c>
      <c r="I1341" s="221">
        <v>1090</v>
      </c>
      <c r="J1341" s="131">
        <v>1047</v>
      </c>
      <c r="K1341" s="131">
        <v>771</v>
      </c>
      <c r="L1341" s="167">
        <f t="shared" si="148"/>
        <v>0.73638968481375355</v>
      </c>
      <c r="M1341" s="222">
        <v>0</v>
      </c>
      <c r="N1341" s="131">
        <v>43</v>
      </c>
      <c r="O1341" s="184">
        <f t="shared" si="149"/>
        <v>3.9449541284403672E-2</v>
      </c>
      <c r="P1341" s="159">
        <f t="shared" si="150"/>
        <v>1090</v>
      </c>
      <c r="Q1341" s="160">
        <f t="shared" si="151"/>
        <v>1047</v>
      </c>
      <c r="R1341" s="160">
        <f t="shared" si="152"/>
        <v>43</v>
      </c>
      <c r="S1341" s="176">
        <f t="shared" si="153"/>
        <v>3.9449541284403672E-2</v>
      </c>
      <c r="T1341" s="227"/>
    </row>
    <row r="1342" spans="1:20" x14ac:dyDescent="0.2">
      <c r="A1342" s="175" t="s">
        <v>392</v>
      </c>
      <c r="B1342" s="164" t="s">
        <v>33</v>
      </c>
      <c r="C1342" s="165" t="s">
        <v>36</v>
      </c>
      <c r="D1342" s="157"/>
      <c r="E1342" s="158"/>
      <c r="F1342" s="158"/>
      <c r="G1342" s="158"/>
      <c r="H1342" s="181" t="str">
        <f t="shared" si="147"/>
        <v/>
      </c>
      <c r="I1342" s="221">
        <v>291</v>
      </c>
      <c r="J1342" s="131">
        <v>279</v>
      </c>
      <c r="K1342" s="131">
        <v>144</v>
      </c>
      <c r="L1342" s="167">
        <f t="shared" si="148"/>
        <v>0.5161290322580645</v>
      </c>
      <c r="M1342" s="222">
        <v>0</v>
      </c>
      <c r="N1342" s="131">
        <v>12</v>
      </c>
      <c r="O1342" s="184">
        <f t="shared" si="149"/>
        <v>4.1237113402061855E-2</v>
      </c>
      <c r="P1342" s="159">
        <f t="shared" si="150"/>
        <v>291</v>
      </c>
      <c r="Q1342" s="160">
        <f t="shared" si="151"/>
        <v>279</v>
      </c>
      <c r="R1342" s="160">
        <f t="shared" si="152"/>
        <v>12</v>
      </c>
      <c r="S1342" s="176">
        <f t="shared" si="153"/>
        <v>4.1237113402061855E-2</v>
      </c>
      <c r="T1342" s="227"/>
    </row>
    <row r="1343" spans="1:20" x14ac:dyDescent="0.2">
      <c r="A1343" s="175" t="s">
        <v>392</v>
      </c>
      <c r="B1343" s="164" t="s">
        <v>37</v>
      </c>
      <c r="C1343" s="165" t="s">
        <v>265</v>
      </c>
      <c r="D1343" s="157"/>
      <c r="E1343" s="158"/>
      <c r="F1343" s="158"/>
      <c r="G1343" s="158"/>
      <c r="H1343" s="181" t="str">
        <f t="shared" si="147"/>
        <v/>
      </c>
      <c r="I1343" s="221">
        <v>16725</v>
      </c>
      <c r="J1343" s="131">
        <v>12977</v>
      </c>
      <c r="K1343" s="131">
        <v>7759</v>
      </c>
      <c r="L1343" s="167">
        <f t="shared" si="148"/>
        <v>0.59790398397164213</v>
      </c>
      <c r="M1343" s="222">
        <v>0</v>
      </c>
      <c r="N1343" s="131">
        <v>3748</v>
      </c>
      <c r="O1343" s="184">
        <f t="shared" si="149"/>
        <v>0.22409566517189836</v>
      </c>
      <c r="P1343" s="159">
        <f t="shared" si="150"/>
        <v>16725</v>
      </c>
      <c r="Q1343" s="160">
        <f t="shared" si="151"/>
        <v>12977</v>
      </c>
      <c r="R1343" s="160">
        <f t="shared" si="152"/>
        <v>3748</v>
      </c>
      <c r="S1343" s="176">
        <f t="shared" si="153"/>
        <v>0.22409566517189836</v>
      </c>
      <c r="T1343" s="227"/>
    </row>
    <row r="1344" spans="1:20" x14ac:dyDescent="0.2">
      <c r="A1344" s="175" t="s">
        <v>392</v>
      </c>
      <c r="B1344" s="164" t="s">
        <v>40</v>
      </c>
      <c r="C1344" s="165" t="s">
        <v>41</v>
      </c>
      <c r="D1344" s="157"/>
      <c r="E1344" s="158"/>
      <c r="F1344" s="158"/>
      <c r="G1344" s="158"/>
      <c r="H1344" s="181" t="str">
        <f t="shared" si="147"/>
        <v/>
      </c>
      <c r="I1344" s="221">
        <v>3563</v>
      </c>
      <c r="J1344" s="131">
        <v>3394</v>
      </c>
      <c r="K1344" s="131">
        <v>531</v>
      </c>
      <c r="L1344" s="167">
        <f t="shared" si="148"/>
        <v>0.1564525633470831</v>
      </c>
      <c r="M1344" s="222">
        <v>1</v>
      </c>
      <c r="N1344" s="131">
        <v>169</v>
      </c>
      <c r="O1344" s="184">
        <f t="shared" si="149"/>
        <v>4.7418630751964085E-2</v>
      </c>
      <c r="P1344" s="159">
        <f t="shared" si="150"/>
        <v>3563</v>
      </c>
      <c r="Q1344" s="160">
        <f t="shared" si="151"/>
        <v>3395</v>
      </c>
      <c r="R1344" s="160">
        <f t="shared" si="152"/>
        <v>169</v>
      </c>
      <c r="S1344" s="176">
        <f t="shared" si="153"/>
        <v>4.7418630751964085E-2</v>
      </c>
      <c r="T1344" s="227"/>
    </row>
    <row r="1345" spans="1:20" ht="29" x14ac:dyDescent="0.2">
      <c r="A1345" s="175" t="s">
        <v>392</v>
      </c>
      <c r="B1345" s="164" t="s">
        <v>40</v>
      </c>
      <c r="C1345" s="165" t="s">
        <v>43</v>
      </c>
      <c r="D1345" s="157"/>
      <c r="E1345" s="158"/>
      <c r="F1345" s="158"/>
      <c r="G1345" s="158"/>
      <c r="H1345" s="181" t="str">
        <f t="shared" si="147"/>
        <v/>
      </c>
      <c r="I1345" s="221">
        <v>4383</v>
      </c>
      <c r="J1345" s="131">
        <v>3730</v>
      </c>
      <c r="K1345" s="131">
        <v>2036</v>
      </c>
      <c r="L1345" s="167">
        <f t="shared" si="148"/>
        <v>0.54584450402144769</v>
      </c>
      <c r="M1345" s="222">
        <v>0</v>
      </c>
      <c r="N1345" s="131">
        <v>653</v>
      </c>
      <c r="O1345" s="184">
        <f t="shared" si="149"/>
        <v>0.14898471366643851</v>
      </c>
      <c r="P1345" s="159">
        <f t="shared" si="150"/>
        <v>4383</v>
      </c>
      <c r="Q1345" s="160">
        <f t="shared" si="151"/>
        <v>3730</v>
      </c>
      <c r="R1345" s="160">
        <f t="shared" si="152"/>
        <v>653</v>
      </c>
      <c r="S1345" s="176">
        <f t="shared" si="153"/>
        <v>0.14898471366643851</v>
      </c>
      <c r="T1345" s="227"/>
    </row>
    <row r="1346" spans="1:20" x14ac:dyDescent="0.2">
      <c r="A1346" s="175" t="s">
        <v>392</v>
      </c>
      <c r="B1346" s="164" t="s">
        <v>40</v>
      </c>
      <c r="C1346" s="165" t="s">
        <v>44</v>
      </c>
      <c r="D1346" s="157"/>
      <c r="E1346" s="158"/>
      <c r="F1346" s="158"/>
      <c r="G1346" s="158"/>
      <c r="H1346" s="181" t="str">
        <f t="shared" si="147"/>
        <v/>
      </c>
      <c r="I1346" s="221">
        <v>5480</v>
      </c>
      <c r="J1346" s="131">
        <v>4774</v>
      </c>
      <c r="K1346" s="131">
        <v>1944</v>
      </c>
      <c r="L1346" s="167">
        <f t="shared" si="148"/>
        <v>0.40720569752827818</v>
      </c>
      <c r="M1346" s="222">
        <v>0</v>
      </c>
      <c r="N1346" s="131">
        <v>706</v>
      </c>
      <c r="O1346" s="184">
        <f t="shared" si="149"/>
        <v>0.12883211678832115</v>
      </c>
      <c r="P1346" s="159">
        <f t="shared" si="150"/>
        <v>5480</v>
      </c>
      <c r="Q1346" s="160">
        <f t="shared" si="151"/>
        <v>4774</v>
      </c>
      <c r="R1346" s="160">
        <f t="shared" si="152"/>
        <v>706</v>
      </c>
      <c r="S1346" s="176">
        <f t="shared" si="153"/>
        <v>0.12883211678832115</v>
      </c>
      <c r="T1346" s="227"/>
    </row>
    <row r="1347" spans="1:20" x14ac:dyDescent="0.2">
      <c r="A1347" s="175" t="s">
        <v>392</v>
      </c>
      <c r="B1347" s="164" t="s">
        <v>45</v>
      </c>
      <c r="C1347" s="165" t="s">
        <v>46</v>
      </c>
      <c r="D1347" s="157"/>
      <c r="E1347" s="158"/>
      <c r="F1347" s="158"/>
      <c r="G1347" s="158"/>
      <c r="H1347" s="181" t="str">
        <f t="shared" si="147"/>
        <v/>
      </c>
      <c r="I1347" s="221">
        <v>11</v>
      </c>
      <c r="J1347" s="131">
        <v>10</v>
      </c>
      <c r="K1347" s="131">
        <v>8</v>
      </c>
      <c r="L1347" s="167">
        <f t="shared" si="148"/>
        <v>0.8</v>
      </c>
      <c r="M1347" s="222">
        <v>0</v>
      </c>
      <c r="N1347" s="131">
        <v>1</v>
      </c>
      <c r="O1347" s="184">
        <f t="shared" si="149"/>
        <v>9.0909090909090912E-2</v>
      </c>
      <c r="P1347" s="159">
        <f t="shared" si="150"/>
        <v>11</v>
      </c>
      <c r="Q1347" s="160">
        <f t="shared" si="151"/>
        <v>10</v>
      </c>
      <c r="R1347" s="160">
        <f t="shared" si="152"/>
        <v>1</v>
      </c>
      <c r="S1347" s="176">
        <f t="shared" si="153"/>
        <v>9.0909090909090912E-2</v>
      </c>
      <c r="T1347" s="227"/>
    </row>
    <row r="1348" spans="1:20" x14ac:dyDescent="0.2">
      <c r="A1348" s="175" t="s">
        <v>392</v>
      </c>
      <c r="B1348" s="164" t="s">
        <v>50</v>
      </c>
      <c r="C1348" s="165" t="s">
        <v>394</v>
      </c>
      <c r="D1348" s="157"/>
      <c r="E1348" s="158"/>
      <c r="F1348" s="158"/>
      <c r="G1348" s="158"/>
      <c r="H1348" s="181" t="str">
        <f t="shared" si="147"/>
        <v/>
      </c>
      <c r="I1348" s="221">
        <v>545</v>
      </c>
      <c r="J1348" s="131">
        <v>439</v>
      </c>
      <c r="K1348" s="131">
        <v>143</v>
      </c>
      <c r="L1348" s="167">
        <f t="shared" si="148"/>
        <v>0.32574031890660593</v>
      </c>
      <c r="M1348" s="222">
        <v>0</v>
      </c>
      <c r="N1348" s="131">
        <v>106</v>
      </c>
      <c r="O1348" s="184">
        <f t="shared" si="149"/>
        <v>0.19449541284403671</v>
      </c>
      <c r="P1348" s="159">
        <f t="shared" si="150"/>
        <v>545</v>
      </c>
      <c r="Q1348" s="160">
        <f t="shared" si="151"/>
        <v>439</v>
      </c>
      <c r="R1348" s="160">
        <f t="shared" si="152"/>
        <v>106</v>
      </c>
      <c r="S1348" s="176">
        <f t="shared" si="153"/>
        <v>0.19449541284403671</v>
      </c>
      <c r="T1348" s="227"/>
    </row>
    <row r="1349" spans="1:20" x14ac:dyDescent="0.2">
      <c r="A1349" s="175" t="s">
        <v>392</v>
      </c>
      <c r="B1349" s="164" t="s">
        <v>51</v>
      </c>
      <c r="C1349" s="165" t="s">
        <v>52</v>
      </c>
      <c r="D1349" s="157"/>
      <c r="E1349" s="158"/>
      <c r="F1349" s="158"/>
      <c r="G1349" s="158"/>
      <c r="H1349" s="181" t="str">
        <f t="shared" si="147"/>
        <v/>
      </c>
      <c r="I1349" s="221">
        <v>9</v>
      </c>
      <c r="J1349" s="131">
        <v>8</v>
      </c>
      <c r="K1349" s="131">
        <v>8</v>
      </c>
      <c r="L1349" s="167">
        <f t="shared" si="148"/>
        <v>1</v>
      </c>
      <c r="M1349" s="222">
        <v>0</v>
      </c>
      <c r="N1349" s="131">
        <v>1</v>
      </c>
      <c r="O1349" s="184">
        <f t="shared" si="149"/>
        <v>0.1111111111111111</v>
      </c>
      <c r="P1349" s="159">
        <f t="shared" si="150"/>
        <v>9</v>
      </c>
      <c r="Q1349" s="160">
        <f t="shared" si="151"/>
        <v>8</v>
      </c>
      <c r="R1349" s="160">
        <f t="shared" si="152"/>
        <v>1</v>
      </c>
      <c r="S1349" s="176">
        <f t="shared" si="153"/>
        <v>0.1111111111111111</v>
      </c>
      <c r="T1349" s="227"/>
    </row>
    <row r="1350" spans="1:20" x14ac:dyDescent="0.2">
      <c r="A1350" s="175" t="s">
        <v>392</v>
      </c>
      <c r="B1350" s="164" t="s">
        <v>53</v>
      </c>
      <c r="C1350" s="165" t="s">
        <v>54</v>
      </c>
      <c r="D1350" s="157"/>
      <c r="E1350" s="158"/>
      <c r="F1350" s="158"/>
      <c r="G1350" s="158"/>
      <c r="H1350" s="181" t="str">
        <f t="shared" si="147"/>
        <v/>
      </c>
      <c r="I1350" s="221">
        <v>1698</v>
      </c>
      <c r="J1350" s="131">
        <v>1597</v>
      </c>
      <c r="K1350" s="131">
        <v>178</v>
      </c>
      <c r="L1350" s="167">
        <f t="shared" si="148"/>
        <v>0.11145898559799625</v>
      </c>
      <c r="M1350" s="222">
        <v>0</v>
      </c>
      <c r="N1350" s="131">
        <v>101</v>
      </c>
      <c r="O1350" s="184">
        <f t="shared" si="149"/>
        <v>5.9481743227326266E-2</v>
      </c>
      <c r="P1350" s="159">
        <f t="shared" si="150"/>
        <v>1698</v>
      </c>
      <c r="Q1350" s="160">
        <f t="shared" si="151"/>
        <v>1597</v>
      </c>
      <c r="R1350" s="160">
        <f t="shared" si="152"/>
        <v>101</v>
      </c>
      <c r="S1350" s="176">
        <f t="shared" si="153"/>
        <v>5.9481743227326266E-2</v>
      </c>
      <c r="T1350" s="227"/>
    </row>
    <row r="1351" spans="1:20" x14ac:dyDescent="0.2">
      <c r="A1351" s="175" t="s">
        <v>392</v>
      </c>
      <c r="B1351" s="164" t="s">
        <v>55</v>
      </c>
      <c r="C1351" s="165" t="s">
        <v>56</v>
      </c>
      <c r="D1351" s="157"/>
      <c r="E1351" s="158"/>
      <c r="F1351" s="158"/>
      <c r="G1351" s="158"/>
      <c r="H1351" s="181" t="str">
        <f t="shared" si="147"/>
        <v/>
      </c>
      <c r="I1351" s="221">
        <v>482</v>
      </c>
      <c r="J1351" s="131">
        <v>466</v>
      </c>
      <c r="K1351" s="131">
        <v>152</v>
      </c>
      <c r="L1351" s="167">
        <f t="shared" si="148"/>
        <v>0.3261802575107296</v>
      </c>
      <c r="M1351" s="222">
        <v>0</v>
      </c>
      <c r="N1351" s="131">
        <v>16</v>
      </c>
      <c r="O1351" s="184">
        <f t="shared" si="149"/>
        <v>3.3195020746887967E-2</v>
      </c>
      <c r="P1351" s="159">
        <f t="shared" si="150"/>
        <v>482</v>
      </c>
      <c r="Q1351" s="160">
        <f t="shared" si="151"/>
        <v>466</v>
      </c>
      <c r="R1351" s="160">
        <f t="shared" si="152"/>
        <v>16</v>
      </c>
      <c r="S1351" s="176">
        <f t="shared" si="153"/>
        <v>3.3195020746887967E-2</v>
      </c>
      <c r="T1351" s="227"/>
    </row>
    <row r="1352" spans="1:20" x14ac:dyDescent="0.2">
      <c r="A1352" s="175" t="s">
        <v>392</v>
      </c>
      <c r="B1352" s="164" t="s">
        <v>63</v>
      </c>
      <c r="C1352" s="165" t="s">
        <v>64</v>
      </c>
      <c r="D1352" s="157"/>
      <c r="E1352" s="158"/>
      <c r="F1352" s="158"/>
      <c r="G1352" s="158"/>
      <c r="H1352" s="181" t="str">
        <f t="shared" si="147"/>
        <v/>
      </c>
      <c r="I1352" s="221">
        <v>2527</v>
      </c>
      <c r="J1352" s="131">
        <v>1699</v>
      </c>
      <c r="K1352" s="131">
        <v>513</v>
      </c>
      <c r="L1352" s="167">
        <f t="shared" si="148"/>
        <v>0.30194231901118307</v>
      </c>
      <c r="M1352" s="222">
        <v>11</v>
      </c>
      <c r="N1352" s="131">
        <v>828</v>
      </c>
      <c r="O1352" s="184">
        <f t="shared" si="149"/>
        <v>0.32624113475177308</v>
      </c>
      <c r="P1352" s="159">
        <f t="shared" si="150"/>
        <v>2527</v>
      </c>
      <c r="Q1352" s="160">
        <f t="shared" si="151"/>
        <v>1710</v>
      </c>
      <c r="R1352" s="160">
        <f t="shared" si="152"/>
        <v>828</v>
      </c>
      <c r="S1352" s="176">
        <f t="shared" si="153"/>
        <v>0.32624113475177308</v>
      </c>
      <c r="T1352" s="227"/>
    </row>
    <row r="1353" spans="1:20" x14ac:dyDescent="0.2">
      <c r="A1353" s="175" t="s">
        <v>392</v>
      </c>
      <c r="B1353" s="164" t="s">
        <v>72</v>
      </c>
      <c r="C1353" s="165" t="s">
        <v>542</v>
      </c>
      <c r="D1353" s="157"/>
      <c r="E1353" s="158"/>
      <c r="F1353" s="158"/>
      <c r="G1353" s="158"/>
      <c r="H1353" s="181" t="str">
        <f t="shared" si="147"/>
        <v/>
      </c>
      <c r="I1353" s="221">
        <v>1</v>
      </c>
      <c r="J1353" s="131">
        <v>0</v>
      </c>
      <c r="K1353" s="131">
        <v>0</v>
      </c>
      <c r="L1353" s="167" t="str">
        <f t="shared" si="148"/>
        <v/>
      </c>
      <c r="M1353" s="222">
        <v>0</v>
      </c>
      <c r="N1353" s="131">
        <v>0</v>
      </c>
      <c r="O1353" s="184" t="str">
        <f t="shared" si="149"/>
        <v/>
      </c>
      <c r="P1353" s="159">
        <f t="shared" si="150"/>
        <v>1</v>
      </c>
      <c r="Q1353" s="160" t="str">
        <f t="shared" si="151"/>
        <v/>
      </c>
      <c r="R1353" s="160" t="str">
        <f t="shared" si="152"/>
        <v/>
      </c>
      <c r="S1353" s="176" t="str">
        <f t="shared" si="153"/>
        <v/>
      </c>
      <c r="T1353" s="227"/>
    </row>
    <row r="1354" spans="1:20" x14ac:dyDescent="0.2">
      <c r="A1354" s="175" t="s">
        <v>392</v>
      </c>
      <c r="B1354" s="164" t="s">
        <v>72</v>
      </c>
      <c r="C1354" s="165" t="s">
        <v>553</v>
      </c>
      <c r="D1354" s="157"/>
      <c r="E1354" s="158"/>
      <c r="F1354" s="158"/>
      <c r="G1354" s="158"/>
      <c r="H1354" s="181" t="str">
        <f t="shared" si="147"/>
        <v/>
      </c>
      <c r="I1354" s="221">
        <v>1</v>
      </c>
      <c r="J1354" s="131">
        <v>0</v>
      </c>
      <c r="K1354" s="131">
        <v>0</v>
      </c>
      <c r="L1354" s="167" t="str">
        <f t="shared" si="148"/>
        <v/>
      </c>
      <c r="M1354" s="222">
        <v>0</v>
      </c>
      <c r="N1354" s="131">
        <v>0</v>
      </c>
      <c r="O1354" s="184" t="str">
        <f t="shared" si="149"/>
        <v/>
      </c>
      <c r="P1354" s="159">
        <f t="shared" si="150"/>
        <v>1</v>
      </c>
      <c r="Q1354" s="160" t="str">
        <f t="shared" si="151"/>
        <v/>
      </c>
      <c r="R1354" s="160" t="str">
        <f t="shared" si="152"/>
        <v/>
      </c>
      <c r="S1354" s="176" t="str">
        <f t="shared" si="153"/>
        <v/>
      </c>
      <c r="T1354" s="227"/>
    </row>
    <row r="1355" spans="1:20" x14ac:dyDescent="0.2">
      <c r="A1355" s="175" t="s">
        <v>392</v>
      </c>
      <c r="B1355" s="164" t="s">
        <v>81</v>
      </c>
      <c r="C1355" s="165" t="s">
        <v>82</v>
      </c>
      <c r="D1355" s="157"/>
      <c r="E1355" s="158"/>
      <c r="F1355" s="158"/>
      <c r="G1355" s="158"/>
      <c r="H1355" s="181" t="str">
        <f t="shared" si="147"/>
        <v/>
      </c>
      <c r="I1355" s="221">
        <v>10</v>
      </c>
      <c r="J1355" s="131">
        <v>5</v>
      </c>
      <c r="K1355" s="131">
        <v>0</v>
      </c>
      <c r="L1355" s="167">
        <f t="shared" si="148"/>
        <v>0</v>
      </c>
      <c r="M1355" s="222">
        <v>0</v>
      </c>
      <c r="N1355" s="131">
        <v>5</v>
      </c>
      <c r="O1355" s="184">
        <f t="shared" si="149"/>
        <v>0.5</v>
      </c>
      <c r="P1355" s="159">
        <f t="shared" si="150"/>
        <v>10</v>
      </c>
      <c r="Q1355" s="160">
        <f t="shared" si="151"/>
        <v>5</v>
      </c>
      <c r="R1355" s="160">
        <f t="shared" si="152"/>
        <v>5</v>
      </c>
      <c r="S1355" s="176">
        <f t="shared" si="153"/>
        <v>0.5</v>
      </c>
      <c r="T1355" s="227"/>
    </row>
    <row r="1356" spans="1:20" x14ac:dyDescent="0.2">
      <c r="A1356" s="175" t="s">
        <v>392</v>
      </c>
      <c r="B1356" s="164" t="s">
        <v>85</v>
      </c>
      <c r="C1356" s="165" t="s">
        <v>280</v>
      </c>
      <c r="D1356" s="157"/>
      <c r="E1356" s="158"/>
      <c r="F1356" s="158"/>
      <c r="G1356" s="158"/>
      <c r="H1356" s="181" t="str">
        <f t="shared" si="147"/>
        <v/>
      </c>
      <c r="I1356" s="221">
        <v>2508</v>
      </c>
      <c r="J1356" s="131">
        <v>1314</v>
      </c>
      <c r="K1356" s="131">
        <v>472</v>
      </c>
      <c r="L1356" s="167">
        <f t="shared" si="148"/>
        <v>0.35920852359208522</v>
      </c>
      <c r="M1356" s="222">
        <v>1</v>
      </c>
      <c r="N1356" s="131">
        <v>1195</v>
      </c>
      <c r="O1356" s="184">
        <f t="shared" si="149"/>
        <v>0.4760956175298805</v>
      </c>
      <c r="P1356" s="159">
        <f t="shared" si="150"/>
        <v>2508</v>
      </c>
      <c r="Q1356" s="160">
        <f t="shared" si="151"/>
        <v>1315</v>
      </c>
      <c r="R1356" s="160">
        <f t="shared" si="152"/>
        <v>1195</v>
      </c>
      <c r="S1356" s="176">
        <f t="shared" si="153"/>
        <v>0.4760956175298805</v>
      </c>
      <c r="T1356" s="227"/>
    </row>
    <row r="1357" spans="1:20" x14ac:dyDescent="0.2">
      <c r="A1357" s="175" t="s">
        <v>392</v>
      </c>
      <c r="B1357" s="164" t="s">
        <v>88</v>
      </c>
      <c r="C1357" s="165" t="s">
        <v>89</v>
      </c>
      <c r="D1357" s="157"/>
      <c r="E1357" s="158"/>
      <c r="F1357" s="158"/>
      <c r="G1357" s="158"/>
      <c r="H1357" s="181" t="str">
        <f t="shared" si="147"/>
        <v/>
      </c>
      <c r="I1357" s="221">
        <v>1</v>
      </c>
      <c r="J1357" s="131">
        <v>1</v>
      </c>
      <c r="K1357" s="131">
        <v>0</v>
      </c>
      <c r="L1357" s="167">
        <f t="shared" si="148"/>
        <v>0</v>
      </c>
      <c r="M1357" s="222">
        <v>0</v>
      </c>
      <c r="N1357" s="131">
        <v>0</v>
      </c>
      <c r="O1357" s="184">
        <f t="shared" si="149"/>
        <v>0</v>
      </c>
      <c r="P1357" s="159">
        <f t="shared" si="150"/>
        <v>1</v>
      </c>
      <c r="Q1357" s="160">
        <f t="shared" si="151"/>
        <v>1</v>
      </c>
      <c r="R1357" s="160" t="str">
        <f t="shared" si="152"/>
        <v/>
      </c>
      <c r="S1357" s="176" t="str">
        <f t="shared" si="153"/>
        <v/>
      </c>
      <c r="T1357" s="227"/>
    </row>
    <row r="1358" spans="1:20" x14ac:dyDescent="0.2">
      <c r="A1358" s="175" t="s">
        <v>392</v>
      </c>
      <c r="B1358" s="164" t="s">
        <v>90</v>
      </c>
      <c r="C1358" s="165" t="s">
        <v>359</v>
      </c>
      <c r="D1358" s="157"/>
      <c r="E1358" s="158"/>
      <c r="F1358" s="158"/>
      <c r="G1358" s="158"/>
      <c r="H1358" s="181" t="str">
        <f t="shared" si="147"/>
        <v/>
      </c>
      <c r="I1358" s="221">
        <v>2897</v>
      </c>
      <c r="J1358" s="131">
        <v>2364</v>
      </c>
      <c r="K1358" s="131">
        <v>190</v>
      </c>
      <c r="L1358" s="167">
        <f t="shared" si="148"/>
        <v>8.037225042301184E-2</v>
      </c>
      <c r="M1358" s="222">
        <v>1</v>
      </c>
      <c r="N1358" s="131">
        <v>533</v>
      </c>
      <c r="O1358" s="184">
        <f t="shared" si="149"/>
        <v>0.18391994478951001</v>
      </c>
      <c r="P1358" s="159">
        <f t="shared" si="150"/>
        <v>2897</v>
      </c>
      <c r="Q1358" s="160">
        <f t="shared" si="151"/>
        <v>2365</v>
      </c>
      <c r="R1358" s="160">
        <f t="shared" si="152"/>
        <v>533</v>
      </c>
      <c r="S1358" s="176">
        <f t="shared" si="153"/>
        <v>0.18391994478951001</v>
      </c>
      <c r="T1358" s="227"/>
    </row>
    <row r="1359" spans="1:20" x14ac:dyDescent="0.2">
      <c r="A1359" s="175" t="s">
        <v>392</v>
      </c>
      <c r="B1359" s="164" t="s">
        <v>90</v>
      </c>
      <c r="C1359" s="165" t="s">
        <v>91</v>
      </c>
      <c r="D1359" s="157"/>
      <c r="E1359" s="158"/>
      <c r="F1359" s="158"/>
      <c r="G1359" s="158"/>
      <c r="H1359" s="181" t="str">
        <f t="shared" si="147"/>
        <v/>
      </c>
      <c r="I1359" s="221">
        <v>6869</v>
      </c>
      <c r="J1359" s="131">
        <v>5204</v>
      </c>
      <c r="K1359" s="131">
        <v>961</v>
      </c>
      <c r="L1359" s="167">
        <f t="shared" si="148"/>
        <v>0.18466564181398923</v>
      </c>
      <c r="M1359" s="222">
        <v>2</v>
      </c>
      <c r="N1359" s="131">
        <v>1665</v>
      </c>
      <c r="O1359" s="184">
        <f t="shared" si="149"/>
        <v>0.24232280599621597</v>
      </c>
      <c r="P1359" s="159">
        <f t="shared" si="150"/>
        <v>6869</v>
      </c>
      <c r="Q1359" s="160">
        <f t="shared" si="151"/>
        <v>5206</v>
      </c>
      <c r="R1359" s="160">
        <f t="shared" si="152"/>
        <v>1665</v>
      </c>
      <c r="S1359" s="176">
        <f t="shared" si="153"/>
        <v>0.24232280599621597</v>
      </c>
      <c r="T1359" s="227"/>
    </row>
    <row r="1360" spans="1:20" x14ac:dyDescent="0.2">
      <c r="A1360" s="175" t="s">
        <v>392</v>
      </c>
      <c r="B1360" s="164" t="s">
        <v>96</v>
      </c>
      <c r="C1360" s="165" t="s">
        <v>97</v>
      </c>
      <c r="D1360" s="157"/>
      <c r="E1360" s="158"/>
      <c r="F1360" s="158"/>
      <c r="G1360" s="158"/>
      <c r="H1360" s="181" t="str">
        <f t="shared" si="147"/>
        <v/>
      </c>
      <c r="I1360" s="221">
        <v>4686</v>
      </c>
      <c r="J1360" s="131">
        <v>4404</v>
      </c>
      <c r="K1360" s="131">
        <v>2140</v>
      </c>
      <c r="L1360" s="167">
        <f t="shared" si="148"/>
        <v>0.48592188919164397</v>
      </c>
      <c r="M1360" s="222">
        <v>0</v>
      </c>
      <c r="N1360" s="131">
        <v>282</v>
      </c>
      <c r="O1360" s="184">
        <f t="shared" si="149"/>
        <v>6.0179257362355951E-2</v>
      </c>
      <c r="P1360" s="159">
        <f t="shared" si="150"/>
        <v>4686</v>
      </c>
      <c r="Q1360" s="160">
        <f t="shared" si="151"/>
        <v>4404</v>
      </c>
      <c r="R1360" s="160">
        <f t="shared" si="152"/>
        <v>282</v>
      </c>
      <c r="S1360" s="176">
        <f t="shared" si="153"/>
        <v>6.0179257362355951E-2</v>
      </c>
      <c r="T1360" s="227"/>
    </row>
    <row r="1361" spans="1:20" x14ac:dyDescent="0.2">
      <c r="A1361" s="175" t="s">
        <v>392</v>
      </c>
      <c r="B1361" s="164" t="s">
        <v>521</v>
      </c>
      <c r="C1361" s="165" t="s">
        <v>98</v>
      </c>
      <c r="D1361" s="157"/>
      <c r="E1361" s="158"/>
      <c r="F1361" s="158"/>
      <c r="G1361" s="158"/>
      <c r="H1361" s="181" t="str">
        <f t="shared" si="147"/>
        <v/>
      </c>
      <c r="I1361" s="221">
        <v>595</v>
      </c>
      <c r="J1361" s="131">
        <v>491</v>
      </c>
      <c r="K1361" s="131">
        <v>103</v>
      </c>
      <c r="L1361" s="167">
        <f t="shared" si="148"/>
        <v>0.20977596741344195</v>
      </c>
      <c r="M1361" s="222">
        <v>318</v>
      </c>
      <c r="N1361" s="131">
        <v>104</v>
      </c>
      <c r="O1361" s="184">
        <f t="shared" si="149"/>
        <v>0.11391018619934283</v>
      </c>
      <c r="P1361" s="159">
        <f t="shared" si="150"/>
        <v>595</v>
      </c>
      <c r="Q1361" s="160">
        <f t="shared" si="151"/>
        <v>809</v>
      </c>
      <c r="R1361" s="160">
        <f t="shared" si="152"/>
        <v>104</v>
      </c>
      <c r="S1361" s="176">
        <f t="shared" si="153"/>
        <v>0.11391018619934283</v>
      </c>
      <c r="T1361" s="227"/>
    </row>
    <row r="1362" spans="1:20" x14ac:dyDescent="0.2">
      <c r="A1362" s="175" t="s">
        <v>392</v>
      </c>
      <c r="B1362" s="164" t="s">
        <v>101</v>
      </c>
      <c r="C1362" s="165" t="s">
        <v>102</v>
      </c>
      <c r="D1362" s="157"/>
      <c r="E1362" s="158"/>
      <c r="F1362" s="158"/>
      <c r="G1362" s="158"/>
      <c r="H1362" s="181" t="str">
        <f t="shared" si="147"/>
        <v/>
      </c>
      <c r="I1362" s="221">
        <v>1156</v>
      </c>
      <c r="J1362" s="131">
        <v>1135</v>
      </c>
      <c r="K1362" s="131">
        <v>760</v>
      </c>
      <c r="L1362" s="167">
        <f t="shared" si="148"/>
        <v>0.66960352422907488</v>
      </c>
      <c r="M1362" s="222">
        <v>1</v>
      </c>
      <c r="N1362" s="131">
        <v>21</v>
      </c>
      <c r="O1362" s="184">
        <f t="shared" si="149"/>
        <v>1.8150388936905792E-2</v>
      </c>
      <c r="P1362" s="159">
        <f t="shared" si="150"/>
        <v>1156</v>
      </c>
      <c r="Q1362" s="160">
        <f t="shared" si="151"/>
        <v>1136</v>
      </c>
      <c r="R1362" s="160">
        <f t="shared" si="152"/>
        <v>21</v>
      </c>
      <c r="S1362" s="176">
        <f t="shared" si="153"/>
        <v>1.8150388936905792E-2</v>
      </c>
      <c r="T1362" s="227"/>
    </row>
    <row r="1363" spans="1:20" x14ac:dyDescent="0.2">
      <c r="A1363" s="175" t="s">
        <v>392</v>
      </c>
      <c r="B1363" s="164" t="s">
        <v>103</v>
      </c>
      <c r="C1363" s="165" t="s">
        <v>104</v>
      </c>
      <c r="D1363" s="157"/>
      <c r="E1363" s="158"/>
      <c r="F1363" s="158"/>
      <c r="G1363" s="158"/>
      <c r="H1363" s="181" t="str">
        <f t="shared" si="147"/>
        <v/>
      </c>
      <c r="I1363" s="221">
        <v>153</v>
      </c>
      <c r="J1363" s="131">
        <v>142</v>
      </c>
      <c r="K1363" s="131">
        <v>50</v>
      </c>
      <c r="L1363" s="167">
        <f t="shared" si="148"/>
        <v>0.352112676056338</v>
      </c>
      <c r="M1363" s="222">
        <v>1</v>
      </c>
      <c r="N1363" s="131">
        <v>11</v>
      </c>
      <c r="O1363" s="184">
        <f t="shared" si="149"/>
        <v>7.1428571428571425E-2</v>
      </c>
      <c r="P1363" s="159">
        <f t="shared" si="150"/>
        <v>153</v>
      </c>
      <c r="Q1363" s="160">
        <f t="shared" si="151"/>
        <v>143</v>
      </c>
      <c r="R1363" s="160">
        <f t="shared" si="152"/>
        <v>11</v>
      </c>
      <c r="S1363" s="176">
        <f t="shared" si="153"/>
        <v>7.1428571428571425E-2</v>
      </c>
      <c r="T1363" s="227"/>
    </row>
    <row r="1364" spans="1:20" x14ac:dyDescent="0.2">
      <c r="A1364" s="175" t="s">
        <v>392</v>
      </c>
      <c r="B1364" s="164" t="s">
        <v>108</v>
      </c>
      <c r="C1364" s="165" t="s">
        <v>109</v>
      </c>
      <c r="D1364" s="157"/>
      <c r="E1364" s="158"/>
      <c r="F1364" s="158"/>
      <c r="G1364" s="158"/>
      <c r="H1364" s="181" t="str">
        <f t="shared" si="147"/>
        <v/>
      </c>
      <c r="I1364" s="221">
        <v>124</v>
      </c>
      <c r="J1364" s="131">
        <v>120</v>
      </c>
      <c r="K1364" s="131">
        <v>16</v>
      </c>
      <c r="L1364" s="167">
        <f t="shared" si="148"/>
        <v>0.13333333333333333</v>
      </c>
      <c r="M1364" s="222">
        <v>0</v>
      </c>
      <c r="N1364" s="131">
        <v>4</v>
      </c>
      <c r="O1364" s="184">
        <f t="shared" si="149"/>
        <v>3.2258064516129031E-2</v>
      </c>
      <c r="P1364" s="159">
        <f t="shared" si="150"/>
        <v>124</v>
      </c>
      <c r="Q1364" s="160">
        <f t="shared" si="151"/>
        <v>120</v>
      </c>
      <c r="R1364" s="160">
        <f t="shared" si="152"/>
        <v>4</v>
      </c>
      <c r="S1364" s="176">
        <f t="shared" si="153"/>
        <v>3.2258064516129031E-2</v>
      </c>
      <c r="T1364" s="227"/>
    </row>
    <row r="1365" spans="1:20" x14ac:dyDescent="0.2">
      <c r="A1365" s="175" t="s">
        <v>392</v>
      </c>
      <c r="B1365" s="164" t="s">
        <v>520</v>
      </c>
      <c r="C1365" s="165" t="s">
        <v>360</v>
      </c>
      <c r="D1365" s="157"/>
      <c r="E1365" s="158"/>
      <c r="F1365" s="158"/>
      <c r="G1365" s="158"/>
      <c r="H1365" s="181" t="str">
        <f t="shared" si="147"/>
        <v/>
      </c>
      <c r="I1365" s="221">
        <v>309</v>
      </c>
      <c r="J1365" s="131">
        <v>282</v>
      </c>
      <c r="K1365" s="131">
        <v>96</v>
      </c>
      <c r="L1365" s="167">
        <f t="shared" si="148"/>
        <v>0.34042553191489361</v>
      </c>
      <c r="M1365" s="222">
        <v>0</v>
      </c>
      <c r="N1365" s="131">
        <v>27</v>
      </c>
      <c r="O1365" s="184">
        <f t="shared" si="149"/>
        <v>8.7378640776699032E-2</v>
      </c>
      <c r="P1365" s="159">
        <f t="shared" si="150"/>
        <v>309</v>
      </c>
      <c r="Q1365" s="160">
        <f t="shared" si="151"/>
        <v>282</v>
      </c>
      <c r="R1365" s="160">
        <f t="shared" si="152"/>
        <v>27</v>
      </c>
      <c r="S1365" s="176">
        <f t="shared" si="153"/>
        <v>8.7378640776699032E-2</v>
      </c>
      <c r="T1365" s="227"/>
    </row>
    <row r="1366" spans="1:20" x14ac:dyDescent="0.2">
      <c r="A1366" s="175" t="s">
        <v>392</v>
      </c>
      <c r="B1366" s="164" t="s">
        <v>128</v>
      </c>
      <c r="C1366" s="165" t="s">
        <v>129</v>
      </c>
      <c r="D1366" s="157"/>
      <c r="E1366" s="158"/>
      <c r="F1366" s="158"/>
      <c r="G1366" s="158"/>
      <c r="H1366" s="181" t="str">
        <f t="shared" si="147"/>
        <v/>
      </c>
      <c r="I1366" s="221">
        <v>112</v>
      </c>
      <c r="J1366" s="131">
        <v>103</v>
      </c>
      <c r="K1366" s="131">
        <v>88</v>
      </c>
      <c r="L1366" s="167">
        <f t="shared" si="148"/>
        <v>0.85436893203883491</v>
      </c>
      <c r="M1366" s="222">
        <v>0</v>
      </c>
      <c r="N1366" s="131">
        <v>9</v>
      </c>
      <c r="O1366" s="184">
        <f t="shared" si="149"/>
        <v>8.0357142857142863E-2</v>
      </c>
      <c r="P1366" s="159">
        <f t="shared" si="150"/>
        <v>112</v>
      </c>
      <c r="Q1366" s="160">
        <f t="shared" si="151"/>
        <v>103</v>
      </c>
      <c r="R1366" s="160">
        <f t="shared" si="152"/>
        <v>9</v>
      </c>
      <c r="S1366" s="176">
        <f t="shared" si="153"/>
        <v>8.0357142857142863E-2</v>
      </c>
      <c r="T1366" s="227"/>
    </row>
    <row r="1367" spans="1:20" x14ac:dyDescent="0.2">
      <c r="A1367" s="175" t="s">
        <v>392</v>
      </c>
      <c r="B1367" s="164" t="s">
        <v>131</v>
      </c>
      <c r="C1367" s="165" t="s">
        <v>132</v>
      </c>
      <c r="D1367" s="157"/>
      <c r="E1367" s="158"/>
      <c r="F1367" s="158"/>
      <c r="G1367" s="158"/>
      <c r="H1367" s="181" t="str">
        <f t="shared" si="147"/>
        <v/>
      </c>
      <c r="I1367" s="221">
        <v>2376</v>
      </c>
      <c r="J1367" s="131">
        <v>1902</v>
      </c>
      <c r="K1367" s="131">
        <v>1296</v>
      </c>
      <c r="L1367" s="167">
        <f t="shared" si="148"/>
        <v>0.68138801261829651</v>
      </c>
      <c r="M1367" s="222">
        <v>2</v>
      </c>
      <c r="N1367" s="131">
        <v>474</v>
      </c>
      <c r="O1367" s="184">
        <f t="shared" si="149"/>
        <v>0.19932716568544995</v>
      </c>
      <c r="P1367" s="159">
        <f t="shared" si="150"/>
        <v>2376</v>
      </c>
      <c r="Q1367" s="160">
        <f t="shared" si="151"/>
        <v>1904</v>
      </c>
      <c r="R1367" s="160">
        <f t="shared" si="152"/>
        <v>474</v>
      </c>
      <c r="S1367" s="176">
        <f t="shared" si="153"/>
        <v>0.19932716568544995</v>
      </c>
      <c r="T1367" s="227"/>
    </row>
    <row r="1368" spans="1:20" x14ac:dyDescent="0.2">
      <c r="A1368" s="175" t="s">
        <v>392</v>
      </c>
      <c r="B1368" s="164" t="s">
        <v>133</v>
      </c>
      <c r="C1368" s="165" t="s">
        <v>361</v>
      </c>
      <c r="D1368" s="157"/>
      <c r="E1368" s="158"/>
      <c r="F1368" s="158"/>
      <c r="G1368" s="158"/>
      <c r="H1368" s="181" t="str">
        <f t="shared" si="147"/>
        <v/>
      </c>
      <c r="I1368" s="221">
        <v>1745</v>
      </c>
      <c r="J1368" s="131">
        <v>1589</v>
      </c>
      <c r="K1368" s="131">
        <v>453</v>
      </c>
      <c r="L1368" s="167">
        <f t="shared" si="148"/>
        <v>0.28508495909376969</v>
      </c>
      <c r="M1368" s="222">
        <v>1</v>
      </c>
      <c r="N1368" s="131">
        <v>156</v>
      </c>
      <c r="O1368" s="184">
        <f t="shared" si="149"/>
        <v>8.9347079037800689E-2</v>
      </c>
      <c r="P1368" s="159">
        <f t="shared" si="150"/>
        <v>1745</v>
      </c>
      <c r="Q1368" s="160">
        <f t="shared" si="151"/>
        <v>1590</v>
      </c>
      <c r="R1368" s="160">
        <f t="shared" si="152"/>
        <v>156</v>
      </c>
      <c r="S1368" s="176">
        <f t="shared" si="153"/>
        <v>8.9347079037800689E-2</v>
      </c>
      <c r="T1368" s="227"/>
    </row>
    <row r="1369" spans="1:20" x14ac:dyDescent="0.2">
      <c r="A1369" s="175" t="s">
        <v>392</v>
      </c>
      <c r="B1369" s="164" t="s">
        <v>133</v>
      </c>
      <c r="C1369" s="165" t="s">
        <v>134</v>
      </c>
      <c r="D1369" s="157"/>
      <c r="E1369" s="158"/>
      <c r="F1369" s="158"/>
      <c r="G1369" s="158"/>
      <c r="H1369" s="181" t="str">
        <f t="shared" si="147"/>
        <v/>
      </c>
      <c r="I1369" s="221">
        <v>11638</v>
      </c>
      <c r="J1369" s="131">
        <v>10826</v>
      </c>
      <c r="K1369" s="131">
        <v>1637</v>
      </c>
      <c r="L1369" s="167">
        <f t="shared" si="148"/>
        <v>0.15121004987991871</v>
      </c>
      <c r="M1369" s="222">
        <v>0</v>
      </c>
      <c r="N1369" s="131">
        <v>812</v>
      </c>
      <c r="O1369" s="184">
        <f t="shared" si="149"/>
        <v>6.9771438391476204E-2</v>
      </c>
      <c r="P1369" s="159">
        <f t="shared" si="150"/>
        <v>11638</v>
      </c>
      <c r="Q1369" s="160">
        <f t="shared" si="151"/>
        <v>10826</v>
      </c>
      <c r="R1369" s="160">
        <f t="shared" si="152"/>
        <v>812</v>
      </c>
      <c r="S1369" s="176">
        <f t="shared" si="153"/>
        <v>6.9771438391476204E-2</v>
      </c>
      <c r="T1369" s="227"/>
    </row>
    <row r="1370" spans="1:20" x14ac:dyDescent="0.2">
      <c r="A1370" s="175" t="s">
        <v>392</v>
      </c>
      <c r="B1370" s="164" t="s">
        <v>145</v>
      </c>
      <c r="C1370" s="165" t="s">
        <v>146</v>
      </c>
      <c r="D1370" s="157"/>
      <c r="E1370" s="158"/>
      <c r="F1370" s="158"/>
      <c r="G1370" s="158"/>
      <c r="H1370" s="181" t="str">
        <f t="shared" si="147"/>
        <v/>
      </c>
      <c r="I1370" s="221">
        <v>1925</v>
      </c>
      <c r="J1370" s="131">
        <v>860</v>
      </c>
      <c r="K1370" s="131">
        <v>195</v>
      </c>
      <c r="L1370" s="167">
        <f t="shared" si="148"/>
        <v>0.22674418604651161</v>
      </c>
      <c r="M1370" s="222">
        <v>14</v>
      </c>
      <c r="N1370" s="131">
        <v>1065</v>
      </c>
      <c r="O1370" s="184">
        <f t="shared" si="149"/>
        <v>0.54925219185146978</v>
      </c>
      <c r="P1370" s="159">
        <f t="shared" si="150"/>
        <v>1925</v>
      </c>
      <c r="Q1370" s="160">
        <f t="shared" si="151"/>
        <v>874</v>
      </c>
      <c r="R1370" s="160">
        <f t="shared" si="152"/>
        <v>1065</v>
      </c>
      <c r="S1370" s="176">
        <f t="shared" si="153"/>
        <v>0.54925219185146978</v>
      </c>
      <c r="T1370" s="227"/>
    </row>
    <row r="1371" spans="1:20" x14ac:dyDescent="0.2">
      <c r="A1371" s="175" t="s">
        <v>392</v>
      </c>
      <c r="B1371" s="164" t="s">
        <v>151</v>
      </c>
      <c r="C1371" s="165" t="s">
        <v>152</v>
      </c>
      <c r="D1371" s="157"/>
      <c r="E1371" s="158"/>
      <c r="F1371" s="158"/>
      <c r="G1371" s="158"/>
      <c r="H1371" s="181" t="str">
        <f t="shared" si="147"/>
        <v/>
      </c>
      <c r="I1371" s="221">
        <v>2505</v>
      </c>
      <c r="J1371" s="131">
        <v>868</v>
      </c>
      <c r="K1371" s="131">
        <v>376</v>
      </c>
      <c r="L1371" s="167">
        <f t="shared" si="148"/>
        <v>0.43317972350230416</v>
      </c>
      <c r="M1371" s="222">
        <v>177</v>
      </c>
      <c r="N1371" s="131">
        <v>1637</v>
      </c>
      <c r="O1371" s="184">
        <f t="shared" si="149"/>
        <v>0.61036539895600295</v>
      </c>
      <c r="P1371" s="159">
        <f t="shared" si="150"/>
        <v>2505</v>
      </c>
      <c r="Q1371" s="160">
        <f t="shared" si="151"/>
        <v>1045</v>
      </c>
      <c r="R1371" s="160">
        <f t="shared" si="152"/>
        <v>1637</v>
      </c>
      <c r="S1371" s="176">
        <f t="shared" si="153"/>
        <v>0.61036539895600295</v>
      </c>
      <c r="T1371" s="227"/>
    </row>
    <row r="1372" spans="1:20" ht="29" x14ac:dyDescent="0.2">
      <c r="A1372" s="175" t="s">
        <v>392</v>
      </c>
      <c r="B1372" s="164" t="s">
        <v>524</v>
      </c>
      <c r="C1372" s="165" t="s">
        <v>153</v>
      </c>
      <c r="D1372" s="157"/>
      <c r="E1372" s="158"/>
      <c r="F1372" s="158"/>
      <c r="G1372" s="158"/>
      <c r="H1372" s="181" t="str">
        <f t="shared" si="147"/>
        <v/>
      </c>
      <c r="I1372" s="221">
        <v>228</v>
      </c>
      <c r="J1372" s="131">
        <v>222</v>
      </c>
      <c r="K1372" s="131">
        <v>41</v>
      </c>
      <c r="L1372" s="167">
        <f t="shared" si="148"/>
        <v>0.18468468468468469</v>
      </c>
      <c r="M1372" s="222">
        <v>7</v>
      </c>
      <c r="N1372" s="131">
        <v>6</v>
      </c>
      <c r="O1372" s="184">
        <f t="shared" si="149"/>
        <v>2.553191489361702E-2</v>
      </c>
      <c r="P1372" s="159">
        <f t="shared" si="150"/>
        <v>228</v>
      </c>
      <c r="Q1372" s="160">
        <f t="shared" si="151"/>
        <v>229</v>
      </c>
      <c r="R1372" s="160">
        <f t="shared" si="152"/>
        <v>6</v>
      </c>
      <c r="S1372" s="176">
        <f t="shared" si="153"/>
        <v>2.553191489361702E-2</v>
      </c>
      <c r="T1372" s="227"/>
    </row>
    <row r="1373" spans="1:20" x14ac:dyDescent="0.2">
      <c r="A1373" s="175" t="s">
        <v>392</v>
      </c>
      <c r="B1373" s="164" t="s">
        <v>154</v>
      </c>
      <c r="C1373" s="165" t="s">
        <v>299</v>
      </c>
      <c r="D1373" s="157"/>
      <c r="E1373" s="158"/>
      <c r="F1373" s="158"/>
      <c r="G1373" s="158"/>
      <c r="H1373" s="181" t="str">
        <f t="shared" si="147"/>
        <v/>
      </c>
      <c r="I1373" s="221">
        <v>16</v>
      </c>
      <c r="J1373" s="131">
        <v>12</v>
      </c>
      <c r="K1373" s="131">
        <v>7</v>
      </c>
      <c r="L1373" s="167">
        <f t="shared" si="148"/>
        <v>0.58333333333333337</v>
      </c>
      <c r="M1373" s="222">
        <v>0</v>
      </c>
      <c r="N1373" s="131">
        <v>4</v>
      </c>
      <c r="O1373" s="184">
        <f t="shared" si="149"/>
        <v>0.25</v>
      </c>
      <c r="P1373" s="159">
        <f t="shared" si="150"/>
        <v>16</v>
      </c>
      <c r="Q1373" s="160">
        <f t="shared" si="151"/>
        <v>12</v>
      </c>
      <c r="R1373" s="160">
        <f t="shared" si="152"/>
        <v>4</v>
      </c>
      <c r="S1373" s="176">
        <f t="shared" si="153"/>
        <v>0.25</v>
      </c>
      <c r="T1373" s="227"/>
    </row>
    <row r="1374" spans="1:20" x14ac:dyDescent="0.2">
      <c r="A1374" s="175" t="s">
        <v>392</v>
      </c>
      <c r="B1374" s="164" t="s">
        <v>156</v>
      </c>
      <c r="C1374" s="165" t="s">
        <v>157</v>
      </c>
      <c r="D1374" s="157"/>
      <c r="E1374" s="158"/>
      <c r="F1374" s="158"/>
      <c r="G1374" s="158"/>
      <c r="H1374" s="181" t="str">
        <f t="shared" si="147"/>
        <v/>
      </c>
      <c r="I1374" s="221">
        <v>21</v>
      </c>
      <c r="J1374" s="131">
        <v>21</v>
      </c>
      <c r="K1374" s="131">
        <v>8</v>
      </c>
      <c r="L1374" s="167">
        <f t="shared" si="148"/>
        <v>0.38095238095238093</v>
      </c>
      <c r="M1374" s="222">
        <v>0</v>
      </c>
      <c r="N1374" s="131">
        <v>0</v>
      </c>
      <c r="O1374" s="184">
        <f t="shared" si="149"/>
        <v>0</v>
      </c>
      <c r="P1374" s="159">
        <f t="shared" si="150"/>
        <v>21</v>
      </c>
      <c r="Q1374" s="160">
        <f t="shared" si="151"/>
        <v>21</v>
      </c>
      <c r="R1374" s="160" t="str">
        <f t="shared" si="152"/>
        <v/>
      </c>
      <c r="S1374" s="176" t="str">
        <f t="shared" si="153"/>
        <v/>
      </c>
      <c r="T1374" s="227"/>
    </row>
    <row r="1375" spans="1:20" x14ac:dyDescent="0.2">
      <c r="A1375" s="175" t="s">
        <v>392</v>
      </c>
      <c r="B1375" s="164" t="s">
        <v>162</v>
      </c>
      <c r="C1375" s="165" t="s">
        <v>163</v>
      </c>
      <c r="D1375" s="157"/>
      <c r="E1375" s="158"/>
      <c r="F1375" s="158"/>
      <c r="G1375" s="158"/>
      <c r="H1375" s="181" t="str">
        <f t="shared" si="147"/>
        <v/>
      </c>
      <c r="I1375" s="221">
        <v>2215</v>
      </c>
      <c r="J1375" s="131">
        <v>1730</v>
      </c>
      <c r="K1375" s="131">
        <v>1134</v>
      </c>
      <c r="L1375" s="167">
        <f t="shared" si="148"/>
        <v>0.65549132947976874</v>
      </c>
      <c r="M1375" s="222">
        <v>7</v>
      </c>
      <c r="N1375" s="131">
        <v>485</v>
      </c>
      <c r="O1375" s="184">
        <f t="shared" si="149"/>
        <v>0.21827182718271826</v>
      </c>
      <c r="P1375" s="159">
        <f t="shared" si="150"/>
        <v>2215</v>
      </c>
      <c r="Q1375" s="160">
        <f t="shared" si="151"/>
        <v>1737</v>
      </c>
      <c r="R1375" s="160">
        <f t="shared" si="152"/>
        <v>485</v>
      </c>
      <c r="S1375" s="176">
        <f t="shared" si="153"/>
        <v>0.21827182718271826</v>
      </c>
      <c r="T1375" s="227"/>
    </row>
    <row r="1376" spans="1:20" x14ac:dyDescent="0.2">
      <c r="A1376" s="175" t="s">
        <v>392</v>
      </c>
      <c r="B1376" s="164" t="s">
        <v>164</v>
      </c>
      <c r="C1376" s="165" t="s">
        <v>165</v>
      </c>
      <c r="D1376" s="157"/>
      <c r="E1376" s="158"/>
      <c r="F1376" s="158"/>
      <c r="G1376" s="158"/>
      <c r="H1376" s="181" t="str">
        <f t="shared" si="147"/>
        <v/>
      </c>
      <c r="I1376" s="221">
        <v>96</v>
      </c>
      <c r="J1376" s="131">
        <v>78</v>
      </c>
      <c r="K1376" s="131">
        <v>22</v>
      </c>
      <c r="L1376" s="167">
        <f t="shared" si="148"/>
        <v>0.28205128205128205</v>
      </c>
      <c r="M1376" s="222">
        <v>1</v>
      </c>
      <c r="N1376" s="131">
        <v>18</v>
      </c>
      <c r="O1376" s="184">
        <f t="shared" si="149"/>
        <v>0.18556701030927836</v>
      </c>
      <c r="P1376" s="159">
        <f t="shared" si="150"/>
        <v>96</v>
      </c>
      <c r="Q1376" s="160">
        <f t="shared" si="151"/>
        <v>79</v>
      </c>
      <c r="R1376" s="160">
        <f t="shared" si="152"/>
        <v>18</v>
      </c>
      <c r="S1376" s="176">
        <f t="shared" si="153"/>
        <v>0.18556701030927836</v>
      </c>
      <c r="T1376" s="227"/>
    </row>
    <row r="1377" spans="1:20" ht="29" x14ac:dyDescent="0.2">
      <c r="A1377" s="175" t="s">
        <v>392</v>
      </c>
      <c r="B1377" s="164" t="s">
        <v>166</v>
      </c>
      <c r="C1377" s="165" t="s">
        <v>168</v>
      </c>
      <c r="D1377" s="157"/>
      <c r="E1377" s="158"/>
      <c r="F1377" s="158"/>
      <c r="G1377" s="158"/>
      <c r="H1377" s="181" t="str">
        <f t="shared" si="147"/>
        <v/>
      </c>
      <c r="I1377" s="221">
        <v>3275</v>
      </c>
      <c r="J1377" s="131">
        <v>2918</v>
      </c>
      <c r="K1377" s="131">
        <v>437</v>
      </c>
      <c r="L1377" s="167">
        <f t="shared" si="148"/>
        <v>0.14976010966415354</v>
      </c>
      <c r="M1377" s="222">
        <v>1</v>
      </c>
      <c r="N1377" s="131">
        <v>356</v>
      </c>
      <c r="O1377" s="184">
        <f t="shared" si="149"/>
        <v>0.10870229007633588</v>
      </c>
      <c r="P1377" s="159">
        <f t="shared" si="150"/>
        <v>3275</v>
      </c>
      <c r="Q1377" s="160">
        <f t="shared" si="151"/>
        <v>2919</v>
      </c>
      <c r="R1377" s="160">
        <f t="shared" si="152"/>
        <v>356</v>
      </c>
      <c r="S1377" s="176">
        <f t="shared" si="153"/>
        <v>0.10870229007633588</v>
      </c>
      <c r="T1377" s="227"/>
    </row>
    <row r="1378" spans="1:20" ht="29" x14ac:dyDescent="0.2">
      <c r="A1378" s="175" t="s">
        <v>392</v>
      </c>
      <c r="B1378" s="164" t="s">
        <v>362</v>
      </c>
      <c r="C1378" s="165" t="s">
        <v>363</v>
      </c>
      <c r="D1378" s="157">
        <v>1</v>
      </c>
      <c r="E1378" s="158">
        <v>1</v>
      </c>
      <c r="F1378" s="158">
        <v>0</v>
      </c>
      <c r="G1378" s="158">
        <v>0</v>
      </c>
      <c r="H1378" s="181">
        <f t="shared" si="147"/>
        <v>0</v>
      </c>
      <c r="I1378" s="221">
        <v>9582</v>
      </c>
      <c r="J1378" s="131">
        <v>9242</v>
      </c>
      <c r="K1378" s="131">
        <v>653</v>
      </c>
      <c r="L1378" s="167">
        <f t="shared" si="148"/>
        <v>7.0655702228954773E-2</v>
      </c>
      <c r="M1378" s="222">
        <v>17</v>
      </c>
      <c r="N1378" s="131">
        <v>340</v>
      </c>
      <c r="O1378" s="184">
        <f t="shared" si="149"/>
        <v>3.5420356287113243E-2</v>
      </c>
      <c r="P1378" s="159">
        <f t="shared" si="150"/>
        <v>9583</v>
      </c>
      <c r="Q1378" s="160">
        <f t="shared" si="151"/>
        <v>9260</v>
      </c>
      <c r="R1378" s="160">
        <f t="shared" si="152"/>
        <v>340</v>
      </c>
      <c r="S1378" s="176">
        <f t="shared" si="153"/>
        <v>3.5416666666666666E-2</v>
      </c>
      <c r="T1378" s="227"/>
    </row>
    <row r="1379" spans="1:20" x14ac:dyDescent="0.2">
      <c r="A1379" s="175" t="s">
        <v>392</v>
      </c>
      <c r="B1379" s="164" t="s">
        <v>172</v>
      </c>
      <c r="C1379" s="165" t="s">
        <v>173</v>
      </c>
      <c r="D1379" s="157"/>
      <c r="E1379" s="158"/>
      <c r="F1379" s="158"/>
      <c r="G1379" s="158"/>
      <c r="H1379" s="181" t="str">
        <f t="shared" si="147"/>
        <v/>
      </c>
      <c r="I1379" s="221">
        <v>16835</v>
      </c>
      <c r="J1379" s="131">
        <v>15088</v>
      </c>
      <c r="K1379" s="131">
        <v>14327</v>
      </c>
      <c r="L1379" s="167">
        <f t="shared" si="148"/>
        <v>0.94956256627783664</v>
      </c>
      <c r="M1379" s="222">
        <v>4</v>
      </c>
      <c r="N1379" s="131">
        <v>1747</v>
      </c>
      <c r="O1379" s="184">
        <f t="shared" si="149"/>
        <v>0.1037472533998456</v>
      </c>
      <c r="P1379" s="159">
        <f t="shared" si="150"/>
        <v>16835</v>
      </c>
      <c r="Q1379" s="160">
        <f t="shared" si="151"/>
        <v>15092</v>
      </c>
      <c r="R1379" s="160">
        <f t="shared" si="152"/>
        <v>1747</v>
      </c>
      <c r="S1379" s="176">
        <f t="shared" si="153"/>
        <v>0.1037472533998456</v>
      </c>
      <c r="T1379" s="227"/>
    </row>
    <row r="1380" spans="1:20" x14ac:dyDescent="0.2">
      <c r="A1380" s="175" t="s">
        <v>392</v>
      </c>
      <c r="B1380" s="164" t="s">
        <v>174</v>
      </c>
      <c r="C1380" s="165" t="s">
        <v>175</v>
      </c>
      <c r="D1380" s="157">
        <v>9</v>
      </c>
      <c r="E1380" s="158">
        <v>9</v>
      </c>
      <c r="F1380" s="158">
        <v>1</v>
      </c>
      <c r="G1380" s="158">
        <v>0</v>
      </c>
      <c r="H1380" s="181">
        <f t="shared" si="147"/>
        <v>0</v>
      </c>
      <c r="I1380" s="221">
        <v>1984</v>
      </c>
      <c r="J1380" s="131">
        <v>876</v>
      </c>
      <c r="K1380" s="131">
        <v>249</v>
      </c>
      <c r="L1380" s="167">
        <f t="shared" si="148"/>
        <v>0.28424657534246578</v>
      </c>
      <c r="M1380" s="222">
        <v>0</v>
      </c>
      <c r="N1380" s="131">
        <v>1108</v>
      </c>
      <c r="O1380" s="184">
        <f t="shared" si="149"/>
        <v>0.55846774193548387</v>
      </c>
      <c r="P1380" s="159">
        <f t="shared" si="150"/>
        <v>1993</v>
      </c>
      <c r="Q1380" s="160">
        <f t="shared" si="151"/>
        <v>885</v>
      </c>
      <c r="R1380" s="160">
        <f t="shared" si="152"/>
        <v>1108</v>
      </c>
      <c r="S1380" s="176">
        <f t="shared" si="153"/>
        <v>0.55594581033617663</v>
      </c>
      <c r="T1380" s="227"/>
    </row>
    <row r="1381" spans="1:20" x14ac:dyDescent="0.2">
      <c r="A1381" s="175" t="s">
        <v>392</v>
      </c>
      <c r="B1381" s="164" t="s">
        <v>176</v>
      </c>
      <c r="C1381" s="165" t="s">
        <v>481</v>
      </c>
      <c r="D1381" s="157"/>
      <c r="E1381" s="158"/>
      <c r="F1381" s="158"/>
      <c r="G1381" s="158"/>
      <c r="H1381" s="181" t="str">
        <f t="shared" si="147"/>
        <v/>
      </c>
      <c r="I1381" s="221">
        <v>105</v>
      </c>
      <c r="J1381" s="131">
        <v>100</v>
      </c>
      <c r="K1381" s="131">
        <v>40</v>
      </c>
      <c r="L1381" s="167">
        <f t="shared" si="148"/>
        <v>0.4</v>
      </c>
      <c r="M1381" s="222">
        <v>0</v>
      </c>
      <c r="N1381" s="131">
        <v>5</v>
      </c>
      <c r="O1381" s="184">
        <f t="shared" si="149"/>
        <v>4.7619047619047616E-2</v>
      </c>
      <c r="P1381" s="159">
        <f t="shared" si="150"/>
        <v>105</v>
      </c>
      <c r="Q1381" s="160">
        <f t="shared" si="151"/>
        <v>100</v>
      </c>
      <c r="R1381" s="160">
        <f t="shared" si="152"/>
        <v>5</v>
      </c>
      <c r="S1381" s="176">
        <f t="shared" si="153"/>
        <v>4.7619047619047616E-2</v>
      </c>
      <c r="T1381" s="227"/>
    </row>
    <row r="1382" spans="1:20" x14ac:dyDescent="0.2">
      <c r="A1382" s="175" t="s">
        <v>392</v>
      </c>
      <c r="B1382" s="164" t="s">
        <v>178</v>
      </c>
      <c r="C1382" s="165" t="s">
        <v>178</v>
      </c>
      <c r="D1382" s="157"/>
      <c r="E1382" s="158"/>
      <c r="F1382" s="158"/>
      <c r="G1382" s="158"/>
      <c r="H1382" s="181" t="str">
        <f t="shared" si="147"/>
        <v/>
      </c>
      <c r="I1382" s="221">
        <v>782</v>
      </c>
      <c r="J1382" s="131">
        <v>688</v>
      </c>
      <c r="K1382" s="131">
        <v>415</v>
      </c>
      <c r="L1382" s="167">
        <f t="shared" si="148"/>
        <v>0.60319767441860461</v>
      </c>
      <c r="M1382" s="222">
        <v>0</v>
      </c>
      <c r="N1382" s="131">
        <v>94</v>
      </c>
      <c r="O1382" s="184">
        <f t="shared" si="149"/>
        <v>0.12020460358056266</v>
      </c>
      <c r="P1382" s="159">
        <f t="shared" si="150"/>
        <v>782</v>
      </c>
      <c r="Q1382" s="160">
        <f t="shared" si="151"/>
        <v>688</v>
      </c>
      <c r="R1382" s="160">
        <f t="shared" si="152"/>
        <v>94</v>
      </c>
      <c r="S1382" s="176">
        <f t="shared" si="153"/>
        <v>0.12020460358056266</v>
      </c>
      <c r="T1382" s="227"/>
    </row>
    <row r="1383" spans="1:20" x14ac:dyDescent="0.2">
      <c r="A1383" s="175" t="s">
        <v>392</v>
      </c>
      <c r="B1383" s="164" t="s">
        <v>180</v>
      </c>
      <c r="C1383" s="165" t="s">
        <v>181</v>
      </c>
      <c r="D1383" s="157"/>
      <c r="E1383" s="158"/>
      <c r="F1383" s="158"/>
      <c r="G1383" s="158"/>
      <c r="H1383" s="181" t="str">
        <f t="shared" si="147"/>
        <v/>
      </c>
      <c r="I1383" s="221">
        <v>3476</v>
      </c>
      <c r="J1383" s="131">
        <v>3401</v>
      </c>
      <c r="K1383" s="131">
        <v>3011</v>
      </c>
      <c r="L1383" s="167">
        <f t="shared" si="148"/>
        <v>0.88532784475154369</v>
      </c>
      <c r="M1383" s="222">
        <v>0</v>
      </c>
      <c r="N1383" s="131">
        <v>75</v>
      </c>
      <c r="O1383" s="184">
        <f t="shared" si="149"/>
        <v>2.1576524741081703E-2</v>
      </c>
      <c r="P1383" s="159">
        <f t="shared" si="150"/>
        <v>3476</v>
      </c>
      <c r="Q1383" s="160">
        <f t="shared" si="151"/>
        <v>3401</v>
      </c>
      <c r="R1383" s="160">
        <f t="shared" si="152"/>
        <v>75</v>
      </c>
      <c r="S1383" s="176">
        <f t="shared" si="153"/>
        <v>2.1576524741081703E-2</v>
      </c>
      <c r="T1383" s="227"/>
    </row>
    <row r="1384" spans="1:20" x14ac:dyDescent="0.2">
      <c r="A1384" s="175" t="s">
        <v>392</v>
      </c>
      <c r="B1384" s="164" t="s">
        <v>180</v>
      </c>
      <c r="C1384" s="165" t="s">
        <v>345</v>
      </c>
      <c r="D1384" s="157"/>
      <c r="E1384" s="158"/>
      <c r="F1384" s="158"/>
      <c r="G1384" s="158"/>
      <c r="H1384" s="181" t="str">
        <f t="shared" si="147"/>
        <v/>
      </c>
      <c r="I1384" s="221">
        <v>7655</v>
      </c>
      <c r="J1384" s="131">
        <v>7089</v>
      </c>
      <c r="K1384" s="131">
        <v>6310</v>
      </c>
      <c r="L1384" s="167">
        <f t="shared" si="148"/>
        <v>0.89011144025955702</v>
      </c>
      <c r="M1384" s="222">
        <v>3</v>
      </c>
      <c r="N1384" s="131">
        <v>453</v>
      </c>
      <c r="O1384" s="184">
        <f t="shared" si="149"/>
        <v>6.0039761431411529E-2</v>
      </c>
      <c r="P1384" s="159">
        <f t="shared" si="150"/>
        <v>7655</v>
      </c>
      <c r="Q1384" s="160">
        <f t="shared" si="151"/>
        <v>7092</v>
      </c>
      <c r="R1384" s="160">
        <f t="shared" si="152"/>
        <v>453</v>
      </c>
      <c r="S1384" s="176">
        <f t="shared" si="153"/>
        <v>6.0039761431411529E-2</v>
      </c>
      <c r="T1384" s="227"/>
    </row>
    <row r="1385" spans="1:20" x14ac:dyDescent="0.2">
      <c r="A1385" s="175" t="s">
        <v>392</v>
      </c>
      <c r="B1385" s="164" t="s">
        <v>183</v>
      </c>
      <c r="C1385" s="165" t="s">
        <v>184</v>
      </c>
      <c r="D1385" s="157"/>
      <c r="E1385" s="158"/>
      <c r="F1385" s="158"/>
      <c r="G1385" s="158"/>
      <c r="H1385" s="181" t="str">
        <f t="shared" si="147"/>
        <v/>
      </c>
      <c r="I1385" s="221">
        <v>1</v>
      </c>
      <c r="J1385" s="131">
        <v>0</v>
      </c>
      <c r="K1385" s="131">
        <v>0</v>
      </c>
      <c r="L1385" s="167" t="str">
        <f t="shared" si="148"/>
        <v/>
      </c>
      <c r="M1385" s="222">
        <v>0</v>
      </c>
      <c r="N1385" s="131">
        <v>1</v>
      </c>
      <c r="O1385" s="184">
        <f t="shared" si="149"/>
        <v>1</v>
      </c>
      <c r="P1385" s="159">
        <f t="shared" si="150"/>
        <v>1</v>
      </c>
      <c r="Q1385" s="160" t="str">
        <f t="shared" si="151"/>
        <v/>
      </c>
      <c r="R1385" s="160">
        <f t="shared" si="152"/>
        <v>1</v>
      </c>
      <c r="S1385" s="176" t="str">
        <f t="shared" si="153"/>
        <v/>
      </c>
      <c r="T1385" s="227"/>
    </row>
    <row r="1386" spans="1:20" x14ac:dyDescent="0.2">
      <c r="A1386" s="175" t="s">
        <v>392</v>
      </c>
      <c r="B1386" s="164" t="s">
        <v>183</v>
      </c>
      <c r="C1386" s="165" t="s">
        <v>554</v>
      </c>
      <c r="D1386" s="157"/>
      <c r="E1386" s="158"/>
      <c r="F1386" s="158"/>
      <c r="G1386" s="158"/>
      <c r="H1386" s="181" t="str">
        <f t="shared" si="147"/>
        <v/>
      </c>
      <c r="I1386" s="221">
        <v>2</v>
      </c>
      <c r="J1386" s="131">
        <v>1</v>
      </c>
      <c r="K1386" s="131">
        <v>0</v>
      </c>
      <c r="L1386" s="167">
        <f t="shared" si="148"/>
        <v>0</v>
      </c>
      <c r="M1386" s="222">
        <v>0</v>
      </c>
      <c r="N1386" s="131">
        <v>1</v>
      </c>
      <c r="O1386" s="184">
        <f t="shared" si="149"/>
        <v>0.5</v>
      </c>
      <c r="P1386" s="159">
        <f t="shared" si="150"/>
        <v>2</v>
      </c>
      <c r="Q1386" s="160">
        <f t="shared" si="151"/>
        <v>1</v>
      </c>
      <c r="R1386" s="160">
        <f t="shared" si="152"/>
        <v>1</v>
      </c>
      <c r="S1386" s="176">
        <f t="shared" si="153"/>
        <v>0.5</v>
      </c>
      <c r="T1386" s="227"/>
    </row>
    <row r="1387" spans="1:20" x14ac:dyDescent="0.2">
      <c r="A1387" s="175" t="s">
        <v>392</v>
      </c>
      <c r="B1387" s="164" t="s">
        <v>191</v>
      </c>
      <c r="C1387" s="165" t="s">
        <v>192</v>
      </c>
      <c r="D1387" s="157"/>
      <c r="E1387" s="158"/>
      <c r="F1387" s="158"/>
      <c r="G1387" s="158"/>
      <c r="H1387" s="181" t="str">
        <f t="shared" si="147"/>
        <v/>
      </c>
      <c r="I1387" s="221">
        <v>7</v>
      </c>
      <c r="J1387" s="131">
        <v>3</v>
      </c>
      <c r="K1387" s="131">
        <v>0</v>
      </c>
      <c r="L1387" s="167">
        <f t="shared" si="148"/>
        <v>0</v>
      </c>
      <c r="M1387" s="222">
        <v>0</v>
      </c>
      <c r="N1387" s="131">
        <v>4</v>
      </c>
      <c r="O1387" s="184">
        <f t="shared" si="149"/>
        <v>0.5714285714285714</v>
      </c>
      <c r="P1387" s="159">
        <f t="shared" si="150"/>
        <v>7</v>
      </c>
      <c r="Q1387" s="160">
        <f t="shared" si="151"/>
        <v>3</v>
      </c>
      <c r="R1387" s="160">
        <f t="shared" si="152"/>
        <v>4</v>
      </c>
      <c r="S1387" s="176">
        <f t="shared" si="153"/>
        <v>0.5714285714285714</v>
      </c>
      <c r="T1387" s="227"/>
    </row>
    <row r="1388" spans="1:20" x14ac:dyDescent="0.2">
      <c r="A1388" s="175" t="s">
        <v>392</v>
      </c>
      <c r="B1388" s="164" t="s">
        <v>193</v>
      </c>
      <c r="C1388" s="165" t="s">
        <v>302</v>
      </c>
      <c r="D1388" s="157"/>
      <c r="E1388" s="158"/>
      <c r="F1388" s="158"/>
      <c r="G1388" s="158"/>
      <c r="H1388" s="181" t="str">
        <f t="shared" si="147"/>
        <v/>
      </c>
      <c r="I1388" s="221">
        <v>3</v>
      </c>
      <c r="J1388" s="131">
        <v>1</v>
      </c>
      <c r="K1388" s="131">
        <v>1</v>
      </c>
      <c r="L1388" s="167">
        <f t="shared" si="148"/>
        <v>1</v>
      </c>
      <c r="M1388" s="222">
        <v>0</v>
      </c>
      <c r="N1388" s="131">
        <v>2</v>
      </c>
      <c r="O1388" s="184">
        <f t="shared" si="149"/>
        <v>0.66666666666666663</v>
      </c>
      <c r="P1388" s="159">
        <f t="shared" si="150"/>
        <v>3</v>
      </c>
      <c r="Q1388" s="160">
        <f t="shared" si="151"/>
        <v>1</v>
      </c>
      <c r="R1388" s="160">
        <f t="shared" si="152"/>
        <v>2</v>
      </c>
      <c r="S1388" s="176">
        <f t="shared" si="153"/>
        <v>0.66666666666666663</v>
      </c>
      <c r="T1388" s="227"/>
    </row>
    <row r="1389" spans="1:20" x14ac:dyDescent="0.2">
      <c r="A1389" s="175" t="s">
        <v>392</v>
      </c>
      <c r="B1389" s="164" t="s">
        <v>196</v>
      </c>
      <c r="C1389" s="165" t="s">
        <v>197</v>
      </c>
      <c r="D1389" s="157"/>
      <c r="E1389" s="158"/>
      <c r="F1389" s="158"/>
      <c r="G1389" s="158"/>
      <c r="H1389" s="181" t="str">
        <f t="shared" si="147"/>
        <v/>
      </c>
      <c r="I1389" s="221">
        <v>2584</v>
      </c>
      <c r="J1389" s="131">
        <v>2481</v>
      </c>
      <c r="K1389" s="131">
        <v>2176</v>
      </c>
      <c r="L1389" s="167">
        <f t="shared" si="148"/>
        <v>0.87706569931479239</v>
      </c>
      <c r="M1389" s="222">
        <v>1</v>
      </c>
      <c r="N1389" s="131">
        <v>103</v>
      </c>
      <c r="O1389" s="184">
        <f t="shared" si="149"/>
        <v>3.9845261121856865E-2</v>
      </c>
      <c r="P1389" s="159">
        <f t="shared" si="150"/>
        <v>2584</v>
      </c>
      <c r="Q1389" s="160">
        <f t="shared" si="151"/>
        <v>2482</v>
      </c>
      <c r="R1389" s="160">
        <f t="shared" si="152"/>
        <v>103</v>
      </c>
      <c r="S1389" s="176">
        <f t="shared" si="153"/>
        <v>3.9845261121856865E-2</v>
      </c>
      <c r="T1389" s="227"/>
    </row>
    <row r="1390" spans="1:20" x14ac:dyDescent="0.2">
      <c r="A1390" s="175" t="s">
        <v>392</v>
      </c>
      <c r="B1390" s="164" t="s">
        <v>364</v>
      </c>
      <c r="C1390" s="165" t="s">
        <v>365</v>
      </c>
      <c r="D1390" s="157">
        <v>1</v>
      </c>
      <c r="E1390" s="158">
        <v>1</v>
      </c>
      <c r="F1390" s="158">
        <v>0</v>
      </c>
      <c r="G1390" s="158">
        <v>0</v>
      </c>
      <c r="H1390" s="181">
        <f t="shared" si="147"/>
        <v>0</v>
      </c>
      <c r="I1390" s="221">
        <v>80</v>
      </c>
      <c r="J1390" s="131">
        <v>80</v>
      </c>
      <c r="K1390" s="131">
        <v>24</v>
      </c>
      <c r="L1390" s="167">
        <f t="shared" si="148"/>
        <v>0.3</v>
      </c>
      <c r="M1390" s="222">
        <v>0</v>
      </c>
      <c r="N1390" s="131">
        <v>0</v>
      </c>
      <c r="O1390" s="184">
        <f t="shared" si="149"/>
        <v>0</v>
      </c>
      <c r="P1390" s="159">
        <f t="shared" si="150"/>
        <v>81</v>
      </c>
      <c r="Q1390" s="160">
        <f t="shared" si="151"/>
        <v>81</v>
      </c>
      <c r="R1390" s="160" t="str">
        <f t="shared" si="152"/>
        <v/>
      </c>
      <c r="S1390" s="176" t="str">
        <f t="shared" si="153"/>
        <v/>
      </c>
      <c r="T1390" s="227"/>
    </row>
    <row r="1391" spans="1:20" x14ac:dyDescent="0.2">
      <c r="A1391" s="175" t="s">
        <v>392</v>
      </c>
      <c r="B1391" s="164" t="s">
        <v>200</v>
      </c>
      <c r="C1391" s="165" t="s">
        <v>201</v>
      </c>
      <c r="D1391" s="157"/>
      <c r="E1391" s="158"/>
      <c r="F1391" s="158"/>
      <c r="G1391" s="158"/>
      <c r="H1391" s="181" t="str">
        <f t="shared" si="147"/>
        <v/>
      </c>
      <c r="I1391" s="221">
        <v>1029</v>
      </c>
      <c r="J1391" s="131">
        <v>791</v>
      </c>
      <c r="K1391" s="131">
        <v>192</v>
      </c>
      <c r="L1391" s="167">
        <f t="shared" si="148"/>
        <v>0.24273072060682679</v>
      </c>
      <c r="M1391" s="222">
        <v>0</v>
      </c>
      <c r="N1391" s="131">
        <v>238</v>
      </c>
      <c r="O1391" s="184">
        <f t="shared" si="149"/>
        <v>0.23129251700680273</v>
      </c>
      <c r="P1391" s="159">
        <f t="shared" si="150"/>
        <v>1029</v>
      </c>
      <c r="Q1391" s="160">
        <f t="shared" si="151"/>
        <v>791</v>
      </c>
      <c r="R1391" s="160">
        <f t="shared" si="152"/>
        <v>238</v>
      </c>
      <c r="S1391" s="176">
        <f t="shared" si="153"/>
        <v>0.23129251700680273</v>
      </c>
      <c r="T1391" s="227"/>
    </row>
    <row r="1392" spans="1:20" x14ac:dyDescent="0.2">
      <c r="A1392" s="175" t="s">
        <v>392</v>
      </c>
      <c r="B1392" s="164" t="s">
        <v>539</v>
      </c>
      <c r="C1392" s="165" t="s">
        <v>202</v>
      </c>
      <c r="D1392" s="157"/>
      <c r="E1392" s="158"/>
      <c r="F1392" s="158"/>
      <c r="G1392" s="158"/>
      <c r="H1392" s="181" t="str">
        <f t="shared" si="147"/>
        <v/>
      </c>
      <c r="I1392" s="221">
        <v>1086</v>
      </c>
      <c r="J1392" s="131">
        <v>1010</v>
      </c>
      <c r="K1392" s="131">
        <v>690</v>
      </c>
      <c r="L1392" s="167">
        <f t="shared" si="148"/>
        <v>0.68316831683168322</v>
      </c>
      <c r="M1392" s="222">
        <v>10</v>
      </c>
      <c r="N1392" s="131">
        <v>76</v>
      </c>
      <c r="O1392" s="184">
        <f t="shared" si="149"/>
        <v>6.9343065693430656E-2</v>
      </c>
      <c r="P1392" s="159">
        <f t="shared" si="150"/>
        <v>1086</v>
      </c>
      <c r="Q1392" s="160">
        <f t="shared" si="151"/>
        <v>1020</v>
      </c>
      <c r="R1392" s="160">
        <f t="shared" si="152"/>
        <v>76</v>
      </c>
      <c r="S1392" s="176">
        <f t="shared" si="153"/>
        <v>6.9343065693430656E-2</v>
      </c>
      <c r="T1392" s="227"/>
    </row>
    <row r="1393" spans="1:20" x14ac:dyDescent="0.2">
      <c r="A1393" s="175" t="s">
        <v>392</v>
      </c>
      <c r="B1393" s="164" t="s">
        <v>206</v>
      </c>
      <c r="C1393" s="165" t="s">
        <v>478</v>
      </c>
      <c r="D1393" s="157">
        <v>1</v>
      </c>
      <c r="E1393" s="158">
        <v>0</v>
      </c>
      <c r="F1393" s="158">
        <v>0</v>
      </c>
      <c r="G1393" s="158">
        <v>1</v>
      </c>
      <c r="H1393" s="181">
        <f t="shared" si="147"/>
        <v>1</v>
      </c>
      <c r="I1393" s="221">
        <v>294</v>
      </c>
      <c r="J1393" s="131">
        <v>267</v>
      </c>
      <c r="K1393" s="131">
        <v>251</v>
      </c>
      <c r="L1393" s="167">
        <f t="shared" si="148"/>
        <v>0.94007490636704116</v>
      </c>
      <c r="M1393" s="222">
        <v>0</v>
      </c>
      <c r="N1393" s="131">
        <v>27</v>
      </c>
      <c r="O1393" s="184">
        <f t="shared" si="149"/>
        <v>9.1836734693877556E-2</v>
      </c>
      <c r="P1393" s="159">
        <f t="shared" si="150"/>
        <v>295</v>
      </c>
      <c r="Q1393" s="160">
        <f t="shared" si="151"/>
        <v>267</v>
      </c>
      <c r="R1393" s="160">
        <f t="shared" si="152"/>
        <v>28</v>
      </c>
      <c r="S1393" s="176">
        <f t="shared" si="153"/>
        <v>9.4915254237288138E-2</v>
      </c>
      <c r="T1393" s="227"/>
    </row>
    <row r="1394" spans="1:20" ht="29" x14ac:dyDescent="0.2">
      <c r="A1394" s="175" t="s">
        <v>392</v>
      </c>
      <c r="B1394" s="164" t="s">
        <v>209</v>
      </c>
      <c r="C1394" s="165" t="s">
        <v>210</v>
      </c>
      <c r="D1394" s="157">
        <v>1</v>
      </c>
      <c r="E1394" s="158">
        <v>0</v>
      </c>
      <c r="F1394" s="158">
        <v>0</v>
      </c>
      <c r="G1394" s="158">
        <v>1</v>
      </c>
      <c r="H1394" s="181">
        <f t="shared" si="147"/>
        <v>1</v>
      </c>
      <c r="I1394" s="221">
        <v>1476</v>
      </c>
      <c r="J1394" s="131">
        <v>1251</v>
      </c>
      <c r="K1394" s="131">
        <v>673</v>
      </c>
      <c r="L1394" s="167">
        <f t="shared" si="148"/>
        <v>0.5379696243005595</v>
      </c>
      <c r="M1394" s="222">
        <v>14</v>
      </c>
      <c r="N1394" s="131">
        <v>225</v>
      </c>
      <c r="O1394" s="184">
        <f t="shared" si="149"/>
        <v>0.15100671140939598</v>
      </c>
      <c r="P1394" s="159">
        <f t="shared" si="150"/>
        <v>1477</v>
      </c>
      <c r="Q1394" s="160">
        <f t="shared" si="151"/>
        <v>1265</v>
      </c>
      <c r="R1394" s="160">
        <f t="shared" si="152"/>
        <v>226</v>
      </c>
      <c r="S1394" s="176">
        <f t="shared" si="153"/>
        <v>0.15157612340710933</v>
      </c>
      <c r="T1394" s="227"/>
    </row>
    <row r="1395" spans="1:20" x14ac:dyDescent="0.2">
      <c r="A1395" s="175" t="s">
        <v>392</v>
      </c>
      <c r="B1395" s="164" t="s">
        <v>212</v>
      </c>
      <c r="C1395" s="165" t="s">
        <v>214</v>
      </c>
      <c r="D1395" s="157">
        <v>21</v>
      </c>
      <c r="E1395" s="158">
        <v>21</v>
      </c>
      <c r="F1395" s="158">
        <v>18</v>
      </c>
      <c r="G1395" s="158">
        <v>0</v>
      </c>
      <c r="H1395" s="181">
        <f t="shared" si="147"/>
        <v>0</v>
      </c>
      <c r="I1395" s="221">
        <v>11688</v>
      </c>
      <c r="J1395" s="131">
        <v>11290</v>
      </c>
      <c r="K1395" s="131">
        <v>9071</v>
      </c>
      <c r="L1395" s="167">
        <f t="shared" si="148"/>
        <v>0.80345438441098316</v>
      </c>
      <c r="M1395" s="222">
        <v>6</v>
      </c>
      <c r="N1395" s="131"/>
      <c r="O1395" s="184">
        <f t="shared" si="149"/>
        <v>0</v>
      </c>
      <c r="P1395" s="159">
        <f t="shared" si="150"/>
        <v>11709</v>
      </c>
      <c r="Q1395" s="160">
        <f t="shared" si="151"/>
        <v>11317</v>
      </c>
      <c r="R1395" s="160" t="str">
        <f t="shared" si="152"/>
        <v/>
      </c>
      <c r="S1395" s="176" t="str">
        <f t="shared" si="153"/>
        <v/>
      </c>
      <c r="T1395" s="227"/>
    </row>
    <row r="1396" spans="1:20" x14ac:dyDescent="0.2">
      <c r="A1396" s="175" t="s">
        <v>392</v>
      </c>
      <c r="B1396" s="164" t="s">
        <v>212</v>
      </c>
      <c r="C1396" s="165" t="s">
        <v>215</v>
      </c>
      <c r="D1396" s="157">
        <v>9</v>
      </c>
      <c r="E1396" s="158">
        <v>9</v>
      </c>
      <c r="F1396" s="158">
        <v>8</v>
      </c>
      <c r="G1396" s="158">
        <v>0</v>
      </c>
      <c r="H1396" s="181">
        <f t="shared" si="147"/>
        <v>0</v>
      </c>
      <c r="I1396" s="221">
        <v>4336</v>
      </c>
      <c r="J1396" s="131">
        <v>4126</v>
      </c>
      <c r="K1396" s="131">
        <v>2924</v>
      </c>
      <c r="L1396" s="167">
        <f t="shared" si="148"/>
        <v>0.70867668444013576</v>
      </c>
      <c r="M1396" s="222">
        <v>0</v>
      </c>
      <c r="N1396" s="131">
        <v>210</v>
      </c>
      <c r="O1396" s="184">
        <f t="shared" si="149"/>
        <v>4.8431734317343177E-2</v>
      </c>
      <c r="P1396" s="159">
        <f t="shared" si="150"/>
        <v>4345</v>
      </c>
      <c r="Q1396" s="160">
        <f t="shared" si="151"/>
        <v>4135</v>
      </c>
      <c r="R1396" s="160">
        <f t="shared" si="152"/>
        <v>210</v>
      </c>
      <c r="S1396" s="176">
        <f t="shared" si="153"/>
        <v>4.8331415420023012E-2</v>
      </c>
      <c r="T1396" s="227"/>
    </row>
    <row r="1397" spans="1:20" x14ac:dyDescent="0.2">
      <c r="A1397" s="175" t="s">
        <v>392</v>
      </c>
      <c r="B1397" s="164" t="s">
        <v>217</v>
      </c>
      <c r="C1397" s="165" t="s">
        <v>305</v>
      </c>
      <c r="D1397" s="157">
        <v>1</v>
      </c>
      <c r="E1397" s="158">
        <v>1</v>
      </c>
      <c r="F1397" s="158">
        <v>1</v>
      </c>
      <c r="G1397" s="158">
        <v>0</v>
      </c>
      <c r="H1397" s="181">
        <f t="shared" si="147"/>
        <v>0</v>
      </c>
      <c r="I1397" s="221">
        <v>824</v>
      </c>
      <c r="J1397" s="131">
        <v>787</v>
      </c>
      <c r="K1397" s="131">
        <v>755</v>
      </c>
      <c r="L1397" s="167">
        <f t="shared" si="148"/>
        <v>0.9593392630241423</v>
      </c>
      <c r="M1397" s="222">
        <v>0</v>
      </c>
      <c r="N1397" s="131">
        <v>37</v>
      </c>
      <c r="O1397" s="184">
        <f t="shared" si="149"/>
        <v>4.4902912621359224E-2</v>
      </c>
      <c r="P1397" s="159">
        <f t="shared" si="150"/>
        <v>825</v>
      </c>
      <c r="Q1397" s="160">
        <f t="shared" si="151"/>
        <v>788</v>
      </c>
      <c r="R1397" s="160">
        <f t="shared" si="152"/>
        <v>37</v>
      </c>
      <c r="S1397" s="176">
        <f t="shared" si="153"/>
        <v>4.4848484848484846E-2</v>
      </c>
      <c r="T1397" s="227"/>
    </row>
    <row r="1398" spans="1:20" ht="29" x14ac:dyDescent="0.2">
      <c r="A1398" s="175" t="s">
        <v>392</v>
      </c>
      <c r="B1398" s="164" t="s">
        <v>217</v>
      </c>
      <c r="C1398" s="165" t="s">
        <v>367</v>
      </c>
      <c r="D1398" s="157">
        <v>2</v>
      </c>
      <c r="E1398" s="158">
        <v>0</v>
      </c>
      <c r="F1398" s="158">
        <v>0</v>
      </c>
      <c r="G1398" s="158">
        <v>2</v>
      </c>
      <c r="H1398" s="181">
        <f t="shared" si="147"/>
        <v>1</v>
      </c>
      <c r="I1398" s="221">
        <v>368</v>
      </c>
      <c r="J1398" s="131">
        <v>347</v>
      </c>
      <c r="K1398" s="131">
        <v>92</v>
      </c>
      <c r="L1398" s="167">
        <f t="shared" si="148"/>
        <v>0.26512968299711814</v>
      </c>
      <c r="M1398" s="222">
        <v>0</v>
      </c>
      <c r="N1398" s="131">
        <v>21</v>
      </c>
      <c r="O1398" s="184">
        <f t="shared" si="149"/>
        <v>5.7065217391304345E-2</v>
      </c>
      <c r="P1398" s="159">
        <f t="shared" si="150"/>
        <v>370</v>
      </c>
      <c r="Q1398" s="160">
        <f t="shared" si="151"/>
        <v>347</v>
      </c>
      <c r="R1398" s="160">
        <f t="shared" si="152"/>
        <v>23</v>
      </c>
      <c r="S1398" s="176">
        <f t="shared" si="153"/>
        <v>6.2162162162162166E-2</v>
      </c>
      <c r="T1398" s="227"/>
    </row>
    <row r="1399" spans="1:20" x14ac:dyDescent="0.2">
      <c r="A1399" s="175" t="s">
        <v>392</v>
      </c>
      <c r="B1399" s="164" t="s">
        <v>217</v>
      </c>
      <c r="C1399" s="165" t="s">
        <v>221</v>
      </c>
      <c r="D1399" s="157"/>
      <c r="E1399" s="158"/>
      <c r="F1399" s="158"/>
      <c r="G1399" s="158"/>
      <c r="H1399" s="181" t="str">
        <f t="shared" si="147"/>
        <v/>
      </c>
      <c r="I1399" s="221">
        <v>610</v>
      </c>
      <c r="J1399" s="131">
        <v>592</v>
      </c>
      <c r="K1399" s="131">
        <v>312</v>
      </c>
      <c r="L1399" s="167">
        <f t="shared" si="148"/>
        <v>0.52702702702702697</v>
      </c>
      <c r="M1399" s="222">
        <v>0</v>
      </c>
      <c r="N1399" s="131">
        <v>28</v>
      </c>
      <c r="O1399" s="184">
        <f t="shared" si="149"/>
        <v>4.5161290322580643E-2</v>
      </c>
      <c r="P1399" s="159">
        <f t="shared" si="150"/>
        <v>610</v>
      </c>
      <c r="Q1399" s="160">
        <f t="shared" si="151"/>
        <v>592</v>
      </c>
      <c r="R1399" s="160">
        <f t="shared" si="152"/>
        <v>28</v>
      </c>
      <c r="S1399" s="176">
        <f t="shared" si="153"/>
        <v>4.5161290322580643E-2</v>
      </c>
      <c r="T1399" s="227"/>
    </row>
    <row r="1400" spans="1:20" x14ac:dyDescent="0.2">
      <c r="A1400" s="175" t="s">
        <v>392</v>
      </c>
      <c r="B1400" s="164" t="s">
        <v>217</v>
      </c>
      <c r="C1400" s="165" t="s">
        <v>366</v>
      </c>
      <c r="D1400" s="157"/>
      <c r="E1400" s="158"/>
      <c r="F1400" s="158"/>
      <c r="G1400" s="158"/>
      <c r="H1400" s="181" t="str">
        <f t="shared" si="147"/>
        <v/>
      </c>
      <c r="I1400" s="221">
        <v>787</v>
      </c>
      <c r="J1400" s="131">
        <v>758</v>
      </c>
      <c r="K1400" s="131">
        <v>449</v>
      </c>
      <c r="L1400" s="167">
        <f t="shared" si="148"/>
        <v>0.59234828496042213</v>
      </c>
      <c r="M1400" s="222">
        <v>0</v>
      </c>
      <c r="N1400" s="131">
        <v>29</v>
      </c>
      <c r="O1400" s="184">
        <f t="shared" si="149"/>
        <v>3.6848792884371026E-2</v>
      </c>
      <c r="P1400" s="159">
        <f t="shared" si="150"/>
        <v>787</v>
      </c>
      <c r="Q1400" s="160">
        <f t="shared" si="151"/>
        <v>758</v>
      </c>
      <c r="R1400" s="160">
        <f t="shared" si="152"/>
        <v>29</v>
      </c>
      <c r="S1400" s="176">
        <f t="shared" si="153"/>
        <v>3.6848792884371026E-2</v>
      </c>
      <c r="T1400" s="227"/>
    </row>
    <row r="1401" spans="1:20" ht="29" x14ac:dyDescent="0.2">
      <c r="A1401" s="175" t="s">
        <v>392</v>
      </c>
      <c r="B1401" s="164" t="s">
        <v>217</v>
      </c>
      <c r="C1401" s="165" t="s">
        <v>222</v>
      </c>
      <c r="D1401" s="157"/>
      <c r="E1401" s="158"/>
      <c r="F1401" s="158"/>
      <c r="G1401" s="158"/>
      <c r="H1401" s="181" t="str">
        <f t="shared" si="147"/>
        <v/>
      </c>
      <c r="I1401" s="221">
        <v>938</v>
      </c>
      <c r="J1401" s="131">
        <v>927</v>
      </c>
      <c r="K1401" s="131">
        <v>885</v>
      </c>
      <c r="L1401" s="167">
        <f t="shared" si="148"/>
        <v>0.95469255663430419</v>
      </c>
      <c r="M1401" s="222">
        <v>1</v>
      </c>
      <c r="N1401" s="131">
        <v>11</v>
      </c>
      <c r="O1401" s="184">
        <f t="shared" si="149"/>
        <v>1.1714589989350373E-2</v>
      </c>
      <c r="P1401" s="159">
        <f t="shared" si="150"/>
        <v>938</v>
      </c>
      <c r="Q1401" s="160">
        <f t="shared" si="151"/>
        <v>928</v>
      </c>
      <c r="R1401" s="160">
        <f t="shared" si="152"/>
        <v>11</v>
      </c>
      <c r="S1401" s="176">
        <f t="shared" si="153"/>
        <v>1.1714589989350373E-2</v>
      </c>
      <c r="T1401" s="227"/>
    </row>
    <row r="1402" spans="1:20" x14ac:dyDescent="0.2">
      <c r="A1402" s="175" t="s">
        <v>392</v>
      </c>
      <c r="B1402" s="164" t="s">
        <v>217</v>
      </c>
      <c r="C1402" s="165" t="s">
        <v>223</v>
      </c>
      <c r="D1402" s="157"/>
      <c r="E1402" s="158"/>
      <c r="F1402" s="158"/>
      <c r="G1402" s="158"/>
      <c r="H1402" s="181" t="str">
        <f t="shared" si="147"/>
        <v/>
      </c>
      <c r="I1402" s="221">
        <v>970</v>
      </c>
      <c r="J1402" s="131">
        <v>932</v>
      </c>
      <c r="K1402" s="131">
        <v>147</v>
      </c>
      <c r="L1402" s="167">
        <f t="shared" si="148"/>
        <v>0.15772532188841201</v>
      </c>
      <c r="M1402" s="222">
        <v>0</v>
      </c>
      <c r="N1402" s="131">
        <v>38</v>
      </c>
      <c r="O1402" s="184">
        <f t="shared" si="149"/>
        <v>3.9175257731958762E-2</v>
      </c>
      <c r="P1402" s="159">
        <f t="shared" si="150"/>
        <v>970</v>
      </c>
      <c r="Q1402" s="160">
        <f t="shared" si="151"/>
        <v>932</v>
      </c>
      <c r="R1402" s="160">
        <f t="shared" si="152"/>
        <v>38</v>
      </c>
      <c r="S1402" s="176">
        <f t="shared" si="153"/>
        <v>3.9175257731958762E-2</v>
      </c>
      <c r="T1402" s="227"/>
    </row>
    <row r="1403" spans="1:20" x14ac:dyDescent="0.2">
      <c r="A1403" s="175" t="s">
        <v>392</v>
      </c>
      <c r="B1403" s="164" t="s">
        <v>226</v>
      </c>
      <c r="C1403" s="165" t="s">
        <v>227</v>
      </c>
      <c r="D1403" s="157"/>
      <c r="E1403" s="158"/>
      <c r="F1403" s="158"/>
      <c r="G1403" s="158"/>
      <c r="H1403" s="181" t="str">
        <f t="shared" si="147"/>
        <v/>
      </c>
      <c r="I1403" s="221">
        <v>6</v>
      </c>
      <c r="J1403" s="131">
        <v>5</v>
      </c>
      <c r="K1403" s="131">
        <v>1</v>
      </c>
      <c r="L1403" s="167">
        <f t="shared" si="148"/>
        <v>0.2</v>
      </c>
      <c r="M1403" s="222">
        <v>0</v>
      </c>
      <c r="N1403" s="131">
        <v>1</v>
      </c>
      <c r="O1403" s="184">
        <f t="shared" si="149"/>
        <v>0.16666666666666666</v>
      </c>
      <c r="P1403" s="159">
        <f t="shared" si="150"/>
        <v>6</v>
      </c>
      <c r="Q1403" s="160">
        <f t="shared" si="151"/>
        <v>5</v>
      </c>
      <c r="R1403" s="160">
        <f t="shared" si="152"/>
        <v>1</v>
      </c>
      <c r="S1403" s="176">
        <f t="shared" si="153"/>
        <v>0.16666666666666666</v>
      </c>
      <c r="T1403" s="227"/>
    </row>
    <row r="1404" spans="1:20" x14ac:dyDescent="0.2">
      <c r="A1404" s="175" t="s">
        <v>392</v>
      </c>
      <c r="B1404" s="164" t="s">
        <v>226</v>
      </c>
      <c r="C1404" s="165" t="s">
        <v>356</v>
      </c>
      <c r="D1404" s="157"/>
      <c r="E1404" s="158"/>
      <c r="F1404" s="158"/>
      <c r="G1404" s="158"/>
      <c r="H1404" s="181" t="str">
        <f t="shared" ref="H1404:H1467" si="154">IF((E1404+G1404)&lt;&gt;0,G1404/(E1404+G1404),"")</f>
        <v/>
      </c>
      <c r="I1404" s="221">
        <v>6</v>
      </c>
      <c r="J1404" s="131">
        <v>3</v>
      </c>
      <c r="K1404" s="131">
        <v>1</v>
      </c>
      <c r="L1404" s="167">
        <f t="shared" ref="L1404:L1467" si="155">IF(J1404&lt;&gt;0,K1404/J1404,"")</f>
        <v>0.33333333333333331</v>
      </c>
      <c r="M1404" s="222">
        <v>0</v>
      </c>
      <c r="N1404" s="131">
        <v>3</v>
      </c>
      <c r="O1404" s="184">
        <f t="shared" ref="O1404:O1467" si="156">IF((J1404+M1404+N1404)&lt;&gt;0,N1404/(J1404+M1404+N1404),"")</f>
        <v>0.5</v>
      </c>
      <c r="P1404" s="159">
        <f t="shared" ref="P1404:P1467" si="157">IF(SUM(D1404,I1404)&gt;0,SUM(D1404,I1404),"")</f>
        <v>6</v>
      </c>
      <c r="Q1404" s="160">
        <f t="shared" ref="Q1404:Q1467" si="158">IF(SUM(E1404,J1404, M1404)&gt;0,SUM(E1404,J1404, M1404),"")</f>
        <v>3</v>
      </c>
      <c r="R1404" s="160">
        <f t="shared" ref="R1404:R1467" si="159">IF(SUM(G1404,N1404)&gt;0,SUM(G1404,N1404),"")</f>
        <v>3</v>
      </c>
      <c r="S1404" s="176">
        <f t="shared" ref="S1404:S1467" si="160">IFERROR(IF((Q1404+R1404)&lt;&gt;0,R1404/(Q1404+R1404),""),"")</f>
        <v>0.5</v>
      </c>
      <c r="T1404" s="227"/>
    </row>
    <row r="1405" spans="1:20" x14ac:dyDescent="0.2">
      <c r="A1405" s="175" t="s">
        <v>425</v>
      </c>
      <c r="B1405" s="164" t="s">
        <v>6</v>
      </c>
      <c r="C1405" s="165" t="s">
        <v>7</v>
      </c>
      <c r="D1405" s="157">
        <v>0</v>
      </c>
      <c r="E1405" s="158">
        <v>0</v>
      </c>
      <c r="F1405" s="158">
        <v>0</v>
      </c>
      <c r="G1405" s="158">
        <v>0</v>
      </c>
      <c r="H1405" s="181" t="str">
        <f t="shared" si="154"/>
        <v/>
      </c>
      <c r="I1405" s="221">
        <v>3</v>
      </c>
      <c r="J1405" s="131">
        <v>3</v>
      </c>
      <c r="K1405" s="131">
        <v>0</v>
      </c>
      <c r="L1405" s="167">
        <f t="shared" si="155"/>
        <v>0</v>
      </c>
      <c r="M1405" s="222">
        <v>0</v>
      </c>
      <c r="N1405" s="131">
        <v>0</v>
      </c>
      <c r="O1405" s="184">
        <f t="shared" si="156"/>
        <v>0</v>
      </c>
      <c r="P1405" s="159">
        <f t="shared" si="157"/>
        <v>3</v>
      </c>
      <c r="Q1405" s="160">
        <f t="shared" si="158"/>
        <v>3</v>
      </c>
      <c r="R1405" s="160" t="str">
        <f t="shared" si="159"/>
        <v/>
      </c>
      <c r="S1405" s="176" t="str">
        <f t="shared" si="160"/>
        <v/>
      </c>
      <c r="T1405" s="227"/>
    </row>
    <row r="1406" spans="1:20" x14ac:dyDescent="0.2">
      <c r="A1406" s="175" t="s">
        <v>425</v>
      </c>
      <c r="B1406" s="164" t="s">
        <v>308</v>
      </c>
      <c r="C1406" s="165" t="s">
        <v>309</v>
      </c>
      <c r="D1406" s="157">
        <v>0</v>
      </c>
      <c r="E1406" s="158">
        <v>0</v>
      </c>
      <c r="F1406" s="158">
        <v>0</v>
      </c>
      <c r="G1406" s="158">
        <v>0</v>
      </c>
      <c r="H1406" s="181" t="str">
        <f t="shared" si="154"/>
        <v/>
      </c>
      <c r="I1406" s="221">
        <v>385</v>
      </c>
      <c r="J1406" s="131">
        <v>368</v>
      </c>
      <c r="K1406" s="131">
        <v>82</v>
      </c>
      <c r="L1406" s="167">
        <f t="shared" si="155"/>
        <v>0.22282608695652173</v>
      </c>
      <c r="M1406" s="222">
        <v>0</v>
      </c>
      <c r="N1406" s="131">
        <v>11</v>
      </c>
      <c r="O1406" s="184">
        <f t="shared" si="156"/>
        <v>2.9023746701846966E-2</v>
      </c>
      <c r="P1406" s="159">
        <f t="shared" si="157"/>
        <v>385</v>
      </c>
      <c r="Q1406" s="160">
        <f t="shared" si="158"/>
        <v>368</v>
      </c>
      <c r="R1406" s="160">
        <f t="shared" si="159"/>
        <v>11</v>
      </c>
      <c r="S1406" s="176">
        <f t="shared" si="160"/>
        <v>2.9023746701846966E-2</v>
      </c>
      <c r="T1406" s="227"/>
    </row>
    <row r="1407" spans="1:20" x14ac:dyDescent="0.2">
      <c r="A1407" s="175" t="s">
        <v>425</v>
      </c>
      <c r="B1407" s="164" t="s">
        <v>8</v>
      </c>
      <c r="C1407" s="165" t="s">
        <v>10</v>
      </c>
      <c r="D1407" s="157">
        <v>0</v>
      </c>
      <c r="E1407" s="158">
        <v>0</v>
      </c>
      <c r="F1407" s="158">
        <v>0</v>
      </c>
      <c r="G1407" s="158">
        <v>0</v>
      </c>
      <c r="H1407" s="181" t="str">
        <f t="shared" si="154"/>
        <v/>
      </c>
      <c r="I1407" s="221">
        <v>23</v>
      </c>
      <c r="J1407" s="131">
        <v>22</v>
      </c>
      <c r="K1407" s="131">
        <v>10</v>
      </c>
      <c r="L1407" s="167">
        <f t="shared" si="155"/>
        <v>0.45454545454545453</v>
      </c>
      <c r="M1407" s="222">
        <v>0</v>
      </c>
      <c r="N1407" s="131">
        <v>0</v>
      </c>
      <c r="O1407" s="184">
        <f t="shared" si="156"/>
        <v>0</v>
      </c>
      <c r="P1407" s="159">
        <f t="shared" si="157"/>
        <v>23</v>
      </c>
      <c r="Q1407" s="160">
        <f t="shared" si="158"/>
        <v>22</v>
      </c>
      <c r="R1407" s="160" t="str">
        <f t="shared" si="159"/>
        <v/>
      </c>
      <c r="S1407" s="176" t="str">
        <f t="shared" si="160"/>
        <v/>
      </c>
      <c r="T1407" s="227"/>
    </row>
    <row r="1408" spans="1:20" x14ac:dyDescent="0.2">
      <c r="A1408" s="175" t="s">
        <v>425</v>
      </c>
      <c r="B1408" s="164" t="s">
        <v>11</v>
      </c>
      <c r="C1408" s="165" t="s">
        <v>12</v>
      </c>
      <c r="D1408" s="157">
        <v>0</v>
      </c>
      <c r="E1408" s="158">
        <v>0</v>
      </c>
      <c r="F1408" s="158">
        <v>0</v>
      </c>
      <c r="G1408" s="158">
        <v>0</v>
      </c>
      <c r="H1408" s="181" t="str">
        <f t="shared" si="154"/>
        <v/>
      </c>
      <c r="I1408" s="221">
        <v>6</v>
      </c>
      <c r="J1408" s="131">
        <v>5</v>
      </c>
      <c r="K1408" s="131">
        <v>0</v>
      </c>
      <c r="L1408" s="167">
        <f t="shared" si="155"/>
        <v>0</v>
      </c>
      <c r="M1408" s="222">
        <v>0</v>
      </c>
      <c r="N1408" s="131">
        <v>0</v>
      </c>
      <c r="O1408" s="184">
        <f t="shared" si="156"/>
        <v>0</v>
      </c>
      <c r="P1408" s="159">
        <f t="shared" si="157"/>
        <v>6</v>
      </c>
      <c r="Q1408" s="160">
        <f t="shared" si="158"/>
        <v>5</v>
      </c>
      <c r="R1408" s="160" t="str">
        <f t="shared" si="159"/>
        <v/>
      </c>
      <c r="S1408" s="176" t="str">
        <f t="shared" si="160"/>
        <v/>
      </c>
      <c r="T1408" s="227"/>
    </row>
    <row r="1409" spans="1:20" x14ac:dyDescent="0.2">
      <c r="A1409" s="175" t="s">
        <v>425</v>
      </c>
      <c r="B1409" s="164" t="s">
        <v>13</v>
      </c>
      <c r="C1409" s="165" t="s">
        <v>14</v>
      </c>
      <c r="D1409" s="157">
        <v>0</v>
      </c>
      <c r="E1409" s="158">
        <v>0</v>
      </c>
      <c r="F1409" s="158">
        <v>0</v>
      </c>
      <c r="G1409" s="158">
        <v>0</v>
      </c>
      <c r="H1409" s="181" t="str">
        <f t="shared" si="154"/>
        <v/>
      </c>
      <c r="I1409" s="221">
        <v>590</v>
      </c>
      <c r="J1409" s="131">
        <v>574</v>
      </c>
      <c r="K1409" s="131">
        <v>456</v>
      </c>
      <c r="L1409" s="167">
        <f t="shared" si="155"/>
        <v>0.79442508710801396</v>
      </c>
      <c r="M1409" s="222">
        <v>0</v>
      </c>
      <c r="N1409" s="131">
        <v>6</v>
      </c>
      <c r="O1409" s="184">
        <f t="shared" si="156"/>
        <v>1.0344827586206896E-2</v>
      </c>
      <c r="P1409" s="159">
        <f t="shared" si="157"/>
        <v>590</v>
      </c>
      <c r="Q1409" s="160">
        <f t="shared" si="158"/>
        <v>574</v>
      </c>
      <c r="R1409" s="160">
        <f t="shared" si="159"/>
        <v>6</v>
      </c>
      <c r="S1409" s="176">
        <f t="shared" si="160"/>
        <v>1.0344827586206896E-2</v>
      </c>
      <c r="T1409" s="227"/>
    </row>
    <row r="1410" spans="1:20" x14ac:dyDescent="0.2">
      <c r="A1410" s="175" t="s">
        <v>425</v>
      </c>
      <c r="B1410" s="164" t="s">
        <v>17</v>
      </c>
      <c r="C1410" s="165" t="s">
        <v>18</v>
      </c>
      <c r="D1410" s="157">
        <v>0</v>
      </c>
      <c r="E1410" s="158">
        <v>0</v>
      </c>
      <c r="F1410" s="158">
        <v>0</v>
      </c>
      <c r="G1410" s="158">
        <v>0</v>
      </c>
      <c r="H1410" s="181" t="str">
        <f t="shared" si="154"/>
        <v/>
      </c>
      <c r="I1410" s="221">
        <v>944</v>
      </c>
      <c r="J1410" s="131">
        <v>931</v>
      </c>
      <c r="K1410" s="131">
        <v>499</v>
      </c>
      <c r="L1410" s="167">
        <f t="shared" si="155"/>
        <v>0.53598281417830285</v>
      </c>
      <c r="M1410" s="222">
        <v>0</v>
      </c>
      <c r="N1410" s="131">
        <v>11</v>
      </c>
      <c r="O1410" s="184">
        <f t="shared" si="156"/>
        <v>1.167728237791932E-2</v>
      </c>
      <c r="P1410" s="159">
        <f t="shared" si="157"/>
        <v>944</v>
      </c>
      <c r="Q1410" s="160">
        <f t="shared" si="158"/>
        <v>931</v>
      </c>
      <c r="R1410" s="160">
        <f t="shared" si="159"/>
        <v>11</v>
      </c>
      <c r="S1410" s="176">
        <f t="shared" si="160"/>
        <v>1.167728237791932E-2</v>
      </c>
      <c r="T1410" s="227"/>
    </row>
    <row r="1411" spans="1:20" ht="29" x14ac:dyDescent="0.2">
      <c r="A1411" s="175" t="s">
        <v>425</v>
      </c>
      <c r="B1411" s="164" t="s">
        <v>24</v>
      </c>
      <c r="C1411" s="165" t="s">
        <v>25</v>
      </c>
      <c r="D1411" s="157">
        <v>0</v>
      </c>
      <c r="E1411" s="158">
        <v>0</v>
      </c>
      <c r="F1411" s="158">
        <v>0</v>
      </c>
      <c r="G1411" s="158">
        <v>0</v>
      </c>
      <c r="H1411" s="181" t="str">
        <f t="shared" si="154"/>
        <v/>
      </c>
      <c r="I1411" s="221">
        <v>2</v>
      </c>
      <c r="J1411" s="131">
        <v>2</v>
      </c>
      <c r="K1411" s="131">
        <v>2</v>
      </c>
      <c r="L1411" s="167">
        <f t="shared" si="155"/>
        <v>1</v>
      </c>
      <c r="M1411" s="222">
        <v>0</v>
      </c>
      <c r="N1411" s="131">
        <v>0</v>
      </c>
      <c r="O1411" s="184">
        <f t="shared" si="156"/>
        <v>0</v>
      </c>
      <c r="P1411" s="159">
        <f t="shared" si="157"/>
        <v>2</v>
      </c>
      <c r="Q1411" s="160">
        <f t="shared" si="158"/>
        <v>2</v>
      </c>
      <c r="R1411" s="160" t="str">
        <f t="shared" si="159"/>
        <v/>
      </c>
      <c r="S1411" s="176" t="str">
        <f t="shared" si="160"/>
        <v/>
      </c>
      <c r="T1411" s="227"/>
    </row>
    <row r="1412" spans="1:20" x14ac:dyDescent="0.2">
      <c r="A1412" s="175" t="s">
        <v>425</v>
      </c>
      <c r="B1412" s="164" t="s">
        <v>26</v>
      </c>
      <c r="C1412" s="165" t="s">
        <v>27</v>
      </c>
      <c r="D1412" s="157">
        <v>0</v>
      </c>
      <c r="E1412" s="158">
        <v>0</v>
      </c>
      <c r="F1412" s="158">
        <v>0</v>
      </c>
      <c r="G1412" s="158">
        <v>0</v>
      </c>
      <c r="H1412" s="181" t="str">
        <f t="shared" si="154"/>
        <v/>
      </c>
      <c r="I1412" s="221">
        <v>3</v>
      </c>
      <c r="J1412" s="131">
        <v>3</v>
      </c>
      <c r="K1412" s="131">
        <v>0</v>
      </c>
      <c r="L1412" s="167">
        <f t="shared" si="155"/>
        <v>0</v>
      </c>
      <c r="M1412" s="222">
        <v>0</v>
      </c>
      <c r="N1412" s="131">
        <v>0</v>
      </c>
      <c r="O1412" s="184">
        <f t="shared" si="156"/>
        <v>0</v>
      </c>
      <c r="P1412" s="159">
        <f t="shared" si="157"/>
        <v>3</v>
      </c>
      <c r="Q1412" s="160">
        <f t="shared" si="158"/>
        <v>3</v>
      </c>
      <c r="R1412" s="160" t="str">
        <f t="shared" si="159"/>
        <v/>
      </c>
      <c r="S1412" s="176" t="str">
        <f t="shared" si="160"/>
        <v/>
      </c>
      <c r="T1412" s="227"/>
    </row>
    <row r="1413" spans="1:20" x14ac:dyDescent="0.2">
      <c r="A1413" s="175" t="s">
        <v>425</v>
      </c>
      <c r="B1413" s="164" t="s">
        <v>30</v>
      </c>
      <c r="C1413" s="165" t="s">
        <v>31</v>
      </c>
      <c r="D1413" s="157">
        <v>0</v>
      </c>
      <c r="E1413" s="158">
        <v>0</v>
      </c>
      <c r="F1413" s="158">
        <v>0</v>
      </c>
      <c r="G1413" s="158">
        <v>0</v>
      </c>
      <c r="H1413" s="181" t="str">
        <f t="shared" si="154"/>
        <v/>
      </c>
      <c r="I1413" s="221">
        <v>22</v>
      </c>
      <c r="J1413" s="131">
        <v>22</v>
      </c>
      <c r="K1413" s="131">
        <v>10</v>
      </c>
      <c r="L1413" s="167">
        <f t="shared" si="155"/>
        <v>0.45454545454545453</v>
      </c>
      <c r="M1413" s="222">
        <v>0</v>
      </c>
      <c r="N1413" s="131">
        <v>0</v>
      </c>
      <c r="O1413" s="184">
        <f t="shared" si="156"/>
        <v>0</v>
      </c>
      <c r="P1413" s="159">
        <f t="shared" si="157"/>
        <v>22</v>
      </c>
      <c r="Q1413" s="160">
        <f t="shared" si="158"/>
        <v>22</v>
      </c>
      <c r="R1413" s="160" t="str">
        <f t="shared" si="159"/>
        <v/>
      </c>
      <c r="S1413" s="176" t="str">
        <f t="shared" si="160"/>
        <v/>
      </c>
      <c r="T1413" s="227"/>
    </row>
    <row r="1414" spans="1:20" x14ac:dyDescent="0.2">
      <c r="A1414" s="175" t="s">
        <v>425</v>
      </c>
      <c r="B1414" s="164" t="s">
        <v>33</v>
      </c>
      <c r="C1414" s="165" t="s">
        <v>34</v>
      </c>
      <c r="D1414" s="157">
        <v>0</v>
      </c>
      <c r="E1414" s="158">
        <v>0</v>
      </c>
      <c r="F1414" s="158">
        <v>0</v>
      </c>
      <c r="G1414" s="158">
        <v>0</v>
      </c>
      <c r="H1414" s="181" t="str">
        <f t="shared" si="154"/>
        <v/>
      </c>
      <c r="I1414" s="221">
        <v>40</v>
      </c>
      <c r="J1414" s="131">
        <v>38</v>
      </c>
      <c r="K1414" s="131">
        <v>14</v>
      </c>
      <c r="L1414" s="167">
        <f t="shared" si="155"/>
        <v>0.36842105263157893</v>
      </c>
      <c r="M1414" s="222">
        <v>2</v>
      </c>
      <c r="N1414" s="131">
        <v>1</v>
      </c>
      <c r="O1414" s="184">
        <f t="shared" si="156"/>
        <v>2.4390243902439025E-2</v>
      </c>
      <c r="P1414" s="159">
        <f t="shared" si="157"/>
        <v>40</v>
      </c>
      <c r="Q1414" s="160">
        <f t="shared" si="158"/>
        <v>40</v>
      </c>
      <c r="R1414" s="160">
        <f t="shared" si="159"/>
        <v>1</v>
      </c>
      <c r="S1414" s="176">
        <f t="shared" si="160"/>
        <v>2.4390243902439025E-2</v>
      </c>
      <c r="T1414" s="227"/>
    </row>
    <row r="1415" spans="1:20" x14ac:dyDescent="0.2">
      <c r="A1415" s="175" t="s">
        <v>425</v>
      </c>
      <c r="B1415" s="164" t="s">
        <v>40</v>
      </c>
      <c r="C1415" s="165" t="s">
        <v>41</v>
      </c>
      <c r="D1415" s="157">
        <v>0</v>
      </c>
      <c r="E1415" s="158">
        <v>0</v>
      </c>
      <c r="F1415" s="158">
        <v>0</v>
      </c>
      <c r="G1415" s="158">
        <v>0</v>
      </c>
      <c r="H1415" s="181" t="str">
        <f t="shared" si="154"/>
        <v/>
      </c>
      <c r="I1415" s="221">
        <v>374</v>
      </c>
      <c r="J1415" s="131">
        <v>336</v>
      </c>
      <c r="K1415" s="131">
        <v>17</v>
      </c>
      <c r="L1415" s="167">
        <f t="shared" si="155"/>
        <v>5.0595238095238096E-2</v>
      </c>
      <c r="M1415" s="222">
        <v>1</v>
      </c>
      <c r="N1415" s="131">
        <v>9</v>
      </c>
      <c r="O1415" s="184">
        <f t="shared" si="156"/>
        <v>2.6011560693641619E-2</v>
      </c>
      <c r="P1415" s="159">
        <f t="shared" si="157"/>
        <v>374</v>
      </c>
      <c r="Q1415" s="160">
        <f t="shared" si="158"/>
        <v>337</v>
      </c>
      <c r="R1415" s="160">
        <f t="shared" si="159"/>
        <v>9</v>
      </c>
      <c r="S1415" s="176">
        <f t="shared" si="160"/>
        <v>2.6011560693641619E-2</v>
      </c>
      <c r="T1415" s="227"/>
    </row>
    <row r="1416" spans="1:20" x14ac:dyDescent="0.2">
      <c r="A1416" s="175" t="s">
        <v>425</v>
      </c>
      <c r="B1416" s="164" t="s">
        <v>40</v>
      </c>
      <c r="C1416" s="165" t="s">
        <v>44</v>
      </c>
      <c r="D1416" s="157">
        <v>0</v>
      </c>
      <c r="E1416" s="158">
        <v>0</v>
      </c>
      <c r="F1416" s="158">
        <v>0</v>
      </c>
      <c r="G1416" s="158">
        <v>0</v>
      </c>
      <c r="H1416" s="181" t="str">
        <f t="shared" si="154"/>
        <v/>
      </c>
      <c r="I1416" s="221">
        <v>521</v>
      </c>
      <c r="J1416" s="131">
        <v>483</v>
      </c>
      <c r="K1416" s="131">
        <v>17</v>
      </c>
      <c r="L1416" s="167">
        <f t="shared" si="155"/>
        <v>3.5196687370600416E-2</v>
      </c>
      <c r="M1416" s="222">
        <v>0</v>
      </c>
      <c r="N1416" s="131">
        <v>37</v>
      </c>
      <c r="O1416" s="184">
        <f t="shared" si="156"/>
        <v>7.1153846153846151E-2</v>
      </c>
      <c r="P1416" s="159">
        <f t="shared" si="157"/>
        <v>521</v>
      </c>
      <c r="Q1416" s="160">
        <f t="shared" si="158"/>
        <v>483</v>
      </c>
      <c r="R1416" s="160">
        <f t="shared" si="159"/>
        <v>37</v>
      </c>
      <c r="S1416" s="176">
        <f t="shared" si="160"/>
        <v>7.1153846153846151E-2</v>
      </c>
      <c r="T1416" s="227"/>
    </row>
    <row r="1417" spans="1:20" x14ac:dyDescent="0.2">
      <c r="A1417" s="175" t="s">
        <v>425</v>
      </c>
      <c r="B1417" s="164" t="s">
        <v>53</v>
      </c>
      <c r="C1417" s="165" t="s">
        <v>54</v>
      </c>
      <c r="D1417" s="157">
        <v>0</v>
      </c>
      <c r="E1417" s="158">
        <v>0</v>
      </c>
      <c r="F1417" s="158">
        <v>0</v>
      </c>
      <c r="G1417" s="158">
        <v>0</v>
      </c>
      <c r="H1417" s="181" t="str">
        <f t="shared" si="154"/>
        <v/>
      </c>
      <c r="I1417" s="221">
        <v>128</v>
      </c>
      <c r="J1417" s="131">
        <v>128</v>
      </c>
      <c r="K1417" s="131">
        <v>25</v>
      </c>
      <c r="L1417" s="167">
        <f t="shared" si="155"/>
        <v>0.1953125</v>
      </c>
      <c r="M1417" s="222">
        <v>0</v>
      </c>
      <c r="N1417" s="131">
        <v>0</v>
      </c>
      <c r="O1417" s="184">
        <f t="shared" si="156"/>
        <v>0</v>
      </c>
      <c r="P1417" s="159">
        <f t="shared" si="157"/>
        <v>128</v>
      </c>
      <c r="Q1417" s="160">
        <f t="shared" si="158"/>
        <v>128</v>
      </c>
      <c r="R1417" s="160" t="str">
        <f t="shared" si="159"/>
        <v/>
      </c>
      <c r="S1417" s="176" t="str">
        <f t="shared" si="160"/>
        <v/>
      </c>
      <c r="T1417" s="227"/>
    </row>
    <row r="1418" spans="1:20" x14ac:dyDescent="0.2">
      <c r="A1418" s="175" t="s">
        <v>425</v>
      </c>
      <c r="B1418" s="164" t="s">
        <v>55</v>
      </c>
      <c r="C1418" s="165" t="s">
        <v>56</v>
      </c>
      <c r="D1418" s="157">
        <v>0</v>
      </c>
      <c r="E1418" s="158">
        <v>0</v>
      </c>
      <c r="F1418" s="158">
        <v>0</v>
      </c>
      <c r="G1418" s="158">
        <v>0</v>
      </c>
      <c r="H1418" s="181" t="str">
        <f t="shared" si="154"/>
        <v/>
      </c>
      <c r="I1418" s="221">
        <v>551</v>
      </c>
      <c r="J1418" s="131">
        <v>504</v>
      </c>
      <c r="K1418" s="131">
        <v>185</v>
      </c>
      <c r="L1418" s="167">
        <f t="shared" si="155"/>
        <v>0.36706349206349204</v>
      </c>
      <c r="M1418" s="222">
        <v>5</v>
      </c>
      <c r="N1418" s="131">
        <v>38</v>
      </c>
      <c r="O1418" s="184">
        <f t="shared" si="156"/>
        <v>6.9469835466179158E-2</v>
      </c>
      <c r="P1418" s="159">
        <f t="shared" si="157"/>
        <v>551</v>
      </c>
      <c r="Q1418" s="160">
        <f t="shared" si="158"/>
        <v>509</v>
      </c>
      <c r="R1418" s="160">
        <f t="shared" si="159"/>
        <v>38</v>
      </c>
      <c r="S1418" s="176">
        <f t="shared" si="160"/>
        <v>6.9469835466179158E-2</v>
      </c>
      <c r="T1418" s="227"/>
    </row>
    <row r="1419" spans="1:20" x14ac:dyDescent="0.2">
      <c r="A1419" s="175" t="s">
        <v>425</v>
      </c>
      <c r="B1419" s="164" t="s">
        <v>63</v>
      </c>
      <c r="C1419" s="165" t="s">
        <v>64</v>
      </c>
      <c r="D1419" s="157">
        <v>0</v>
      </c>
      <c r="E1419" s="158">
        <v>0</v>
      </c>
      <c r="F1419" s="158">
        <v>0</v>
      </c>
      <c r="G1419" s="158">
        <v>0</v>
      </c>
      <c r="H1419" s="181" t="str">
        <f t="shared" si="154"/>
        <v/>
      </c>
      <c r="I1419" s="221">
        <v>1012</v>
      </c>
      <c r="J1419" s="131">
        <v>524</v>
      </c>
      <c r="K1419" s="131">
        <v>112</v>
      </c>
      <c r="L1419" s="167">
        <f t="shared" si="155"/>
        <v>0.21374045801526717</v>
      </c>
      <c r="M1419" s="222">
        <v>0</v>
      </c>
      <c r="N1419" s="131">
        <v>509</v>
      </c>
      <c r="O1419" s="184">
        <f t="shared" si="156"/>
        <v>0.49273959341723139</v>
      </c>
      <c r="P1419" s="159">
        <f t="shared" si="157"/>
        <v>1012</v>
      </c>
      <c r="Q1419" s="160">
        <f t="shared" si="158"/>
        <v>524</v>
      </c>
      <c r="R1419" s="160">
        <f t="shared" si="159"/>
        <v>509</v>
      </c>
      <c r="S1419" s="176">
        <f t="shared" si="160"/>
        <v>0.49273959341723139</v>
      </c>
      <c r="T1419" s="227"/>
    </row>
    <row r="1420" spans="1:20" x14ac:dyDescent="0.2">
      <c r="A1420" s="175" t="s">
        <v>425</v>
      </c>
      <c r="B1420" s="164" t="s">
        <v>72</v>
      </c>
      <c r="C1420" s="165" t="s">
        <v>244</v>
      </c>
      <c r="D1420" s="157">
        <v>0</v>
      </c>
      <c r="E1420" s="158">
        <v>0</v>
      </c>
      <c r="F1420" s="158">
        <v>0</v>
      </c>
      <c r="G1420" s="158">
        <v>0</v>
      </c>
      <c r="H1420" s="181" t="str">
        <f t="shared" si="154"/>
        <v/>
      </c>
      <c r="I1420" s="221">
        <v>1</v>
      </c>
      <c r="J1420" s="131">
        <v>1</v>
      </c>
      <c r="K1420" s="131">
        <v>1</v>
      </c>
      <c r="L1420" s="167">
        <f t="shared" si="155"/>
        <v>1</v>
      </c>
      <c r="M1420" s="222">
        <v>0</v>
      </c>
      <c r="N1420" s="131">
        <v>0</v>
      </c>
      <c r="O1420" s="184">
        <f t="shared" si="156"/>
        <v>0</v>
      </c>
      <c r="P1420" s="159">
        <f t="shared" si="157"/>
        <v>1</v>
      </c>
      <c r="Q1420" s="160">
        <f t="shared" si="158"/>
        <v>1</v>
      </c>
      <c r="R1420" s="160" t="str">
        <f t="shared" si="159"/>
        <v/>
      </c>
      <c r="S1420" s="176" t="str">
        <f t="shared" si="160"/>
        <v/>
      </c>
      <c r="T1420" s="227"/>
    </row>
    <row r="1421" spans="1:20" x14ac:dyDescent="0.2">
      <c r="A1421" s="175" t="s">
        <v>425</v>
      </c>
      <c r="B1421" s="164" t="s">
        <v>90</v>
      </c>
      <c r="C1421" s="165" t="s">
        <v>91</v>
      </c>
      <c r="D1421" s="157">
        <v>0</v>
      </c>
      <c r="E1421" s="158">
        <v>0</v>
      </c>
      <c r="F1421" s="158">
        <v>0</v>
      </c>
      <c r="G1421" s="158">
        <v>0</v>
      </c>
      <c r="H1421" s="181" t="str">
        <f t="shared" si="154"/>
        <v/>
      </c>
      <c r="I1421" s="221">
        <v>1332</v>
      </c>
      <c r="J1421" s="131">
        <v>1135</v>
      </c>
      <c r="K1421" s="131">
        <v>347</v>
      </c>
      <c r="L1421" s="167">
        <f t="shared" si="155"/>
        <v>0.30572687224669604</v>
      </c>
      <c r="M1421" s="222">
        <v>3</v>
      </c>
      <c r="N1421" s="131">
        <v>196</v>
      </c>
      <c r="O1421" s="184">
        <f t="shared" si="156"/>
        <v>0.14692653673163419</v>
      </c>
      <c r="P1421" s="159">
        <f t="shared" si="157"/>
        <v>1332</v>
      </c>
      <c r="Q1421" s="160">
        <f t="shared" si="158"/>
        <v>1138</v>
      </c>
      <c r="R1421" s="160">
        <f t="shared" si="159"/>
        <v>196</v>
      </c>
      <c r="S1421" s="176">
        <f t="shared" si="160"/>
        <v>0.14692653673163419</v>
      </c>
      <c r="T1421" s="227"/>
    </row>
    <row r="1422" spans="1:20" x14ac:dyDescent="0.2">
      <c r="A1422" s="175" t="s">
        <v>425</v>
      </c>
      <c r="B1422" s="164" t="s">
        <v>96</v>
      </c>
      <c r="C1422" s="165" t="s">
        <v>97</v>
      </c>
      <c r="D1422" s="157">
        <v>0</v>
      </c>
      <c r="E1422" s="158">
        <v>0</v>
      </c>
      <c r="F1422" s="158">
        <v>0</v>
      </c>
      <c r="G1422" s="158">
        <v>0</v>
      </c>
      <c r="H1422" s="181" t="str">
        <f t="shared" si="154"/>
        <v/>
      </c>
      <c r="I1422" s="221">
        <v>229</v>
      </c>
      <c r="J1422" s="131">
        <v>224</v>
      </c>
      <c r="K1422" s="131">
        <v>86</v>
      </c>
      <c r="L1422" s="167">
        <f t="shared" si="155"/>
        <v>0.38392857142857145</v>
      </c>
      <c r="M1422" s="222">
        <v>0</v>
      </c>
      <c r="N1422" s="131">
        <v>5</v>
      </c>
      <c r="O1422" s="184">
        <f t="shared" si="156"/>
        <v>2.1834061135371178E-2</v>
      </c>
      <c r="P1422" s="159">
        <f t="shared" si="157"/>
        <v>229</v>
      </c>
      <c r="Q1422" s="160">
        <f t="shared" si="158"/>
        <v>224</v>
      </c>
      <c r="R1422" s="160">
        <f t="shared" si="159"/>
        <v>5</v>
      </c>
      <c r="S1422" s="176">
        <f t="shared" si="160"/>
        <v>2.1834061135371178E-2</v>
      </c>
      <c r="T1422" s="227"/>
    </row>
    <row r="1423" spans="1:20" x14ac:dyDescent="0.2">
      <c r="A1423" s="175" t="s">
        <v>425</v>
      </c>
      <c r="B1423" s="164" t="s">
        <v>521</v>
      </c>
      <c r="C1423" s="165" t="s">
        <v>98</v>
      </c>
      <c r="D1423" s="157">
        <v>0</v>
      </c>
      <c r="E1423" s="158">
        <v>0</v>
      </c>
      <c r="F1423" s="158">
        <v>0</v>
      </c>
      <c r="G1423" s="158">
        <v>0</v>
      </c>
      <c r="H1423" s="181" t="str">
        <f t="shared" si="154"/>
        <v/>
      </c>
      <c r="I1423" s="221">
        <v>77</v>
      </c>
      <c r="J1423" s="131">
        <v>71</v>
      </c>
      <c r="K1423" s="131">
        <v>13</v>
      </c>
      <c r="L1423" s="167">
        <f t="shared" si="155"/>
        <v>0.18309859154929578</v>
      </c>
      <c r="M1423" s="222">
        <v>0</v>
      </c>
      <c r="N1423" s="131">
        <v>6</v>
      </c>
      <c r="O1423" s="184">
        <f t="shared" si="156"/>
        <v>7.792207792207792E-2</v>
      </c>
      <c r="P1423" s="159">
        <f t="shared" si="157"/>
        <v>77</v>
      </c>
      <c r="Q1423" s="160">
        <f t="shared" si="158"/>
        <v>71</v>
      </c>
      <c r="R1423" s="160">
        <f t="shared" si="159"/>
        <v>6</v>
      </c>
      <c r="S1423" s="176">
        <f t="shared" si="160"/>
        <v>7.792207792207792E-2</v>
      </c>
      <c r="T1423" s="227"/>
    </row>
    <row r="1424" spans="1:20" x14ac:dyDescent="0.2">
      <c r="A1424" s="175" t="s">
        <v>425</v>
      </c>
      <c r="B1424" s="164" t="s">
        <v>101</v>
      </c>
      <c r="C1424" s="165" t="s">
        <v>102</v>
      </c>
      <c r="D1424" s="157">
        <v>0</v>
      </c>
      <c r="E1424" s="158">
        <v>0</v>
      </c>
      <c r="F1424" s="158">
        <v>0</v>
      </c>
      <c r="G1424" s="158">
        <v>0</v>
      </c>
      <c r="H1424" s="181" t="str">
        <f t="shared" si="154"/>
        <v/>
      </c>
      <c r="I1424" s="221">
        <v>122</v>
      </c>
      <c r="J1424" s="131">
        <v>118</v>
      </c>
      <c r="K1424" s="131">
        <v>55</v>
      </c>
      <c r="L1424" s="167">
        <f t="shared" si="155"/>
        <v>0.46610169491525422</v>
      </c>
      <c r="M1424" s="222">
        <v>1</v>
      </c>
      <c r="N1424" s="131">
        <v>3</v>
      </c>
      <c r="O1424" s="184">
        <f t="shared" si="156"/>
        <v>2.4590163934426229E-2</v>
      </c>
      <c r="P1424" s="159">
        <f t="shared" si="157"/>
        <v>122</v>
      </c>
      <c r="Q1424" s="160">
        <f t="shared" si="158"/>
        <v>119</v>
      </c>
      <c r="R1424" s="160">
        <f t="shared" si="159"/>
        <v>3</v>
      </c>
      <c r="S1424" s="176">
        <f t="shared" si="160"/>
        <v>2.4590163934426229E-2</v>
      </c>
      <c r="T1424" s="227"/>
    </row>
    <row r="1425" spans="1:20" x14ac:dyDescent="0.2">
      <c r="A1425" s="175" t="s">
        <v>425</v>
      </c>
      <c r="B1425" s="164" t="s">
        <v>103</v>
      </c>
      <c r="C1425" s="165" t="s">
        <v>104</v>
      </c>
      <c r="D1425" s="157">
        <v>0</v>
      </c>
      <c r="E1425" s="158">
        <v>0</v>
      </c>
      <c r="F1425" s="158">
        <v>0</v>
      </c>
      <c r="G1425" s="158">
        <v>0</v>
      </c>
      <c r="H1425" s="181" t="str">
        <f t="shared" si="154"/>
        <v/>
      </c>
      <c r="I1425" s="221">
        <v>71</v>
      </c>
      <c r="J1425" s="131">
        <v>68</v>
      </c>
      <c r="K1425" s="131">
        <v>29</v>
      </c>
      <c r="L1425" s="167">
        <f t="shared" si="155"/>
        <v>0.4264705882352941</v>
      </c>
      <c r="M1425" s="222">
        <v>0</v>
      </c>
      <c r="N1425" s="131">
        <v>2</v>
      </c>
      <c r="O1425" s="184">
        <f t="shared" si="156"/>
        <v>2.8571428571428571E-2</v>
      </c>
      <c r="P1425" s="159">
        <f t="shared" si="157"/>
        <v>71</v>
      </c>
      <c r="Q1425" s="160">
        <f t="shared" si="158"/>
        <v>68</v>
      </c>
      <c r="R1425" s="160">
        <f t="shared" si="159"/>
        <v>2</v>
      </c>
      <c r="S1425" s="176">
        <f t="shared" si="160"/>
        <v>2.8571428571428571E-2</v>
      </c>
      <c r="T1425" s="227"/>
    </row>
    <row r="1426" spans="1:20" x14ac:dyDescent="0.2">
      <c r="A1426" s="175" t="s">
        <v>425</v>
      </c>
      <c r="B1426" s="164" t="s">
        <v>108</v>
      </c>
      <c r="C1426" s="165" t="s">
        <v>109</v>
      </c>
      <c r="D1426" s="157">
        <v>0</v>
      </c>
      <c r="E1426" s="158">
        <v>0</v>
      </c>
      <c r="F1426" s="158">
        <v>0</v>
      </c>
      <c r="G1426" s="158">
        <v>0</v>
      </c>
      <c r="H1426" s="181" t="str">
        <f t="shared" si="154"/>
        <v/>
      </c>
      <c r="I1426" s="221">
        <v>13</v>
      </c>
      <c r="J1426" s="131">
        <v>12</v>
      </c>
      <c r="K1426" s="131">
        <v>1</v>
      </c>
      <c r="L1426" s="167">
        <f t="shared" si="155"/>
        <v>8.3333333333333329E-2</v>
      </c>
      <c r="M1426" s="222">
        <v>0</v>
      </c>
      <c r="N1426" s="131">
        <v>1</v>
      </c>
      <c r="O1426" s="184">
        <f t="shared" si="156"/>
        <v>7.6923076923076927E-2</v>
      </c>
      <c r="P1426" s="159">
        <f t="shared" si="157"/>
        <v>13</v>
      </c>
      <c r="Q1426" s="160">
        <f t="shared" si="158"/>
        <v>12</v>
      </c>
      <c r="R1426" s="160">
        <f t="shared" si="159"/>
        <v>1</v>
      </c>
      <c r="S1426" s="176">
        <f t="shared" si="160"/>
        <v>7.6923076923076927E-2</v>
      </c>
      <c r="T1426" s="227"/>
    </row>
    <row r="1427" spans="1:20" x14ac:dyDescent="0.2">
      <c r="A1427" s="175" t="s">
        <v>425</v>
      </c>
      <c r="B1427" s="164" t="s">
        <v>112</v>
      </c>
      <c r="C1427" s="165" t="s">
        <v>538</v>
      </c>
      <c r="D1427" s="157">
        <v>0</v>
      </c>
      <c r="E1427" s="158">
        <v>0</v>
      </c>
      <c r="F1427" s="158">
        <v>0</v>
      </c>
      <c r="G1427" s="158">
        <v>0</v>
      </c>
      <c r="H1427" s="181" t="str">
        <f t="shared" si="154"/>
        <v/>
      </c>
      <c r="I1427" s="221">
        <v>514</v>
      </c>
      <c r="J1427" s="131">
        <v>493</v>
      </c>
      <c r="K1427" s="131">
        <v>203</v>
      </c>
      <c r="L1427" s="167">
        <f t="shared" si="155"/>
        <v>0.41176470588235292</v>
      </c>
      <c r="M1427" s="222">
        <v>1</v>
      </c>
      <c r="N1427" s="131">
        <v>13</v>
      </c>
      <c r="O1427" s="184">
        <f t="shared" si="156"/>
        <v>2.564102564102564E-2</v>
      </c>
      <c r="P1427" s="159">
        <f t="shared" si="157"/>
        <v>514</v>
      </c>
      <c r="Q1427" s="160">
        <f t="shared" si="158"/>
        <v>494</v>
      </c>
      <c r="R1427" s="160">
        <f t="shared" si="159"/>
        <v>13</v>
      </c>
      <c r="S1427" s="176">
        <f t="shared" si="160"/>
        <v>2.564102564102564E-2</v>
      </c>
      <c r="T1427" s="227"/>
    </row>
    <row r="1428" spans="1:20" x14ac:dyDescent="0.2">
      <c r="A1428" s="175" t="s">
        <v>425</v>
      </c>
      <c r="B1428" s="164" t="s">
        <v>114</v>
      </c>
      <c r="C1428" s="165" t="s">
        <v>115</v>
      </c>
      <c r="D1428" s="157">
        <v>0</v>
      </c>
      <c r="E1428" s="158">
        <v>0</v>
      </c>
      <c r="F1428" s="158">
        <v>0</v>
      </c>
      <c r="G1428" s="158">
        <v>0</v>
      </c>
      <c r="H1428" s="181" t="str">
        <f t="shared" si="154"/>
        <v/>
      </c>
      <c r="I1428" s="221">
        <v>142</v>
      </c>
      <c r="J1428" s="131">
        <v>103</v>
      </c>
      <c r="K1428" s="131">
        <v>35</v>
      </c>
      <c r="L1428" s="167">
        <f t="shared" si="155"/>
        <v>0.33980582524271846</v>
      </c>
      <c r="M1428" s="222">
        <v>0</v>
      </c>
      <c r="N1428" s="131">
        <v>40</v>
      </c>
      <c r="O1428" s="184">
        <f t="shared" si="156"/>
        <v>0.27972027972027974</v>
      </c>
      <c r="P1428" s="159">
        <f t="shared" si="157"/>
        <v>142</v>
      </c>
      <c r="Q1428" s="160">
        <f t="shared" si="158"/>
        <v>103</v>
      </c>
      <c r="R1428" s="160">
        <f t="shared" si="159"/>
        <v>40</v>
      </c>
      <c r="S1428" s="176">
        <f t="shared" si="160"/>
        <v>0.27972027972027974</v>
      </c>
      <c r="T1428" s="227"/>
    </row>
    <row r="1429" spans="1:20" x14ac:dyDescent="0.2">
      <c r="A1429" s="175" t="s">
        <v>425</v>
      </c>
      <c r="B1429" s="164" t="s">
        <v>117</v>
      </c>
      <c r="C1429" s="165" t="s">
        <v>118</v>
      </c>
      <c r="D1429" s="157">
        <v>0</v>
      </c>
      <c r="E1429" s="158">
        <v>0</v>
      </c>
      <c r="F1429" s="158">
        <v>0</v>
      </c>
      <c r="G1429" s="158">
        <v>0</v>
      </c>
      <c r="H1429" s="181" t="str">
        <f t="shared" si="154"/>
        <v/>
      </c>
      <c r="I1429" s="221">
        <v>129</v>
      </c>
      <c r="J1429" s="131">
        <v>128</v>
      </c>
      <c r="K1429" s="131">
        <v>82</v>
      </c>
      <c r="L1429" s="167">
        <f t="shared" si="155"/>
        <v>0.640625</v>
      </c>
      <c r="M1429" s="222">
        <v>123</v>
      </c>
      <c r="N1429" s="131">
        <v>3</v>
      </c>
      <c r="O1429" s="184">
        <f t="shared" si="156"/>
        <v>1.1811023622047244E-2</v>
      </c>
      <c r="P1429" s="159">
        <f t="shared" si="157"/>
        <v>129</v>
      </c>
      <c r="Q1429" s="160">
        <f t="shared" si="158"/>
        <v>251</v>
      </c>
      <c r="R1429" s="160">
        <f t="shared" si="159"/>
        <v>3</v>
      </c>
      <c r="S1429" s="176">
        <f t="shared" si="160"/>
        <v>1.1811023622047244E-2</v>
      </c>
      <c r="T1429" s="227"/>
    </row>
    <row r="1430" spans="1:20" x14ac:dyDescent="0.2">
      <c r="A1430" s="175" t="s">
        <v>425</v>
      </c>
      <c r="B1430" s="164" t="s">
        <v>120</v>
      </c>
      <c r="C1430" s="165" t="s">
        <v>121</v>
      </c>
      <c r="D1430" s="157">
        <v>0</v>
      </c>
      <c r="E1430" s="158">
        <v>0</v>
      </c>
      <c r="F1430" s="158">
        <v>0</v>
      </c>
      <c r="G1430" s="158">
        <v>0</v>
      </c>
      <c r="H1430" s="181" t="str">
        <f t="shared" si="154"/>
        <v/>
      </c>
      <c r="I1430" s="221">
        <v>135</v>
      </c>
      <c r="J1430" s="131">
        <v>99</v>
      </c>
      <c r="K1430" s="131">
        <v>49</v>
      </c>
      <c r="L1430" s="167">
        <f t="shared" si="155"/>
        <v>0.49494949494949497</v>
      </c>
      <c r="M1430" s="222">
        <v>1</v>
      </c>
      <c r="N1430" s="131">
        <v>33</v>
      </c>
      <c r="O1430" s="184">
        <f t="shared" si="156"/>
        <v>0.24812030075187969</v>
      </c>
      <c r="P1430" s="159">
        <f t="shared" si="157"/>
        <v>135</v>
      </c>
      <c r="Q1430" s="160">
        <f t="shared" si="158"/>
        <v>100</v>
      </c>
      <c r="R1430" s="160">
        <f t="shared" si="159"/>
        <v>33</v>
      </c>
      <c r="S1430" s="176">
        <f t="shared" si="160"/>
        <v>0.24812030075187969</v>
      </c>
      <c r="T1430" s="227"/>
    </row>
    <row r="1431" spans="1:20" x14ac:dyDescent="0.2">
      <c r="A1431" s="175" t="s">
        <v>425</v>
      </c>
      <c r="B1431" s="164" t="s">
        <v>128</v>
      </c>
      <c r="C1431" s="165" t="s">
        <v>129</v>
      </c>
      <c r="D1431" s="157">
        <v>0</v>
      </c>
      <c r="E1431" s="158">
        <v>0</v>
      </c>
      <c r="F1431" s="158">
        <v>0</v>
      </c>
      <c r="G1431" s="158">
        <v>0</v>
      </c>
      <c r="H1431" s="181" t="str">
        <f t="shared" si="154"/>
        <v/>
      </c>
      <c r="I1431" s="221">
        <v>1</v>
      </c>
      <c r="J1431" s="131">
        <v>1</v>
      </c>
      <c r="K1431" s="131">
        <v>0</v>
      </c>
      <c r="L1431" s="167">
        <f t="shared" si="155"/>
        <v>0</v>
      </c>
      <c r="M1431" s="222">
        <v>0</v>
      </c>
      <c r="N1431" s="131">
        <v>0</v>
      </c>
      <c r="O1431" s="184">
        <f t="shared" si="156"/>
        <v>0</v>
      </c>
      <c r="P1431" s="159">
        <f t="shared" si="157"/>
        <v>1</v>
      </c>
      <c r="Q1431" s="160">
        <f t="shared" si="158"/>
        <v>1</v>
      </c>
      <c r="R1431" s="160" t="str">
        <f t="shared" si="159"/>
        <v/>
      </c>
      <c r="S1431" s="176" t="str">
        <f t="shared" si="160"/>
        <v/>
      </c>
      <c r="T1431" s="227"/>
    </row>
    <row r="1432" spans="1:20" x14ac:dyDescent="0.2">
      <c r="A1432" s="175" t="s">
        <v>425</v>
      </c>
      <c r="B1432" s="164" t="s">
        <v>537</v>
      </c>
      <c r="C1432" s="165" t="s">
        <v>71</v>
      </c>
      <c r="D1432" s="157">
        <v>0</v>
      </c>
      <c r="E1432" s="158">
        <v>0</v>
      </c>
      <c r="F1432" s="158">
        <v>0</v>
      </c>
      <c r="G1432" s="158">
        <v>0</v>
      </c>
      <c r="H1432" s="181" t="str">
        <f t="shared" si="154"/>
        <v/>
      </c>
      <c r="I1432" s="221">
        <v>1</v>
      </c>
      <c r="J1432" s="131">
        <v>1</v>
      </c>
      <c r="K1432" s="131">
        <v>1</v>
      </c>
      <c r="L1432" s="167">
        <f t="shared" si="155"/>
        <v>1</v>
      </c>
      <c r="M1432" s="222">
        <v>0</v>
      </c>
      <c r="N1432" s="131">
        <v>0</v>
      </c>
      <c r="O1432" s="184">
        <f t="shared" si="156"/>
        <v>0</v>
      </c>
      <c r="P1432" s="159">
        <f t="shared" si="157"/>
        <v>1</v>
      </c>
      <c r="Q1432" s="160">
        <f t="shared" si="158"/>
        <v>1</v>
      </c>
      <c r="R1432" s="160" t="str">
        <f t="shared" si="159"/>
        <v/>
      </c>
      <c r="S1432" s="176" t="str">
        <f t="shared" si="160"/>
        <v/>
      </c>
      <c r="T1432" s="227"/>
    </row>
    <row r="1433" spans="1:20" x14ac:dyDescent="0.2">
      <c r="A1433" s="175" t="s">
        <v>425</v>
      </c>
      <c r="B1433" s="164" t="s">
        <v>160</v>
      </c>
      <c r="C1433" s="165" t="s">
        <v>246</v>
      </c>
      <c r="D1433" s="157">
        <v>0</v>
      </c>
      <c r="E1433" s="158">
        <v>0</v>
      </c>
      <c r="F1433" s="158">
        <v>0</v>
      </c>
      <c r="G1433" s="158">
        <v>0</v>
      </c>
      <c r="H1433" s="181" t="str">
        <f t="shared" si="154"/>
        <v/>
      </c>
      <c r="I1433" s="221">
        <v>2</v>
      </c>
      <c r="J1433" s="131">
        <v>2</v>
      </c>
      <c r="K1433" s="131">
        <v>0</v>
      </c>
      <c r="L1433" s="167">
        <f t="shared" si="155"/>
        <v>0</v>
      </c>
      <c r="M1433" s="222">
        <v>0</v>
      </c>
      <c r="N1433" s="131">
        <v>0</v>
      </c>
      <c r="O1433" s="184">
        <f t="shared" si="156"/>
        <v>0</v>
      </c>
      <c r="P1433" s="159">
        <f t="shared" si="157"/>
        <v>2</v>
      </c>
      <c r="Q1433" s="160">
        <f t="shared" si="158"/>
        <v>2</v>
      </c>
      <c r="R1433" s="160" t="str">
        <f t="shared" si="159"/>
        <v/>
      </c>
      <c r="S1433" s="176" t="str">
        <f t="shared" si="160"/>
        <v/>
      </c>
      <c r="T1433" s="227"/>
    </row>
    <row r="1434" spans="1:20" x14ac:dyDescent="0.2">
      <c r="A1434" s="175" t="s">
        <v>425</v>
      </c>
      <c r="B1434" s="164" t="s">
        <v>164</v>
      </c>
      <c r="C1434" s="165" t="s">
        <v>165</v>
      </c>
      <c r="D1434" s="157">
        <v>0</v>
      </c>
      <c r="E1434" s="158">
        <v>0</v>
      </c>
      <c r="F1434" s="158">
        <v>0</v>
      </c>
      <c r="G1434" s="158">
        <v>0</v>
      </c>
      <c r="H1434" s="181" t="str">
        <f t="shared" si="154"/>
        <v/>
      </c>
      <c r="I1434" s="221">
        <v>42</v>
      </c>
      <c r="J1434" s="131">
        <v>41</v>
      </c>
      <c r="K1434" s="131">
        <v>25</v>
      </c>
      <c r="L1434" s="167">
        <f t="shared" si="155"/>
        <v>0.6097560975609756</v>
      </c>
      <c r="M1434" s="222">
        <v>2</v>
      </c>
      <c r="N1434" s="131">
        <v>2</v>
      </c>
      <c r="O1434" s="184">
        <f t="shared" si="156"/>
        <v>4.4444444444444446E-2</v>
      </c>
      <c r="P1434" s="159">
        <f t="shared" si="157"/>
        <v>42</v>
      </c>
      <c r="Q1434" s="160">
        <f t="shared" si="158"/>
        <v>43</v>
      </c>
      <c r="R1434" s="160">
        <f t="shared" si="159"/>
        <v>2</v>
      </c>
      <c r="S1434" s="176">
        <f t="shared" si="160"/>
        <v>4.4444444444444446E-2</v>
      </c>
      <c r="T1434" s="227"/>
    </row>
    <row r="1435" spans="1:20" ht="29" x14ac:dyDescent="0.2">
      <c r="A1435" s="175" t="s">
        <v>425</v>
      </c>
      <c r="B1435" s="164" t="s">
        <v>166</v>
      </c>
      <c r="C1435" s="165" t="s">
        <v>168</v>
      </c>
      <c r="D1435" s="157">
        <v>0</v>
      </c>
      <c r="E1435" s="158">
        <v>0</v>
      </c>
      <c r="F1435" s="158">
        <v>0</v>
      </c>
      <c r="G1435" s="158">
        <v>0</v>
      </c>
      <c r="H1435" s="181" t="str">
        <f t="shared" si="154"/>
        <v/>
      </c>
      <c r="I1435" s="221">
        <v>245</v>
      </c>
      <c r="J1435" s="131">
        <v>231</v>
      </c>
      <c r="K1435" s="131">
        <v>155</v>
      </c>
      <c r="L1435" s="167">
        <f t="shared" si="155"/>
        <v>0.67099567099567103</v>
      </c>
      <c r="M1435" s="222">
        <v>27</v>
      </c>
      <c r="N1435" s="131">
        <v>11</v>
      </c>
      <c r="O1435" s="184">
        <f t="shared" si="156"/>
        <v>4.0892193308550186E-2</v>
      </c>
      <c r="P1435" s="159">
        <f t="shared" si="157"/>
        <v>245</v>
      </c>
      <c r="Q1435" s="160">
        <f t="shared" si="158"/>
        <v>258</v>
      </c>
      <c r="R1435" s="160">
        <f t="shared" si="159"/>
        <v>11</v>
      </c>
      <c r="S1435" s="176">
        <f t="shared" si="160"/>
        <v>4.0892193308550186E-2</v>
      </c>
      <c r="T1435" s="227"/>
    </row>
    <row r="1436" spans="1:20" ht="29" x14ac:dyDescent="0.2">
      <c r="A1436" s="175" t="s">
        <v>425</v>
      </c>
      <c r="B1436" s="164" t="s">
        <v>166</v>
      </c>
      <c r="C1436" s="165" t="s">
        <v>167</v>
      </c>
      <c r="D1436" s="157">
        <v>0</v>
      </c>
      <c r="E1436" s="158">
        <v>0</v>
      </c>
      <c r="F1436" s="158">
        <v>0</v>
      </c>
      <c r="G1436" s="158">
        <v>0</v>
      </c>
      <c r="H1436" s="181" t="str">
        <f t="shared" si="154"/>
        <v/>
      </c>
      <c r="I1436" s="221">
        <v>54</v>
      </c>
      <c r="J1436" s="131">
        <v>49</v>
      </c>
      <c r="K1436" s="131">
        <v>44</v>
      </c>
      <c r="L1436" s="167">
        <f t="shared" si="155"/>
        <v>0.89795918367346939</v>
      </c>
      <c r="M1436" s="222">
        <v>0</v>
      </c>
      <c r="N1436" s="131">
        <v>2</v>
      </c>
      <c r="O1436" s="184">
        <f t="shared" si="156"/>
        <v>3.9215686274509803E-2</v>
      </c>
      <c r="P1436" s="159">
        <f t="shared" si="157"/>
        <v>54</v>
      </c>
      <c r="Q1436" s="160">
        <f t="shared" si="158"/>
        <v>49</v>
      </c>
      <c r="R1436" s="160">
        <f t="shared" si="159"/>
        <v>2</v>
      </c>
      <c r="S1436" s="176">
        <f t="shared" si="160"/>
        <v>3.9215686274509803E-2</v>
      </c>
      <c r="T1436" s="227"/>
    </row>
    <row r="1437" spans="1:20" x14ac:dyDescent="0.2">
      <c r="A1437" s="175" t="s">
        <v>425</v>
      </c>
      <c r="B1437" s="164" t="s">
        <v>172</v>
      </c>
      <c r="C1437" s="165" t="s">
        <v>173</v>
      </c>
      <c r="D1437" s="157">
        <v>0</v>
      </c>
      <c r="E1437" s="158">
        <v>0</v>
      </c>
      <c r="F1437" s="158">
        <v>0</v>
      </c>
      <c r="G1437" s="158">
        <v>0</v>
      </c>
      <c r="H1437" s="181" t="str">
        <f t="shared" si="154"/>
        <v/>
      </c>
      <c r="I1437" s="221">
        <v>3</v>
      </c>
      <c r="J1437" s="131">
        <v>3</v>
      </c>
      <c r="K1437" s="131">
        <v>2</v>
      </c>
      <c r="L1437" s="167">
        <f t="shared" si="155"/>
        <v>0.66666666666666663</v>
      </c>
      <c r="M1437" s="222">
        <v>0</v>
      </c>
      <c r="N1437" s="131">
        <v>0</v>
      </c>
      <c r="O1437" s="184">
        <f t="shared" si="156"/>
        <v>0</v>
      </c>
      <c r="P1437" s="159">
        <f t="shared" si="157"/>
        <v>3</v>
      </c>
      <c r="Q1437" s="160">
        <f t="shared" si="158"/>
        <v>3</v>
      </c>
      <c r="R1437" s="160" t="str">
        <f t="shared" si="159"/>
        <v/>
      </c>
      <c r="S1437" s="176" t="str">
        <f t="shared" si="160"/>
        <v/>
      </c>
      <c r="T1437" s="227"/>
    </row>
    <row r="1438" spans="1:20" x14ac:dyDescent="0.2">
      <c r="A1438" s="175" t="s">
        <v>425</v>
      </c>
      <c r="B1438" s="164" t="s">
        <v>176</v>
      </c>
      <c r="C1438" s="165" t="s">
        <v>481</v>
      </c>
      <c r="D1438" s="157">
        <v>0</v>
      </c>
      <c r="E1438" s="158">
        <v>0</v>
      </c>
      <c r="F1438" s="158">
        <v>0</v>
      </c>
      <c r="G1438" s="158">
        <v>0</v>
      </c>
      <c r="H1438" s="181" t="str">
        <f t="shared" si="154"/>
        <v/>
      </c>
      <c r="I1438" s="221">
        <v>11</v>
      </c>
      <c r="J1438" s="131">
        <v>9</v>
      </c>
      <c r="K1438" s="131">
        <v>7</v>
      </c>
      <c r="L1438" s="167">
        <f t="shared" si="155"/>
        <v>0.77777777777777779</v>
      </c>
      <c r="M1438" s="222">
        <v>0</v>
      </c>
      <c r="N1438" s="131">
        <v>2</v>
      </c>
      <c r="O1438" s="184">
        <f t="shared" si="156"/>
        <v>0.18181818181818182</v>
      </c>
      <c r="P1438" s="159">
        <f t="shared" si="157"/>
        <v>11</v>
      </c>
      <c r="Q1438" s="160">
        <f t="shared" si="158"/>
        <v>9</v>
      </c>
      <c r="R1438" s="160">
        <f t="shared" si="159"/>
        <v>2</v>
      </c>
      <c r="S1438" s="176">
        <f t="shared" si="160"/>
        <v>0.18181818181818182</v>
      </c>
      <c r="T1438" s="227"/>
    </row>
    <row r="1439" spans="1:20" x14ac:dyDescent="0.2">
      <c r="A1439" s="175" t="s">
        <v>425</v>
      </c>
      <c r="B1439" s="164" t="s">
        <v>180</v>
      </c>
      <c r="C1439" s="165" t="s">
        <v>182</v>
      </c>
      <c r="D1439" s="157">
        <v>0</v>
      </c>
      <c r="E1439" s="158">
        <v>0</v>
      </c>
      <c r="F1439" s="158">
        <v>0</v>
      </c>
      <c r="G1439" s="158">
        <v>0</v>
      </c>
      <c r="H1439" s="181" t="str">
        <f t="shared" si="154"/>
        <v/>
      </c>
      <c r="I1439" s="221">
        <v>144</v>
      </c>
      <c r="J1439" s="131">
        <v>143</v>
      </c>
      <c r="K1439" s="131">
        <v>48</v>
      </c>
      <c r="L1439" s="167">
        <f t="shared" si="155"/>
        <v>0.33566433566433568</v>
      </c>
      <c r="M1439" s="222">
        <v>0</v>
      </c>
      <c r="N1439" s="131">
        <v>0</v>
      </c>
      <c r="O1439" s="184">
        <f t="shared" si="156"/>
        <v>0</v>
      </c>
      <c r="P1439" s="159">
        <f t="shared" si="157"/>
        <v>144</v>
      </c>
      <c r="Q1439" s="160">
        <f t="shared" si="158"/>
        <v>143</v>
      </c>
      <c r="R1439" s="160" t="str">
        <f t="shared" si="159"/>
        <v/>
      </c>
      <c r="S1439" s="176" t="str">
        <f t="shared" si="160"/>
        <v/>
      </c>
      <c r="T1439" s="227"/>
    </row>
    <row r="1440" spans="1:20" x14ac:dyDescent="0.2">
      <c r="A1440" s="175" t="s">
        <v>425</v>
      </c>
      <c r="B1440" s="164" t="s">
        <v>525</v>
      </c>
      <c r="C1440" s="165" t="s">
        <v>116</v>
      </c>
      <c r="D1440" s="157">
        <v>0</v>
      </c>
      <c r="E1440" s="158">
        <v>0</v>
      </c>
      <c r="F1440" s="158">
        <v>0</v>
      </c>
      <c r="G1440" s="158">
        <v>0</v>
      </c>
      <c r="H1440" s="181" t="str">
        <f t="shared" si="154"/>
        <v/>
      </c>
      <c r="I1440" s="221">
        <v>20</v>
      </c>
      <c r="J1440" s="131">
        <v>17</v>
      </c>
      <c r="K1440" s="131">
        <v>1</v>
      </c>
      <c r="L1440" s="167">
        <f t="shared" si="155"/>
        <v>5.8823529411764705E-2</v>
      </c>
      <c r="M1440" s="222">
        <v>0</v>
      </c>
      <c r="N1440" s="131">
        <v>0</v>
      </c>
      <c r="O1440" s="184">
        <f t="shared" si="156"/>
        <v>0</v>
      </c>
      <c r="P1440" s="159">
        <f t="shared" si="157"/>
        <v>20</v>
      </c>
      <c r="Q1440" s="160">
        <f t="shared" si="158"/>
        <v>17</v>
      </c>
      <c r="R1440" s="160" t="str">
        <f t="shared" si="159"/>
        <v/>
      </c>
      <c r="S1440" s="176" t="str">
        <f t="shared" si="160"/>
        <v/>
      </c>
      <c r="T1440" s="227"/>
    </row>
    <row r="1441" spans="1:20" x14ac:dyDescent="0.2">
      <c r="A1441" s="175" t="s">
        <v>425</v>
      </c>
      <c r="B1441" s="164" t="s">
        <v>196</v>
      </c>
      <c r="C1441" s="165" t="s">
        <v>197</v>
      </c>
      <c r="D1441" s="157">
        <v>0</v>
      </c>
      <c r="E1441" s="158">
        <v>0</v>
      </c>
      <c r="F1441" s="158">
        <v>0</v>
      </c>
      <c r="G1441" s="158">
        <v>0</v>
      </c>
      <c r="H1441" s="181" t="str">
        <f t="shared" si="154"/>
        <v/>
      </c>
      <c r="I1441" s="221">
        <v>121</v>
      </c>
      <c r="J1441" s="131">
        <v>113</v>
      </c>
      <c r="K1441" s="131">
        <v>45</v>
      </c>
      <c r="L1441" s="167">
        <f t="shared" si="155"/>
        <v>0.39823008849557523</v>
      </c>
      <c r="M1441" s="222">
        <v>0</v>
      </c>
      <c r="N1441" s="131">
        <v>7</v>
      </c>
      <c r="O1441" s="184">
        <f t="shared" si="156"/>
        <v>5.8333333333333334E-2</v>
      </c>
      <c r="P1441" s="159">
        <f t="shared" si="157"/>
        <v>121</v>
      </c>
      <c r="Q1441" s="160">
        <f t="shared" si="158"/>
        <v>113</v>
      </c>
      <c r="R1441" s="160">
        <f t="shared" si="159"/>
        <v>7</v>
      </c>
      <c r="S1441" s="176">
        <f t="shared" si="160"/>
        <v>5.8333333333333334E-2</v>
      </c>
      <c r="T1441" s="227"/>
    </row>
    <row r="1442" spans="1:20" x14ac:dyDescent="0.2">
      <c r="A1442" s="175" t="s">
        <v>425</v>
      </c>
      <c r="B1442" s="164" t="s">
        <v>539</v>
      </c>
      <c r="C1442" s="165" t="s">
        <v>202</v>
      </c>
      <c r="D1442" s="157">
        <v>0</v>
      </c>
      <c r="E1442" s="158">
        <v>0</v>
      </c>
      <c r="F1442" s="158">
        <v>0</v>
      </c>
      <c r="G1442" s="158">
        <v>0</v>
      </c>
      <c r="H1442" s="181" t="str">
        <f t="shared" si="154"/>
        <v/>
      </c>
      <c r="I1442" s="221">
        <v>809</v>
      </c>
      <c r="J1442" s="131">
        <v>637</v>
      </c>
      <c r="K1442" s="131">
        <v>477</v>
      </c>
      <c r="L1442" s="167">
        <f t="shared" si="155"/>
        <v>0.74882260596546313</v>
      </c>
      <c r="M1442" s="222">
        <v>16</v>
      </c>
      <c r="N1442" s="131">
        <v>157</v>
      </c>
      <c r="O1442" s="184">
        <f t="shared" si="156"/>
        <v>0.19382716049382717</v>
      </c>
      <c r="P1442" s="159">
        <f t="shared" si="157"/>
        <v>809</v>
      </c>
      <c r="Q1442" s="160">
        <f t="shared" si="158"/>
        <v>653</v>
      </c>
      <c r="R1442" s="160">
        <f t="shared" si="159"/>
        <v>157</v>
      </c>
      <c r="S1442" s="176">
        <f t="shared" si="160"/>
        <v>0.19382716049382717</v>
      </c>
      <c r="T1442" s="227"/>
    </row>
    <row r="1443" spans="1:20" x14ac:dyDescent="0.2">
      <c r="A1443" s="175" t="s">
        <v>425</v>
      </c>
      <c r="B1443" s="164" t="s">
        <v>539</v>
      </c>
      <c r="C1443" s="165" t="s">
        <v>203</v>
      </c>
      <c r="D1443" s="157">
        <v>0</v>
      </c>
      <c r="E1443" s="158">
        <v>0</v>
      </c>
      <c r="F1443" s="158">
        <v>0</v>
      </c>
      <c r="G1443" s="158">
        <v>0</v>
      </c>
      <c r="H1443" s="181" t="str">
        <f t="shared" si="154"/>
        <v/>
      </c>
      <c r="I1443" s="221">
        <v>1710</v>
      </c>
      <c r="J1443" s="131">
        <v>1599</v>
      </c>
      <c r="K1443" s="131">
        <v>1377</v>
      </c>
      <c r="L1443" s="167">
        <f t="shared" si="155"/>
        <v>0.86116322701688552</v>
      </c>
      <c r="M1443" s="222">
        <v>1</v>
      </c>
      <c r="N1443" s="131">
        <v>97</v>
      </c>
      <c r="O1443" s="184">
        <f t="shared" si="156"/>
        <v>5.7159693576900414E-2</v>
      </c>
      <c r="P1443" s="159">
        <f t="shared" si="157"/>
        <v>1710</v>
      </c>
      <c r="Q1443" s="160">
        <f t="shared" si="158"/>
        <v>1600</v>
      </c>
      <c r="R1443" s="160">
        <f t="shared" si="159"/>
        <v>97</v>
      </c>
      <c r="S1443" s="176">
        <f t="shared" si="160"/>
        <v>5.7159693576900414E-2</v>
      </c>
      <c r="T1443" s="227"/>
    </row>
    <row r="1444" spans="1:20" x14ac:dyDescent="0.2">
      <c r="A1444" s="175" t="s">
        <v>425</v>
      </c>
      <c r="B1444" s="164" t="s">
        <v>206</v>
      </c>
      <c r="C1444" s="165" t="s">
        <v>478</v>
      </c>
      <c r="D1444" s="157">
        <v>0</v>
      </c>
      <c r="E1444" s="158">
        <v>0</v>
      </c>
      <c r="F1444" s="158">
        <v>0</v>
      </c>
      <c r="G1444" s="158">
        <v>0</v>
      </c>
      <c r="H1444" s="181" t="str">
        <f t="shared" si="154"/>
        <v/>
      </c>
      <c r="I1444" s="221">
        <v>142</v>
      </c>
      <c r="J1444" s="131">
        <v>133</v>
      </c>
      <c r="K1444" s="131">
        <v>126</v>
      </c>
      <c r="L1444" s="167">
        <f t="shared" si="155"/>
        <v>0.94736842105263153</v>
      </c>
      <c r="M1444" s="222">
        <v>0</v>
      </c>
      <c r="N1444" s="131">
        <v>8</v>
      </c>
      <c r="O1444" s="184">
        <f t="shared" si="156"/>
        <v>5.6737588652482268E-2</v>
      </c>
      <c r="P1444" s="159">
        <f t="shared" si="157"/>
        <v>142</v>
      </c>
      <c r="Q1444" s="160">
        <f t="shared" si="158"/>
        <v>133</v>
      </c>
      <c r="R1444" s="160">
        <f t="shared" si="159"/>
        <v>8</v>
      </c>
      <c r="S1444" s="176">
        <f t="shared" si="160"/>
        <v>5.6737588652482268E-2</v>
      </c>
      <c r="T1444" s="227"/>
    </row>
    <row r="1445" spans="1:20" x14ac:dyDescent="0.2">
      <c r="A1445" s="175" t="s">
        <v>425</v>
      </c>
      <c r="B1445" s="164" t="s">
        <v>206</v>
      </c>
      <c r="C1445" s="165" t="s">
        <v>208</v>
      </c>
      <c r="D1445" s="157">
        <v>0</v>
      </c>
      <c r="E1445" s="158">
        <v>0</v>
      </c>
      <c r="F1445" s="158">
        <v>0</v>
      </c>
      <c r="G1445" s="158">
        <v>0</v>
      </c>
      <c r="H1445" s="181" t="str">
        <f t="shared" si="154"/>
        <v/>
      </c>
      <c r="I1445" s="221">
        <v>1</v>
      </c>
      <c r="J1445" s="131">
        <v>1</v>
      </c>
      <c r="K1445" s="131">
        <v>1</v>
      </c>
      <c r="L1445" s="167">
        <f t="shared" si="155"/>
        <v>1</v>
      </c>
      <c r="M1445" s="222">
        <v>0</v>
      </c>
      <c r="N1445" s="131">
        <v>0</v>
      </c>
      <c r="O1445" s="184">
        <f t="shared" si="156"/>
        <v>0</v>
      </c>
      <c r="P1445" s="159">
        <f t="shared" si="157"/>
        <v>1</v>
      </c>
      <c r="Q1445" s="160">
        <f t="shared" si="158"/>
        <v>1</v>
      </c>
      <c r="R1445" s="160" t="str">
        <f t="shared" si="159"/>
        <v/>
      </c>
      <c r="S1445" s="176" t="str">
        <f t="shared" si="160"/>
        <v/>
      </c>
      <c r="T1445" s="227"/>
    </row>
    <row r="1446" spans="1:20" ht="29" x14ac:dyDescent="0.2">
      <c r="A1446" s="175" t="s">
        <v>425</v>
      </c>
      <c r="B1446" s="164" t="s">
        <v>209</v>
      </c>
      <c r="C1446" s="165" t="s">
        <v>210</v>
      </c>
      <c r="D1446" s="157">
        <v>0</v>
      </c>
      <c r="E1446" s="158">
        <v>0</v>
      </c>
      <c r="F1446" s="158">
        <v>0</v>
      </c>
      <c r="G1446" s="158">
        <v>0</v>
      </c>
      <c r="H1446" s="181" t="str">
        <f t="shared" si="154"/>
        <v/>
      </c>
      <c r="I1446" s="221">
        <v>1678</v>
      </c>
      <c r="J1446" s="131">
        <v>1209</v>
      </c>
      <c r="K1446" s="131">
        <v>935</v>
      </c>
      <c r="L1446" s="167">
        <f t="shared" si="155"/>
        <v>0.77336641852770882</v>
      </c>
      <c r="M1446" s="222">
        <v>3</v>
      </c>
      <c r="N1446" s="131">
        <v>466</v>
      </c>
      <c r="O1446" s="184">
        <f t="shared" si="156"/>
        <v>0.27771156138259834</v>
      </c>
      <c r="P1446" s="159">
        <f t="shared" si="157"/>
        <v>1678</v>
      </c>
      <c r="Q1446" s="160">
        <f t="shared" si="158"/>
        <v>1212</v>
      </c>
      <c r="R1446" s="160">
        <f t="shared" si="159"/>
        <v>466</v>
      </c>
      <c r="S1446" s="176">
        <f t="shared" si="160"/>
        <v>0.27771156138259834</v>
      </c>
      <c r="T1446" s="227"/>
    </row>
    <row r="1447" spans="1:20" x14ac:dyDescent="0.2">
      <c r="A1447" s="175" t="s">
        <v>425</v>
      </c>
      <c r="B1447" s="164" t="s">
        <v>212</v>
      </c>
      <c r="C1447" s="165" t="s">
        <v>214</v>
      </c>
      <c r="D1447" s="157">
        <v>0</v>
      </c>
      <c r="E1447" s="158">
        <v>0</v>
      </c>
      <c r="F1447" s="158">
        <v>0</v>
      </c>
      <c r="G1447" s="158">
        <v>0</v>
      </c>
      <c r="H1447" s="181" t="str">
        <f t="shared" si="154"/>
        <v/>
      </c>
      <c r="I1447" s="221">
        <v>371</v>
      </c>
      <c r="J1447" s="131">
        <v>356</v>
      </c>
      <c r="K1447" s="131">
        <v>207</v>
      </c>
      <c r="L1447" s="167">
        <f t="shared" si="155"/>
        <v>0.5814606741573034</v>
      </c>
      <c r="M1447" s="222">
        <v>0</v>
      </c>
      <c r="N1447" s="131">
        <v>3</v>
      </c>
      <c r="O1447" s="184">
        <f t="shared" si="156"/>
        <v>8.356545961002786E-3</v>
      </c>
      <c r="P1447" s="159">
        <f t="shared" si="157"/>
        <v>371</v>
      </c>
      <c r="Q1447" s="160">
        <f t="shared" si="158"/>
        <v>356</v>
      </c>
      <c r="R1447" s="160">
        <f t="shared" si="159"/>
        <v>3</v>
      </c>
      <c r="S1447" s="176">
        <f t="shared" si="160"/>
        <v>8.356545961002786E-3</v>
      </c>
      <c r="T1447" s="227"/>
    </row>
    <row r="1448" spans="1:20" x14ac:dyDescent="0.2">
      <c r="A1448" s="175" t="s">
        <v>425</v>
      </c>
      <c r="B1448" s="164" t="s">
        <v>217</v>
      </c>
      <c r="C1448" s="165" t="s">
        <v>221</v>
      </c>
      <c r="D1448" s="157">
        <v>0</v>
      </c>
      <c r="E1448" s="158">
        <v>0</v>
      </c>
      <c r="F1448" s="158">
        <v>0</v>
      </c>
      <c r="G1448" s="158">
        <v>0</v>
      </c>
      <c r="H1448" s="181" t="str">
        <f t="shared" si="154"/>
        <v/>
      </c>
      <c r="I1448" s="221">
        <v>41</v>
      </c>
      <c r="J1448" s="131">
        <v>41</v>
      </c>
      <c r="K1448" s="131">
        <v>21</v>
      </c>
      <c r="L1448" s="167">
        <f t="shared" si="155"/>
        <v>0.51219512195121952</v>
      </c>
      <c r="M1448" s="222">
        <v>0</v>
      </c>
      <c r="N1448" s="131">
        <v>0</v>
      </c>
      <c r="O1448" s="184">
        <f t="shared" si="156"/>
        <v>0</v>
      </c>
      <c r="P1448" s="159">
        <f t="shared" si="157"/>
        <v>41</v>
      </c>
      <c r="Q1448" s="160">
        <f t="shared" si="158"/>
        <v>41</v>
      </c>
      <c r="R1448" s="160" t="str">
        <f t="shared" si="159"/>
        <v/>
      </c>
      <c r="S1448" s="176" t="str">
        <f t="shared" si="160"/>
        <v/>
      </c>
      <c r="T1448" s="227"/>
    </row>
    <row r="1449" spans="1:20" x14ac:dyDescent="0.2">
      <c r="A1449" s="175" t="s">
        <v>425</v>
      </c>
      <c r="B1449" s="164" t="s">
        <v>217</v>
      </c>
      <c r="C1449" s="165" t="s">
        <v>223</v>
      </c>
      <c r="D1449" s="157">
        <v>0</v>
      </c>
      <c r="E1449" s="158">
        <v>0</v>
      </c>
      <c r="F1449" s="158">
        <v>0</v>
      </c>
      <c r="G1449" s="158">
        <v>0</v>
      </c>
      <c r="H1449" s="181" t="str">
        <f t="shared" si="154"/>
        <v/>
      </c>
      <c r="I1449" s="221">
        <v>45</v>
      </c>
      <c r="J1449" s="131">
        <v>43</v>
      </c>
      <c r="K1449" s="131">
        <v>16</v>
      </c>
      <c r="L1449" s="167">
        <f t="shared" si="155"/>
        <v>0.37209302325581395</v>
      </c>
      <c r="M1449" s="222">
        <v>0</v>
      </c>
      <c r="N1449" s="131">
        <v>1</v>
      </c>
      <c r="O1449" s="184">
        <f t="shared" si="156"/>
        <v>2.2727272727272728E-2</v>
      </c>
      <c r="P1449" s="159">
        <f t="shared" si="157"/>
        <v>45</v>
      </c>
      <c r="Q1449" s="160">
        <f t="shared" si="158"/>
        <v>43</v>
      </c>
      <c r="R1449" s="160">
        <f t="shared" si="159"/>
        <v>1</v>
      </c>
      <c r="S1449" s="176">
        <f t="shared" si="160"/>
        <v>2.2727272727272728E-2</v>
      </c>
      <c r="T1449" s="227"/>
    </row>
    <row r="1450" spans="1:20" x14ac:dyDescent="0.2">
      <c r="A1450" s="175" t="s">
        <v>425</v>
      </c>
      <c r="B1450" s="164" t="s">
        <v>224</v>
      </c>
      <c r="C1450" s="165" t="s">
        <v>225</v>
      </c>
      <c r="D1450" s="157">
        <v>0</v>
      </c>
      <c r="E1450" s="158">
        <v>0</v>
      </c>
      <c r="F1450" s="158">
        <v>0</v>
      </c>
      <c r="G1450" s="158">
        <v>0</v>
      </c>
      <c r="H1450" s="181" t="str">
        <f t="shared" si="154"/>
        <v/>
      </c>
      <c r="I1450" s="221">
        <v>516</v>
      </c>
      <c r="J1450" s="131">
        <v>454</v>
      </c>
      <c r="K1450" s="131">
        <v>119</v>
      </c>
      <c r="L1450" s="167">
        <f t="shared" si="155"/>
        <v>0.2621145374449339</v>
      </c>
      <c r="M1450" s="222">
        <v>16</v>
      </c>
      <c r="N1450" s="131">
        <v>60</v>
      </c>
      <c r="O1450" s="184">
        <f t="shared" si="156"/>
        <v>0.11320754716981132</v>
      </c>
      <c r="P1450" s="159">
        <f t="shared" si="157"/>
        <v>516</v>
      </c>
      <c r="Q1450" s="160">
        <f t="shared" si="158"/>
        <v>470</v>
      </c>
      <c r="R1450" s="160">
        <f t="shared" si="159"/>
        <v>60</v>
      </c>
      <c r="S1450" s="176">
        <f t="shared" si="160"/>
        <v>0.11320754716981132</v>
      </c>
      <c r="T1450" s="227"/>
    </row>
    <row r="1451" spans="1:20" x14ac:dyDescent="0.2">
      <c r="A1451" s="175" t="s">
        <v>425</v>
      </c>
      <c r="B1451" s="164" t="s">
        <v>528</v>
      </c>
      <c r="C1451" s="165" t="s">
        <v>228</v>
      </c>
      <c r="D1451" s="157">
        <v>0</v>
      </c>
      <c r="E1451" s="158">
        <v>0</v>
      </c>
      <c r="F1451" s="158">
        <v>0</v>
      </c>
      <c r="G1451" s="158">
        <v>0</v>
      </c>
      <c r="H1451" s="181" t="str">
        <f t="shared" si="154"/>
        <v/>
      </c>
      <c r="I1451" s="221">
        <v>142</v>
      </c>
      <c r="J1451" s="131">
        <v>127</v>
      </c>
      <c r="K1451" s="131">
        <v>6</v>
      </c>
      <c r="L1451" s="167">
        <f t="shared" si="155"/>
        <v>4.7244094488188976E-2</v>
      </c>
      <c r="M1451" s="222">
        <v>1</v>
      </c>
      <c r="N1451" s="131">
        <v>12</v>
      </c>
      <c r="O1451" s="184">
        <f t="shared" si="156"/>
        <v>8.5714285714285715E-2</v>
      </c>
      <c r="P1451" s="159">
        <f t="shared" si="157"/>
        <v>142</v>
      </c>
      <c r="Q1451" s="160">
        <f t="shared" si="158"/>
        <v>128</v>
      </c>
      <c r="R1451" s="160">
        <f t="shared" si="159"/>
        <v>12</v>
      </c>
      <c r="S1451" s="176">
        <f t="shared" si="160"/>
        <v>8.5714285714285715E-2</v>
      </c>
      <c r="T1451" s="227"/>
    </row>
    <row r="1452" spans="1:20" x14ac:dyDescent="0.2">
      <c r="A1452" s="175" t="s">
        <v>398</v>
      </c>
      <c r="B1452" s="164" t="s">
        <v>0</v>
      </c>
      <c r="C1452" s="165" t="s">
        <v>1</v>
      </c>
      <c r="D1452" s="157"/>
      <c r="E1452" s="158"/>
      <c r="F1452" s="158"/>
      <c r="G1452" s="158"/>
      <c r="H1452" s="181" t="str">
        <f t="shared" si="154"/>
        <v/>
      </c>
      <c r="I1452" s="221">
        <v>1</v>
      </c>
      <c r="J1452" s="131">
        <v>1</v>
      </c>
      <c r="K1452" s="131">
        <v>1</v>
      </c>
      <c r="L1452" s="167">
        <f t="shared" si="155"/>
        <v>1</v>
      </c>
      <c r="M1452" s="222"/>
      <c r="N1452" s="131"/>
      <c r="O1452" s="184">
        <f t="shared" si="156"/>
        <v>0</v>
      </c>
      <c r="P1452" s="159">
        <f t="shared" si="157"/>
        <v>1</v>
      </c>
      <c r="Q1452" s="160">
        <f t="shared" si="158"/>
        <v>1</v>
      </c>
      <c r="R1452" s="160" t="str">
        <f t="shared" si="159"/>
        <v/>
      </c>
      <c r="S1452" s="176" t="str">
        <f t="shared" si="160"/>
        <v/>
      </c>
      <c r="T1452" s="227"/>
    </row>
    <row r="1453" spans="1:20" x14ac:dyDescent="0.2">
      <c r="A1453" s="175" t="s">
        <v>398</v>
      </c>
      <c r="B1453" s="164" t="s">
        <v>6</v>
      </c>
      <c r="C1453" s="165" t="s">
        <v>7</v>
      </c>
      <c r="D1453" s="157"/>
      <c r="E1453" s="158"/>
      <c r="F1453" s="158"/>
      <c r="G1453" s="158"/>
      <c r="H1453" s="181" t="str">
        <f t="shared" si="154"/>
        <v/>
      </c>
      <c r="I1453" s="221">
        <v>1</v>
      </c>
      <c r="J1453" s="131">
        <v>1</v>
      </c>
      <c r="K1453" s="131"/>
      <c r="L1453" s="167">
        <f t="shared" si="155"/>
        <v>0</v>
      </c>
      <c r="M1453" s="222"/>
      <c r="N1453" s="131"/>
      <c r="O1453" s="184">
        <f t="shared" si="156"/>
        <v>0</v>
      </c>
      <c r="P1453" s="159">
        <f t="shared" si="157"/>
        <v>1</v>
      </c>
      <c r="Q1453" s="160">
        <f t="shared" si="158"/>
        <v>1</v>
      </c>
      <c r="R1453" s="160" t="str">
        <f t="shared" si="159"/>
        <v/>
      </c>
      <c r="S1453" s="176" t="str">
        <f t="shared" si="160"/>
        <v/>
      </c>
      <c r="T1453" s="227"/>
    </row>
    <row r="1454" spans="1:20" x14ac:dyDescent="0.2">
      <c r="A1454" s="175" t="s">
        <v>398</v>
      </c>
      <c r="B1454" s="164" t="s">
        <v>8</v>
      </c>
      <c r="C1454" s="165" t="s">
        <v>9</v>
      </c>
      <c r="D1454" s="157"/>
      <c r="E1454" s="158"/>
      <c r="F1454" s="158"/>
      <c r="G1454" s="158"/>
      <c r="H1454" s="181" t="str">
        <f t="shared" si="154"/>
        <v/>
      </c>
      <c r="I1454" s="221">
        <v>40</v>
      </c>
      <c r="J1454" s="131">
        <v>38</v>
      </c>
      <c r="K1454" s="131">
        <v>10</v>
      </c>
      <c r="L1454" s="167">
        <f t="shared" si="155"/>
        <v>0.26315789473684209</v>
      </c>
      <c r="M1454" s="222">
        <v>2</v>
      </c>
      <c r="N1454" s="131"/>
      <c r="O1454" s="184">
        <f t="shared" si="156"/>
        <v>0</v>
      </c>
      <c r="P1454" s="159">
        <f t="shared" si="157"/>
        <v>40</v>
      </c>
      <c r="Q1454" s="160">
        <f t="shared" si="158"/>
        <v>40</v>
      </c>
      <c r="R1454" s="160" t="str">
        <f t="shared" si="159"/>
        <v/>
      </c>
      <c r="S1454" s="176" t="str">
        <f t="shared" si="160"/>
        <v/>
      </c>
      <c r="T1454" s="227"/>
    </row>
    <row r="1455" spans="1:20" ht="29" x14ac:dyDescent="0.2">
      <c r="A1455" s="175" t="s">
        <v>398</v>
      </c>
      <c r="B1455" s="164" t="s">
        <v>24</v>
      </c>
      <c r="C1455" s="165" t="s">
        <v>441</v>
      </c>
      <c r="D1455" s="157"/>
      <c r="E1455" s="158"/>
      <c r="F1455" s="158"/>
      <c r="G1455" s="158"/>
      <c r="H1455" s="181" t="str">
        <f t="shared" si="154"/>
        <v/>
      </c>
      <c r="I1455" s="221">
        <v>11</v>
      </c>
      <c r="J1455" s="131">
        <v>8</v>
      </c>
      <c r="K1455" s="131">
        <v>7</v>
      </c>
      <c r="L1455" s="167">
        <f t="shared" si="155"/>
        <v>0.875</v>
      </c>
      <c r="M1455" s="222">
        <v>2</v>
      </c>
      <c r="N1455" s="131">
        <v>1</v>
      </c>
      <c r="O1455" s="184">
        <f t="shared" si="156"/>
        <v>9.0909090909090912E-2</v>
      </c>
      <c r="P1455" s="159">
        <f t="shared" si="157"/>
        <v>11</v>
      </c>
      <c r="Q1455" s="160">
        <f t="shared" si="158"/>
        <v>10</v>
      </c>
      <c r="R1455" s="160">
        <f t="shared" si="159"/>
        <v>1</v>
      </c>
      <c r="S1455" s="176">
        <f t="shared" si="160"/>
        <v>9.0909090909090912E-2</v>
      </c>
      <c r="T1455" s="227"/>
    </row>
    <row r="1456" spans="1:20" ht="29" x14ac:dyDescent="0.2">
      <c r="A1456" s="175" t="s">
        <v>398</v>
      </c>
      <c r="B1456" s="164" t="s">
        <v>24</v>
      </c>
      <c r="C1456" s="165" t="s">
        <v>25</v>
      </c>
      <c r="D1456" s="157"/>
      <c r="E1456" s="158"/>
      <c r="F1456" s="158"/>
      <c r="G1456" s="158"/>
      <c r="H1456" s="181" t="str">
        <f t="shared" si="154"/>
        <v/>
      </c>
      <c r="I1456" s="221">
        <v>60</v>
      </c>
      <c r="J1456" s="131">
        <v>49</v>
      </c>
      <c r="K1456" s="131">
        <v>49</v>
      </c>
      <c r="L1456" s="167">
        <f t="shared" si="155"/>
        <v>1</v>
      </c>
      <c r="M1456" s="222">
        <v>9</v>
      </c>
      <c r="N1456" s="131"/>
      <c r="O1456" s="184">
        <f t="shared" si="156"/>
        <v>0</v>
      </c>
      <c r="P1456" s="159">
        <f t="shared" si="157"/>
        <v>60</v>
      </c>
      <c r="Q1456" s="160">
        <f t="shared" si="158"/>
        <v>58</v>
      </c>
      <c r="R1456" s="160" t="str">
        <f t="shared" si="159"/>
        <v/>
      </c>
      <c r="S1456" s="176" t="str">
        <f t="shared" si="160"/>
        <v/>
      </c>
      <c r="T1456" s="227"/>
    </row>
    <row r="1457" spans="1:20" x14ac:dyDescent="0.2">
      <c r="A1457" s="175" t="s">
        <v>398</v>
      </c>
      <c r="B1457" s="164" t="s">
        <v>30</v>
      </c>
      <c r="C1457" s="165" t="s">
        <v>31</v>
      </c>
      <c r="D1457" s="157"/>
      <c r="E1457" s="158"/>
      <c r="F1457" s="158"/>
      <c r="G1457" s="158"/>
      <c r="H1457" s="181" t="str">
        <f t="shared" si="154"/>
        <v/>
      </c>
      <c r="I1457" s="221">
        <v>45</v>
      </c>
      <c r="J1457" s="131">
        <v>41</v>
      </c>
      <c r="K1457" s="131">
        <v>27</v>
      </c>
      <c r="L1457" s="167">
        <f t="shared" si="155"/>
        <v>0.65853658536585369</v>
      </c>
      <c r="M1457" s="222">
        <v>2</v>
      </c>
      <c r="N1457" s="131">
        <v>1</v>
      </c>
      <c r="O1457" s="184">
        <f t="shared" si="156"/>
        <v>2.2727272727272728E-2</v>
      </c>
      <c r="P1457" s="159">
        <f t="shared" si="157"/>
        <v>45</v>
      </c>
      <c r="Q1457" s="160">
        <f t="shared" si="158"/>
        <v>43</v>
      </c>
      <c r="R1457" s="160">
        <f t="shared" si="159"/>
        <v>1</v>
      </c>
      <c r="S1457" s="176">
        <f t="shared" si="160"/>
        <v>2.2727272727272728E-2</v>
      </c>
      <c r="T1457" s="227"/>
    </row>
    <row r="1458" spans="1:20" x14ac:dyDescent="0.2">
      <c r="A1458" s="175" t="s">
        <v>398</v>
      </c>
      <c r="B1458" s="164" t="s">
        <v>33</v>
      </c>
      <c r="C1458" s="165" t="s">
        <v>34</v>
      </c>
      <c r="D1458" s="157"/>
      <c r="E1458" s="158"/>
      <c r="F1458" s="158"/>
      <c r="G1458" s="158"/>
      <c r="H1458" s="181" t="str">
        <f t="shared" si="154"/>
        <v/>
      </c>
      <c r="I1458" s="221">
        <v>108</v>
      </c>
      <c r="J1458" s="131">
        <v>82</v>
      </c>
      <c r="K1458" s="131">
        <v>63</v>
      </c>
      <c r="L1458" s="167">
        <f t="shared" si="155"/>
        <v>0.76829268292682928</v>
      </c>
      <c r="M1458" s="222"/>
      <c r="N1458" s="131">
        <v>21</v>
      </c>
      <c r="O1458" s="184">
        <f t="shared" si="156"/>
        <v>0.20388349514563106</v>
      </c>
      <c r="P1458" s="159">
        <f t="shared" si="157"/>
        <v>108</v>
      </c>
      <c r="Q1458" s="160">
        <f t="shared" si="158"/>
        <v>82</v>
      </c>
      <c r="R1458" s="160">
        <f t="shared" si="159"/>
        <v>21</v>
      </c>
      <c r="S1458" s="176">
        <f t="shared" si="160"/>
        <v>0.20388349514563106</v>
      </c>
      <c r="T1458" s="227"/>
    </row>
    <row r="1459" spans="1:20" x14ac:dyDescent="0.2">
      <c r="A1459" s="175" t="s">
        <v>398</v>
      </c>
      <c r="B1459" s="164" t="s">
        <v>40</v>
      </c>
      <c r="C1459" s="165" t="s">
        <v>41</v>
      </c>
      <c r="D1459" s="157"/>
      <c r="E1459" s="158"/>
      <c r="F1459" s="158"/>
      <c r="G1459" s="158"/>
      <c r="H1459" s="181" t="str">
        <f t="shared" si="154"/>
        <v/>
      </c>
      <c r="I1459" s="221">
        <v>2289</v>
      </c>
      <c r="J1459" s="131">
        <v>1804</v>
      </c>
      <c r="K1459" s="131">
        <v>1130</v>
      </c>
      <c r="L1459" s="167">
        <f t="shared" si="155"/>
        <v>0.62638580931263854</v>
      </c>
      <c r="M1459" s="222">
        <v>166</v>
      </c>
      <c r="N1459" s="131">
        <v>301</v>
      </c>
      <c r="O1459" s="184">
        <f t="shared" si="156"/>
        <v>0.13254073095552621</v>
      </c>
      <c r="P1459" s="159">
        <f t="shared" si="157"/>
        <v>2289</v>
      </c>
      <c r="Q1459" s="160">
        <f t="shared" si="158"/>
        <v>1970</v>
      </c>
      <c r="R1459" s="160">
        <f t="shared" si="159"/>
        <v>301</v>
      </c>
      <c r="S1459" s="176">
        <f t="shared" si="160"/>
        <v>0.13254073095552621</v>
      </c>
      <c r="T1459" s="227"/>
    </row>
    <row r="1460" spans="1:20" x14ac:dyDescent="0.2">
      <c r="A1460" s="175" t="s">
        <v>398</v>
      </c>
      <c r="B1460" s="164" t="s">
        <v>59</v>
      </c>
      <c r="C1460" s="165" t="s">
        <v>266</v>
      </c>
      <c r="D1460" s="157"/>
      <c r="E1460" s="158"/>
      <c r="F1460" s="158"/>
      <c r="G1460" s="158"/>
      <c r="H1460" s="181" t="str">
        <f t="shared" si="154"/>
        <v/>
      </c>
      <c r="I1460" s="221">
        <v>1</v>
      </c>
      <c r="J1460" s="131"/>
      <c r="K1460" s="131"/>
      <c r="L1460" s="167" t="str">
        <f t="shared" si="155"/>
        <v/>
      </c>
      <c r="M1460" s="222"/>
      <c r="N1460" s="131"/>
      <c r="O1460" s="184" t="str">
        <f t="shared" si="156"/>
        <v/>
      </c>
      <c r="P1460" s="159">
        <f t="shared" si="157"/>
        <v>1</v>
      </c>
      <c r="Q1460" s="160" t="str">
        <f t="shared" si="158"/>
        <v/>
      </c>
      <c r="R1460" s="160" t="str">
        <f t="shared" si="159"/>
        <v/>
      </c>
      <c r="S1460" s="176" t="str">
        <f t="shared" si="160"/>
        <v/>
      </c>
      <c r="T1460" s="227"/>
    </row>
    <row r="1461" spans="1:20" x14ac:dyDescent="0.2">
      <c r="A1461" s="175" t="s">
        <v>398</v>
      </c>
      <c r="B1461" s="164" t="s">
        <v>63</v>
      </c>
      <c r="C1461" s="165" t="s">
        <v>64</v>
      </c>
      <c r="D1461" s="157"/>
      <c r="E1461" s="158"/>
      <c r="F1461" s="158"/>
      <c r="G1461" s="158"/>
      <c r="H1461" s="181" t="str">
        <f t="shared" si="154"/>
        <v/>
      </c>
      <c r="I1461" s="221">
        <v>567</v>
      </c>
      <c r="J1461" s="131">
        <v>521</v>
      </c>
      <c r="K1461" s="131">
        <v>147</v>
      </c>
      <c r="L1461" s="167">
        <f t="shared" si="155"/>
        <v>0.28214971209213052</v>
      </c>
      <c r="M1461" s="222"/>
      <c r="N1461" s="131">
        <v>36</v>
      </c>
      <c r="O1461" s="184">
        <f t="shared" si="156"/>
        <v>6.4631956912028721E-2</v>
      </c>
      <c r="P1461" s="159">
        <f t="shared" si="157"/>
        <v>567</v>
      </c>
      <c r="Q1461" s="160">
        <f t="shared" si="158"/>
        <v>521</v>
      </c>
      <c r="R1461" s="160">
        <f t="shared" si="159"/>
        <v>36</v>
      </c>
      <c r="S1461" s="176">
        <f t="shared" si="160"/>
        <v>6.4631956912028721E-2</v>
      </c>
      <c r="T1461" s="227"/>
    </row>
    <row r="1462" spans="1:20" x14ac:dyDescent="0.2">
      <c r="A1462" s="175" t="s">
        <v>398</v>
      </c>
      <c r="B1462" s="164" t="s">
        <v>90</v>
      </c>
      <c r="C1462" s="165" t="s">
        <v>91</v>
      </c>
      <c r="D1462" s="157"/>
      <c r="E1462" s="158"/>
      <c r="F1462" s="158"/>
      <c r="G1462" s="158"/>
      <c r="H1462" s="181" t="str">
        <f t="shared" si="154"/>
        <v/>
      </c>
      <c r="I1462" s="221">
        <v>2827</v>
      </c>
      <c r="J1462" s="131">
        <v>1804</v>
      </c>
      <c r="K1462" s="131">
        <v>1593</v>
      </c>
      <c r="L1462" s="167">
        <f t="shared" si="155"/>
        <v>0.88303769401330379</v>
      </c>
      <c r="M1462" s="222"/>
      <c r="N1462" s="131">
        <v>991</v>
      </c>
      <c r="O1462" s="184">
        <f t="shared" si="156"/>
        <v>0.35456171735241504</v>
      </c>
      <c r="P1462" s="159">
        <f t="shared" si="157"/>
        <v>2827</v>
      </c>
      <c r="Q1462" s="160">
        <f t="shared" si="158"/>
        <v>1804</v>
      </c>
      <c r="R1462" s="160">
        <f t="shared" si="159"/>
        <v>991</v>
      </c>
      <c r="S1462" s="176">
        <f t="shared" si="160"/>
        <v>0.35456171735241504</v>
      </c>
      <c r="T1462" s="227"/>
    </row>
    <row r="1463" spans="1:20" x14ac:dyDescent="0.2">
      <c r="A1463" s="175" t="s">
        <v>398</v>
      </c>
      <c r="B1463" s="164" t="s">
        <v>521</v>
      </c>
      <c r="C1463" s="165" t="s">
        <v>98</v>
      </c>
      <c r="D1463" s="157"/>
      <c r="E1463" s="158"/>
      <c r="F1463" s="158"/>
      <c r="G1463" s="158"/>
      <c r="H1463" s="181" t="str">
        <f t="shared" si="154"/>
        <v/>
      </c>
      <c r="I1463" s="221">
        <v>616</v>
      </c>
      <c r="J1463" s="131">
        <v>506</v>
      </c>
      <c r="K1463" s="131">
        <v>279</v>
      </c>
      <c r="L1463" s="167">
        <f t="shared" si="155"/>
        <v>0.5513833992094862</v>
      </c>
      <c r="M1463" s="222"/>
      <c r="N1463" s="131">
        <v>125</v>
      </c>
      <c r="O1463" s="184">
        <f t="shared" si="156"/>
        <v>0.19809825673534073</v>
      </c>
      <c r="P1463" s="159">
        <f t="shared" si="157"/>
        <v>616</v>
      </c>
      <c r="Q1463" s="160">
        <f t="shared" si="158"/>
        <v>506</v>
      </c>
      <c r="R1463" s="160">
        <f t="shared" si="159"/>
        <v>125</v>
      </c>
      <c r="S1463" s="176">
        <f t="shared" si="160"/>
        <v>0.19809825673534073</v>
      </c>
      <c r="T1463" s="227"/>
    </row>
    <row r="1464" spans="1:20" x14ac:dyDescent="0.2">
      <c r="A1464" s="175" t="s">
        <v>398</v>
      </c>
      <c r="B1464" s="164" t="s">
        <v>103</v>
      </c>
      <c r="C1464" s="165" t="s">
        <v>104</v>
      </c>
      <c r="D1464" s="157"/>
      <c r="E1464" s="158"/>
      <c r="F1464" s="158"/>
      <c r="G1464" s="158"/>
      <c r="H1464" s="181" t="str">
        <f t="shared" si="154"/>
        <v/>
      </c>
      <c r="I1464" s="221">
        <v>70</v>
      </c>
      <c r="J1464" s="131">
        <v>63</v>
      </c>
      <c r="K1464" s="131">
        <v>46</v>
      </c>
      <c r="L1464" s="167">
        <f t="shared" si="155"/>
        <v>0.73015873015873012</v>
      </c>
      <c r="M1464" s="222">
        <v>4</v>
      </c>
      <c r="N1464" s="131">
        <v>2</v>
      </c>
      <c r="O1464" s="184">
        <f t="shared" si="156"/>
        <v>2.8985507246376812E-2</v>
      </c>
      <c r="P1464" s="159">
        <f t="shared" si="157"/>
        <v>70</v>
      </c>
      <c r="Q1464" s="160">
        <f t="shared" si="158"/>
        <v>67</v>
      </c>
      <c r="R1464" s="160">
        <f t="shared" si="159"/>
        <v>2</v>
      </c>
      <c r="S1464" s="176">
        <f t="shared" si="160"/>
        <v>2.8985507246376812E-2</v>
      </c>
      <c r="T1464" s="227"/>
    </row>
    <row r="1465" spans="1:20" x14ac:dyDescent="0.2">
      <c r="A1465" s="175" t="s">
        <v>398</v>
      </c>
      <c r="B1465" s="164" t="s">
        <v>108</v>
      </c>
      <c r="C1465" s="165" t="s">
        <v>109</v>
      </c>
      <c r="D1465" s="157"/>
      <c r="E1465" s="158"/>
      <c r="F1465" s="158"/>
      <c r="G1465" s="158"/>
      <c r="H1465" s="181" t="str">
        <f t="shared" si="154"/>
        <v/>
      </c>
      <c r="I1465" s="221">
        <v>39</v>
      </c>
      <c r="J1465" s="131">
        <v>38</v>
      </c>
      <c r="K1465" s="131">
        <v>26</v>
      </c>
      <c r="L1465" s="167">
        <f t="shared" si="155"/>
        <v>0.68421052631578949</v>
      </c>
      <c r="M1465" s="222"/>
      <c r="N1465" s="131">
        <v>1</v>
      </c>
      <c r="O1465" s="184">
        <f t="shared" si="156"/>
        <v>2.564102564102564E-2</v>
      </c>
      <c r="P1465" s="159">
        <f t="shared" si="157"/>
        <v>39</v>
      </c>
      <c r="Q1465" s="160">
        <f t="shared" si="158"/>
        <v>38</v>
      </c>
      <c r="R1465" s="160">
        <f t="shared" si="159"/>
        <v>1</v>
      </c>
      <c r="S1465" s="176">
        <f t="shared" si="160"/>
        <v>2.564102564102564E-2</v>
      </c>
      <c r="T1465" s="227"/>
    </row>
    <row r="1466" spans="1:20" x14ac:dyDescent="0.2">
      <c r="A1466" s="175" t="s">
        <v>398</v>
      </c>
      <c r="B1466" s="164" t="s">
        <v>117</v>
      </c>
      <c r="C1466" s="165" t="s">
        <v>118</v>
      </c>
      <c r="D1466" s="157"/>
      <c r="E1466" s="158"/>
      <c r="F1466" s="158"/>
      <c r="G1466" s="158"/>
      <c r="H1466" s="181" t="str">
        <f t="shared" si="154"/>
        <v/>
      </c>
      <c r="I1466" s="221">
        <v>4095</v>
      </c>
      <c r="J1466" s="131">
        <v>20</v>
      </c>
      <c r="K1466" s="131">
        <v>20</v>
      </c>
      <c r="L1466" s="167">
        <f t="shared" si="155"/>
        <v>1</v>
      </c>
      <c r="M1466" s="222">
        <v>3811</v>
      </c>
      <c r="N1466" s="131">
        <v>362</v>
      </c>
      <c r="O1466" s="184">
        <f t="shared" si="156"/>
        <v>8.6334366801812543E-2</v>
      </c>
      <c r="P1466" s="159">
        <f t="shared" si="157"/>
        <v>4095</v>
      </c>
      <c r="Q1466" s="160">
        <f t="shared" si="158"/>
        <v>3831</v>
      </c>
      <c r="R1466" s="160">
        <f t="shared" si="159"/>
        <v>362</v>
      </c>
      <c r="S1466" s="176">
        <f t="shared" si="160"/>
        <v>8.6334366801812543E-2</v>
      </c>
      <c r="T1466" s="227"/>
    </row>
    <row r="1467" spans="1:20" x14ac:dyDescent="0.2">
      <c r="A1467" s="175" t="s">
        <v>398</v>
      </c>
      <c r="B1467" s="164" t="s">
        <v>352</v>
      </c>
      <c r="C1467" s="165" t="s">
        <v>353</v>
      </c>
      <c r="D1467" s="157"/>
      <c r="E1467" s="158"/>
      <c r="F1467" s="158"/>
      <c r="G1467" s="158"/>
      <c r="H1467" s="181" t="str">
        <f t="shared" si="154"/>
        <v/>
      </c>
      <c r="I1467" s="221">
        <v>2</v>
      </c>
      <c r="J1467" s="131"/>
      <c r="K1467" s="131"/>
      <c r="L1467" s="167" t="str">
        <f t="shared" si="155"/>
        <v/>
      </c>
      <c r="M1467" s="222"/>
      <c r="N1467" s="131"/>
      <c r="O1467" s="184" t="str">
        <f t="shared" si="156"/>
        <v/>
      </c>
      <c r="P1467" s="159">
        <f t="shared" si="157"/>
        <v>2</v>
      </c>
      <c r="Q1467" s="160" t="str">
        <f t="shared" si="158"/>
        <v/>
      </c>
      <c r="R1467" s="160" t="str">
        <f t="shared" si="159"/>
        <v/>
      </c>
      <c r="S1467" s="176" t="str">
        <f t="shared" si="160"/>
        <v/>
      </c>
      <c r="T1467" s="227"/>
    </row>
    <row r="1468" spans="1:20" x14ac:dyDescent="0.2">
      <c r="A1468" s="175" t="s">
        <v>398</v>
      </c>
      <c r="B1468" s="164" t="s">
        <v>374</v>
      </c>
      <c r="C1468" s="165" t="s">
        <v>375</v>
      </c>
      <c r="D1468" s="157"/>
      <c r="E1468" s="158"/>
      <c r="F1468" s="158"/>
      <c r="G1468" s="158"/>
      <c r="H1468" s="181" t="str">
        <f t="shared" ref="H1468:H1531" si="161">IF((E1468+G1468)&lt;&gt;0,G1468/(E1468+G1468),"")</f>
        <v/>
      </c>
      <c r="I1468" s="221">
        <v>2038</v>
      </c>
      <c r="J1468" s="131">
        <v>1882</v>
      </c>
      <c r="K1468" s="131">
        <v>640</v>
      </c>
      <c r="L1468" s="167">
        <f t="shared" ref="L1468:L1531" si="162">IF(J1468&lt;&gt;0,K1468/J1468,"")</f>
        <v>0.34006376195536664</v>
      </c>
      <c r="M1468" s="222">
        <v>8</v>
      </c>
      <c r="N1468" s="131">
        <v>76</v>
      </c>
      <c r="O1468" s="184">
        <f t="shared" ref="O1468:O1531" si="163">IF((J1468+M1468+N1468)&lt;&gt;0,N1468/(J1468+M1468+N1468),"")</f>
        <v>3.8657171922685654E-2</v>
      </c>
      <c r="P1468" s="159">
        <f t="shared" ref="P1468:P1531" si="164">IF(SUM(D1468,I1468)&gt;0,SUM(D1468,I1468),"")</f>
        <v>2038</v>
      </c>
      <c r="Q1468" s="160">
        <f t="shared" ref="Q1468:Q1531" si="165">IF(SUM(E1468,J1468, M1468)&gt;0,SUM(E1468,J1468, M1468),"")</f>
        <v>1890</v>
      </c>
      <c r="R1468" s="160">
        <f t="shared" ref="R1468:R1531" si="166">IF(SUM(G1468,N1468)&gt;0,SUM(G1468,N1468),"")</f>
        <v>76</v>
      </c>
      <c r="S1468" s="176">
        <f t="shared" ref="S1468:S1531" si="167">IFERROR(IF((Q1468+R1468)&lt;&gt;0,R1468/(Q1468+R1468),""),"")</f>
        <v>3.8657171922685654E-2</v>
      </c>
      <c r="T1468" s="227"/>
    </row>
    <row r="1469" spans="1:20" x14ac:dyDescent="0.2">
      <c r="A1469" s="175" t="s">
        <v>398</v>
      </c>
      <c r="B1469" s="164" t="s">
        <v>537</v>
      </c>
      <c r="C1469" s="165" t="s">
        <v>71</v>
      </c>
      <c r="D1469" s="157"/>
      <c r="E1469" s="158"/>
      <c r="F1469" s="158"/>
      <c r="G1469" s="158"/>
      <c r="H1469" s="181" t="str">
        <f t="shared" si="161"/>
        <v/>
      </c>
      <c r="I1469" s="221">
        <v>20</v>
      </c>
      <c r="J1469" s="131">
        <v>13</v>
      </c>
      <c r="K1469" s="131">
        <v>8</v>
      </c>
      <c r="L1469" s="167">
        <f t="shared" si="162"/>
        <v>0.61538461538461542</v>
      </c>
      <c r="M1469" s="222">
        <v>3</v>
      </c>
      <c r="N1469" s="131">
        <v>3</v>
      </c>
      <c r="O1469" s="184">
        <f t="shared" si="163"/>
        <v>0.15789473684210525</v>
      </c>
      <c r="P1469" s="159">
        <f t="shared" si="164"/>
        <v>20</v>
      </c>
      <c r="Q1469" s="160">
        <f t="shared" si="165"/>
        <v>16</v>
      </c>
      <c r="R1469" s="160">
        <f t="shared" si="166"/>
        <v>3</v>
      </c>
      <c r="S1469" s="176">
        <f t="shared" si="167"/>
        <v>0.15789473684210525</v>
      </c>
      <c r="T1469" s="227"/>
    </row>
    <row r="1470" spans="1:20" ht="29" x14ac:dyDescent="0.2">
      <c r="A1470" s="175" t="s">
        <v>398</v>
      </c>
      <c r="B1470" s="164" t="s">
        <v>166</v>
      </c>
      <c r="C1470" s="165" t="s">
        <v>168</v>
      </c>
      <c r="D1470" s="157"/>
      <c r="E1470" s="158"/>
      <c r="F1470" s="158"/>
      <c r="G1470" s="158"/>
      <c r="H1470" s="181" t="str">
        <f t="shared" si="161"/>
        <v/>
      </c>
      <c r="I1470" s="221">
        <v>1278</v>
      </c>
      <c r="J1470" s="131">
        <v>1155</v>
      </c>
      <c r="K1470" s="131">
        <v>212</v>
      </c>
      <c r="L1470" s="167">
        <f t="shared" si="162"/>
        <v>0.18354978354978355</v>
      </c>
      <c r="M1470" s="222">
        <v>2</v>
      </c>
      <c r="N1470" s="131">
        <v>114</v>
      </c>
      <c r="O1470" s="184">
        <f t="shared" si="163"/>
        <v>8.9693154996066088E-2</v>
      </c>
      <c r="P1470" s="159">
        <f t="shared" si="164"/>
        <v>1278</v>
      </c>
      <c r="Q1470" s="160">
        <f t="shared" si="165"/>
        <v>1157</v>
      </c>
      <c r="R1470" s="160">
        <f t="shared" si="166"/>
        <v>114</v>
      </c>
      <c r="S1470" s="176">
        <f t="shared" si="167"/>
        <v>8.9693154996066088E-2</v>
      </c>
      <c r="T1470" s="227"/>
    </row>
    <row r="1471" spans="1:20" x14ac:dyDescent="0.2">
      <c r="A1471" s="175" t="s">
        <v>398</v>
      </c>
      <c r="B1471" s="164" t="s">
        <v>176</v>
      </c>
      <c r="C1471" s="165" t="s">
        <v>481</v>
      </c>
      <c r="D1471" s="157"/>
      <c r="E1471" s="158"/>
      <c r="F1471" s="158"/>
      <c r="G1471" s="158"/>
      <c r="H1471" s="181" t="str">
        <f t="shared" si="161"/>
        <v/>
      </c>
      <c r="I1471" s="221">
        <v>631</v>
      </c>
      <c r="J1471" s="131">
        <v>490</v>
      </c>
      <c r="K1471" s="131">
        <v>227</v>
      </c>
      <c r="L1471" s="167">
        <f t="shared" si="162"/>
        <v>0.46326530612244898</v>
      </c>
      <c r="M1471" s="222">
        <v>8</v>
      </c>
      <c r="N1471" s="131">
        <v>98</v>
      </c>
      <c r="O1471" s="184">
        <f t="shared" si="163"/>
        <v>0.16442953020134229</v>
      </c>
      <c r="P1471" s="159">
        <f t="shared" si="164"/>
        <v>631</v>
      </c>
      <c r="Q1471" s="160">
        <f t="shared" si="165"/>
        <v>498</v>
      </c>
      <c r="R1471" s="160">
        <f t="shared" si="166"/>
        <v>98</v>
      </c>
      <c r="S1471" s="176">
        <f t="shared" si="167"/>
        <v>0.16442953020134229</v>
      </c>
      <c r="T1471" s="227"/>
    </row>
    <row r="1472" spans="1:20" x14ac:dyDescent="0.2">
      <c r="A1472" s="175" t="s">
        <v>398</v>
      </c>
      <c r="B1472" s="164" t="s">
        <v>525</v>
      </c>
      <c r="C1472" s="165" t="s">
        <v>116</v>
      </c>
      <c r="D1472" s="157"/>
      <c r="E1472" s="158"/>
      <c r="F1472" s="158"/>
      <c r="G1472" s="158"/>
      <c r="H1472" s="181" t="str">
        <f t="shared" si="161"/>
        <v/>
      </c>
      <c r="I1472" s="221">
        <v>1</v>
      </c>
      <c r="J1472" s="131">
        <v>1</v>
      </c>
      <c r="K1472" s="131"/>
      <c r="L1472" s="167">
        <f t="shared" si="162"/>
        <v>0</v>
      </c>
      <c r="M1472" s="222"/>
      <c r="N1472" s="131"/>
      <c r="O1472" s="184">
        <f t="shared" si="163"/>
        <v>0</v>
      </c>
      <c r="P1472" s="159">
        <f t="shared" si="164"/>
        <v>1</v>
      </c>
      <c r="Q1472" s="160">
        <f t="shared" si="165"/>
        <v>1</v>
      </c>
      <c r="R1472" s="160" t="str">
        <f t="shared" si="166"/>
        <v/>
      </c>
      <c r="S1472" s="176" t="str">
        <f t="shared" si="167"/>
        <v/>
      </c>
      <c r="T1472" s="227"/>
    </row>
    <row r="1473" spans="1:20" x14ac:dyDescent="0.2">
      <c r="A1473" s="175" t="s">
        <v>398</v>
      </c>
      <c r="B1473" s="164" t="s">
        <v>539</v>
      </c>
      <c r="C1473" s="165" t="s">
        <v>202</v>
      </c>
      <c r="D1473" s="157"/>
      <c r="E1473" s="158"/>
      <c r="F1473" s="158"/>
      <c r="G1473" s="158"/>
      <c r="H1473" s="181" t="str">
        <f t="shared" si="161"/>
        <v/>
      </c>
      <c r="I1473" s="221">
        <v>2671</v>
      </c>
      <c r="J1473" s="131">
        <v>2123</v>
      </c>
      <c r="K1473" s="131">
        <v>2089</v>
      </c>
      <c r="L1473" s="167">
        <f t="shared" si="162"/>
        <v>0.98398492699010831</v>
      </c>
      <c r="M1473" s="222">
        <v>11</v>
      </c>
      <c r="N1473" s="131">
        <v>520</v>
      </c>
      <c r="O1473" s="184">
        <f t="shared" si="163"/>
        <v>0.19593067068575734</v>
      </c>
      <c r="P1473" s="159">
        <f t="shared" si="164"/>
        <v>2671</v>
      </c>
      <c r="Q1473" s="160">
        <f t="shared" si="165"/>
        <v>2134</v>
      </c>
      <c r="R1473" s="160">
        <f t="shared" si="166"/>
        <v>520</v>
      </c>
      <c r="S1473" s="176">
        <f t="shared" si="167"/>
        <v>0.19593067068575734</v>
      </c>
      <c r="T1473" s="227"/>
    </row>
    <row r="1474" spans="1:20" ht="29" x14ac:dyDescent="0.2">
      <c r="A1474" s="175" t="s">
        <v>398</v>
      </c>
      <c r="B1474" s="164" t="s">
        <v>209</v>
      </c>
      <c r="C1474" s="165" t="s">
        <v>210</v>
      </c>
      <c r="D1474" s="157"/>
      <c r="E1474" s="158"/>
      <c r="F1474" s="158"/>
      <c r="G1474" s="158"/>
      <c r="H1474" s="181" t="str">
        <f t="shared" si="161"/>
        <v/>
      </c>
      <c r="I1474" s="221">
        <v>1615</v>
      </c>
      <c r="J1474" s="131">
        <v>1210</v>
      </c>
      <c r="K1474" s="131">
        <v>503</v>
      </c>
      <c r="L1474" s="167">
        <f t="shared" si="162"/>
        <v>0.41570247933884297</v>
      </c>
      <c r="M1474" s="222">
        <v>62</v>
      </c>
      <c r="N1474" s="131">
        <v>305</v>
      </c>
      <c r="O1474" s="184">
        <f t="shared" si="163"/>
        <v>0.19340519974635384</v>
      </c>
      <c r="P1474" s="159">
        <f t="shared" si="164"/>
        <v>1615</v>
      </c>
      <c r="Q1474" s="160">
        <f t="shared" si="165"/>
        <v>1272</v>
      </c>
      <c r="R1474" s="160">
        <f t="shared" si="166"/>
        <v>305</v>
      </c>
      <c r="S1474" s="176">
        <f t="shared" si="167"/>
        <v>0.19340519974635384</v>
      </c>
      <c r="T1474" s="227"/>
    </row>
    <row r="1475" spans="1:20" x14ac:dyDescent="0.2">
      <c r="A1475" s="175" t="s">
        <v>398</v>
      </c>
      <c r="B1475" s="164" t="s">
        <v>212</v>
      </c>
      <c r="C1475" s="165" t="s">
        <v>214</v>
      </c>
      <c r="D1475" s="157"/>
      <c r="E1475" s="158"/>
      <c r="F1475" s="158"/>
      <c r="G1475" s="158"/>
      <c r="H1475" s="181" t="str">
        <f t="shared" si="161"/>
        <v/>
      </c>
      <c r="I1475" s="221">
        <v>511</v>
      </c>
      <c r="J1475" s="131">
        <v>393</v>
      </c>
      <c r="K1475" s="131">
        <v>346</v>
      </c>
      <c r="L1475" s="167">
        <f t="shared" si="162"/>
        <v>0.88040712468193383</v>
      </c>
      <c r="M1475" s="222">
        <v>13</v>
      </c>
      <c r="N1475" s="131">
        <v>81</v>
      </c>
      <c r="O1475" s="184">
        <f t="shared" si="163"/>
        <v>0.16632443531827515</v>
      </c>
      <c r="P1475" s="159">
        <f t="shared" si="164"/>
        <v>511</v>
      </c>
      <c r="Q1475" s="160">
        <f t="shared" si="165"/>
        <v>406</v>
      </c>
      <c r="R1475" s="160">
        <f t="shared" si="166"/>
        <v>81</v>
      </c>
      <c r="S1475" s="176">
        <f t="shared" si="167"/>
        <v>0.16632443531827515</v>
      </c>
      <c r="T1475" s="227"/>
    </row>
    <row r="1476" spans="1:20" x14ac:dyDescent="0.2">
      <c r="A1476" s="175" t="s">
        <v>398</v>
      </c>
      <c r="B1476" s="164" t="s">
        <v>217</v>
      </c>
      <c r="C1476" s="165" t="s">
        <v>399</v>
      </c>
      <c r="D1476" s="157"/>
      <c r="E1476" s="158"/>
      <c r="F1476" s="158"/>
      <c r="G1476" s="158"/>
      <c r="H1476" s="181" t="str">
        <f t="shared" si="161"/>
        <v/>
      </c>
      <c r="I1476" s="221">
        <v>54</v>
      </c>
      <c r="J1476" s="131">
        <v>39</v>
      </c>
      <c r="K1476" s="131">
        <v>13</v>
      </c>
      <c r="L1476" s="167">
        <f t="shared" si="162"/>
        <v>0.33333333333333331</v>
      </c>
      <c r="M1476" s="222">
        <v>6</v>
      </c>
      <c r="N1476" s="131"/>
      <c r="O1476" s="184">
        <f t="shared" si="163"/>
        <v>0</v>
      </c>
      <c r="P1476" s="159">
        <f t="shared" si="164"/>
        <v>54</v>
      </c>
      <c r="Q1476" s="160">
        <f t="shared" si="165"/>
        <v>45</v>
      </c>
      <c r="R1476" s="160" t="str">
        <f t="shared" si="166"/>
        <v/>
      </c>
      <c r="S1476" s="176" t="str">
        <f t="shared" si="167"/>
        <v/>
      </c>
      <c r="T1476" s="227"/>
    </row>
    <row r="1477" spans="1:20" x14ac:dyDescent="0.2">
      <c r="A1477" s="175" t="s">
        <v>398</v>
      </c>
      <c r="B1477" s="164" t="s">
        <v>217</v>
      </c>
      <c r="C1477" s="165" t="s">
        <v>223</v>
      </c>
      <c r="D1477" s="157"/>
      <c r="E1477" s="158"/>
      <c r="F1477" s="158"/>
      <c r="G1477" s="158"/>
      <c r="H1477" s="181" t="str">
        <f t="shared" si="161"/>
        <v/>
      </c>
      <c r="I1477" s="232">
        <v>399</v>
      </c>
      <c r="J1477" s="131">
        <v>330</v>
      </c>
      <c r="K1477" s="131">
        <v>93</v>
      </c>
      <c r="L1477" s="167">
        <f t="shared" si="162"/>
        <v>0.2818181818181818</v>
      </c>
      <c r="M1477" s="222">
        <v>3</v>
      </c>
      <c r="N1477" s="131">
        <v>59</v>
      </c>
      <c r="O1477" s="184">
        <f t="shared" si="163"/>
        <v>0.15051020408163265</v>
      </c>
      <c r="P1477" s="159">
        <f t="shared" si="164"/>
        <v>399</v>
      </c>
      <c r="Q1477" s="160">
        <f t="shared" si="165"/>
        <v>333</v>
      </c>
      <c r="R1477" s="160">
        <f t="shared" si="166"/>
        <v>59</v>
      </c>
      <c r="S1477" s="176">
        <f t="shared" si="167"/>
        <v>0.15051020408163265</v>
      </c>
      <c r="T1477" s="227"/>
    </row>
    <row r="1478" spans="1:20" x14ac:dyDescent="0.2">
      <c r="A1478" s="175" t="s">
        <v>385</v>
      </c>
      <c r="B1478" s="164" t="s">
        <v>0</v>
      </c>
      <c r="C1478" s="165" t="s">
        <v>1</v>
      </c>
      <c r="D1478" s="157"/>
      <c r="E1478" s="158"/>
      <c r="F1478" s="158"/>
      <c r="G1478" s="158"/>
      <c r="H1478" s="181" t="str">
        <f t="shared" si="161"/>
        <v/>
      </c>
      <c r="I1478" s="186">
        <v>134</v>
      </c>
      <c r="J1478" s="27">
        <v>113</v>
      </c>
      <c r="K1478" s="27">
        <v>29</v>
      </c>
      <c r="L1478" s="167">
        <f t="shared" si="162"/>
        <v>0.25663716814159293</v>
      </c>
      <c r="M1478" s="27">
        <v>11</v>
      </c>
      <c r="N1478" s="27">
        <v>10</v>
      </c>
      <c r="O1478" s="184">
        <f t="shared" si="163"/>
        <v>7.4626865671641784E-2</v>
      </c>
      <c r="P1478" s="159">
        <f t="shared" si="164"/>
        <v>134</v>
      </c>
      <c r="Q1478" s="160">
        <f t="shared" si="165"/>
        <v>124</v>
      </c>
      <c r="R1478" s="160">
        <f t="shared" si="166"/>
        <v>10</v>
      </c>
      <c r="S1478" s="176">
        <f t="shared" si="167"/>
        <v>7.4626865671641784E-2</v>
      </c>
      <c r="T1478" s="227"/>
    </row>
    <row r="1479" spans="1:20" x14ac:dyDescent="0.2">
      <c r="A1479" s="175" t="s">
        <v>385</v>
      </c>
      <c r="B1479" s="164" t="s">
        <v>2</v>
      </c>
      <c r="C1479" s="165" t="s">
        <v>3</v>
      </c>
      <c r="D1479" s="157"/>
      <c r="E1479" s="158"/>
      <c r="F1479" s="158"/>
      <c r="G1479" s="158"/>
      <c r="H1479" s="181" t="str">
        <f t="shared" si="161"/>
        <v/>
      </c>
      <c r="I1479" s="186">
        <v>74461</v>
      </c>
      <c r="J1479" s="27">
        <v>47274</v>
      </c>
      <c r="K1479" s="27">
        <v>12677</v>
      </c>
      <c r="L1479" s="167">
        <f t="shared" si="162"/>
        <v>0.26816008799763086</v>
      </c>
      <c r="M1479" s="27">
        <v>23</v>
      </c>
      <c r="N1479" s="27">
        <v>23617</v>
      </c>
      <c r="O1479" s="184">
        <f t="shared" si="163"/>
        <v>0.33303719998871872</v>
      </c>
      <c r="P1479" s="159">
        <f t="shared" si="164"/>
        <v>74461</v>
      </c>
      <c r="Q1479" s="160">
        <f t="shared" si="165"/>
        <v>47297</v>
      </c>
      <c r="R1479" s="160">
        <f t="shared" si="166"/>
        <v>23617</v>
      </c>
      <c r="S1479" s="176">
        <f t="shared" si="167"/>
        <v>0.33303719998871872</v>
      </c>
      <c r="T1479" s="227"/>
    </row>
    <row r="1480" spans="1:20" x14ac:dyDescent="0.2">
      <c r="A1480" s="175" t="s">
        <v>385</v>
      </c>
      <c r="B1480" s="164" t="s">
        <v>2</v>
      </c>
      <c r="C1480" s="165" t="s">
        <v>252</v>
      </c>
      <c r="D1480" s="157"/>
      <c r="E1480" s="158"/>
      <c r="F1480" s="158"/>
      <c r="G1480" s="158"/>
      <c r="H1480" s="181" t="str">
        <f t="shared" si="161"/>
        <v/>
      </c>
      <c r="I1480" s="186">
        <v>53073</v>
      </c>
      <c r="J1480" s="27">
        <v>29936</v>
      </c>
      <c r="K1480" s="27">
        <v>10843</v>
      </c>
      <c r="L1480" s="167">
        <f t="shared" si="162"/>
        <v>0.36220603955104225</v>
      </c>
      <c r="M1480" s="27">
        <v>1725</v>
      </c>
      <c r="N1480" s="27">
        <v>18376</v>
      </c>
      <c r="O1480" s="184">
        <f t="shared" si="163"/>
        <v>0.3672482363051342</v>
      </c>
      <c r="P1480" s="159">
        <f t="shared" si="164"/>
        <v>53073</v>
      </c>
      <c r="Q1480" s="160">
        <f t="shared" si="165"/>
        <v>31661</v>
      </c>
      <c r="R1480" s="160">
        <f t="shared" si="166"/>
        <v>18376</v>
      </c>
      <c r="S1480" s="176">
        <f t="shared" si="167"/>
        <v>0.3672482363051342</v>
      </c>
      <c r="T1480" s="227"/>
    </row>
    <row r="1481" spans="1:20" ht="29" x14ac:dyDescent="0.2">
      <c r="A1481" s="175" t="s">
        <v>385</v>
      </c>
      <c r="B1481" s="164" t="s">
        <v>236</v>
      </c>
      <c r="C1481" s="165" t="s">
        <v>253</v>
      </c>
      <c r="D1481" s="157"/>
      <c r="E1481" s="158"/>
      <c r="F1481" s="158"/>
      <c r="G1481" s="158"/>
      <c r="H1481" s="181" t="str">
        <f t="shared" si="161"/>
        <v/>
      </c>
      <c r="I1481" s="186">
        <v>255</v>
      </c>
      <c r="J1481" s="27">
        <v>233</v>
      </c>
      <c r="K1481" s="27">
        <v>32</v>
      </c>
      <c r="L1481" s="167">
        <f t="shared" si="162"/>
        <v>0.13733905579399142</v>
      </c>
      <c r="M1481" s="27"/>
      <c r="N1481" s="27">
        <v>16</v>
      </c>
      <c r="O1481" s="184">
        <f t="shared" si="163"/>
        <v>6.4257028112449793E-2</v>
      </c>
      <c r="P1481" s="159">
        <f t="shared" si="164"/>
        <v>255</v>
      </c>
      <c r="Q1481" s="160">
        <f t="shared" si="165"/>
        <v>233</v>
      </c>
      <c r="R1481" s="160">
        <f t="shared" si="166"/>
        <v>16</v>
      </c>
      <c r="S1481" s="176">
        <f t="shared" si="167"/>
        <v>6.4257028112449793E-2</v>
      </c>
      <c r="T1481" s="227"/>
    </row>
    <row r="1482" spans="1:20" x14ac:dyDescent="0.2">
      <c r="A1482" s="175" t="s">
        <v>385</v>
      </c>
      <c r="B1482" s="164" t="s">
        <v>4</v>
      </c>
      <c r="C1482" s="165" t="s">
        <v>5</v>
      </c>
      <c r="D1482" s="157">
        <v>34</v>
      </c>
      <c r="E1482" s="158">
        <v>36</v>
      </c>
      <c r="F1482" s="158"/>
      <c r="G1482" s="158"/>
      <c r="H1482" s="181">
        <f t="shared" si="161"/>
        <v>0</v>
      </c>
      <c r="I1482" s="186">
        <v>5498</v>
      </c>
      <c r="J1482" s="27">
        <v>3397</v>
      </c>
      <c r="K1482" s="27">
        <v>241</v>
      </c>
      <c r="L1482" s="167">
        <f t="shared" si="162"/>
        <v>7.0944951427730357E-2</v>
      </c>
      <c r="M1482" s="27"/>
      <c r="N1482" s="27">
        <v>1907</v>
      </c>
      <c r="O1482" s="184">
        <f t="shared" si="163"/>
        <v>0.35953996983408748</v>
      </c>
      <c r="P1482" s="159">
        <f t="shared" si="164"/>
        <v>5532</v>
      </c>
      <c r="Q1482" s="160">
        <f t="shared" si="165"/>
        <v>3433</v>
      </c>
      <c r="R1482" s="160">
        <f t="shared" si="166"/>
        <v>1907</v>
      </c>
      <c r="S1482" s="176">
        <f t="shared" si="167"/>
        <v>0.35711610486891388</v>
      </c>
      <c r="T1482" s="227"/>
    </row>
    <row r="1483" spans="1:20" x14ac:dyDescent="0.2">
      <c r="A1483" s="175" t="s">
        <v>385</v>
      </c>
      <c r="B1483" s="164" t="s">
        <v>6</v>
      </c>
      <c r="C1483" s="165" t="s">
        <v>254</v>
      </c>
      <c r="D1483" s="157"/>
      <c r="E1483" s="158"/>
      <c r="F1483" s="158"/>
      <c r="G1483" s="158"/>
      <c r="H1483" s="181" t="str">
        <f t="shared" si="161"/>
        <v/>
      </c>
      <c r="I1483" s="186">
        <v>16</v>
      </c>
      <c r="J1483" s="27">
        <v>15</v>
      </c>
      <c r="K1483" s="27">
        <v>1</v>
      </c>
      <c r="L1483" s="167">
        <f t="shared" si="162"/>
        <v>6.6666666666666666E-2</v>
      </c>
      <c r="M1483" s="27">
        <v>1</v>
      </c>
      <c r="N1483" s="27"/>
      <c r="O1483" s="184">
        <f t="shared" si="163"/>
        <v>0</v>
      </c>
      <c r="P1483" s="159">
        <f t="shared" si="164"/>
        <v>16</v>
      </c>
      <c r="Q1483" s="160">
        <f t="shared" si="165"/>
        <v>16</v>
      </c>
      <c r="R1483" s="160" t="str">
        <f t="shared" si="166"/>
        <v/>
      </c>
      <c r="S1483" s="176" t="str">
        <f t="shared" si="167"/>
        <v/>
      </c>
      <c r="T1483" s="227"/>
    </row>
    <row r="1484" spans="1:20" x14ac:dyDescent="0.2">
      <c r="A1484" s="175" t="s">
        <v>385</v>
      </c>
      <c r="B1484" s="164" t="s">
        <v>6</v>
      </c>
      <c r="C1484" s="165" t="s">
        <v>7</v>
      </c>
      <c r="D1484" s="157"/>
      <c r="E1484" s="158"/>
      <c r="F1484" s="158"/>
      <c r="G1484" s="158"/>
      <c r="H1484" s="181" t="str">
        <f t="shared" si="161"/>
        <v/>
      </c>
      <c r="I1484" s="186">
        <v>461</v>
      </c>
      <c r="J1484" s="27">
        <v>335</v>
      </c>
      <c r="K1484" s="27">
        <v>27</v>
      </c>
      <c r="L1484" s="167">
        <f t="shared" si="162"/>
        <v>8.0597014925373134E-2</v>
      </c>
      <c r="M1484" s="27"/>
      <c r="N1484" s="27">
        <v>107</v>
      </c>
      <c r="O1484" s="184">
        <f t="shared" si="163"/>
        <v>0.24208144796380091</v>
      </c>
      <c r="P1484" s="159">
        <f t="shared" si="164"/>
        <v>461</v>
      </c>
      <c r="Q1484" s="160">
        <f t="shared" si="165"/>
        <v>335</v>
      </c>
      <c r="R1484" s="160">
        <f t="shared" si="166"/>
        <v>107</v>
      </c>
      <c r="S1484" s="176">
        <f t="shared" si="167"/>
        <v>0.24208144796380091</v>
      </c>
      <c r="T1484" s="227"/>
    </row>
    <row r="1485" spans="1:20" x14ac:dyDescent="0.2">
      <c r="A1485" s="175" t="s">
        <v>385</v>
      </c>
      <c r="B1485" s="164" t="s">
        <v>6</v>
      </c>
      <c r="C1485" s="165" t="s">
        <v>255</v>
      </c>
      <c r="D1485" s="157"/>
      <c r="E1485" s="158"/>
      <c r="F1485" s="158"/>
      <c r="G1485" s="158"/>
      <c r="H1485" s="181" t="str">
        <f t="shared" si="161"/>
        <v/>
      </c>
      <c r="I1485" s="186">
        <v>24</v>
      </c>
      <c r="J1485" s="27">
        <v>24</v>
      </c>
      <c r="K1485" s="27"/>
      <c r="L1485" s="167">
        <f t="shared" si="162"/>
        <v>0</v>
      </c>
      <c r="M1485" s="27"/>
      <c r="N1485" s="27"/>
      <c r="O1485" s="184">
        <f t="shared" si="163"/>
        <v>0</v>
      </c>
      <c r="P1485" s="159">
        <f t="shared" si="164"/>
        <v>24</v>
      </c>
      <c r="Q1485" s="160">
        <f t="shared" si="165"/>
        <v>24</v>
      </c>
      <c r="R1485" s="160" t="str">
        <f t="shared" si="166"/>
        <v/>
      </c>
      <c r="S1485" s="176" t="str">
        <f t="shared" si="167"/>
        <v/>
      </c>
      <c r="T1485" s="227"/>
    </row>
    <row r="1486" spans="1:20" x14ac:dyDescent="0.2">
      <c r="A1486" s="175" t="s">
        <v>385</v>
      </c>
      <c r="B1486" s="164" t="s">
        <v>6</v>
      </c>
      <c r="C1486" s="165" t="s">
        <v>256</v>
      </c>
      <c r="D1486" s="157"/>
      <c r="E1486" s="158"/>
      <c r="F1486" s="158"/>
      <c r="G1486" s="158"/>
      <c r="H1486" s="181" t="str">
        <f t="shared" si="161"/>
        <v/>
      </c>
      <c r="I1486" s="186">
        <v>15</v>
      </c>
      <c r="J1486" s="27">
        <v>11</v>
      </c>
      <c r="K1486" s="27"/>
      <c r="L1486" s="167">
        <f t="shared" si="162"/>
        <v>0</v>
      </c>
      <c r="M1486" s="27"/>
      <c r="N1486" s="27">
        <v>3</v>
      </c>
      <c r="O1486" s="184">
        <f t="shared" si="163"/>
        <v>0.21428571428571427</v>
      </c>
      <c r="P1486" s="159">
        <f t="shared" si="164"/>
        <v>15</v>
      </c>
      <c r="Q1486" s="160">
        <f t="shared" si="165"/>
        <v>11</v>
      </c>
      <c r="R1486" s="160">
        <f t="shared" si="166"/>
        <v>3</v>
      </c>
      <c r="S1486" s="176">
        <f t="shared" si="167"/>
        <v>0.21428571428571427</v>
      </c>
      <c r="T1486" s="227"/>
    </row>
    <row r="1487" spans="1:20" ht="29" x14ac:dyDescent="0.2">
      <c r="A1487" s="175" t="s">
        <v>385</v>
      </c>
      <c r="B1487" s="164" t="s">
        <v>6</v>
      </c>
      <c r="C1487" s="165" t="s">
        <v>257</v>
      </c>
      <c r="D1487" s="157"/>
      <c r="E1487" s="158"/>
      <c r="F1487" s="158"/>
      <c r="G1487" s="158"/>
      <c r="H1487" s="181" t="str">
        <f t="shared" si="161"/>
        <v/>
      </c>
      <c r="I1487" s="186">
        <v>12</v>
      </c>
      <c r="J1487" s="27">
        <v>11</v>
      </c>
      <c r="K1487" s="27"/>
      <c r="L1487" s="167">
        <f t="shared" si="162"/>
        <v>0</v>
      </c>
      <c r="M1487" s="27"/>
      <c r="N1487" s="27"/>
      <c r="O1487" s="184">
        <f t="shared" si="163"/>
        <v>0</v>
      </c>
      <c r="P1487" s="159">
        <f t="shared" si="164"/>
        <v>12</v>
      </c>
      <c r="Q1487" s="160">
        <f t="shared" si="165"/>
        <v>11</v>
      </c>
      <c r="R1487" s="160" t="str">
        <f t="shared" si="166"/>
        <v/>
      </c>
      <c r="S1487" s="176" t="str">
        <f t="shared" si="167"/>
        <v/>
      </c>
      <c r="T1487" s="227"/>
    </row>
    <row r="1488" spans="1:20" x14ac:dyDescent="0.2">
      <c r="A1488" s="175" t="s">
        <v>385</v>
      </c>
      <c r="B1488" s="164" t="s">
        <v>8</v>
      </c>
      <c r="C1488" s="165" t="s">
        <v>9</v>
      </c>
      <c r="D1488" s="157"/>
      <c r="E1488" s="158"/>
      <c r="F1488" s="158"/>
      <c r="G1488" s="158"/>
      <c r="H1488" s="181" t="str">
        <f t="shared" si="161"/>
        <v/>
      </c>
      <c r="I1488" s="186">
        <v>41</v>
      </c>
      <c r="J1488" s="27">
        <v>39</v>
      </c>
      <c r="K1488" s="27"/>
      <c r="L1488" s="167">
        <f t="shared" si="162"/>
        <v>0</v>
      </c>
      <c r="M1488" s="27"/>
      <c r="N1488" s="27"/>
      <c r="O1488" s="184">
        <f t="shared" si="163"/>
        <v>0</v>
      </c>
      <c r="P1488" s="159">
        <f t="shared" si="164"/>
        <v>41</v>
      </c>
      <c r="Q1488" s="160">
        <f t="shared" si="165"/>
        <v>39</v>
      </c>
      <c r="R1488" s="160" t="str">
        <f t="shared" si="166"/>
        <v/>
      </c>
      <c r="S1488" s="176" t="str">
        <f t="shared" si="167"/>
        <v/>
      </c>
      <c r="T1488" s="227"/>
    </row>
    <row r="1489" spans="1:20" x14ac:dyDescent="0.2">
      <c r="A1489" s="175" t="s">
        <v>385</v>
      </c>
      <c r="B1489" s="164" t="s">
        <v>8</v>
      </c>
      <c r="C1489" s="165" t="s">
        <v>258</v>
      </c>
      <c r="D1489" s="157"/>
      <c r="E1489" s="158"/>
      <c r="F1489" s="158"/>
      <c r="G1489" s="158"/>
      <c r="H1489" s="181" t="str">
        <f t="shared" si="161"/>
        <v/>
      </c>
      <c r="I1489" s="186">
        <v>735</v>
      </c>
      <c r="J1489" s="27">
        <v>784</v>
      </c>
      <c r="K1489" s="27"/>
      <c r="L1489" s="167">
        <f t="shared" si="162"/>
        <v>0</v>
      </c>
      <c r="M1489" s="27"/>
      <c r="N1489" s="27">
        <v>16</v>
      </c>
      <c r="O1489" s="184">
        <f t="shared" si="163"/>
        <v>0.02</v>
      </c>
      <c r="P1489" s="159">
        <f t="shared" si="164"/>
        <v>735</v>
      </c>
      <c r="Q1489" s="160">
        <f t="shared" si="165"/>
        <v>784</v>
      </c>
      <c r="R1489" s="160">
        <f t="shared" si="166"/>
        <v>16</v>
      </c>
      <c r="S1489" s="176">
        <f t="shared" si="167"/>
        <v>0.02</v>
      </c>
      <c r="T1489" s="227"/>
    </row>
    <row r="1490" spans="1:20" x14ac:dyDescent="0.2">
      <c r="A1490" s="175" t="s">
        <v>385</v>
      </c>
      <c r="B1490" s="164" t="s">
        <v>8</v>
      </c>
      <c r="C1490" s="165" t="s">
        <v>10</v>
      </c>
      <c r="D1490" s="157">
        <v>3</v>
      </c>
      <c r="E1490" s="158">
        <v>3</v>
      </c>
      <c r="F1490" s="158"/>
      <c r="G1490" s="158"/>
      <c r="H1490" s="181">
        <f t="shared" si="161"/>
        <v>0</v>
      </c>
      <c r="I1490" s="186">
        <v>560</v>
      </c>
      <c r="J1490" s="27">
        <v>797</v>
      </c>
      <c r="K1490" s="27">
        <v>20</v>
      </c>
      <c r="L1490" s="167">
        <f t="shared" si="162"/>
        <v>2.5094102885821833E-2</v>
      </c>
      <c r="M1490" s="27"/>
      <c r="N1490" s="27"/>
      <c r="O1490" s="184">
        <f t="shared" si="163"/>
        <v>0</v>
      </c>
      <c r="P1490" s="159">
        <f t="shared" si="164"/>
        <v>563</v>
      </c>
      <c r="Q1490" s="160">
        <f t="shared" si="165"/>
        <v>800</v>
      </c>
      <c r="R1490" s="160" t="str">
        <f t="shared" si="166"/>
        <v/>
      </c>
      <c r="S1490" s="176" t="str">
        <f t="shared" si="167"/>
        <v/>
      </c>
      <c r="T1490" s="227"/>
    </row>
    <row r="1491" spans="1:20" x14ac:dyDescent="0.2">
      <c r="A1491" s="175" t="s">
        <v>385</v>
      </c>
      <c r="B1491" s="164" t="s">
        <v>11</v>
      </c>
      <c r="C1491" s="165" t="s">
        <v>12</v>
      </c>
      <c r="D1491" s="157"/>
      <c r="E1491" s="158"/>
      <c r="F1491" s="158"/>
      <c r="G1491" s="158"/>
      <c r="H1491" s="181" t="str">
        <f t="shared" si="161"/>
        <v/>
      </c>
      <c r="I1491" s="186">
        <v>1</v>
      </c>
      <c r="J1491" s="27"/>
      <c r="K1491" s="27"/>
      <c r="L1491" s="167" t="str">
        <f t="shared" si="162"/>
        <v/>
      </c>
      <c r="M1491" s="27">
        <v>1</v>
      </c>
      <c r="N1491" s="27"/>
      <c r="O1491" s="184">
        <f t="shared" si="163"/>
        <v>0</v>
      </c>
      <c r="P1491" s="159">
        <f t="shared" si="164"/>
        <v>1</v>
      </c>
      <c r="Q1491" s="160">
        <f t="shared" si="165"/>
        <v>1</v>
      </c>
      <c r="R1491" s="160" t="str">
        <f t="shared" si="166"/>
        <v/>
      </c>
      <c r="S1491" s="176" t="str">
        <f t="shared" si="167"/>
        <v/>
      </c>
      <c r="T1491" s="227"/>
    </row>
    <row r="1492" spans="1:20" x14ac:dyDescent="0.2">
      <c r="A1492" s="175" t="s">
        <v>385</v>
      </c>
      <c r="B1492" s="164" t="s">
        <v>15</v>
      </c>
      <c r="C1492" s="165" t="s">
        <v>16</v>
      </c>
      <c r="D1492" s="157">
        <v>4</v>
      </c>
      <c r="E1492" s="158"/>
      <c r="F1492" s="158"/>
      <c r="G1492" s="158">
        <v>4</v>
      </c>
      <c r="H1492" s="181">
        <f t="shared" si="161"/>
        <v>1</v>
      </c>
      <c r="I1492" s="186">
        <v>2167</v>
      </c>
      <c r="J1492" s="27">
        <v>1338</v>
      </c>
      <c r="K1492" s="27">
        <v>130</v>
      </c>
      <c r="L1492" s="167">
        <f t="shared" si="162"/>
        <v>9.7159940209267562E-2</v>
      </c>
      <c r="M1492" s="27">
        <v>1</v>
      </c>
      <c r="N1492" s="27">
        <v>629</v>
      </c>
      <c r="O1492" s="184">
        <f t="shared" si="163"/>
        <v>0.31961382113821141</v>
      </c>
      <c r="P1492" s="159">
        <f t="shared" si="164"/>
        <v>2171</v>
      </c>
      <c r="Q1492" s="160">
        <f t="shared" si="165"/>
        <v>1339</v>
      </c>
      <c r="R1492" s="160">
        <f t="shared" si="166"/>
        <v>633</v>
      </c>
      <c r="S1492" s="176">
        <f t="shared" si="167"/>
        <v>0.32099391480730222</v>
      </c>
      <c r="T1492" s="227"/>
    </row>
    <row r="1493" spans="1:20" x14ac:dyDescent="0.2">
      <c r="A1493" s="175" t="s">
        <v>385</v>
      </c>
      <c r="B1493" s="164" t="s">
        <v>19</v>
      </c>
      <c r="C1493" s="165" t="s">
        <v>20</v>
      </c>
      <c r="D1493" s="157"/>
      <c r="E1493" s="158"/>
      <c r="F1493" s="158"/>
      <c r="G1493" s="158"/>
      <c r="H1493" s="181" t="str">
        <f t="shared" si="161"/>
        <v/>
      </c>
      <c r="I1493" s="186">
        <v>3</v>
      </c>
      <c r="J1493" s="27">
        <v>1</v>
      </c>
      <c r="K1493" s="27"/>
      <c r="L1493" s="167">
        <f t="shared" si="162"/>
        <v>0</v>
      </c>
      <c r="M1493" s="27">
        <v>2</v>
      </c>
      <c r="N1493" s="27"/>
      <c r="O1493" s="184">
        <f t="shared" si="163"/>
        <v>0</v>
      </c>
      <c r="P1493" s="159">
        <f t="shared" si="164"/>
        <v>3</v>
      </c>
      <c r="Q1493" s="160">
        <f t="shared" si="165"/>
        <v>3</v>
      </c>
      <c r="R1493" s="160" t="str">
        <f t="shared" si="166"/>
        <v/>
      </c>
      <c r="S1493" s="176" t="str">
        <f t="shared" si="167"/>
        <v/>
      </c>
      <c r="T1493" s="227"/>
    </row>
    <row r="1494" spans="1:20" x14ac:dyDescent="0.2">
      <c r="A1494" s="175" t="s">
        <v>385</v>
      </c>
      <c r="B1494" s="164" t="s">
        <v>23</v>
      </c>
      <c r="C1494" s="165" t="s">
        <v>259</v>
      </c>
      <c r="D1494" s="157">
        <v>4</v>
      </c>
      <c r="E1494" s="158">
        <v>4</v>
      </c>
      <c r="F1494" s="158"/>
      <c r="G1494" s="158"/>
      <c r="H1494" s="181">
        <f t="shared" si="161"/>
        <v>0</v>
      </c>
      <c r="I1494" s="186">
        <v>10492</v>
      </c>
      <c r="J1494" s="27">
        <v>5914</v>
      </c>
      <c r="K1494" s="27">
        <v>614</v>
      </c>
      <c r="L1494" s="167">
        <f t="shared" si="162"/>
        <v>0.10382144064930673</v>
      </c>
      <c r="M1494" s="27">
        <v>1</v>
      </c>
      <c r="N1494" s="27">
        <v>4502</v>
      </c>
      <c r="O1494" s="184">
        <f t="shared" si="163"/>
        <v>0.43217817029855043</v>
      </c>
      <c r="P1494" s="159">
        <f t="shared" si="164"/>
        <v>10496</v>
      </c>
      <c r="Q1494" s="160">
        <f t="shared" si="165"/>
        <v>5919</v>
      </c>
      <c r="R1494" s="160">
        <f t="shared" si="166"/>
        <v>4502</v>
      </c>
      <c r="S1494" s="176">
        <f t="shared" si="167"/>
        <v>0.43201228289031762</v>
      </c>
      <c r="T1494" s="227"/>
    </row>
    <row r="1495" spans="1:20" ht="29" x14ac:dyDescent="0.2">
      <c r="A1495" s="175" t="s">
        <v>385</v>
      </c>
      <c r="B1495" s="164" t="s">
        <v>23</v>
      </c>
      <c r="C1495" s="165" t="s">
        <v>260</v>
      </c>
      <c r="D1495" s="157"/>
      <c r="E1495" s="158"/>
      <c r="F1495" s="158"/>
      <c r="G1495" s="158"/>
      <c r="H1495" s="181" t="str">
        <f t="shared" si="161"/>
        <v/>
      </c>
      <c r="I1495" s="186">
        <v>7894</v>
      </c>
      <c r="J1495" s="27">
        <v>5074</v>
      </c>
      <c r="K1495" s="27">
        <v>202</v>
      </c>
      <c r="L1495" s="167">
        <f t="shared" si="162"/>
        <v>3.9810800157666533E-2</v>
      </c>
      <c r="M1495" s="27"/>
      <c r="N1495" s="27">
        <v>2497</v>
      </c>
      <c r="O1495" s="184">
        <f t="shared" si="163"/>
        <v>0.3298111213842293</v>
      </c>
      <c r="P1495" s="159">
        <f t="shared" si="164"/>
        <v>7894</v>
      </c>
      <c r="Q1495" s="160">
        <f t="shared" si="165"/>
        <v>5074</v>
      </c>
      <c r="R1495" s="160">
        <f t="shared" si="166"/>
        <v>2497</v>
      </c>
      <c r="S1495" s="176">
        <f t="shared" si="167"/>
        <v>0.3298111213842293</v>
      </c>
      <c r="T1495" s="227"/>
    </row>
    <row r="1496" spans="1:20" ht="29" x14ac:dyDescent="0.2">
      <c r="A1496" s="175" t="s">
        <v>385</v>
      </c>
      <c r="B1496" s="164" t="s">
        <v>24</v>
      </c>
      <c r="C1496" s="165" t="s">
        <v>25</v>
      </c>
      <c r="D1496" s="157"/>
      <c r="E1496" s="158"/>
      <c r="F1496" s="158"/>
      <c r="G1496" s="158"/>
      <c r="H1496" s="181" t="str">
        <f t="shared" si="161"/>
        <v/>
      </c>
      <c r="I1496" s="186">
        <v>38</v>
      </c>
      <c r="J1496" s="27">
        <v>26</v>
      </c>
      <c r="K1496" s="27">
        <v>2</v>
      </c>
      <c r="L1496" s="167">
        <f t="shared" si="162"/>
        <v>7.6923076923076927E-2</v>
      </c>
      <c r="M1496" s="27"/>
      <c r="N1496" s="27">
        <v>10</v>
      </c>
      <c r="O1496" s="184">
        <f t="shared" si="163"/>
        <v>0.27777777777777779</v>
      </c>
      <c r="P1496" s="159">
        <f t="shared" si="164"/>
        <v>38</v>
      </c>
      <c r="Q1496" s="160">
        <f t="shared" si="165"/>
        <v>26</v>
      </c>
      <c r="R1496" s="160">
        <f t="shared" si="166"/>
        <v>10</v>
      </c>
      <c r="S1496" s="176">
        <f t="shared" si="167"/>
        <v>0.27777777777777779</v>
      </c>
      <c r="T1496" s="227"/>
    </row>
    <row r="1497" spans="1:20" x14ac:dyDescent="0.2">
      <c r="A1497" s="175" t="s">
        <v>385</v>
      </c>
      <c r="B1497" s="164" t="s">
        <v>26</v>
      </c>
      <c r="C1497" s="165" t="s">
        <v>27</v>
      </c>
      <c r="D1497" s="157"/>
      <c r="E1497" s="158"/>
      <c r="F1497" s="158"/>
      <c r="G1497" s="158"/>
      <c r="H1497" s="181" t="str">
        <f t="shared" si="161"/>
        <v/>
      </c>
      <c r="I1497" s="186">
        <v>63</v>
      </c>
      <c r="J1497" s="27">
        <v>57</v>
      </c>
      <c r="K1497" s="27">
        <v>4</v>
      </c>
      <c r="L1497" s="167">
        <f t="shared" si="162"/>
        <v>7.0175438596491224E-2</v>
      </c>
      <c r="M1497" s="27"/>
      <c r="N1497" s="27">
        <v>6</v>
      </c>
      <c r="O1497" s="184">
        <f t="shared" si="163"/>
        <v>9.5238095238095233E-2</v>
      </c>
      <c r="P1497" s="159">
        <f t="shared" si="164"/>
        <v>63</v>
      </c>
      <c r="Q1497" s="160">
        <f t="shared" si="165"/>
        <v>57</v>
      </c>
      <c r="R1497" s="160">
        <f t="shared" si="166"/>
        <v>6</v>
      </c>
      <c r="S1497" s="176">
        <f t="shared" si="167"/>
        <v>9.5238095238095233E-2</v>
      </c>
      <c r="T1497" s="227"/>
    </row>
    <row r="1498" spans="1:20" x14ac:dyDescent="0.2">
      <c r="A1498" s="175" t="s">
        <v>385</v>
      </c>
      <c r="B1498" s="164" t="s">
        <v>26</v>
      </c>
      <c r="C1498" s="165" t="s">
        <v>261</v>
      </c>
      <c r="D1498" s="157"/>
      <c r="E1498" s="158"/>
      <c r="F1498" s="158"/>
      <c r="G1498" s="158"/>
      <c r="H1498" s="181" t="str">
        <f t="shared" si="161"/>
        <v/>
      </c>
      <c r="I1498" s="186">
        <v>13</v>
      </c>
      <c r="J1498" s="27">
        <v>9</v>
      </c>
      <c r="K1498" s="27"/>
      <c r="L1498" s="167">
        <f t="shared" si="162"/>
        <v>0</v>
      </c>
      <c r="M1498" s="27"/>
      <c r="N1498" s="27">
        <v>2</v>
      </c>
      <c r="O1498" s="184">
        <f t="shared" si="163"/>
        <v>0.18181818181818182</v>
      </c>
      <c r="P1498" s="159">
        <f t="shared" si="164"/>
        <v>13</v>
      </c>
      <c r="Q1498" s="160">
        <f t="shared" si="165"/>
        <v>9</v>
      </c>
      <c r="R1498" s="160">
        <f t="shared" si="166"/>
        <v>2</v>
      </c>
      <c r="S1498" s="176">
        <f t="shared" si="167"/>
        <v>0.18181818181818182</v>
      </c>
      <c r="T1498" s="227"/>
    </row>
    <row r="1499" spans="1:20" x14ac:dyDescent="0.2">
      <c r="A1499" s="175" t="s">
        <v>385</v>
      </c>
      <c r="B1499" s="164" t="s">
        <v>26</v>
      </c>
      <c r="C1499" s="165" t="s">
        <v>28</v>
      </c>
      <c r="D1499" s="157"/>
      <c r="E1499" s="158"/>
      <c r="F1499" s="158"/>
      <c r="G1499" s="158"/>
      <c r="H1499" s="181" t="str">
        <f t="shared" si="161"/>
        <v/>
      </c>
      <c r="I1499" s="186">
        <v>92</v>
      </c>
      <c r="J1499" s="27">
        <v>76</v>
      </c>
      <c r="K1499" s="27">
        <v>26</v>
      </c>
      <c r="L1499" s="167">
        <f t="shared" si="162"/>
        <v>0.34210526315789475</v>
      </c>
      <c r="M1499" s="27"/>
      <c r="N1499" s="27">
        <v>4</v>
      </c>
      <c r="O1499" s="184">
        <f t="shared" si="163"/>
        <v>0.05</v>
      </c>
      <c r="P1499" s="159">
        <f t="shared" si="164"/>
        <v>92</v>
      </c>
      <c r="Q1499" s="160">
        <f t="shared" si="165"/>
        <v>76</v>
      </c>
      <c r="R1499" s="160">
        <f t="shared" si="166"/>
        <v>4</v>
      </c>
      <c r="S1499" s="176">
        <f t="shared" si="167"/>
        <v>0.05</v>
      </c>
      <c r="T1499" s="227"/>
    </row>
    <row r="1500" spans="1:20" ht="29" x14ac:dyDescent="0.2">
      <c r="A1500" s="175" t="s">
        <v>385</v>
      </c>
      <c r="B1500" s="164" t="s">
        <v>26</v>
      </c>
      <c r="C1500" s="165" t="s">
        <v>262</v>
      </c>
      <c r="D1500" s="157">
        <v>1</v>
      </c>
      <c r="E1500" s="158">
        <v>1</v>
      </c>
      <c r="F1500" s="158"/>
      <c r="G1500" s="158"/>
      <c r="H1500" s="181">
        <f t="shared" si="161"/>
        <v>0</v>
      </c>
      <c r="I1500" s="186">
        <v>9</v>
      </c>
      <c r="J1500" s="27">
        <v>7</v>
      </c>
      <c r="K1500" s="27">
        <v>2</v>
      </c>
      <c r="L1500" s="167">
        <f t="shared" si="162"/>
        <v>0.2857142857142857</v>
      </c>
      <c r="M1500" s="27"/>
      <c r="N1500" s="27"/>
      <c r="O1500" s="184">
        <f t="shared" si="163"/>
        <v>0</v>
      </c>
      <c r="P1500" s="159">
        <f t="shared" si="164"/>
        <v>10</v>
      </c>
      <c r="Q1500" s="160">
        <f t="shared" si="165"/>
        <v>8</v>
      </c>
      <c r="R1500" s="160" t="str">
        <f t="shared" si="166"/>
        <v/>
      </c>
      <c r="S1500" s="176" t="str">
        <f t="shared" si="167"/>
        <v/>
      </c>
      <c r="T1500" s="227"/>
    </row>
    <row r="1501" spans="1:20" x14ac:dyDescent="0.2">
      <c r="A1501" s="175" t="s">
        <v>385</v>
      </c>
      <c r="B1501" s="164" t="s">
        <v>26</v>
      </c>
      <c r="C1501" s="165" t="s">
        <v>29</v>
      </c>
      <c r="D1501" s="157">
        <v>1</v>
      </c>
      <c r="E1501" s="158"/>
      <c r="F1501" s="158"/>
      <c r="G1501" s="158">
        <v>1</v>
      </c>
      <c r="H1501" s="181">
        <f t="shared" si="161"/>
        <v>1</v>
      </c>
      <c r="I1501" s="186">
        <v>165</v>
      </c>
      <c r="J1501" s="27">
        <v>137</v>
      </c>
      <c r="K1501" s="27">
        <v>18</v>
      </c>
      <c r="L1501" s="167">
        <f t="shared" si="162"/>
        <v>0.13138686131386862</v>
      </c>
      <c r="M1501" s="27"/>
      <c r="N1501" s="27">
        <v>22</v>
      </c>
      <c r="O1501" s="184">
        <f t="shared" si="163"/>
        <v>0.13836477987421383</v>
      </c>
      <c r="P1501" s="159">
        <f t="shared" si="164"/>
        <v>166</v>
      </c>
      <c r="Q1501" s="160">
        <f t="shared" si="165"/>
        <v>137</v>
      </c>
      <c r="R1501" s="160">
        <f t="shared" si="166"/>
        <v>23</v>
      </c>
      <c r="S1501" s="176">
        <f t="shared" si="167"/>
        <v>0.14374999999999999</v>
      </c>
      <c r="T1501" s="227"/>
    </row>
    <row r="1502" spans="1:20" x14ac:dyDescent="0.2">
      <c r="A1502" s="175" t="s">
        <v>385</v>
      </c>
      <c r="B1502" s="164" t="s">
        <v>30</v>
      </c>
      <c r="C1502" s="165" t="s">
        <v>31</v>
      </c>
      <c r="D1502" s="157"/>
      <c r="E1502" s="158"/>
      <c r="F1502" s="158"/>
      <c r="G1502" s="158"/>
      <c r="H1502" s="181" t="str">
        <f t="shared" si="161"/>
        <v/>
      </c>
      <c r="I1502" s="186">
        <v>351</v>
      </c>
      <c r="J1502" s="27">
        <v>314</v>
      </c>
      <c r="K1502" s="27">
        <v>33</v>
      </c>
      <c r="L1502" s="167">
        <f t="shared" si="162"/>
        <v>0.10509554140127389</v>
      </c>
      <c r="M1502" s="27"/>
      <c r="N1502" s="27">
        <v>13</v>
      </c>
      <c r="O1502" s="184">
        <f t="shared" si="163"/>
        <v>3.9755351681957186E-2</v>
      </c>
      <c r="P1502" s="159">
        <f t="shared" si="164"/>
        <v>351</v>
      </c>
      <c r="Q1502" s="160">
        <f t="shared" si="165"/>
        <v>314</v>
      </c>
      <c r="R1502" s="160">
        <f t="shared" si="166"/>
        <v>13</v>
      </c>
      <c r="S1502" s="176">
        <f t="shared" si="167"/>
        <v>3.9755351681957186E-2</v>
      </c>
      <c r="T1502" s="227"/>
    </row>
    <row r="1503" spans="1:20" x14ac:dyDescent="0.2">
      <c r="A1503" s="175" t="s">
        <v>385</v>
      </c>
      <c r="B1503" s="164" t="s">
        <v>32</v>
      </c>
      <c r="C1503" s="165" t="s">
        <v>263</v>
      </c>
      <c r="D1503" s="157">
        <v>7</v>
      </c>
      <c r="E1503" s="158">
        <v>3</v>
      </c>
      <c r="F1503" s="158"/>
      <c r="G1503" s="158">
        <v>3</v>
      </c>
      <c r="H1503" s="181">
        <f t="shared" si="161"/>
        <v>0.5</v>
      </c>
      <c r="I1503" s="186">
        <v>1508</v>
      </c>
      <c r="J1503" s="27">
        <v>925</v>
      </c>
      <c r="K1503" s="27">
        <v>114</v>
      </c>
      <c r="L1503" s="167">
        <f t="shared" si="162"/>
        <v>0.12324324324324325</v>
      </c>
      <c r="M1503" s="27">
        <v>2</v>
      </c>
      <c r="N1503" s="27">
        <v>516</v>
      </c>
      <c r="O1503" s="184">
        <f t="shared" si="163"/>
        <v>0.35758835758835761</v>
      </c>
      <c r="P1503" s="159">
        <f t="shared" si="164"/>
        <v>1515</v>
      </c>
      <c r="Q1503" s="160">
        <f t="shared" si="165"/>
        <v>930</v>
      </c>
      <c r="R1503" s="160">
        <f t="shared" si="166"/>
        <v>519</v>
      </c>
      <c r="S1503" s="176">
        <f t="shared" si="167"/>
        <v>0.35817805383022772</v>
      </c>
      <c r="T1503" s="227"/>
    </row>
    <row r="1504" spans="1:20" x14ac:dyDescent="0.2">
      <c r="A1504" s="175" t="s">
        <v>385</v>
      </c>
      <c r="B1504" s="164" t="s">
        <v>33</v>
      </c>
      <c r="C1504" s="165" t="s">
        <v>264</v>
      </c>
      <c r="D1504" s="157">
        <v>1</v>
      </c>
      <c r="E1504" s="158">
        <v>1</v>
      </c>
      <c r="F1504" s="158"/>
      <c r="G1504" s="158"/>
      <c r="H1504" s="181">
        <f t="shared" si="161"/>
        <v>0</v>
      </c>
      <c r="I1504" s="186">
        <v>451</v>
      </c>
      <c r="J1504" s="27">
        <v>418</v>
      </c>
      <c r="K1504" s="27">
        <v>58</v>
      </c>
      <c r="L1504" s="167">
        <f t="shared" si="162"/>
        <v>0.13875598086124402</v>
      </c>
      <c r="M1504" s="27"/>
      <c r="N1504" s="27">
        <v>18</v>
      </c>
      <c r="O1504" s="184">
        <f t="shared" si="163"/>
        <v>4.1284403669724773E-2</v>
      </c>
      <c r="P1504" s="159">
        <f t="shared" si="164"/>
        <v>452</v>
      </c>
      <c r="Q1504" s="160">
        <f t="shared" si="165"/>
        <v>419</v>
      </c>
      <c r="R1504" s="160">
        <f t="shared" si="166"/>
        <v>18</v>
      </c>
      <c r="S1504" s="176">
        <f t="shared" si="167"/>
        <v>4.1189931350114416E-2</v>
      </c>
      <c r="T1504" s="227"/>
    </row>
    <row r="1505" spans="1:20" x14ac:dyDescent="0.2">
      <c r="A1505" s="175" t="s">
        <v>385</v>
      </c>
      <c r="B1505" s="164" t="s">
        <v>33</v>
      </c>
      <c r="C1505" s="165" t="s">
        <v>34</v>
      </c>
      <c r="D1505" s="157"/>
      <c r="E1505" s="158"/>
      <c r="F1505" s="158"/>
      <c r="G1505" s="158"/>
      <c r="H1505" s="181" t="str">
        <f t="shared" si="161"/>
        <v/>
      </c>
      <c r="I1505" s="186">
        <v>259</v>
      </c>
      <c r="J1505" s="27">
        <v>249</v>
      </c>
      <c r="K1505" s="27">
        <v>18</v>
      </c>
      <c r="L1505" s="167">
        <f t="shared" si="162"/>
        <v>7.2289156626506021E-2</v>
      </c>
      <c r="M1505" s="27">
        <v>2</v>
      </c>
      <c r="N1505" s="27">
        <v>4</v>
      </c>
      <c r="O1505" s="184">
        <f t="shared" si="163"/>
        <v>1.5686274509803921E-2</v>
      </c>
      <c r="P1505" s="159">
        <f t="shared" si="164"/>
        <v>259</v>
      </c>
      <c r="Q1505" s="160">
        <f t="shared" si="165"/>
        <v>251</v>
      </c>
      <c r="R1505" s="160">
        <f t="shared" si="166"/>
        <v>4</v>
      </c>
      <c r="S1505" s="176">
        <f t="shared" si="167"/>
        <v>1.5686274509803921E-2</v>
      </c>
      <c r="T1505" s="227"/>
    </row>
    <row r="1506" spans="1:20" x14ac:dyDescent="0.2">
      <c r="A1506" s="175" t="s">
        <v>385</v>
      </c>
      <c r="B1506" s="164" t="s">
        <v>33</v>
      </c>
      <c r="C1506" s="165" t="s">
        <v>35</v>
      </c>
      <c r="D1506" s="157">
        <v>1</v>
      </c>
      <c r="E1506" s="158">
        <v>1</v>
      </c>
      <c r="F1506" s="158"/>
      <c r="G1506" s="158"/>
      <c r="H1506" s="181">
        <f t="shared" si="161"/>
        <v>0</v>
      </c>
      <c r="I1506" s="186">
        <v>688</v>
      </c>
      <c r="J1506" s="27">
        <v>660</v>
      </c>
      <c r="K1506" s="27">
        <v>19</v>
      </c>
      <c r="L1506" s="167">
        <f t="shared" si="162"/>
        <v>2.8787878787878789E-2</v>
      </c>
      <c r="M1506" s="27"/>
      <c r="N1506" s="27">
        <v>2</v>
      </c>
      <c r="O1506" s="184">
        <f t="shared" si="163"/>
        <v>3.0211480362537764E-3</v>
      </c>
      <c r="P1506" s="159">
        <f t="shared" si="164"/>
        <v>689</v>
      </c>
      <c r="Q1506" s="160">
        <f t="shared" si="165"/>
        <v>661</v>
      </c>
      <c r="R1506" s="160">
        <f t="shared" si="166"/>
        <v>2</v>
      </c>
      <c r="S1506" s="176">
        <f t="shared" si="167"/>
        <v>3.0165912518853697E-3</v>
      </c>
      <c r="T1506" s="227"/>
    </row>
    <row r="1507" spans="1:20" x14ac:dyDescent="0.2">
      <c r="A1507" s="175" t="s">
        <v>385</v>
      </c>
      <c r="B1507" s="164" t="s">
        <v>37</v>
      </c>
      <c r="C1507" s="165" t="s">
        <v>265</v>
      </c>
      <c r="D1507" s="157">
        <v>14</v>
      </c>
      <c r="E1507" s="158">
        <v>14</v>
      </c>
      <c r="F1507" s="158"/>
      <c r="G1507" s="158"/>
      <c r="H1507" s="181">
        <f t="shared" si="161"/>
        <v>0</v>
      </c>
      <c r="I1507" s="186">
        <v>1616</v>
      </c>
      <c r="J1507" s="27">
        <v>926</v>
      </c>
      <c r="K1507" s="27">
        <v>217</v>
      </c>
      <c r="L1507" s="167">
        <f t="shared" si="162"/>
        <v>0.23434125269978401</v>
      </c>
      <c r="M1507" s="27">
        <v>2</v>
      </c>
      <c r="N1507" s="27">
        <v>632</v>
      </c>
      <c r="O1507" s="184">
        <f t="shared" si="163"/>
        <v>0.40512820512820513</v>
      </c>
      <c r="P1507" s="159">
        <f t="shared" si="164"/>
        <v>1630</v>
      </c>
      <c r="Q1507" s="160">
        <f t="shared" si="165"/>
        <v>942</v>
      </c>
      <c r="R1507" s="160">
        <f t="shared" si="166"/>
        <v>632</v>
      </c>
      <c r="S1507" s="176">
        <f t="shared" si="167"/>
        <v>0.40152477763659467</v>
      </c>
      <c r="T1507" s="227"/>
    </row>
    <row r="1508" spans="1:20" ht="29" x14ac:dyDescent="0.2">
      <c r="A1508" s="175" t="s">
        <v>385</v>
      </c>
      <c r="B1508" s="164" t="s">
        <v>38</v>
      </c>
      <c r="C1508" s="165" t="s">
        <v>39</v>
      </c>
      <c r="D1508" s="157">
        <v>9</v>
      </c>
      <c r="E1508" s="158">
        <v>8</v>
      </c>
      <c r="F1508" s="158"/>
      <c r="G1508" s="158"/>
      <c r="H1508" s="181">
        <f t="shared" si="161"/>
        <v>0</v>
      </c>
      <c r="I1508" s="186">
        <v>474</v>
      </c>
      <c r="J1508" s="27">
        <v>357</v>
      </c>
      <c r="K1508" s="27">
        <v>35</v>
      </c>
      <c r="L1508" s="167">
        <f t="shared" si="162"/>
        <v>9.8039215686274508E-2</v>
      </c>
      <c r="M1508" s="27">
        <v>1</v>
      </c>
      <c r="N1508" s="27">
        <v>94</v>
      </c>
      <c r="O1508" s="184">
        <f t="shared" si="163"/>
        <v>0.20796460176991149</v>
      </c>
      <c r="P1508" s="159">
        <f t="shared" si="164"/>
        <v>483</v>
      </c>
      <c r="Q1508" s="160">
        <f t="shared" si="165"/>
        <v>366</v>
      </c>
      <c r="R1508" s="160">
        <f t="shared" si="166"/>
        <v>94</v>
      </c>
      <c r="S1508" s="176">
        <f t="shared" si="167"/>
        <v>0.20434782608695654</v>
      </c>
      <c r="T1508" s="227"/>
    </row>
    <row r="1509" spans="1:20" x14ac:dyDescent="0.2">
      <c r="A1509" s="175" t="s">
        <v>385</v>
      </c>
      <c r="B1509" s="164" t="s">
        <v>40</v>
      </c>
      <c r="C1509" s="165" t="s">
        <v>41</v>
      </c>
      <c r="D1509" s="157"/>
      <c r="E1509" s="158"/>
      <c r="F1509" s="158"/>
      <c r="G1509" s="158"/>
      <c r="H1509" s="181" t="str">
        <f t="shared" si="161"/>
        <v/>
      </c>
      <c r="I1509" s="186">
        <v>70008</v>
      </c>
      <c r="J1509" s="27">
        <v>67187</v>
      </c>
      <c r="K1509" s="27">
        <v>4083</v>
      </c>
      <c r="L1509" s="167">
        <f t="shared" si="162"/>
        <v>6.0770684805096224E-2</v>
      </c>
      <c r="M1509" s="27"/>
      <c r="N1509" s="27">
        <v>2081</v>
      </c>
      <c r="O1509" s="184">
        <f t="shared" si="163"/>
        <v>3.0042732574926373E-2</v>
      </c>
      <c r="P1509" s="159">
        <f t="shared" si="164"/>
        <v>70008</v>
      </c>
      <c r="Q1509" s="160">
        <f t="shared" si="165"/>
        <v>67187</v>
      </c>
      <c r="R1509" s="160">
        <f t="shared" si="166"/>
        <v>2081</v>
      </c>
      <c r="S1509" s="176">
        <f t="shared" si="167"/>
        <v>3.0042732574926373E-2</v>
      </c>
      <c r="T1509" s="227"/>
    </row>
    <row r="1510" spans="1:20" ht="29" x14ac:dyDescent="0.2">
      <c r="A1510" s="175" t="s">
        <v>385</v>
      </c>
      <c r="B1510" s="164" t="s">
        <v>40</v>
      </c>
      <c r="C1510" s="165" t="s">
        <v>43</v>
      </c>
      <c r="D1510" s="157"/>
      <c r="E1510" s="158"/>
      <c r="F1510" s="158"/>
      <c r="G1510" s="158"/>
      <c r="H1510" s="181" t="str">
        <f t="shared" si="161"/>
        <v/>
      </c>
      <c r="I1510" s="186">
        <v>35564</v>
      </c>
      <c r="J1510" s="27">
        <v>33025</v>
      </c>
      <c r="K1510" s="27">
        <v>1123</v>
      </c>
      <c r="L1510" s="167">
        <f t="shared" si="162"/>
        <v>3.4004542013626043E-2</v>
      </c>
      <c r="M1510" s="27">
        <v>13</v>
      </c>
      <c r="N1510" s="27">
        <v>2311</v>
      </c>
      <c r="O1510" s="184">
        <f t="shared" si="163"/>
        <v>6.5376672607428785E-2</v>
      </c>
      <c r="P1510" s="159">
        <f t="shared" si="164"/>
        <v>35564</v>
      </c>
      <c r="Q1510" s="160">
        <f t="shared" si="165"/>
        <v>33038</v>
      </c>
      <c r="R1510" s="160">
        <f t="shared" si="166"/>
        <v>2311</v>
      </c>
      <c r="S1510" s="176">
        <f t="shared" si="167"/>
        <v>6.5376672607428785E-2</v>
      </c>
      <c r="T1510" s="227"/>
    </row>
    <row r="1511" spans="1:20" x14ac:dyDescent="0.2">
      <c r="A1511" s="175" t="s">
        <v>385</v>
      </c>
      <c r="B1511" s="164" t="s">
        <v>40</v>
      </c>
      <c r="C1511" s="165" t="s">
        <v>44</v>
      </c>
      <c r="D1511" s="157">
        <v>2</v>
      </c>
      <c r="E1511" s="158"/>
      <c r="F1511" s="158"/>
      <c r="G1511" s="158"/>
      <c r="H1511" s="181" t="str">
        <f t="shared" si="161"/>
        <v/>
      </c>
      <c r="I1511" s="186">
        <v>42961</v>
      </c>
      <c r="J1511" s="27">
        <v>38938</v>
      </c>
      <c r="K1511" s="27">
        <v>1475</v>
      </c>
      <c r="L1511" s="167">
        <f t="shared" si="162"/>
        <v>3.7880733473727467E-2</v>
      </c>
      <c r="M1511" s="27">
        <v>5</v>
      </c>
      <c r="N1511" s="27">
        <v>2131</v>
      </c>
      <c r="O1511" s="184">
        <f t="shared" si="163"/>
        <v>5.1881969128889323E-2</v>
      </c>
      <c r="P1511" s="159">
        <f t="shared" si="164"/>
        <v>42963</v>
      </c>
      <c r="Q1511" s="160">
        <f t="shared" si="165"/>
        <v>38943</v>
      </c>
      <c r="R1511" s="160">
        <f t="shared" si="166"/>
        <v>2131</v>
      </c>
      <c r="S1511" s="176">
        <f t="shared" si="167"/>
        <v>5.1881969128889323E-2</v>
      </c>
      <c r="T1511" s="227"/>
    </row>
    <row r="1512" spans="1:20" x14ac:dyDescent="0.2">
      <c r="A1512" s="175" t="s">
        <v>385</v>
      </c>
      <c r="B1512" s="164" t="s">
        <v>45</v>
      </c>
      <c r="C1512" s="165" t="s">
        <v>46</v>
      </c>
      <c r="D1512" s="157">
        <v>3</v>
      </c>
      <c r="E1512" s="158">
        <v>3</v>
      </c>
      <c r="F1512" s="158"/>
      <c r="G1512" s="158"/>
      <c r="H1512" s="181">
        <f t="shared" si="161"/>
        <v>0</v>
      </c>
      <c r="I1512" s="186">
        <v>363</v>
      </c>
      <c r="J1512" s="27">
        <v>318</v>
      </c>
      <c r="K1512" s="27">
        <v>166</v>
      </c>
      <c r="L1512" s="167">
        <f t="shared" si="162"/>
        <v>0.5220125786163522</v>
      </c>
      <c r="M1512" s="27">
        <v>3</v>
      </c>
      <c r="N1512" s="27">
        <v>37</v>
      </c>
      <c r="O1512" s="184">
        <f t="shared" si="163"/>
        <v>0.10335195530726257</v>
      </c>
      <c r="P1512" s="159">
        <f t="shared" si="164"/>
        <v>366</v>
      </c>
      <c r="Q1512" s="160">
        <f t="shared" si="165"/>
        <v>324</v>
      </c>
      <c r="R1512" s="160">
        <f t="shared" si="166"/>
        <v>37</v>
      </c>
      <c r="S1512" s="176">
        <f t="shared" si="167"/>
        <v>0.10249307479224377</v>
      </c>
      <c r="T1512" s="227"/>
    </row>
    <row r="1513" spans="1:20" ht="43" x14ac:dyDescent="0.2">
      <c r="A1513" s="175" t="s">
        <v>385</v>
      </c>
      <c r="B1513" s="164" t="s">
        <v>522</v>
      </c>
      <c r="C1513" s="165" t="s">
        <v>47</v>
      </c>
      <c r="D1513" s="157"/>
      <c r="E1513" s="158"/>
      <c r="F1513" s="158"/>
      <c r="G1513" s="158"/>
      <c r="H1513" s="181" t="str">
        <f t="shared" si="161"/>
        <v/>
      </c>
      <c r="I1513" s="186">
        <v>3686</v>
      </c>
      <c r="J1513" s="27">
        <v>696</v>
      </c>
      <c r="K1513" s="27">
        <v>210</v>
      </c>
      <c r="L1513" s="167">
        <f t="shared" si="162"/>
        <v>0.30172413793103448</v>
      </c>
      <c r="M1513" s="27">
        <v>1355</v>
      </c>
      <c r="N1513" s="27">
        <v>1592</v>
      </c>
      <c r="O1513" s="184">
        <f t="shared" si="163"/>
        <v>0.43700247049135327</v>
      </c>
      <c r="P1513" s="159">
        <f t="shared" si="164"/>
        <v>3686</v>
      </c>
      <c r="Q1513" s="160">
        <f t="shared" si="165"/>
        <v>2051</v>
      </c>
      <c r="R1513" s="160">
        <f t="shared" si="166"/>
        <v>1592</v>
      </c>
      <c r="S1513" s="176">
        <f t="shared" si="167"/>
        <v>0.43700247049135327</v>
      </c>
      <c r="T1513" s="227"/>
    </row>
    <row r="1514" spans="1:20" x14ac:dyDescent="0.2">
      <c r="A1514" s="175" t="s">
        <v>385</v>
      </c>
      <c r="B1514" s="164" t="s">
        <v>48</v>
      </c>
      <c r="C1514" s="165" t="s">
        <v>49</v>
      </c>
      <c r="D1514" s="157">
        <v>4</v>
      </c>
      <c r="E1514" s="158">
        <v>4</v>
      </c>
      <c r="F1514" s="158"/>
      <c r="G1514" s="158"/>
      <c r="H1514" s="181">
        <f t="shared" si="161"/>
        <v>0</v>
      </c>
      <c r="I1514" s="186">
        <v>204</v>
      </c>
      <c r="J1514" s="27">
        <v>190</v>
      </c>
      <c r="K1514" s="27">
        <v>61</v>
      </c>
      <c r="L1514" s="167">
        <f t="shared" si="162"/>
        <v>0.32105263157894737</v>
      </c>
      <c r="M1514" s="27"/>
      <c r="N1514" s="27">
        <v>1</v>
      </c>
      <c r="O1514" s="184">
        <f t="shared" si="163"/>
        <v>5.235602094240838E-3</v>
      </c>
      <c r="P1514" s="159">
        <f t="shared" si="164"/>
        <v>208</v>
      </c>
      <c r="Q1514" s="160">
        <f t="shared" si="165"/>
        <v>194</v>
      </c>
      <c r="R1514" s="160">
        <f t="shared" si="166"/>
        <v>1</v>
      </c>
      <c r="S1514" s="176">
        <f t="shared" si="167"/>
        <v>5.1282051282051282E-3</v>
      </c>
      <c r="T1514" s="227"/>
    </row>
    <row r="1515" spans="1:20" x14ac:dyDescent="0.2">
      <c r="A1515" s="175" t="s">
        <v>385</v>
      </c>
      <c r="B1515" s="164" t="s">
        <v>50</v>
      </c>
      <c r="C1515" s="165" t="s">
        <v>394</v>
      </c>
      <c r="D1515" s="157"/>
      <c r="E1515" s="158"/>
      <c r="F1515" s="158"/>
      <c r="G1515" s="158"/>
      <c r="H1515" s="181" t="str">
        <f t="shared" si="161"/>
        <v/>
      </c>
      <c r="I1515" s="186">
        <v>4591</v>
      </c>
      <c r="J1515" s="27">
        <v>3033</v>
      </c>
      <c r="K1515" s="27">
        <v>1287</v>
      </c>
      <c r="L1515" s="167">
        <f t="shared" si="162"/>
        <v>0.42433234421364985</v>
      </c>
      <c r="M1515" s="27">
        <v>21</v>
      </c>
      <c r="N1515" s="27">
        <v>1399</v>
      </c>
      <c r="O1515" s="184">
        <f t="shared" si="163"/>
        <v>0.31417022232203007</v>
      </c>
      <c r="P1515" s="159">
        <f t="shared" si="164"/>
        <v>4591</v>
      </c>
      <c r="Q1515" s="160">
        <f t="shared" si="165"/>
        <v>3054</v>
      </c>
      <c r="R1515" s="160">
        <f t="shared" si="166"/>
        <v>1399</v>
      </c>
      <c r="S1515" s="176">
        <f t="shared" si="167"/>
        <v>0.31417022232203007</v>
      </c>
      <c r="T1515" s="227"/>
    </row>
    <row r="1516" spans="1:20" x14ac:dyDescent="0.2">
      <c r="A1516" s="175" t="s">
        <v>385</v>
      </c>
      <c r="B1516" s="164" t="s">
        <v>51</v>
      </c>
      <c r="C1516" s="165" t="s">
        <v>52</v>
      </c>
      <c r="D1516" s="157"/>
      <c r="E1516" s="158"/>
      <c r="F1516" s="158"/>
      <c r="G1516" s="158"/>
      <c r="H1516" s="181" t="str">
        <f t="shared" si="161"/>
        <v/>
      </c>
      <c r="I1516" s="186">
        <v>10</v>
      </c>
      <c r="J1516" s="27">
        <v>10</v>
      </c>
      <c r="K1516" s="27"/>
      <c r="L1516" s="167">
        <f t="shared" si="162"/>
        <v>0</v>
      </c>
      <c r="M1516" s="27"/>
      <c r="N1516" s="27"/>
      <c r="O1516" s="184">
        <f t="shared" si="163"/>
        <v>0</v>
      </c>
      <c r="P1516" s="159">
        <f t="shared" si="164"/>
        <v>10</v>
      </c>
      <c r="Q1516" s="160">
        <f t="shared" si="165"/>
        <v>10</v>
      </c>
      <c r="R1516" s="160" t="str">
        <f t="shared" si="166"/>
        <v/>
      </c>
      <c r="S1516" s="176" t="str">
        <f t="shared" si="167"/>
        <v/>
      </c>
      <c r="T1516" s="227"/>
    </row>
    <row r="1517" spans="1:20" x14ac:dyDescent="0.2">
      <c r="A1517" s="175" t="s">
        <v>385</v>
      </c>
      <c r="B1517" s="164" t="s">
        <v>53</v>
      </c>
      <c r="C1517" s="165" t="s">
        <v>54</v>
      </c>
      <c r="D1517" s="157">
        <v>231</v>
      </c>
      <c r="E1517" s="158">
        <v>206</v>
      </c>
      <c r="F1517" s="158"/>
      <c r="G1517" s="158">
        <v>20</v>
      </c>
      <c r="H1517" s="181">
        <f t="shared" si="161"/>
        <v>8.8495575221238937E-2</v>
      </c>
      <c r="I1517" s="186">
        <v>23633</v>
      </c>
      <c r="J1517" s="27">
        <v>17725</v>
      </c>
      <c r="K1517" s="27">
        <v>1122</v>
      </c>
      <c r="L1517" s="167">
        <f t="shared" si="162"/>
        <v>6.3300423131170666E-2</v>
      </c>
      <c r="M1517" s="27">
        <v>7</v>
      </c>
      <c r="N1517" s="27">
        <v>4316</v>
      </c>
      <c r="O1517" s="184">
        <f t="shared" si="163"/>
        <v>0.19575471698113209</v>
      </c>
      <c r="P1517" s="159">
        <f t="shared" si="164"/>
        <v>23864</v>
      </c>
      <c r="Q1517" s="160">
        <f t="shared" si="165"/>
        <v>17938</v>
      </c>
      <c r="R1517" s="160">
        <f t="shared" si="166"/>
        <v>4336</v>
      </c>
      <c r="S1517" s="176">
        <f t="shared" si="167"/>
        <v>0.19466642722456676</v>
      </c>
      <c r="T1517" s="227"/>
    </row>
    <row r="1518" spans="1:20" x14ac:dyDescent="0.2">
      <c r="A1518" s="175" t="s">
        <v>385</v>
      </c>
      <c r="B1518" s="164" t="s">
        <v>55</v>
      </c>
      <c r="C1518" s="165" t="s">
        <v>56</v>
      </c>
      <c r="D1518" s="157"/>
      <c r="E1518" s="158"/>
      <c r="F1518" s="158"/>
      <c r="G1518" s="158"/>
      <c r="H1518" s="181" t="str">
        <f t="shared" si="161"/>
        <v/>
      </c>
      <c r="I1518" s="186">
        <v>1304</v>
      </c>
      <c r="J1518" s="27">
        <v>1185</v>
      </c>
      <c r="K1518" s="27">
        <v>58</v>
      </c>
      <c r="L1518" s="167">
        <f t="shared" si="162"/>
        <v>4.8945147679324896E-2</v>
      </c>
      <c r="M1518" s="27"/>
      <c r="N1518" s="27">
        <v>36</v>
      </c>
      <c r="O1518" s="184">
        <f t="shared" si="163"/>
        <v>2.9484029484029485E-2</v>
      </c>
      <c r="P1518" s="159">
        <f t="shared" si="164"/>
        <v>1304</v>
      </c>
      <c r="Q1518" s="160">
        <f t="shared" si="165"/>
        <v>1185</v>
      </c>
      <c r="R1518" s="160">
        <f t="shared" si="166"/>
        <v>36</v>
      </c>
      <c r="S1518" s="176">
        <f t="shared" si="167"/>
        <v>2.9484029484029485E-2</v>
      </c>
      <c r="T1518" s="227"/>
    </row>
    <row r="1519" spans="1:20" x14ac:dyDescent="0.2">
      <c r="A1519" s="175" t="s">
        <v>385</v>
      </c>
      <c r="B1519" s="164" t="s">
        <v>59</v>
      </c>
      <c r="C1519" s="165" t="s">
        <v>266</v>
      </c>
      <c r="D1519" s="157"/>
      <c r="E1519" s="158"/>
      <c r="F1519" s="158"/>
      <c r="G1519" s="158"/>
      <c r="H1519" s="181" t="str">
        <f t="shared" si="161"/>
        <v/>
      </c>
      <c r="I1519" s="186">
        <v>3</v>
      </c>
      <c r="J1519" s="27">
        <v>3</v>
      </c>
      <c r="K1519" s="27">
        <v>1</v>
      </c>
      <c r="L1519" s="167">
        <f t="shared" si="162"/>
        <v>0.33333333333333331</v>
      </c>
      <c r="M1519" s="27"/>
      <c r="N1519" s="27"/>
      <c r="O1519" s="184">
        <f t="shared" si="163"/>
        <v>0</v>
      </c>
      <c r="P1519" s="159">
        <f t="shared" si="164"/>
        <v>3</v>
      </c>
      <c r="Q1519" s="160">
        <f t="shared" si="165"/>
        <v>3</v>
      </c>
      <c r="R1519" s="160" t="str">
        <f t="shared" si="166"/>
        <v/>
      </c>
      <c r="S1519" s="176" t="str">
        <f t="shared" si="167"/>
        <v/>
      </c>
      <c r="T1519" s="227"/>
    </row>
    <row r="1520" spans="1:20" ht="29" x14ac:dyDescent="0.2">
      <c r="A1520" s="175" t="s">
        <v>385</v>
      </c>
      <c r="B1520" s="164" t="s">
        <v>60</v>
      </c>
      <c r="C1520" s="165" t="s">
        <v>61</v>
      </c>
      <c r="D1520" s="157">
        <v>7</v>
      </c>
      <c r="E1520" s="158">
        <v>7</v>
      </c>
      <c r="F1520" s="158"/>
      <c r="G1520" s="158"/>
      <c r="H1520" s="181">
        <f t="shared" si="161"/>
        <v>0</v>
      </c>
      <c r="I1520" s="186">
        <v>32068</v>
      </c>
      <c r="J1520" s="27">
        <v>23998</v>
      </c>
      <c r="K1520" s="27">
        <v>7150</v>
      </c>
      <c r="L1520" s="167">
        <f t="shared" si="162"/>
        <v>0.29794149512459372</v>
      </c>
      <c r="M1520" s="27">
        <v>1</v>
      </c>
      <c r="N1520" s="27">
        <v>7030</v>
      </c>
      <c r="O1520" s="184">
        <f t="shared" si="163"/>
        <v>0.22656224821940765</v>
      </c>
      <c r="P1520" s="159">
        <f t="shared" si="164"/>
        <v>32075</v>
      </c>
      <c r="Q1520" s="160">
        <f t="shared" si="165"/>
        <v>24006</v>
      </c>
      <c r="R1520" s="160">
        <f t="shared" si="166"/>
        <v>7030</v>
      </c>
      <c r="S1520" s="176">
        <f t="shared" si="167"/>
        <v>0.22651114834385874</v>
      </c>
      <c r="T1520" s="227"/>
    </row>
    <row r="1521" spans="1:20" x14ac:dyDescent="0.2">
      <c r="A1521" s="175" t="s">
        <v>385</v>
      </c>
      <c r="B1521" s="164" t="s">
        <v>62</v>
      </c>
      <c r="C1521" s="165" t="s">
        <v>268</v>
      </c>
      <c r="D1521" s="157">
        <v>4</v>
      </c>
      <c r="E1521" s="158">
        <v>4</v>
      </c>
      <c r="F1521" s="158"/>
      <c r="G1521" s="158"/>
      <c r="H1521" s="181">
        <f t="shared" si="161"/>
        <v>0</v>
      </c>
      <c r="I1521" s="186">
        <v>25188</v>
      </c>
      <c r="J1521" s="27">
        <v>18196</v>
      </c>
      <c r="K1521" s="27">
        <v>3059</v>
      </c>
      <c r="L1521" s="167">
        <f t="shared" si="162"/>
        <v>0.16811387118047921</v>
      </c>
      <c r="M1521" s="27">
        <v>57</v>
      </c>
      <c r="N1521" s="27">
        <v>5541</v>
      </c>
      <c r="O1521" s="184">
        <f t="shared" si="163"/>
        <v>0.23287383373959822</v>
      </c>
      <c r="P1521" s="159">
        <f t="shared" si="164"/>
        <v>25192</v>
      </c>
      <c r="Q1521" s="160">
        <f t="shared" si="165"/>
        <v>18257</v>
      </c>
      <c r="R1521" s="160">
        <f t="shared" si="166"/>
        <v>5541</v>
      </c>
      <c r="S1521" s="176">
        <f t="shared" si="167"/>
        <v>0.2328346919909236</v>
      </c>
      <c r="T1521" s="227"/>
    </row>
    <row r="1522" spans="1:20" x14ac:dyDescent="0.2">
      <c r="A1522" s="175" t="s">
        <v>385</v>
      </c>
      <c r="B1522" s="164" t="s">
        <v>62</v>
      </c>
      <c r="C1522" s="165" t="s">
        <v>267</v>
      </c>
      <c r="D1522" s="157">
        <v>4</v>
      </c>
      <c r="E1522" s="158">
        <v>4</v>
      </c>
      <c r="F1522" s="158"/>
      <c r="G1522" s="158"/>
      <c r="H1522" s="181">
        <f t="shared" si="161"/>
        <v>0</v>
      </c>
      <c r="I1522" s="186">
        <v>42791</v>
      </c>
      <c r="J1522" s="27">
        <v>31644</v>
      </c>
      <c r="K1522" s="27">
        <v>4344</v>
      </c>
      <c r="L1522" s="167">
        <f t="shared" si="162"/>
        <v>0.13727720894956391</v>
      </c>
      <c r="M1522" s="27">
        <v>1</v>
      </c>
      <c r="N1522" s="27">
        <v>10510</v>
      </c>
      <c r="O1522" s="184">
        <f t="shared" si="163"/>
        <v>0.24931799312062625</v>
      </c>
      <c r="P1522" s="159">
        <f t="shared" si="164"/>
        <v>42795</v>
      </c>
      <c r="Q1522" s="160">
        <f t="shared" si="165"/>
        <v>31649</v>
      </c>
      <c r="R1522" s="160">
        <f t="shared" si="166"/>
        <v>10510</v>
      </c>
      <c r="S1522" s="176">
        <f t="shared" si="167"/>
        <v>0.2492943381009986</v>
      </c>
      <c r="T1522" s="227"/>
    </row>
    <row r="1523" spans="1:20" x14ac:dyDescent="0.2">
      <c r="A1523" s="175" t="s">
        <v>385</v>
      </c>
      <c r="B1523" s="164" t="s">
        <v>63</v>
      </c>
      <c r="C1523" s="165" t="s">
        <v>64</v>
      </c>
      <c r="D1523" s="157">
        <v>5</v>
      </c>
      <c r="E1523" s="158">
        <v>5</v>
      </c>
      <c r="F1523" s="158"/>
      <c r="G1523" s="158"/>
      <c r="H1523" s="181">
        <f t="shared" si="161"/>
        <v>0</v>
      </c>
      <c r="I1523" s="186">
        <v>19102</v>
      </c>
      <c r="J1523" s="27">
        <v>10158</v>
      </c>
      <c r="K1523" s="27">
        <v>1171</v>
      </c>
      <c r="L1523" s="167">
        <f t="shared" si="162"/>
        <v>0.11527859814924198</v>
      </c>
      <c r="M1523" s="27">
        <v>32</v>
      </c>
      <c r="N1523" s="27">
        <v>7442</v>
      </c>
      <c r="O1523" s="184">
        <f t="shared" si="163"/>
        <v>0.42207350272232302</v>
      </c>
      <c r="P1523" s="159">
        <f t="shared" si="164"/>
        <v>19107</v>
      </c>
      <c r="Q1523" s="160">
        <f t="shared" si="165"/>
        <v>10195</v>
      </c>
      <c r="R1523" s="160">
        <f t="shared" si="166"/>
        <v>7442</v>
      </c>
      <c r="S1523" s="176">
        <f t="shared" si="167"/>
        <v>0.42195384702613825</v>
      </c>
      <c r="T1523" s="227"/>
    </row>
    <row r="1524" spans="1:20" x14ac:dyDescent="0.2">
      <c r="A1524" s="175" t="s">
        <v>385</v>
      </c>
      <c r="B1524" s="164" t="s">
        <v>65</v>
      </c>
      <c r="C1524" s="165" t="s">
        <v>270</v>
      </c>
      <c r="D1524" s="157"/>
      <c r="E1524" s="158"/>
      <c r="F1524" s="158"/>
      <c r="G1524" s="158"/>
      <c r="H1524" s="181" t="str">
        <f t="shared" si="161"/>
        <v/>
      </c>
      <c r="I1524" s="186">
        <v>35</v>
      </c>
      <c r="J1524" s="27">
        <v>33</v>
      </c>
      <c r="K1524" s="27">
        <v>14</v>
      </c>
      <c r="L1524" s="167">
        <f t="shared" si="162"/>
        <v>0.42424242424242425</v>
      </c>
      <c r="M1524" s="27"/>
      <c r="N1524" s="27"/>
      <c r="O1524" s="184">
        <f t="shared" si="163"/>
        <v>0</v>
      </c>
      <c r="P1524" s="159">
        <f t="shared" si="164"/>
        <v>35</v>
      </c>
      <c r="Q1524" s="160">
        <f t="shared" si="165"/>
        <v>33</v>
      </c>
      <c r="R1524" s="160" t="str">
        <f t="shared" si="166"/>
        <v/>
      </c>
      <c r="S1524" s="176" t="str">
        <f t="shared" si="167"/>
        <v/>
      </c>
      <c r="T1524" s="227"/>
    </row>
    <row r="1525" spans="1:20" ht="29" x14ac:dyDescent="0.2">
      <c r="A1525" s="175" t="s">
        <v>385</v>
      </c>
      <c r="B1525" s="164" t="s">
        <v>237</v>
      </c>
      <c r="C1525" s="165" t="s">
        <v>271</v>
      </c>
      <c r="D1525" s="157">
        <v>6</v>
      </c>
      <c r="E1525" s="158">
        <v>5</v>
      </c>
      <c r="F1525" s="158"/>
      <c r="G1525" s="158">
        <v>1</v>
      </c>
      <c r="H1525" s="181">
        <f t="shared" si="161"/>
        <v>0.16666666666666666</v>
      </c>
      <c r="I1525" s="186">
        <v>2563</v>
      </c>
      <c r="J1525" s="27">
        <v>1619</v>
      </c>
      <c r="K1525" s="27">
        <v>375</v>
      </c>
      <c r="L1525" s="167">
        <f t="shared" si="162"/>
        <v>0.23162445954292774</v>
      </c>
      <c r="M1525" s="27">
        <v>73</v>
      </c>
      <c r="N1525" s="27">
        <v>653</v>
      </c>
      <c r="O1525" s="184">
        <f t="shared" si="163"/>
        <v>0.27846481876332624</v>
      </c>
      <c r="P1525" s="159">
        <f t="shared" si="164"/>
        <v>2569</v>
      </c>
      <c r="Q1525" s="160">
        <f t="shared" si="165"/>
        <v>1697</v>
      </c>
      <c r="R1525" s="160">
        <f t="shared" si="166"/>
        <v>654</v>
      </c>
      <c r="S1525" s="176">
        <f t="shared" si="167"/>
        <v>0.27817949808592091</v>
      </c>
      <c r="T1525" s="227"/>
    </row>
    <row r="1526" spans="1:20" ht="29" x14ac:dyDescent="0.2">
      <c r="A1526" s="175" t="s">
        <v>385</v>
      </c>
      <c r="B1526" s="164" t="s">
        <v>237</v>
      </c>
      <c r="C1526" s="165" t="s">
        <v>272</v>
      </c>
      <c r="D1526" s="157">
        <v>1</v>
      </c>
      <c r="E1526" s="158">
        <v>1</v>
      </c>
      <c r="F1526" s="158"/>
      <c r="G1526" s="158"/>
      <c r="H1526" s="181">
        <f t="shared" si="161"/>
        <v>0</v>
      </c>
      <c r="I1526" s="186">
        <v>7662</v>
      </c>
      <c r="J1526" s="27">
        <v>4522</v>
      </c>
      <c r="K1526" s="27">
        <v>1091</v>
      </c>
      <c r="L1526" s="167">
        <f t="shared" si="162"/>
        <v>0.24126492702344096</v>
      </c>
      <c r="M1526" s="27">
        <v>489</v>
      </c>
      <c r="N1526" s="27">
        <v>2206</v>
      </c>
      <c r="O1526" s="184">
        <f t="shared" si="163"/>
        <v>0.30566717472634058</v>
      </c>
      <c r="P1526" s="159">
        <f t="shared" si="164"/>
        <v>7663</v>
      </c>
      <c r="Q1526" s="160">
        <f t="shared" si="165"/>
        <v>5012</v>
      </c>
      <c r="R1526" s="160">
        <f t="shared" si="166"/>
        <v>2206</v>
      </c>
      <c r="S1526" s="176">
        <f t="shared" si="167"/>
        <v>0.30562482682183428</v>
      </c>
      <c r="T1526" s="227"/>
    </row>
    <row r="1527" spans="1:20" x14ac:dyDescent="0.2">
      <c r="A1527" s="175" t="s">
        <v>385</v>
      </c>
      <c r="B1527" s="164" t="s">
        <v>67</v>
      </c>
      <c r="C1527" s="165" t="s">
        <v>68</v>
      </c>
      <c r="D1527" s="157">
        <v>21</v>
      </c>
      <c r="E1527" s="158">
        <v>7</v>
      </c>
      <c r="F1527" s="158"/>
      <c r="G1527" s="158">
        <v>14</v>
      </c>
      <c r="H1527" s="181">
        <f t="shared" si="161"/>
        <v>0.66666666666666663</v>
      </c>
      <c r="I1527" s="186">
        <v>1418</v>
      </c>
      <c r="J1527" s="27">
        <v>836</v>
      </c>
      <c r="K1527" s="27">
        <v>80</v>
      </c>
      <c r="L1527" s="167">
        <f t="shared" si="162"/>
        <v>9.569377990430622E-2</v>
      </c>
      <c r="M1527" s="27">
        <v>112</v>
      </c>
      <c r="N1527" s="27">
        <v>457</v>
      </c>
      <c r="O1527" s="184">
        <f t="shared" si="163"/>
        <v>0.32526690391459073</v>
      </c>
      <c r="P1527" s="159">
        <f t="shared" si="164"/>
        <v>1439</v>
      </c>
      <c r="Q1527" s="160">
        <f t="shared" si="165"/>
        <v>955</v>
      </c>
      <c r="R1527" s="160">
        <f t="shared" si="166"/>
        <v>471</v>
      </c>
      <c r="S1527" s="176">
        <f t="shared" si="167"/>
        <v>0.33029453015427768</v>
      </c>
      <c r="T1527" s="227"/>
    </row>
    <row r="1528" spans="1:20" x14ac:dyDescent="0.2">
      <c r="A1528" s="175" t="s">
        <v>385</v>
      </c>
      <c r="B1528" s="164" t="s">
        <v>69</v>
      </c>
      <c r="C1528" s="165" t="s">
        <v>70</v>
      </c>
      <c r="D1528" s="157"/>
      <c r="E1528" s="158"/>
      <c r="F1528" s="158"/>
      <c r="G1528" s="158"/>
      <c r="H1528" s="181" t="str">
        <f t="shared" si="161"/>
        <v/>
      </c>
      <c r="I1528" s="186">
        <v>14</v>
      </c>
      <c r="J1528" s="27">
        <v>14</v>
      </c>
      <c r="K1528" s="27"/>
      <c r="L1528" s="167">
        <f t="shared" si="162"/>
        <v>0</v>
      </c>
      <c r="M1528" s="27"/>
      <c r="N1528" s="27"/>
      <c r="O1528" s="184">
        <f t="shared" si="163"/>
        <v>0</v>
      </c>
      <c r="P1528" s="159">
        <f t="shared" si="164"/>
        <v>14</v>
      </c>
      <c r="Q1528" s="160">
        <f t="shared" si="165"/>
        <v>14</v>
      </c>
      <c r="R1528" s="160" t="str">
        <f t="shared" si="166"/>
        <v/>
      </c>
      <c r="S1528" s="176" t="str">
        <f t="shared" si="167"/>
        <v/>
      </c>
      <c r="T1528" s="227"/>
    </row>
    <row r="1529" spans="1:20" x14ac:dyDescent="0.2">
      <c r="A1529" s="175" t="s">
        <v>385</v>
      </c>
      <c r="B1529" s="164" t="s">
        <v>72</v>
      </c>
      <c r="C1529" s="165" t="s">
        <v>543</v>
      </c>
      <c r="D1529" s="157"/>
      <c r="E1529" s="158"/>
      <c r="F1529" s="158"/>
      <c r="G1529" s="158"/>
      <c r="H1529" s="181" t="str">
        <f t="shared" si="161"/>
        <v/>
      </c>
      <c r="I1529" s="186">
        <v>3</v>
      </c>
      <c r="J1529" s="27">
        <v>3</v>
      </c>
      <c r="K1529" s="27"/>
      <c r="L1529" s="167">
        <f t="shared" si="162"/>
        <v>0</v>
      </c>
      <c r="M1529" s="27"/>
      <c r="N1529" s="27"/>
      <c r="O1529" s="184">
        <f t="shared" si="163"/>
        <v>0</v>
      </c>
      <c r="P1529" s="159">
        <f t="shared" si="164"/>
        <v>3</v>
      </c>
      <c r="Q1529" s="160">
        <f t="shared" si="165"/>
        <v>3</v>
      </c>
      <c r="R1529" s="160" t="str">
        <f t="shared" si="166"/>
        <v/>
      </c>
      <c r="S1529" s="176" t="str">
        <f t="shared" si="167"/>
        <v/>
      </c>
      <c r="T1529" s="227"/>
    </row>
    <row r="1530" spans="1:20" x14ac:dyDescent="0.2">
      <c r="A1530" s="175" t="s">
        <v>385</v>
      </c>
      <c r="B1530" s="164" t="s">
        <v>72</v>
      </c>
      <c r="C1530" s="165" t="s">
        <v>244</v>
      </c>
      <c r="D1530" s="157"/>
      <c r="E1530" s="158"/>
      <c r="F1530" s="158"/>
      <c r="G1530" s="158"/>
      <c r="H1530" s="181" t="str">
        <f t="shared" si="161"/>
        <v/>
      </c>
      <c r="I1530" s="186">
        <v>92</v>
      </c>
      <c r="J1530" s="27">
        <v>87</v>
      </c>
      <c r="K1530" s="27">
        <v>24</v>
      </c>
      <c r="L1530" s="167">
        <f t="shared" si="162"/>
        <v>0.27586206896551724</v>
      </c>
      <c r="M1530" s="27"/>
      <c r="N1530" s="27"/>
      <c r="O1530" s="184">
        <f t="shared" si="163"/>
        <v>0</v>
      </c>
      <c r="P1530" s="159">
        <f t="shared" si="164"/>
        <v>92</v>
      </c>
      <c r="Q1530" s="160">
        <f t="shared" si="165"/>
        <v>87</v>
      </c>
      <c r="R1530" s="160" t="str">
        <f t="shared" si="166"/>
        <v/>
      </c>
      <c r="S1530" s="176" t="str">
        <f t="shared" si="167"/>
        <v/>
      </c>
      <c r="T1530" s="227"/>
    </row>
    <row r="1531" spans="1:20" x14ac:dyDescent="0.2">
      <c r="A1531" s="175" t="s">
        <v>385</v>
      </c>
      <c r="B1531" s="164" t="s">
        <v>73</v>
      </c>
      <c r="C1531" s="165" t="s">
        <v>274</v>
      </c>
      <c r="D1531" s="157"/>
      <c r="E1531" s="158"/>
      <c r="F1531" s="158"/>
      <c r="G1531" s="158"/>
      <c r="H1531" s="181" t="str">
        <f t="shared" si="161"/>
        <v/>
      </c>
      <c r="I1531" s="186">
        <v>856</v>
      </c>
      <c r="J1531" s="27">
        <v>434</v>
      </c>
      <c r="K1531" s="27">
        <v>30</v>
      </c>
      <c r="L1531" s="167">
        <f t="shared" si="162"/>
        <v>6.9124423963133647E-2</v>
      </c>
      <c r="M1531" s="27"/>
      <c r="N1531" s="27">
        <v>425</v>
      </c>
      <c r="O1531" s="184">
        <f t="shared" si="163"/>
        <v>0.49476135040745051</v>
      </c>
      <c r="P1531" s="159">
        <f t="shared" si="164"/>
        <v>856</v>
      </c>
      <c r="Q1531" s="160">
        <f t="shared" si="165"/>
        <v>434</v>
      </c>
      <c r="R1531" s="160">
        <f t="shared" si="166"/>
        <v>425</v>
      </c>
      <c r="S1531" s="176">
        <f t="shared" si="167"/>
        <v>0.49476135040745051</v>
      </c>
      <c r="T1531" s="227"/>
    </row>
    <row r="1532" spans="1:20" x14ac:dyDescent="0.2">
      <c r="A1532" s="175" t="s">
        <v>385</v>
      </c>
      <c r="B1532" s="164" t="s">
        <v>76</v>
      </c>
      <c r="C1532" s="165" t="s">
        <v>77</v>
      </c>
      <c r="D1532" s="157"/>
      <c r="E1532" s="158"/>
      <c r="F1532" s="158"/>
      <c r="G1532" s="158"/>
      <c r="H1532" s="181" t="str">
        <f t="shared" ref="H1532:H1595" si="168">IF((E1532+G1532)&lt;&gt;0,G1532/(E1532+G1532),"")</f>
        <v/>
      </c>
      <c r="I1532" s="186">
        <v>1</v>
      </c>
      <c r="J1532" s="27">
        <v>1</v>
      </c>
      <c r="K1532" s="27">
        <v>1</v>
      </c>
      <c r="L1532" s="167">
        <f t="shared" ref="L1532:L1595" si="169">IF(J1532&lt;&gt;0,K1532/J1532,"")</f>
        <v>1</v>
      </c>
      <c r="M1532" s="27"/>
      <c r="N1532" s="27"/>
      <c r="O1532" s="184">
        <f t="shared" ref="O1532:O1595" si="170">IF((J1532+M1532+N1532)&lt;&gt;0,N1532/(J1532+M1532+N1532),"")</f>
        <v>0</v>
      </c>
      <c r="P1532" s="159">
        <f t="shared" ref="P1532:P1595" si="171">IF(SUM(D1532,I1532)&gt;0,SUM(D1532,I1532),"")</f>
        <v>1</v>
      </c>
      <c r="Q1532" s="160">
        <f t="shared" ref="Q1532:Q1595" si="172">IF(SUM(E1532,J1532, M1532)&gt;0,SUM(E1532,J1532, M1532),"")</f>
        <v>1</v>
      </c>
      <c r="R1532" s="160" t="str">
        <f t="shared" ref="R1532:R1595" si="173">IF(SUM(G1532,N1532)&gt;0,SUM(G1532,N1532),"")</f>
        <v/>
      </c>
      <c r="S1532" s="176" t="str">
        <f t="shared" ref="S1532:S1595" si="174">IFERROR(IF((Q1532+R1532)&lt;&gt;0,R1532/(Q1532+R1532),""),"")</f>
        <v/>
      </c>
      <c r="T1532" s="227"/>
    </row>
    <row r="1533" spans="1:20" x14ac:dyDescent="0.2">
      <c r="A1533" s="175" t="s">
        <v>385</v>
      </c>
      <c r="B1533" s="214" t="s">
        <v>76</v>
      </c>
      <c r="C1533" s="165" t="s">
        <v>78</v>
      </c>
      <c r="D1533" s="157"/>
      <c r="E1533" s="158"/>
      <c r="F1533" s="158"/>
      <c r="G1533" s="158"/>
      <c r="H1533" s="181" t="str">
        <f t="shared" si="168"/>
        <v/>
      </c>
      <c r="I1533" s="186">
        <v>1</v>
      </c>
      <c r="J1533" s="27"/>
      <c r="K1533" s="27"/>
      <c r="L1533" s="167" t="str">
        <f t="shared" si="169"/>
        <v/>
      </c>
      <c r="M1533" s="27"/>
      <c r="N1533" s="27"/>
      <c r="O1533" s="184" t="str">
        <f t="shared" si="170"/>
        <v/>
      </c>
      <c r="P1533" s="159">
        <f t="shared" si="171"/>
        <v>1</v>
      </c>
      <c r="Q1533" s="160" t="str">
        <f t="shared" si="172"/>
        <v/>
      </c>
      <c r="R1533" s="160" t="str">
        <f t="shared" si="173"/>
        <v/>
      </c>
      <c r="S1533" s="176" t="str">
        <f t="shared" si="174"/>
        <v/>
      </c>
      <c r="T1533" s="227"/>
    </row>
    <row r="1534" spans="1:20" x14ac:dyDescent="0.2">
      <c r="A1534" s="175" t="s">
        <v>385</v>
      </c>
      <c r="B1534" s="164" t="s">
        <v>76</v>
      </c>
      <c r="C1534" s="165" t="s">
        <v>275</v>
      </c>
      <c r="D1534" s="157"/>
      <c r="E1534" s="158"/>
      <c r="F1534" s="158"/>
      <c r="G1534" s="158"/>
      <c r="H1534" s="181" t="str">
        <f t="shared" si="168"/>
        <v/>
      </c>
      <c r="I1534" s="186">
        <v>1</v>
      </c>
      <c r="J1534" s="27">
        <v>1</v>
      </c>
      <c r="K1534" s="27"/>
      <c r="L1534" s="167">
        <f t="shared" si="169"/>
        <v>0</v>
      </c>
      <c r="M1534" s="27"/>
      <c r="N1534" s="27"/>
      <c r="O1534" s="184">
        <f t="shared" si="170"/>
        <v>0</v>
      </c>
      <c r="P1534" s="159">
        <f t="shared" si="171"/>
        <v>1</v>
      </c>
      <c r="Q1534" s="160">
        <f t="shared" si="172"/>
        <v>1</v>
      </c>
      <c r="R1534" s="160" t="str">
        <f t="shared" si="173"/>
        <v/>
      </c>
      <c r="S1534" s="176" t="str">
        <f t="shared" si="174"/>
        <v/>
      </c>
      <c r="T1534" s="227"/>
    </row>
    <row r="1535" spans="1:20" x14ac:dyDescent="0.2">
      <c r="A1535" s="175" t="s">
        <v>385</v>
      </c>
      <c r="B1535" s="164" t="s">
        <v>76</v>
      </c>
      <c r="C1535" s="165" t="s">
        <v>395</v>
      </c>
      <c r="D1535" s="157"/>
      <c r="E1535" s="158"/>
      <c r="F1535" s="158"/>
      <c r="G1535" s="158"/>
      <c r="H1535" s="181" t="str">
        <f t="shared" si="168"/>
        <v/>
      </c>
      <c r="I1535" s="186">
        <v>3</v>
      </c>
      <c r="J1535" s="27">
        <v>3</v>
      </c>
      <c r="K1535" s="27"/>
      <c r="L1535" s="167">
        <f t="shared" si="169"/>
        <v>0</v>
      </c>
      <c r="M1535" s="27"/>
      <c r="N1535" s="27"/>
      <c r="O1535" s="184">
        <f t="shared" si="170"/>
        <v>0</v>
      </c>
      <c r="P1535" s="159">
        <f t="shared" si="171"/>
        <v>3</v>
      </c>
      <c r="Q1535" s="160">
        <f t="shared" si="172"/>
        <v>3</v>
      </c>
      <c r="R1535" s="160" t="str">
        <f t="shared" si="173"/>
        <v/>
      </c>
      <c r="S1535" s="176" t="str">
        <f t="shared" si="174"/>
        <v/>
      </c>
      <c r="T1535" s="227"/>
    </row>
    <row r="1536" spans="1:20" x14ac:dyDescent="0.2">
      <c r="A1536" s="175" t="s">
        <v>385</v>
      </c>
      <c r="B1536" s="164" t="s">
        <v>79</v>
      </c>
      <c r="C1536" s="165" t="s">
        <v>80</v>
      </c>
      <c r="D1536" s="157">
        <v>7</v>
      </c>
      <c r="E1536" s="158">
        <v>7</v>
      </c>
      <c r="F1536" s="158"/>
      <c r="G1536" s="158"/>
      <c r="H1536" s="181">
        <f t="shared" si="168"/>
        <v>0</v>
      </c>
      <c r="I1536" s="186">
        <v>5330</v>
      </c>
      <c r="J1536" s="27">
        <v>2876</v>
      </c>
      <c r="K1536" s="27">
        <v>665</v>
      </c>
      <c r="L1536" s="167">
        <f t="shared" si="169"/>
        <v>0.2312239221140473</v>
      </c>
      <c r="M1536" s="27">
        <v>4</v>
      </c>
      <c r="N1536" s="27">
        <v>2313</v>
      </c>
      <c r="O1536" s="184">
        <f t="shared" si="170"/>
        <v>0.44540727902946275</v>
      </c>
      <c r="P1536" s="159">
        <f t="shared" si="171"/>
        <v>5337</v>
      </c>
      <c r="Q1536" s="160">
        <f t="shared" si="172"/>
        <v>2887</v>
      </c>
      <c r="R1536" s="160">
        <f t="shared" si="173"/>
        <v>2313</v>
      </c>
      <c r="S1536" s="176">
        <f t="shared" si="174"/>
        <v>0.44480769230769229</v>
      </c>
      <c r="T1536" s="227"/>
    </row>
    <row r="1537" spans="1:20" x14ac:dyDescent="0.2">
      <c r="A1537" s="175" t="s">
        <v>385</v>
      </c>
      <c r="B1537" s="164" t="s">
        <v>81</v>
      </c>
      <c r="C1537" s="165" t="s">
        <v>82</v>
      </c>
      <c r="D1537" s="157"/>
      <c r="E1537" s="158"/>
      <c r="F1537" s="158"/>
      <c r="G1537" s="158"/>
      <c r="H1537" s="181" t="str">
        <f t="shared" si="168"/>
        <v/>
      </c>
      <c r="I1537" s="186">
        <v>9</v>
      </c>
      <c r="J1537" s="27">
        <v>7</v>
      </c>
      <c r="K1537" s="27">
        <v>1</v>
      </c>
      <c r="L1537" s="167">
        <f t="shared" si="169"/>
        <v>0.14285714285714285</v>
      </c>
      <c r="M1537" s="27"/>
      <c r="N1537" s="27"/>
      <c r="O1537" s="184">
        <f t="shared" si="170"/>
        <v>0</v>
      </c>
      <c r="P1537" s="159">
        <f t="shared" si="171"/>
        <v>9</v>
      </c>
      <c r="Q1537" s="160">
        <f t="shared" si="172"/>
        <v>7</v>
      </c>
      <c r="R1537" s="160" t="str">
        <f t="shared" si="173"/>
        <v/>
      </c>
      <c r="S1537" s="176" t="str">
        <f t="shared" si="174"/>
        <v/>
      </c>
      <c r="T1537" s="227"/>
    </row>
    <row r="1538" spans="1:20" x14ac:dyDescent="0.2">
      <c r="A1538" s="175" t="s">
        <v>385</v>
      </c>
      <c r="B1538" s="164" t="s">
        <v>83</v>
      </c>
      <c r="C1538" s="165" t="s">
        <v>278</v>
      </c>
      <c r="D1538" s="157">
        <v>2</v>
      </c>
      <c r="E1538" s="158">
        <v>2</v>
      </c>
      <c r="F1538" s="158"/>
      <c r="G1538" s="158"/>
      <c r="H1538" s="181">
        <f t="shared" si="168"/>
        <v>0</v>
      </c>
      <c r="I1538" s="186">
        <v>184</v>
      </c>
      <c r="J1538" s="27">
        <v>177</v>
      </c>
      <c r="K1538" s="27">
        <v>11</v>
      </c>
      <c r="L1538" s="167">
        <f t="shared" si="169"/>
        <v>6.2146892655367235E-2</v>
      </c>
      <c r="M1538" s="27"/>
      <c r="N1538" s="27">
        <v>2</v>
      </c>
      <c r="O1538" s="184">
        <f t="shared" si="170"/>
        <v>1.11731843575419E-2</v>
      </c>
      <c r="P1538" s="159">
        <f t="shared" si="171"/>
        <v>186</v>
      </c>
      <c r="Q1538" s="160">
        <f t="shared" si="172"/>
        <v>179</v>
      </c>
      <c r="R1538" s="160">
        <f t="shared" si="173"/>
        <v>2</v>
      </c>
      <c r="S1538" s="176">
        <f t="shared" si="174"/>
        <v>1.1049723756906077E-2</v>
      </c>
      <c r="T1538" s="227"/>
    </row>
    <row r="1539" spans="1:20" x14ac:dyDescent="0.2">
      <c r="A1539" s="175" t="s">
        <v>385</v>
      </c>
      <c r="B1539" s="164" t="s">
        <v>84</v>
      </c>
      <c r="C1539" s="165" t="s">
        <v>279</v>
      </c>
      <c r="D1539" s="157">
        <v>1</v>
      </c>
      <c r="E1539" s="158">
        <v>1</v>
      </c>
      <c r="F1539" s="158"/>
      <c r="G1539" s="158"/>
      <c r="H1539" s="181">
        <f t="shared" si="168"/>
        <v>0</v>
      </c>
      <c r="I1539" s="186">
        <v>1272</v>
      </c>
      <c r="J1539" s="27">
        <v>930</v>
      </c>
      <c r="K1539" s="27">
        <v>167</v>
      </c>
      <c r="L1539" s="167">
        <f t="shared" si="169"/>
        <v>0.17956989247311828</v>
      </c>
      <c r="M1539" s="27">
        <v>1</v>
      </c>
      <c r="N1539" s="27">
        <v>169</v>
      </c>
      <c r="O1539" s="184">
        <f t="shared" si="170"/>
        <v>0.15363636363636363</v>
      </c>
      <c r="P1539" s="159">
        <f t="shared" si="171"/>
        <v>1273</v>
      </c>
      <c r="Q1539" s="160">
        <f t="shared" si="172"/>
        <v>932</v>
      </c>
      <c r="R1539" s="160">
        <f t="shared" si="173"/>
        <v>169</v>
      </c>
      <c r="S1539" s="176">
        <f t="shared" si="174"/>
        <v>0.15349682107175294</v>
      </c>
      <c r="T1539" s="227"/>
    </row>
    <row r="1540" spans="1:20" x14ac:dyDescent="0.2">
      <c r="A1540" s="175" t="s">
        <v>385</v>
      </c>
      <c r="B1540" s="164" t="s">
        <v>85</v>
      </c>
      <c r="C1540" s="165" t="s">
        <v>280</v>
      </c>
      <c r="D1540" s="157">
        <v>36</v>
      </c>
      <c r="E1540" s="158">
        <v>21</v>
      </c>
      <c r="F1540" s="158"/>
      <c r="G1540" s="158">
        <v>13</v>
      </c>
      <c r="H1540" s="181">
        <f t="shared" si="168"/>
        <v>0.38235294117647056</v>
      </c>
      <c r="I1540" s="186">
        <v>2985</v>
      </c>
      <c r="J1540" s="27">
        <v>1214</v>
      </c>
      <c r="K1540" s="27">
        <v>244</v>
      </c>
      <c r="L1540" s="167">
        <f t="shared" si="169"/>
        <v>0.20098846787479407</v>
      </c>
      <c r="M1540" s="27"/>
      <c r="N1540" s="27">
        <v>1439</v>
      </c>
      <c r="O1540" s="184">
        <f t="shared" si="170"/>
        <v>0.54240482472672447</v>
      </c>
      <c r="P1540" s="159">
        <f t="shared" si="171"/>
        <v>3021</v>
      </c>
      <c r="Q1540" s="160">
        <f t="shared" si="172"/>
        <v>1235</v>
      </c>
      <c r="R1540" s="160">
        <f t="shared" si="173"/>
        <v>1452</v>
      </c>
      <c r="S1540" s="176">
        <f t="shared" si="174"/>
        <v>0.54037960550800146</v>
      </c>
      <c r="T1540" s="227"/>
    </row>
    <row r="1541" spans="1:20" x14ac:dyDescent="0.2">
      <c r="A1541" s="175" t="s">
        <v>385</v>
      </c>
      <c r="B1541" s="164" t="s">
        <v>238</v>
      </c>
      <c r="C1541" s="165" t="s">
        <v>281</v>
      </c>
      <c r="D1541" s="157">
        <v>161</v>
      </c>
      <c r="E1541" s="158">
        <v>124</v>
      </c>
      <c r="F1541" s="158"/>
      <c r="G1541" s="158">
        <v>36</v>
      </c>
      <c r="H1541" s="181">
        <f t="shared" si="168"/>
        <v>0.22500000000000001</v>
      </c>
      <c r="I1541" s="186">
        <v>1260</v>
      </c>
      <c r="J1541" s="27">
        <v>835</v>
      </c>
      <c r="K1541" s="27">
        <v>140</v>
      </c>
      <c r="L1541" s="167">
        <f t="shared" si="169"/>
        <v>0.16766467065868262</v>
      </c>
      <c r="M1541" s="27"/>
      <c r="N1541" s="27">
        <v>401</v>
      </c>
      <c r="O1541" s="184">
        <f t="shared" si="170"/>
        <v>0.32443365695792881</v>
      </c>
      <c r="P1541" s="159">
        <f t="shared" si="171"/>
        <v>1421</v>
      </c>
      <c r="Q1541" s="160">
        <f t="shared" si="172"/>
        <v>959</v>
      </c>
      <c r="R1541" s="160">
        <f t="shared" si="173"/>
        <v>437</v>
      </c>
      <c r="S1541" s="176">
        <f t="shared" si="174"/>
        <v>0.31303724928366761</v>
      </c>
      <c r="T1541" s="227"/>
    </row>
    <row r="1542" spans="1:20" x14ac:dyDescent="0.2">
      <c r="A1542" s="175" t="s">
        <v>385</v>
      </c>
      <c r="B1542" s="164" t="s">
        <v>86</v>
      </c>
      <c r="C1542" s="165" t="s">
        <v>282</v>
      </c>
      <c r="D1542" s="157">
        <v>1</v>
      </c>
      <c r="E1542" s="158">
        <v>1</v>
      </c>
      <c r="F1542" s="158"/>
      <c r="G1542" s="158"/>
      <c r="H1542" s="181">
        <f t="shared" si="168"/>
        <v>0</v>
      </c>
      <c r="I1542" s="186">
        <v>35</v>
      </c>
      <c r="J1542" s="27">
        <v>33</v>
      </c>
      <c r="K1542" s="27">
        <v>1</v>
      </c>
      <c r="L1542" s="167">
        <f t="shared" si="169"/>
        <v>3.0303030303030304E-2</v>
      </c>
      <c r="M1542" s="27"/>
      <c r="N1542" s="27">
        <v>1</v>
      </c>
      <c r="O1542" s="184">
        <f t="shared" si="170"/>
        <v>2.9411764705882353E-2</v>
      </c>
      <c r="P1542" s="159">
        <f t="shared" si="171"/>
        <v>36</v>
      </c>
      <c r="Q1542" s="160">
        <f t="shared" si="172"/>
        <v>34</v>
      </c>
      <c r="R1542" s="160">
        <f t="shared" si="173"/>
        <v>1</v>
      </c>
      <c r="S1542" s="176">
        <f t="shared" si="174"/>
        <v>2.8571428571428571E-2</v>
      </c>
      <c r="T1542" s="227"/>
    </row>
    <row r="1543" spans="1:20" x14ac:dyDescent="0.2">
      <c r="A1543" s="175" t="s">
        <v>385</v>
      </c>
      <c r="B1543" s="164" t="s">
        <v>519</v>
      </c>
      <c r="C1543" s="165" t="s">
        <v>87</v>
      </c>
      <c r="D1543" s="157">
        <v>1</v>
      </c>
      <c r="E1543" s="158">
        <v>1</v>
      </c>
      <c r="F1543" s="158"/>
      <c r="G1543" s="158"/>
      <c r="H1543" s="181">
        <f t="shared" si="168"/>
        <v>0</v>
      </c>
      <c r="I1543" s="186">
        <v>1304</v>
      </c>
      <c r="J1543" s="27">
        <v>1256</v>
      </c>
      <c r="K1543" s="27">
        <v>213</v>
      </c>
      <c r="L1543" s="167">
        <f t="shared" si="169"/>
        <v>0.16958598726114649</v>
      </c>
      <c r="M1543" s="27">
        <v>1</v>
      </c>
      <c r="N1543" s="27">
        <v>23</v>
      </c>
      <c r="O1543" s="184">
        <f t="shared" si="170"/>
        <v>1.7968749999999999E-2</v>
      </c>
      <c r="P1543" s="159">
        <f t="shared" si="171"/>
        <v>1305</v>
      </c>
      <c r="Q1543" s="160">
        <f t="shared" si="172"/>
        <v>1258</v>
      </c>
      <c r="R1543" s="160">
        <f t="shared" si="173"/>
        <v>23</v>
      </c>
      <c r="S1543" s="176">
        <f t="shared" si="174"/>
        <v>1.7954722872755659E-2</v>
      </c>
      <c r="T1543" s="227"/>
    </row>
    <row r="1544" spans="1:20" x14ac:dyDescent="0.2">
      <c r="A1544" s="175" t="s">
        <v>385</v>
      </c>
      <c r="B1544" s="164" t="s">
        <v>90</v>
      </c>
      <c r="C1544" s="165" t="s">
        <v>94</v>
      </c>
      <c r="D1544" s="157">
        <v>27</v>
      </c>
      <c r="E1544" s="158">
        <v>27</v>
      </c>
      <c r="F1544" s="158"/>
      <c r="G1544" s="158"/>
      <c r="H1544" s="181">
        <f t="shared" si="168"/>
        <v>0</v>
      </c>
      <c r="I1544" s="186">
        <v>51854</v>
      </c>
      <c r="J1544" s="27">
        <v>47144</v>
      </c>
      <c r="K1544" s="27">
        <v>8237</v>
      </c>
      <c r="L1544" s="167">
        <f t="shared" si="169"/>
        <v>0.17472000678771424</v>
      </c>
      <c r="M1544" s="27">
        <v>6</v>
      </c>
      <c r="N1544" s="27">
        <v>4056</v>
      </c>
      <c r="O1544" s="184">
        <f t="shared" si="170"/>
        <v>7.9209467640510872E-2</v>
      </c>
      <c r="P1544" s="159">
        <f t="shared" si="171"/>
        <v>51881</v>
      </c>
      <c r="Q1544" s="160">
        <f t="shared" si="172"/>
        <v>47177</v>
      </c>
      <c r="R1544" s="160">
        <f t="shared" si="173"/>
        <v>4056</v>
      </c>
      <c r="S1544" s="176">
        <f t="shared" si="174"/>
        <v>7.916772392793707E-2</v>
      </c>
      <c r="T1544" s="227"/>
    </row>
    <row r="1545" spans="1:20" x14ac:dyDescent="0.2">
      <c r="A1545" s="175" t="s">
        <v>385</v>
      </c>
      <c r="B1545" s="164" t="s">
        <v>90</v>
      </c>
      <c r="C1545" s="165" t="s">
        <v>91</v>
      </c>
      <c r="D1545" s="157">
        <v>23</v>
      </c>
      <c r="E1545" s="158">
        <v>20</v>
      </c>
      <c r="F1545" s="158"/>
      <c r="G1545" s="158"/>
      <c r="H1545" s="181">
        <f t="shared" si="168"/>
        <v>0</v>
      </c>
      <c r="I1545" s="186">
        <v>40009</v>
      </c>
      <c r="J1545" s="27">
        <v>30050</v>
      </c>
      <c r="K1545" s="27">
        <v>3051</v>
      </c>
      <c r="L1545" s="167">
        <f t="shared" si="169"/>
        <v>0.10153078202995008</v>
      </c>
      <c r="M1545" s="27">
        <v>40</v>
      </c>
      <c r="N1545" s="27">
        <v>9391</v>
      </c>
      <c r="O1545" s="184">
        <f t="shared" si="170"/>
        <v>0.23786124971505282</v>
      </c>
      <c r="P1545" s="159">
        <f t="shared" si="171"/>
        <v>40032</v>
      </c>
      <c r="Q1545" s="160">
        <f t="shared" si="172"/>
        <v>30110</v>
      </c>
      <c r="R1545" s="160">
        <f t="shared" si="173"/>
        <v>9391</v>
      </c>
      <c r="S1545" s="176">
        <f t="shared" si="174"/>
        <v>0.23774081668818511</v>
      </c>
      <c r="T1545" s="227"/>
    </row>
    <row r="1546" spans="1:20" x14ac:dyDescent="0.2">
      <c r="A1546" s="175" t="s">
        <v>385</v>
      </c>
      <c r="B1546" s="164" t="s">
        <v>96</v>
      </c>
      <c r="C1546" s="165" t="s">
        <v>97</v>
      </c>
      <c r="D1546" s="157"/>
      <c r="E1546" s="158"/>
      <c r="F1546" s="158"/>
      <c r="G1546" s="158"/>
      <c r="H1546" s="181" t="str">
        <f t="shared" si="168"/>
        <v/>
      </c>
      <c r="I1546" s="186">
        <v>20090</v>
      </c>
      <c r="J1546" s="27">
        <v>19317</v>
      </c>
      <c r="K1546" s="27">
        <v>221</v>
      </c>
      <c r="L1546" s="167">
        <f t="shared" si="169"/>
        <v>1.1440699901641042E-2</v>
      </c>
      <c r="M1546" s="27"/>
      <c r="N1546" s="27">
        <v>615</v>
      </c>
      <c r="O1546" s="184">
        <f t="shared" si="170"/>
        <v>3.0854906682721252E-2</v>
      </c>
      <c r="P1546" s="159">
        <f t="shared" si="171"/>
        <v>20090</v>
      </c>
      <c r="Q1546" s="160">
        <f t="shared" si="172"/>
        <v>19317</v>
      </c>
      <c r="R1546" s="160">
        <f t="shared" si="173"/>
        <v>615</v>
      </c>
      <c r="S1546" s="176">
        <f t="shared" si="174"/>
        <v>3.0854906682721252E-2</v>
      </c>
      <c r="T1546" s="227"/>
    </row>
    <row r="1547" spans="1:20" x14ac:dyDescent="0.2">
      <c r="A1547" s="175" t="s">
        <v>385</v>
      </c>
      <c r="B1547" s="164" t="s">
        <v>521</v>
      </c>
      <c r="C1547" s="165" t="s">
        <v>98</v>
      </c>
      <c r="D1547" s="157">
        <v>8</v>
      </c>
      <c r="E1547" s="158">
        <v>7</v>
      </c>
      <c r="F1547" s="158"/>
      <c r="G1547" s="158"/>
      <c r="H1547" s="181">
        <f t="shared" si="168"/>
        <v>0</v>
      </c>
      <c r="I1547" s="186">
        <v>13189</v>
      </c>
      <c r="J1547" s="27">
        <v>7017</v>
      </c>
      <c r="K1547" s="27">
        <v>694</v>
      </c>
      <c r="L1547" s="167">
        <f t="shared" si="169"/>
        <v>9.8902664956534131E-2</v>
      </c>
      <c r="M1547" s="27">
        <v>238</v>
      </c>
      <c r="N1547" s="27">
        <v>5126</v>
      </c>
      <c r="O1547" s="184">
        <f t="shared" si="170"/>
        <v>0.41402148453275178</v>
      </c>
      <c r="P1547" s="159">
        <f t="shared" si="171"/>
        <v>13197</v>
      </c>
      <c r="Q1547" s="160">
        <f t="shared" si="172"/>
        <v>7262</v>
      </c>
      <c r="R1547" s="160">
        <f t="shared" si="173"/>
        <v>5126</v>
      </c>
      <c r="S1547" s="176">
        <f t="shared" si="174"/>
        <v>0.41378753632547627</v>
      </c>
      <c r="T1547" s="227"/>
    </row>
    <row r="1548" spans="1:20" x14ac:dyDescent="0.2">
      <c r="A1548" s="175" t="s">
        <v>385</v>
      </c>
      <c r="B1548" s="164" t="s">
        <v>99</v>
      </c>
      <c r="C1548" s="165" t="s">
        <v>486</v>
      </c>
      <c r="D1548" s="157"/>
      <c r="E1548" s="158"/>
      <c r="F1548" s="158"/>
      <c r="G1548" s="158"/>
      <c r="H1548" s="181" t="str">
        <f t="shared" si="168"/>
        <v/>
      </c>
      <c r="I1548" s="186">
        <v>1759</v>
      </c>
      <c r="J1548" s="27">
        <v>1528</v>
      </c>
      <c r="K1548" s="27">
        <v>660</v>
      </c>
      <c r="L1548" s="167">
        <f t="shared" si="169"/>
        <v>0.43193717277486909</v>
      </c>
      <c r="M1548" s="27">
        <v>130</v>
      </c>
      <c r="N1548" s="27">
        <v>45</v>
      </c>
      <c r="O1548" s="184">
        <f t="shared" si="170"/>
        <v>2.6423957721667644E-2</v>
      </c>
      <c r="P1548" s="159">
        <f t="shared" si="171"/>
        <v>1759</v>
      </c>
      <c r="Q1548" s="160">
        <f t="shared" si="172"/>
        <v>1658</v>
      </c>
      <c r="R1548" s="160">
        <f t="shared" si="173"/>
        <v>45</v>
      </c>
      <c r="S1548" s="176">
        <f t="shared" si="174"/>
        <v>2.6423957721667644E-2</v>
      </c>
      <c r="T1548" s="227"/>
    </row>
    <row r="1549" spans="1:20" x14ac:dyDescent="0.2">
      <c r="A1549" s="175" t="s">
        <v>385</v>
      </c>
      <c r="B1549" s="164" t="s">
        <v>101</v>
      </c>
      <c r="C1549" s="165" t="s">
        <v>102</v>
      </c>
      <c r="D1549" s="157">
        <v>3</v>
      </c>
      <c r="E1549" s="158">
        <v>3</v>
      </c>
      <c r="F1549" s="158"/>
      <c r="G1549" s="158"/>
      <c r="H1549" s="181">
        <f t="shared" si="168"/>
        <v>0</v>
      </c>
      <c r="I1549" s="186">
        <v>9162</v>
      </c>
      <c r="J1549" s="27">
        <v>8940</v>
      </c>
      <c r="K1549" s="27">
        <v>1254</v>
      </c>
      <c r="L1549" s="167">
        <f t="shared" si="169"/>
        <v>0.14026845637583893</v>
      </c>
      <c r="M1549" s="27">
        <v>1</v>
      </c>
      <c r="N1549" s="27">
        <v>5</v>
      </c>
      <c r="O1549" s="184">
        <f t="shared" si="170"/>
        <v>5.5890900961323492E-4</v>
      </c>
      <c r="P1549" s="159">
        <f t="shared" si="171"/>
        <v>9165</v>
      </c>
      <c r="Q1549" s="160">
        <f t="shared" si="172"/>
        <v>8944</v>
      </c>
      <c r="R1549" s="160">
        <f t="shared" si="173"/>
        <v>5</v>
      </c>
      <c r="S1549" s="176">
        <f t="shared" si="174"/>
        <v>5.587216448765225E-4</v>
      </c>
      <c r="T1549" s="227"/>
    </row>
    <row r="1550" spans="1:20" x14ac:dyDescent="0.2">
      <c r="A1550" s="175" t="s">
        <v>385</v>
      </c>
      <c r="B1550" s="164" t="s">
        <v>103</v>
      </c>
      <c r="C1550" s="165" t="s">
        <v>283</v>
      </c>
      <c r="D1550" s="157"/>
      <c r="E1550" s="158"/>
      <c r="F1550" s="158"/>
      <c r="G1550" s="158"/>
      <c r="H1550" s="181" t="str">
        <f t="shared" si="168"/>
        <v/>
      </c>
      <c r="I1550" s="186">
        <v>9920</v>
      </c>
      <c r="J1550" s="27">
        <v>7234</v>
      </c>
      <c r="K1550" s="27">
        <v>2511</v>
      </c>
      <c r="L1550" s="167">
        <f t="shared" si="169"/>
        <v>0.34711086535803154</v>
      </c>
      <c r="M1550" s="27">
        <v>716</v>
      </c>
      <c r="N1550" s="27">
        <v>1538</v>
      </c>
      <c r="O1550" s="184">
        <f t="shared" si="170"/>
        <v>0.16209949409780774</v>
      </c>
      <c r="P1550" s="159">
        <f t="shared" si="171"/>
        <v>9920</v>
      </c>
      <c r="Q1550" s="160">
        <f t="shared" si="172"/>
        <v>7950</v>
      </c>
      <c r="R1550" s="160">
        <f t="shared" si="173"/>
        <v>1538</v>
      </c>
      <c r="S1550" s="176">
        <f t="shared" si="174"/>
        <v>0.16209949409780774</v>
      </c>
      <c r="T1550" s="227"/>
    </row>
    <row r="1551" spans="1:20" x14ac:dyDescent="0.2">
      <c r="A1551" s="175" t="s">
        <v>385</v>
      </c>
      <c r="B1551" s="164" t="s">
        <v>103</v>
      </c>
      <c r="C1551" s="165" t="s">
        <v>104</v>
      </c>
      <c r="D1551" s="157">
        <v>7</v>
      </c>
      <c r="E1551" s="158">
        <v>7</v>
      </c>
      <c r="F1551" s="158"/>
      <c r="G1551" s="158"/>
      <c r="H1551" s="181">
        <f t="shared" si="168"/>
        <v>0</v>
      </c>
      <c r="I1551" s="186">
        <v>394</v>
      </c>
      <c r="J1551" s="27">
        <v>367</v>
      </c>
      <c r="K1551" s="27">
        <v>33</v>
      </c>
      <c r="L1551" s="167">
        <f t="shared" si="169"/>
        <v>8.9918256130790186E-2</v>
      </c>
      <c r="M1551" s="27">
        <v>1</v>
      </c>
      <c r="N1551" s="27">
        <v>8</v>
      </c>
      <c r="O1551" s="184">
        <f t="shared" si="170"/>
        <v>2.1276595744680851E-2</v>
      </c>
      <c r="P1551" s="159">
        <f t="shared" si="171"/>
        <v>401</v>
      </c>
      <c r="Q1551" s="160">
        <f t="shared" si="172"/>
        <v>375</v>
      </c>
      <c r="R1551" s="160">
        <f t="shared" si="173"/>
        <v>8</v>
      </c>
      <c r="S1551" s="176">
        <f t="shared" si="174"/>
        <v>2.0887728459530026E-2</v>
      </c>
      <c r="T1551" s="227"/>
    </row>
    <row r="1552" spans="1:20" x14ac:dyDescent="0.2">
      <c r="A1552" s="175" t="s">
        <v>385</v>
      </c>
      <c r="B1552" s="164" t="s">
        <v>105</v>
      </c>
      <c r="C1552" s="165" t="s">
        <v>106</v>
      </c>
      <c r="D1552" s="157"/>
      <c r="E1552" s="158"/>
      <c r="F1552" s="158"/>
      <c r="G1552" s="158"/>
      <c r="H1552" s="181" t="str">
        <f t="shared" si="168"/>
        <v/>
      </c>
      <c r="I1552" s="186">
        <v>2</v>
      </c>
      <c r="J1552" s="27">
        <v>2</v>
      </c>
      <c r="K1552" s="27"/>
      <c r="L1552" s="167">
        <f t="shared" si="169"/>
        <v>0</v>
      </c>
      <c r="M1552" s="27"/>
      <c r="N1552" s="27"/>
      <c r="O1552" s="184">
        <f t="shared" si="170"/>
        <v>0</v>
      </c>
      <c r="P1552" s="159">
        <f t="shared" si="171"/>
        <v>2</v>
      </c>
      <c r="Q1552" s="160">
        <f t="shared" si="172"/>
        <v>2</v>
      </c>
      <c r="R1552" s="160" t="str">
        <f t="shared" si="173"/>
        <v/>
      </c>
      <c r="S1552" s="176" t="str">
        <f t="shared" si="174"/>
        <v/>
      </c>
      <c r="T1552" s="227"/>
    </row>
    <row r="1553" spans="1:20" x14ac:dyDescent="0.2">
      <c r="A1553" s="175" t="s">
        <v>385</v>
      </c>
      <c r="B1553" s="164" t="s">
        <v>105</v>
      </c>
      <c r="C1553" s="165" t="s">
        <v>514</v>
      </c>
      <c r="D1553" s="157"/>
      <c r="E1553" s="158"/>
      <c r="F1553" s="158"/>
      <c r="G1553" s="158"/>
      <c r="H1553" s="181" t="str">
        <f t="shared" si="168"/>
        <v/>
      </c>
      <c r="I1553" s="186">
        <v>4</v>
      </c>
      <c r="J1553" s="27">
        <v>3</v>
      </c>
      <c r="K1553" s="27"/>
      <c r="L1553" s="167">
        <f t="shared" si="169"/>
        <v>0</v>
      </c>
      <c r="M1553" s="27">
        <v>1</v>
      </c>
      <c r="N1553" s="27"/>
      <c r="O1553" s="184">
        <f t="shared" si="170"/>
        <v>0</v>
      </c>
      <c r="P1553" s="159">
        <f t="shared" si="171"/>
        <v>4</v>
      </c>
      <c r="Q1553" s="160">
        <f t="shared" si="172"/>
        <v>4</v>
      </c>
      <c r="R1553" s="160" t="str">
        <f t="shared" si="173"/>
        <v/>
      </c>
      <c r="S1553" s="176" t="str">
        <f t="shared" si="174"/>
        <v/>
      </c>
      <c r="T1553" s="227"/>
    </row>
    <row r="1554" spans="1:20" x14ac:dyDescent="0.2">
      <c r="A1554" s="175" t="s">
        <v>385</v>
      </c>
      <c r="B1554" s="164" t="s">
        <v>105</v>
      </c>
      <c r="C1554" s="165" t="s">
        <v>284</v>
      </c>
      <c r="D1554" s="157"/>
      <c r="E1554" s="158"/>
      <c r="F1554" s="158"/>
      <c r="G1554" s="158"/>
      <c r="H1554" s="181" t="str">
        <f t="shared" si="168"/>
        <v/>
      </c>
      <c r="I1554" s="186">
        <v>4</v>
      </c>
      <c r="J1554" s="27">
        <v>3</v>
      </c>
      <c r="K1554" s="27"/>
      <c r="L1554" s="167">
        <f t="shared" si="169"/>
        <v>0</v>
      </c>
      <c r="M1554" s="27">
        <v>1</v>
      </c>
      <c r="N1554" s="27"/>
      <c r="O1554" s="184">
        <f t="shared" si="170"/>
        <v>0</v>
      </c>
      <c r="P1554" s="159">
        <f t="shared" si="171"/>
        <v>4</v>
      </c>
      <c r="Q1554" s="160">
        <f t="shared" si="172"/>
        <v>4</v>
      </c>
      <c r="R1554" s="160" t="str">
        <f t="shared" si="173"/>
        <v/>
      </c>
      <c r="S1554" s="176" t="str">
        <f t="shared" si="174"/>
        <v/>
      </c>
      <c r="T1554" s="227"/>
    </row>
    <row r="1555" spans="1:20" x14ac:dyDescent="0.2">
      <c r="A1555" s="175" t="s">
        <v>385</v>
      </c>
      <c r="B1555" s="164" t="s">
        <v>107</v>
      </c>
      <c r="C1555" s="165" t="s">
        <v>285</v>
      </c>
      <c r="D1555" s="157">
        <v>3</v>
      </c>
      <c r="E1555" s="158">
        <v>2</v>
      </c>
      <c r="F1555" s="158"/>
      <c r="G1555" s="158"/>
      <c r="H1555" s="181">
        <f t="shared" si="168"/>
        <v>0</v>
      </c>
      <c r="I1555" s="186">
        <v>3062</v>
      </c>
      <c r="J1555" s="27">
        <v>3013</v>
      </c>
      <c r="K1555" s="27">
        <v>639</v>
      </c>
      <c r="L1555" s="167">
        <f t="shared" si="169"/>
        <v>0.21208098240955858</v>
      </c>
      <c r="M1555" s="27"/>
      <c r="N1555" s="27">
        <v>41</v>
      </c>
      <c r="O1555" s="184">
        <f t="shared" si="170"/>
        <v>1.3425016371971186E-2</v>
      </c>
      <c r="P1555" s="159">
        <f t="shared" si="171"/>
        <v>3065</v>
      </c>
      <c r="Q1555" s="160">
        <f t="shared" si="172"/>
        <v>3015</v>
      </c>
      <c r="R1555" s="160">
        <f t="shared" si="173"/>
        <v>41</v>
      </c>
      <c r="S1555" s="176">
        <f t="shared" si="174"/>
        <v>1.3416230366492147E-2</v>
      </c>
      <c r="T1555" s="227"/>
    </row>
    <row r="1556" spans="1:20" x14ac:dyDescent="0.2">
      <c r="A1556" s="175" t="s">
        <v>385</v>
      </c>
      <c r="B1556" s="164" t="s">
        <v>108</v>
      </c>
      <c r="C1556" s="165" t="s">
        <v>109</v>
      </c>
      <c r="D1556" s="157">
        <v>1</v>
      </c>
      <c r="E1556" s="158">
        <v>1</v>
      </c>
      <c r="F1556" s="158"/>
      <c r="G1556" s="158"/>
      <c r="H1556" s="181">
        <f t="shared" si="168"/>
        <v>0</v>
      </c>
      <c r="I1556" s="186">
        <v>1608</v>
      </c>
      <c r="J1556" s="27">
        <v>1382</v>
      </c>
      <c r="K1556" s="27">
        <v>16</v>
      </c>
      <c r="L1556" s="167">
        <f t="shared" si="169"/>
        <v>1.1577424023154847E-2</v>
      </c>
      <c r="M1556" s="27">
        <v>1</v>
      </c>
      <c r="N1556" s="27">
        <v>114</v>
      </c>
      <c r="O1556" s="184">
        <f t="shared" si="170"/>
        <v>7.6152304609218444E-2</v>
      </c>
      <c r="P1556" s="159">
        <f t="shared" si="171"/>
        <v>1609</v>
      </c>
      <c r="Q1556" s="160">
        <f t="shared" si="172"/>
        <v>1384</v>
      </c>
      <c r="R1556" s="160">
        <f t="shared" si="173"/>
        <v>114</v>
      </c>
      <c r="S1556" s="176">
        <f t="shared" si="174"/>
        <v>7.6101468624833107E-2</v>
      </c>
      <c r="T1556" s="227"/>
    </row>
    <row r="1557" spans="1:20" x14ac:dyDescent="0.2">
      <c r="A1557" s="175" t="s">
        <v>385</v>
      </c>
      <c r="B1557" s="164" t="s">
        <v>110</v>
      </c>
      <c r="C1557" s="165" t="s">
        <v>111</v>
      </c>
      <c r="D1557" s="157"/>
      <c r="E1557" s="158"/>
      <c r="F1557" s="158"/>
      <c r="G1557" s="158"/>
      <c r="H1557" s="181" t="str">
        <f t="shared" si="168"/>
        <v/>
      </c>
      <c r="I1557" s="186">
        <v>8096</v>
      </c>
      <c r="J1557" s="27">
        <v>6259</v>
      </c>
      <c r="K1557" s="27">
        <v>722</v>
      </c>
      <c r="L1557" s="167">
        <f t="shared" si="169"/>
        <v>0.11535389039782713</v>
      </c>
      <c r="M1557" s="27">
        <v>154</v>
      </c>
      <c r="N1557" s="27">
        <v>1409</v>
      </c>
      <c r="O1557" s="184">
        <f t="shared" si="170"/>
        <v>0.18013295832267961</v>
      </c>
      <c r="P1557" s="159">
        <f t="shared" si="171"/>
        <v>8096</v>
      </c>
      <c r="Q1557" s="160">
        <f t="shared" si="172"/>
        <v>6413</v>
      </c>
      <c r="R1557" s="160">
        <f t="shared" si="173"/>
        <v>1409</v>
      </c>
      <c r="S1557" s="176">
        <f t="shared" si="174"/>
        <v>0.18013295832267961</v>
      </c>
      <c r="T1557" s="227"/>
    </row>
    <row r="1558" spans="1:20" x14ac:dyDescent="0.2">
      <c r="A1558" s="175" t="s">
        <v>385</v>
      </c>
      <c r="B1558" s="164" t="s">
        <v>112</v>
      </c>
      <c r="C1558" s="165" t="s">
        <v>538</v>
      </c>
      <c r="D1558" s="157"/>
      <c r="E1558" s="158"/>
      <c r="F1558" s="158"/>
      <c r="G1558" s="158"/>
      <c r="H1558" s="181" t="str">
        <f t="shared" si="168"/>
        <v/>
      </c>
      <c r="I1558" s="186">
        <v>19674</v>
      </c>
      <c r="J1558" s="27">
        <v>17976</v>
      </c>
      <c r="K1558" s="27">
        <v>2703</v>
      </c>
      <c r="L1558" s="167">
        <f t="shared" si="169"/>
        <v>0.1503671562082777</v>
      </c>
      <c r="M1558" s="27">
        <v>2</v>
      </c>
      <c r="N1558" s="27">
        <v>1503</v>
      </c>
      <c r="O1558" s="184">
        <f t="shared" si="170"/>
        <v>7.7152096914942764E-2</v>
      </c>
      <c r="P1558" s="159">
        <f t="shared" si="171"/>
        <v>19674</v>
      </c>
      <c r="Q1558" s="160">
        <f t="shared" si="172"/>
        <v>17978</v>
      </c>
      <c r="R1558" s="160">
        <f t="shared" si="173"/>
        <v>1503</v>
      </c>
      <c r="S1558" s="176">
        <f t="shared" si="174"/>
        <v>7.7152096914942764E-2</v>
      </c>
      <c r="T1558" s="227"/>
    </row>
    <row r="1559" spans="1:20" x14ac:dyDescent="0.2">
      <c r="A1559" s="175" t="s">
        <v>385</v>
      </c>
      <c r="B1559" s="164" t="s">
        <v>114</v>
      </c>
      <c r="C1559" s="165" t="s">
        <v>115</v>
      </c>
      <c r="D1559" s="157">
        <v>1</v>
      </c>
      <c r="E1559" s="158">
        <v>1</v>
      </c>
      <c r="F1559" s="158"/>
      <c r="G1559" s="158"/>
      <c r="H1559" s="181">
        <f t="shared" si="168"/>
        <v>0</v>
      </c>
      <c r="I1559" s="186">
        <v>4138</v>
      </c>
      <c r="J1559" s="27">
        <v>3145</v>
      </c>
      <c r="K1559" s="27">
        <v>327</v>
      </c>
      <c r="L1559" s="167">
        <f t="shared" si="169"/>
        <v>0.10397456279809221</v>
      </c>
      <c r="M1559" s="27">
        <v>17</v>
      </c>
      <c r="N1559" s="27">
        <v>763</v>
      </c>
      <c r="O1559" s="184">
        <f t="shared" si="170"/>
        <v>0.19439490445859872</v>
      </c>
      <c r="P1559" s="159">
        <f t="shared" si="171"/>
        <v>4139</v>
      </c>
      <c r="Q1559" s="160">
        <f t="shared" si="172"/>
        <v>3163</v>
      </c>
      <c r="R1559" s="160">
        <f t="shared" si="173"/>
        <v>763</v>
      </c>
      <c r="S1559" s="176">
        <f t="shared" si="174"/>
        <v>0.19434538970962811</v>
      </c>
      <c r="T1559" s="227"/>
    </row>
    <row r="1560" spans="1:20" x14ac:dyDescent="0.2">
      <c r="A1560" s="175" t="s">
        <v>385</v>
      </c>
      <c r="B1560" s="164" t="s">
        <v>119</v>
      </c>
      <c r="C1560" s="165" t="s">
        <v>119</v>
      </c>
      <c r="D1560" s="157"/>
      <c r="E1560" s="158"/>
      <c r="F1560" s="158"/>
      <c r="G1560" s="158"/>
      <c r="H1560" s="181" t="str">
        <f t="shared" si="168"/>
        <v/>
      </c>
      <c r="I1560" s="186">
        <v>29800</v>
      </c>
      <c r="J1560" s="27">
        <v>26731</v>
      </c>
      <c r="K1560" s="27">
        <v>21026</v>
      </c>
      <c r="L1560" s="167">
        <f t="shared" si="169"/>
        <v>0.78657738206576633</v>
      </c>
      <c r="M1560" s="27">
        <v>24</v>
      </c>
      <c r="N1560" s="27">
        <v>2669</v>
      </c>
      <c r="O1560" s="184">
        <f t="shared" si="170"/>
        <v>9.0708265361609572E-2</v>
      </c>
      <c r="P1560" s="159">
        <f t="shared" si="171"/>
        <v>29800</v>
      </c>
      <c r="Q1560" s="160">
        <f t="shared" si="172"/>
        <v>26755</v>
      </c>
      <c r="R1560" s="160">
        <f t="shared" si="173"/>
        <v>2669</v>
      </c>
      <c r="S1560" s="176">
        <f t="shared" si="174"/>
        <v>9.0708265361609572E-2</v>
      </c>
      <c r="T1560" s="227"/>
    </row>
    <row r="1561" spans="1:20" x14ac:dyDescent="0.2">
      <c r="A1561" s="175" t="s">
        <v>385</v>
      </c>
      <c r="B1561" s="164" t="s">
        <v>120</v>
      </c>
      <c r="C1561" s="165" t="s">
        <v>121</v>
      </c>
      <c r="D1561" s="157">
        <v>6</v>
      </c>
      <c r="E1561" s="158">
        <v>2</v>
      </c>
      <c r="F1561" s="158"/>
      <c r="G1561" s="158">
        <v>2</v>
      </c>
      <c r="H1561" s="181">
        <f t="shared" si="168"/>
        <v>0.5</v>
      </c>
      <c r="I1561" s="186">
        <v>9914</v>
      </c>
      <c r="J1561" s="27">
        <v>6760</v>
      </c>
      <c r="K1561" s="27">
        <v>1510</v>
      </c>
      <c r="L1561" s="167">
        <f t="shared" si="169"/>
        <v>0.22337278106508876</v>
      </c>
      <c r="M1561" s="27">
        <v>1032</v>
      </c>
      <c r="N1561" s="27">
        <v>1735</v>
      </c>
      <c r="O1561" s="184">
        <f t="shared" si="170"/>
        <v>0.18211399181274274</v>
      </c>
      <c r="P1561" s="159">
        <f t="shared" si="171"/>
        <v>9920</v>
      </c>
      <c r="Q1561" s="160">
        <f t="shared" si="172"/>
        <v>7794</v>
      </c>
      <c r="R1561" s="160">
        <f t="shared" si="173"/>
        <v>1737</v>
      </c>
      <c r="S1561" s="176">
        <f t="shared" si="174"/>
        <v>0.182247403210576</v>
      </c>
      <c r="T1561" s="227"/>
    </row>
    <row r="1562" spans="1:20" x14ac:dyDescent="0.2">
      <c r="A1562" s="175" t="s">
        <v>385</v>
      </c>
      <c r="B1562" s="164" t="s">
        <v>504</v>
      </c>
      <c r="C1562" s="165" t="s">
        <v>505</v>
      </c>
      <c r="D1562" s="157"/>
      <c r="E1562" s="158"/>
      <c r="F1562" s="158"/>
      <c r="G1562" s="158"/>
      <c r="H1562" s="181" t="str">
        <f t="shared" si="168"/>
        <v/>
      </c>
      <c r="I1562" s="186">
        <v>205</v>
      </c>
      <c r="J1562" s="27">
        <v>16</v>
      </c>
      <c r="K1562" s="27">
        <v>5</v>
      </c>
      <c r="L1562" s="167">
        <f t="shared" si="169"/>
        <v>0.3125</v>
      </c>
      <c r="M1562" s="27"/>
      <c r="N1562" s="27">
        <v>46</v>
      </c>
      <c r="O1562" s="184">
        <f t="shared" si="170"/>
        <v>0.74193548387096775</v>
      </c>
      <c r="P1562" s="159">
        <f t="shared" si="171"/>
        <v>205</v>
      </c>
      <c r="Q1562" s="160">
        <f t="shared" si="172"/>
        <v>16</v>
      </c>
      <c r="R1562" s="160">
        <f t="shared" si="173"/>
        <v>46</v>
      </c>
      <c r="S1562" s="176">
        <f t="shared" si="174"/>
        <v>0.74193548387096775</v>
      </c>
      <c r="T1562" s="227"/>
    </row>
    <row r="1563" spans="1:20" x14ac:dyDescent="0.2">
      <c r="A1563" s="175" t="s">
        <v>385</v>
      </c>
      <c r="B1563" s="164" t="s">
        <v>123</v>
      </c>
      <c r="C1563" s="165" t="s">
        <v>124</v>
      </c>
      <c r="D1563" s="157"/>
      <c r="E1563" s="158"/>
      <c r="F1563" s="158"/>
      <c r="G1563" s="158"/>
      <c r="H1563" s="181" t="str">
        <f t="shared" si="168"/>
        <v/>
      </c>
      <c r="I1563" s="186">
        <v>423</v>
      </c>
      <c r="J1563" s="27">
        <v>421</v>
      </c>
      <c r="K1563" s="27">
        <v>183</v>
      </c>
      <c r="L1563" s="167">
        <f t="shared" si="169"/>
        <v>0.43467933491686461</v>
      </c>
      <c r="M1563" s="27"/>
      <c r="N1563" s="27">
        <v>2</v>
      </c>
      <c r="O1563" s="184">
        <f t="shared" si="170"/>
        <v>4.7281323877068557E-3</v>
      </c>
      <c r="P1563" s="159">
        <f t="shared" si="171"/>
        <v>423</v>
      </c>
      <c r="Q1563" s="160">
        <f t="shared" si="172"/>
        <v>421</v>
      </c>
      <c r="R1563" s="160">
        <f t="shared" si="173"/>
        <v>2</v>
      </c>
      <c r="S1563" s="176">
        <f t="shared" si="174"/>
        <v>4.7281323877068557E-3</v>
      </c>
      <c r="T1563" s="227"/>
    </row>
    <row r="1564" spans="1:20" x14ac:dyDescent="0.2">
      <c r="A1564" s="175" t="s">
        <v>385</v>
      </c>
      <c r="B1564" s="164" t="s">
        <v>125</v>
      </c>
      <c r="C1564" s="165" t="s">
        <v>126</v>
      </c>
      <c r="D1564" s="157">
        <v>2</v>
      </c>
      <c r="E1564" s="158">
        <v>2</v>
      </c>
      <c r="F1564" s="158"/>
      <c r="G1564" s="158"/>
      <c r="H1564" s="181">
        <f t="shared" si="168"/>
        <v>0</v>
      </c>
      <c r="I1564" s="186">
        <v>2222</v>
      </c>
      <c r="J1564" s="27">
        <v>1152</v>
      </c>
      <c r="K1564" s="27">
        <v>422</v>
      </c>
      <c r="L1564" s="167">
        <f t="shared" si="169"/>
        <v>0.36631944444444442</v>
      </c>
      <c r="M1564" s="27">
        <v>13</v>
      </c>
      <c r="N1564" s="27">
        <v>950</v>
      </c>
      <c r="O1564" s="184">
        <f t="shared" si="170"/>
        <v>0.44917257683215128</v>
      </c>
      <c r="P1564" s="159">
        <f t="shared" si="171"/>
        <v>2224</v>
      </c>
      <c r="Q1564" s="160">
        <f t="shared" si="172"/>
        <v>1167</v>
      </c>
      <c r="R1564" s="160">
        <f t="shared" si="173"/>
        <v>950</v>
      </c>
      <c r="S1564" s="176">
        <f t="shared" si="174"/>
        <v>0.4487482286254133</v>
      </c>
      <c r="T1564" s="227"/>
    </row>
    <row r="1565" spans="1:20" x14ac:dyDescent="0.2">
      <c r="A1565" s="175" t="s">
        <v>385</v>
      </c>
      <c r="B1565" s="164" t="s">
        <v>127</v>
      </c>
      <c r="C1565" s="165" t="s">
        <v>286</v>
      </c>
      <c r="D1565" s="157"/>
      <c r="E1565" s="158"/>
      <c r="F1565" s="158"/>
      <c r="G1565" s="158"/>
      <c r="H1565" s="181" t="str">
        <f t="shared" si="168"/>
        <v/>
      </c>
      <c r="I1565" s="186">
        <v>7</v>
      </c>
      <c r="J1565" s="27">
        <v>6</v>
      </c>
      <c r="K1565" s="27"/>
      <c r="L1565" s="167">
        <f t="shared" si="169"/>
        <v>0</v>
      </c>
      <c r="M1565" s="27"/>
      <c r="N1565" s="27"/>
      <c r="O1565" s="184">
        <f t="shared" si="170"/>
        <v>0</v>
      </c>
      <c r="P1565" s="159">
        <f t="shared" si="171"/>
        <v>7</v>
      </c>
      <c r="Q1565" s="160">
        <f t="shared" si="172"/>
        <v>6</v>
      </c>
      <c r="R1565" s="160" t="str">
        <f t="shared" si="173"/>
        <v/>
      </c>
      <c r="S1565" s="176" t="str">
        <f t="shared" si="174"/>
        <v/>
      </c>
      <c r="T1565" s="227"/>
    </row>
    <row r="1566" spans="1:20" x14ac:dyDescent="0.2">
      <c r="A1566" s="175" t="s">
        <v>385</v>
      </c>
      <c r="B1566" s="164" t="s">
        <v>239</v>
      </c>
      <c r="C1566" s="165" t="s">
        <v>287</v>
      </c>
      <c r="D1566" s="157"/>
      <c r="E1566" s="158"/>
      <c r="F1566" s="158"/>
      <c r="G1566" s="158"/>
      <c r="H1566" s="181" t="str">
        <f t="shared" si="168"/>
        <v/>
      </c>
      <c r="I1566" s="186">
        <v>18598</v>
      </c>
      <c r="J1566" s="27">
        <v>11585</v>
      </c>
      <c r="K1566" s="27">
        <v>5522</v>
      </c>
      <c r="L1566" s="167">
        <f t="shared" si="169"/>
        <v>0.4766508416055244</v>
      </c>
      <c r="M1566" s="27">
        <v>59</v>
      </c>
      <c r="N1566" s="27">
        <v>6447</v>
      </c>
      <c r="O1566" s="184">
        <f t="shared" si="170"/>
        <v>0.35636504339174174</v>
      </c>
      <c r="P1566" s="159">
        <f t="shared" si="171"/>
        <v>18598</v>
      </c>
      <c r="Q1566" s="160">
        <f t="shared" si="172"/>
        <v>11644</v>
      </c>
      <c r="R1566" s="160">
        <f t="shared" si="173"/>
        <v>6447</v>
      </c>
      <c r="S1566" s="176">
        <f t="shared" si="174"/>
        <v>0.35636504339174174</v>
      </c>
      <c r="T1566" s="227"/>
    </row>
    <row r="1567" spans="1:20" x14ac:dyDescent="0.2">
      <c r="A1567" s="175" t="s">
        <v>385</v>
      </c>
      <c r="B1567" s="164" t="s">
        <v>128</v>
      </c>
      <c r="C1567" s="165" t="s">
        <v>288</v>
      </c>
      <c r="D1567" s="157">
        <v>100</v>
      </c>
      <c r="E1567" s="158">
        <v>98</v>
      </c>
      <c r="F1567" s="158"/>
      <c r="G1567" s="158"/>
      <c r="H1567" s="181">
        <f t="shared" si="168"/>
        <v>0</v>
      </c>
      <c r="I1567" s="186">
        <v>132</v>
      </c>
      <c r="J1567" s="27">
        <v>127</v>
      </c>
      <c r="K1567" s="27">
        <v>45</v>
      </c>
      <c r="L1567" s="167">
        <f t="shared" si="169"/>
        <v>0.3543307086614173</v>
      </c>
      <c r="M1567" s="27"/>
      <c r="N1567" s="27"/>
      <c r="O1567" s="184">
        <f t="shared" si="170"/>
        <v>0</v>
      </c>
      <c r="P1567" s="159">
        <f t="shared" si="171"/>
        <v>232</v>
      </c>
      <c r="Q1567" s="160">
        <f t="shared" si="172"/>
        <v>225</v>
      </c>
      <c r="R1567" s="160" t="str">
        <f t="shared" si="173"/>
        <v/>
      </c>
      <c r="S1567" s="176" t="str">
        <f t="shared" si="174"/>
        <v/>
      </c>
      <c r="T1567" s="227"/>
    </row>
    <row r="1568" spans="1:20" x14ac:dyDescent="0.2">
      <c r="A1568" s="175" t="s">
        <v>385</v>
      </c>
      <c r="B1568" s="164" t="s">
        <v>128</v>
      </c>
      <c r="C1568" s="165" t="s">
        <v>129</v>
      </c>
      <c r="D1568" s="157">
        <v>43</v>
      </c>
      <c r="E1568" s="158">
        <v>42</v>
      </c>
      <c r="F1568" s="158"/>
      <c r="G1568" s="158"/>
      <c r="H1568" s="181">
        <f t="shared" si="168"/>
        <v>0</v>
      </c>
      <c r="I1568" s="186">
        <v>699</v>
      </c>
      <c r="J1568" s="27">
        <v>576</v>
      </c>
      <c r="K1568" s="27">
        <v>63</v>
      </c>
      <c r="L1568" s="167">
        <f t="shared" si="169"/>
        <v>0.109375</v>
      </c>
      <c r="M1568" s="27"/>
      <c r="N1568" s="27">
        <v>3</v>
      </c>
      <c r="O1568" s="184">
        <f t="shared" si="170"/>
        <v>5.1813471502590676E-3</v>
      </c>
      <c r="P1568" s="159">
        <f t="shared" si="171"/>
        <v>742</v>
      </c>
      <c r="Q1568" s="160">
        <f t="shared" si="172"/>
        <v>618</v>
      </c>
      <c r="R1568" s="160">
        <f t="shared" si="173"/>
        <v>3</v>
      </c>
      <c r="S1568" s="176">
        <f t="shared" si="174"/>
        <v>4.830917874396135E-3</v>
      </c>
      <c r="T1568" s="227"/>
    </row>
    <row r="1569" spans="1:20" x14ac:dyDescent="0.2">
      <c r="A1569" s="175" t="s">
        <v>385</v>
      </c>
      <c r="B1569" s="164" t="s">
        <v>128</v>
      </c>
      <c r="C1569" s="165" t="s">
        <v>289</v>
      </c>
      <c r="D1569" s="157">
        <v>5</v>
      </c>
      <c r="E1569" s="158">
        <v>5</v>
      </c>
      <c r="F1569" s="158"/>
      <c r="G1569" s="158"/>
      <c r="H1569" s="181">
        <f t="shared" si="168"/>
        <v>0</v>
      </c>
      <c r="I1569" s="186">
        <v>54</v>
      </c>
      <c r="J1569" s="27">
        <v>42</v>
      </c>
      <c r="K1569" s="27"/>
      <c r="L1569" s="167">
        <f t="shared" si="169"/>
        <v>0</v>
      </c>
      <c r="M1569" s="27"/>
      <c r="N1569" s="27">
        <v>7</v>
      </c>
      <c r="O1569" s="184">
        <f t="shared" si="170"/>
        <v>0.14285714285714285</v>
      </c>
      <c r="P1569" s="159">
        <f t="shared" si="171"/>
        <v>59</v>
      </c>
      <c r="Q1569" s="160">
        <f t="shared" si="172"/>
        <v>47</v>
      </c>
      <c r="R1569" s="160">
        <f t="shared" si="173"/>
        <v>7</v>
      </c>
      <c r="S1569" s="176">
        <f t="shared" si="174"/>
        <v>0.12962962962962962</v>
      </c>
      <c r="T1569" s="227"/>
    </row>
    <row r="1570" spans="1:20" x14ac:dyDescent="0.2">
      <c r="A1570" s="175" t="s">
        <v>385</v>
      </c>
      <c r="B1570" s="164" t="s">
        <v>131</v>
      </c>
      <c r="C1570" s="165" t="s">
        <v>290</v>
      </c>
      <c r="D1570" s="157"/>
      <c r="E1570" s="158"/>
      <c r="F1570" s="158"/>
      <c r="G1570" s="158"/>
      <c r="H1570" s="181" t="str">
        <f t="shared" si="168"/>
        <v/>
      </c>
      <c r="I1570" s="186">
        <v>11461</v>
      </c>
      <c r="J1570" s="27">
        <v>7998</v>
      </c>
      <c r="K1570" s="27">
        <v>3863</v>
      </c>
      <c r="L1570" s="167">
        <f t="shared" si="169"/>
        <v>0.48299574893723429</v>
      </c>
      <c r="M1570" s="27">
        <v>27</v>
      </c>
      <c r="N1570" s="27">
        <v>2805</v>
      </c>
      <c r="O1570" s="184">
        <f t="shared" si="170"/>
        <v>0.25900277008310252</v>
      </c>
      <c r="P1570" s="159">
        <f t="shared" si="171"/>
        <v>11461</v>
      </c>
      <c r="Q1570" s="160">
        <f t="shared" si="172"/>
        <v>8025</v>
      </c>
      <c r="R1570" s="160">
        <f t="shared" si="173"/>
        <v>2805</v>
      </c>
      <c r="S1570" s="176">
        <f t="shared" si="174"/>
        <v>0.25900277008310252</v>
      </c>
      <c r="T1570" s="227"/>
    </row>
    <row r="1571" spans="1:20" x14ac:dyDescent="0.2">
      <c r="A1571" s="175" t="s">
        <v>385</v>
      </c>
      <c r="B1571" s="164" t="s">
        <v>131</v>
      </c>
      <c r="C1571" s="165" t="s">
        <v>291</v>
      </c>
      <c r="D1571" s="157"/>
      <c r="E1571" s="158"/>
      <c r="F1571" s="158"/>
      <c r="G1571" s="158"/>
      <c r="H1571" s="181" t="str">
        <f t="shared" si="168"/>
        <v/>
      </c>
      <c r="I1571" s="186">
        <v>45605</v>
      </c>
      <c r="J1571" s="27">
        <v>37126</v>
      </c>
      <c r="K1571" s="27">
        <v>22468</v>
      </c>
      <c r="L1571" s="167">
        <f t="shared" si="169"/>
        <v>0.60518235199051873</v>
      </c>
      <c r="M1571" s="27">
        <v>57</v>
      </c>
      <c r="N1571" s="27">
        <v>4681</v>
      </c>
      <c r="O1571" s="184">
        <f t="shared" si="170"/>
        <v>0.11181444678004969</v>
      </c>
      <c r="P1571" s="159">
        <f t="shared" si="171"/>
        <v>45605</v>
      </c>
      <c r="Q1571" s="160">
        <f t="shared" si="172"/>
        <v>37183</v>
      </c>
      <c r="R1571" s="160">
        <f t="shared" si="173"/>
        <v>4681</v>
      </c>
      <c r="S1571" s="176">
        <f t="shared" si="174"/>
        <v>0.11181444678004969</v>
      </c>
      <c r="T1571" s="227"/>
    </row>
    <row r="1572" spans="1:20" x14ac:dyDescent="0.2">
      <c r="A1572" s="175" t="s">
        <v>385</v>
      </c>
      <c r="B1572" s="164" t="s">
        <v>131</v>
      </c>
      <c r="C1572" s="165" t="s">
        <v>292</v>
      </c>
      <c r="D1572" s="157">
        <v>1</v>
      </c>
      <c r="E1572" s="158">
        <v>1</v>
      </c>
      <c r="F1572" s="158"/>
      <c r="G1572" s="158"/>
      <c r="H1572" s="181">
        <f t="shared" si="168"/>
        <v>0</v>
      </c>
      <c r="I1572" s="186">
        <v>35108</v>
      </c>
      <c r="J1572" s="27">
        <v>18425</v>
      </c>
      <c r="K1572" s="27">
        <v>6261</v>
      </c>
      <c r="L1572" s="167">
        <f t="shared" si="169"/>
        <v>0.33981004070556309</v>
      </c>
      <c r="M1572" s="27">
        <v>25</v>
      </c>
      <c r="N1572" s="27">
        <v>13454</v>
      </c>
      <c r="O1572" s="184">
        <f t="shared" si="170"/>
        <v>0.42170260782347041</v>
      </c>
      <c r="P1572" s="159">
        <f t="shared" si="171"/>
        <v>35109</v>
      </c>
      <c r="Q1572" s="160">
        <f t="shared" si="172"/>
        <v>18451</v>
      </c>
      <c r="R1572" s="160">
        <f t="shared" si="173"/>
        <v>13454</v>
      </c>
      <c r="S1572" s="176">
        <f t="shared" si="174"/>
        <v>0.42168939037768377</v>
      </c>
      <c r="T1572" s="227"/>
    </row>
    <row r="1573" spans="1:20" x14ac:dyDescent="0.2">
      <c r="A1573" s="175" t="s">
        <v>385</v>
      </c>
      <c r="B1573" s="164" t="s">
        <v>131</v>
      </c>
      <c r="C1573" s="165" t="s">
        <v>132</v>
      </c>
      <c r="D1573" s="157">
        <v>1</v>
      </c>
      <c r="E1573" s="158">
        <v>1</v>
      </c>
      <c r="F1573" s="158"/>
      <c r="G1573" s="158"/>
      <c r="H1573" s="181">
        <f t="shared" si="168"/>
        <v>0</v>
      </c>
      <c r="I1573" s="186">
        <v>28073</v>
      </c>
      <c r="J1573" s="27">
        <v>18603</v>
      </c>
      <c r="K1573" s="27">
        <v>7950</v>
      </c>
      <c r="L1573" s="167">
        <f t="shared" si="169"/>
        <v>0.42735042735042733</v>
      </c>
      <c r="M1573" s="27">
        <v>26</v>
      </c>
      <c r="N1573" s="27">
        <v>8728</v>
      </c>
      <c r="O1573" s="184">
        <f t="shared" si="170"/>
        <v>0.31904083050042037</v>
      </c>
      <c r="P1573" s="159">
        <f t="shared" si="171"/>
        <v>28074</v>
      </c>
      <c r="Q1573" s="160">
        <f t="shared" si="172"/>
        <v>18630</v>
      </c>
      <c r="R1573" s="160">
        <f t="shared" si="173"/>
        <v>8728</v>
      </c>
      <c r="S1573" s="176">
        <f t="shared" si="174"/>
        <v>0.31902916879888882</v>
      </c>
      <c r="T1573" s="227"/>
    </row>
    <row r="1574" spans="1:20" x14ac:dyDescent="0.2">
      <c r="A1574" s="175" t="s">
        <v>385</v>
      </c>
      <c r="B1574" s="164" t="s">
        <v>131</v>
      </c>
      <c r="C1574" s="165" t="s">
        <v>293</v>
      </c>
      <c r="D1574" s="157">
        <v>1</v>
      </c>
      <c r="E1574" s="158">
        <v>1</v>
      </c>
      <c r="F1574" s="158"/>
      <c r="G1574" s="158"/>
      <c r="H1574" s="181">
        <f t="shared" si="168"/>
        <v>0</v>
      </c>
      <c r="I1574" s="186">
        <v>55033</v>
      </c>
      <c r="J1574" s="27">
        <v>32609</v>
      </c>
      <c r="K1574" s="27">
        <v>19932</v>
      </c>
      <c r="L1574" s="167">
        <f t="shared" si="169"/>
        <v>0.61124229507191263</v>
      </c>
      <c r="M1574" s="27">
        <v>31</v>
      </c>
      <c r="N1574" s="27">
        <v>17732</v>
      </c>
      <c r="O1574" s="184">
        <f t="shared" si="170"/>
        <v>0.35202096402763439</v>
      </c>
      <c r="P1574" s="159">
        <f t="shared" si="171"/>
        <v>55034</v>
      </c>
      <c r="Q1574" s="160">
        <f t="shared" si="172"/>
        <v>32641</v>
      </c>
      <c r="R1574" s="160">
        <f t="shared" si="173"/>
        <v>17732</v>
      </c>
      <c r="S1574" s="176">
        <f t="shared" si="174"/>
        <v>0.35201397574097237</v>
      </c>
      <c r="T1574" s="227"/>
    </row>
    <row r="1575" spans="1:20" x14ac:dyDescent="0.2">
      <c r="A1575" s="175" t="s">
        <v>385</v>
      </c>
      <c r="B1575" s="164" t="s">
        <v>131</v>
      </c>
      <c r="C1575" s="165" t="s">
        <v>294</v>
      </c>
      <c r="D1575" s="157"/>
      <c r="E1575" s="158"/>
      <c r="F1575" s="158"/>
      <c r="G1575" s="158"/>
      <c r="H1575" s="181" t="str">
        <f t="shared" si="168"/>
        <v/>
      </c>
      <c r="I1575" s="186">
        <v>13846</v>
      </c>
      <c r="J1575" s="27">
        <v>8509</v>
      </c>
      <c r="K1575" s="27">
        <v>3865</v>
      </c>
      <c r="L1575" s="167">
        <f t="shared" si="169"/>
        <v>0.45422493830062288</v>
      </c>
      <c r="M1575" s="27">
        <v>46</v>
      </c>
      <c r="N1575" s="27">
        <v>3881</v>
      </c>
      <c r="O1575" s="184">
        <f t="shared" si="170"/>
        <v>0.31207783853329046</v>
      </c>
      <c r="P1575" s="159">
        <f t="shared" si="171"/>
        <v>13846</v>
      </c>
      <c r="Q1575" s="160">
        <f t="shared" si="172"/>
        <v>8555</v>
      </c>
      <c r="R1575" s="160">
        <f t="shared" si="173"/>
        <v>3881</v>
      </c>
      <c r="S1575" s="176">
        <f t="shared" si="174"/>
        <v>0.31207783853329046</v>
      </c>
      <c r="T1575" s="227"/>
    </row>
    <row r="1576" spans="1:20" x14ac:dyDescent="0.2">
      <c r="A1576" s="175" t="s">
        <v>385</v>
      </c>
      <c r="B1576" s="164" t="s">
        <v>133</v>
      </c>
      <c r="C1576" s="165" t="s">
        <v>134</v>
      </c>
      <c r="D1576" s="157">
        <v>60</v>
      </c>
      <c r="E1576" s="158">
        <v>59</v>
      </c>
      <c r="F1576" s="158"/>
      <c r="G1576" s="158"/>
      <c r="H1576" s="181">
        <f t="shared" si="168"/>
        <v>0</v>
      </c>
      <c r="I1576" s="186">
        <v>1713</v>
      </c>
      <c r="J1576" s="27">
        <v>1494</v>
      </c>
      <c r="K1576" s="27">
        <v>207</v>
      </c>
      <c r="L1576" s="167">
        <f t="shared" si="169"/>
        <v>0.13855421686746988</v>
      </c>
      <c r="M1576" s="27"/>
      <c r="N1576" s="27">
        <v>180</v>
      </c>
      <c r="O1576" s="184">
        <f t="shared" si="170"/>
        <v>0.10752688172043011</v>
      </c>
      <c r="P1576" s="159">
        <f t="shared" si="171"/>
        <v>1773</v>
      </c>
      <c r="Q1576" s="160">
        <f t="shared" si="172"/>
        <v>1553</v>
      </c>
      <c r="R1576" s="160">
        <f t="shared" si="173"/>
        <v>180</v>
      </c>
      <c r="S1576" s="176">
        <f t="shared" si="174"/>
        <v>0.10386612810155799</v>
      </c>
      <c r="T1576" s="227"/>
    </row>
    <row r="1577" spans="1:20" x14ac:dyDescent="0.2">
      <c r="A1577" s="175" t="s">
        <v>385</v>
      </c>
      <c r="B1577" s="164" t="s">
        <v>135</v>
      </c>
      <c r="C1577" s="165" t="s">
        <v>245</v>
      </c>
      <c r="D1577" s="157"/>
      <c r="E1577" s="158"/>
      <c r="F1577" s="158"/>
      <c r="G1577" s="158"/>
      <c r="H1577" s="181" t="str">
        <f t="shared" si="168"/>
        <v/>
      </c>
      <c r="I1577" s="186">
        <v>1461</v>
      </c>
      <c r="J1577" s="27">
        <v>1323</v>
      </c>
      <c r="K1577" s="27">
        <v>73</v>
      </c>
      <c r="L1577" s="167">
        <f t="shared" si="169"/>
        <v>5.5177626606198037E-2</v>
      </c>
      <c r="M1577" s="27"/>
      <c r="N1577" s="27">
        <v>71</v>
      </c>
      <c r="O1577" s="184">
        <f t="shared" si="170"/>
        <v>5.0932568149210905E-2</v>
      </c>
      <c r="P1577" s="159">
        <f t="shared" si="171"/>
        <v>1461</v>
      </c>
      <c r="Q1577" s="160">
        <f t="shared" si="172"/>
        <v>1323</v>
      </c>
      <c r="R1577" s="160">
        <f t="shared" si="173"/>
        <v>71</v>
      </c>
      <c r="S1577" s="176">
        <f t="shared" si="174"/>
        <v>5.0932568149210905E-2</v>
      </c>
      <c r="T1577" s="227"/>
    </row>
    <row r="1578" spans="1:20" x14ac:dyDescent="0.2">
      <c r="A1578" s="175" t="s">
        <v>385</v>
      </c>
      <c r="B1578" s="164" t="s">
        <v>142</v>
      </c>
      <c r="C1578" s="165" t="s">
        <v>143</v>
      </c>
      <c r="D1578" s="157"/>
      <c r="E1578" s="158"/>
      <c r="F1578" s="158"/>
      <c r="G1578" s="158"/>
      <c r="H1578" s="181" t="str">
        <f t="shared" si="168"/>
        <v/>
      </c>
      <c r="I1578" s="186">
        <v>147</v>
      </c>
      <c r="J1578" s="27">
        <v>194</v>
      </c>
      <c r="K1578" s="27">
        <v>14</v>
      </c>
      <c r="L1578" s="167">
        <f t="shared" si="169"/>
        <v>7.2164948453608241E-2</v>
      </c>
      <c r="M1578" s="27"/>
      <c r="N1578" s="27">
        <v>19</v>
      </c>
      <c r="O1578" s="184">
        <f t="shared" si="170"/>
        <v>8.9201877934272297E-2</v>
      </c>
      <c r="P1578" s="159">
        <f t="shared" si="171"/>
        <v>147</v>
      </c>
      <c r="Q1578" s="160">
        <f t="shared" si="172"/>
        <v>194</v>
      </c>
      <c r="R1578" s="160">
        <f t="shared" si="173"/>
        <v>19</v>
      </c>
      <c r="S1578" s="176">
        <f t="shared" si="174"/>
        <v>8.9201877934272297E-2</v>
      </c>
      <c r="T1578" s="227"/>
    </row>
    <row r="1579" spans="1:20" x14ac:dyDescent="0.2">
      <c r="A1579" s="175" t="s">
        <v>385</v>
      </c>
      <c r="B1579" s="164" t="s">
        <v>144</v>
      </c>
      <c r="C1579" s="165" t="s">
        <v>296</v>
      </c>
      <c r="D1579" s="157"/>
      <c r="E1579" s="158"/>
      <c r="F1579" s="158"/>
      <c r="G1579" s="158"/>
      <c r="H1579" s="181" t="str">
        <f t="shared" si="168"/>
        <v/>
      </c>
      <c r="I1579" s="186">
        <v>39</v>
      </c>
      <c r="J1579" s="27">
        <v>22</v>
      </c>
      <c r="K1579" s="27">
        <v>1</v>
      </c>
      <c r="L1579" s="167">
        <f t="shared" si="169"/>
        <v>4.5454545454545456E-2</v>
      </c>
      <c r="M1579" s="27"/>
      <c r="N1579" s="27">
        <v>4</v>
      </c>
      <c r="O1579" s="184">
        <f t="shared" si="170"/>
        <v>0.15384615384615385</v>
      </c>
      <c r="P1579" s="159">
        <f t="shared" si="171"/>
        <v>39</v>
      </c>
      <c r="Q1579" s="160">
        <f t="shared" si="172"/>
        <v>22</v>
      </c>
      <c r="R1579" s="160">
        <f t="shared" si="173"/>
        <v>4</v>
      </c>
      <c r="S1579" s="176">
        <f t="shared" si="174"/>
        <v>0.15384615384615385</v>
      </c>
      <c r="T1579" s="227"/>
    </row>
    <row r="1580" spans="1:20" x14ac:dyDescent="0.2">
      <c r="A1580" s="175" t="s">
        <v>385</v>
      </c>
      <c r="B1580" s="164" t="s">
        <v>240</v>
      </c>
      <c r="C1580" s="165" t="s">
        <v>297</v>
      </c>
      <c r="D1580" s="157">
        <v>1</v>
      </c>
      <c r="E1580" s="158"/>
      <c r="F1580" s="158"/>
      <c r="G1580" s="158"/>
      <c r="H1580" s="181" t="str">
        <f t="shared" si="168"/>
        <v/>
      </c>
      <c r="I1580" s="186">
        <v>1456</v>
      </c>
      <c r="J1580" s="27">
        <v>922</v>
      </c>
      <c r="K1580" s="27">
        <v>219</v>
      </c>
      <c r="L1580" s="167">
        <f t="shared" si="169"/>
        <v>0.23752711496746204</v>
      </c>
      <c r="M1580" s="27">
        <v>4</v>
      </c>
      <c r="N1580" s="27">
        <v>374</v>
      </c>
      <c r="O1580" s="184">
        <f t="shared" si="170"/>
        <v>0.28769230769230769</v>
      </c>
      <c r="P1580" s="159">
        <f t="shared" si="171"/>
        <v>1457</v>
      </c>
      <c r="Q1580" s="160">
        <f t="shared" si="172"/>
        <v>926</v>
      </c>
      <c r="R1580" s="160">
        <f t="shared" si="173"/>
        <v>374</v>
      </c>
      <c r="S1580" s="176">
        <f t="shared" si="174"/>
        <v>0.28769230769230769</v>
      </c>
      <c r="T1580" s="227"/>
    </row>
    <row r="1581" spans="1:20" x14ac:dyDescent="0.2">
      <c r="A1581" s="175" t="s">
        <v>385</v>
      </c>
      <c r="B1581" s="164" t="s">
        <v>145</v>
      </c>
      <c r="C1581" s="165" t="s">
        <v>146</v>
      </c>
      <c r="D1581" s="157">
        <v>1</v>
      </c>
      <c r="E1581" s="158">
        <v>1</v>
      </c>
      <c r="F1581" s="158"/>
      <c r="G1581" s="158"/>
      <c r="H1581" s="181">
        <f t="shared" si="168"/>
        <v>0</v>
      </c>
      <c r="I1581" s="186">
        <v>359</v>
      </c>
      <c r="J1581" s="27">
        <v>342</v>
      </c>
      <c r="K1581" s="27">
        <v>99</v>
      </c>
      <c r="L1581" s="167">
        <f t="shared" si="169"/>
        <v>0.28947368421052633</v>
      </c>
      <c r="M1581" s="27">
        <v>2</v>
      </c>
      <c r="N1581" s="27">
        <v>1</v>
      </c>
      <c r="O1581" s="184">
        <f t="shared" si="170"/>
        <v>2.8985507246376812E-3</v>
      </c>
      <c r="P1581" s="159">
        <f t="shared" si="171"/>
        <v>360</v>
      </c>
      <c r="Q1581" s="160">
        <f t="shared" si="172"/>
        <v>345</v>
      </c>
      <c r="R1581" s="160">
        <f t="shared" si="173"/>
        <v>1</v>
      </c>
      <c r="S1581" s="176">
        <f t="shared" si="174"/>
        <v>2.8901734104046241E-3</v>
      </c>
      <c r="T1581" s="227"/>
    </row>
    <row r="1582" spans="1:20" x14ac:dyDescent="0.2">
      <c r="A1582" s="175" t="s">
        <v>385</v>
      </c>
      <c r="B1582" s="164" t="s">
        <v>145</v>
      </c>
      <c r="C1582" s="165" t="s">
        <v>298</v>
      </c>
      <c r="D1582" s="157">
        <v>12</v>
      </c>
      <c r="E1582" s="158">
        <v>10</v>
      </c>
      <c r="F1582" s="158"/>
      <c r="G1582" s="158">
        <v>2</v>
      </c>
      <c r="H1582" s="181">
        <f t="shared" si="168"/>
        <v>0.16666666666666666</v>
      </c>
      <c r="I1582" s="186">
        <v>12595</v>
      </c>
      <c r="J1582" s="27">
        <v>5915</v>
      </c>
      <c r="K1582" s="27">
        <v>824</v>
      </c>
      <c r="L1582" s="167">
        <f t="shared" si="169"/>
        <v>0.13930684699915469</v>
      </c>
      <c r="M1582" s="27">
        <v>2</v>
      </c>
      <c r="N1582" s="27">
        <v>6456</v>
      </c>
      <c r="O1582" s="184">
        <f t="shared" si="170"/>
        <v>0.52178129798755357</v>
      </c>
      <c r="P1582" s="159">
        <f t="shared" si="171"/>
        <v>12607</v>
      </c>
      <c r="Q1582" s="160">
        <f t="shared" si="172"/>
        <v>5927</v>
      </c>
      <c r="R1582" s="160">
        <f t="shared" si="173"/>
        <v>6458</v>
      </c>
      <c r="S1582" s="176">
        <f t="shared" si="174"/>
        <v>0.52143722244650792</v>
      </c>
      <c r="T1582" s="227"/>
    </row>
    <row r="1583" spans="1:20" x14ac:dyDescent="0.2">
      <c r="A1583" s="175" t="s">
        <v>385</v>
      </c>
      <c r="B1583" s="164" t="s">
        <v>537</v>
      </c>
      <c r="C1583" s="165" t="s">
        <v>71</v>
      </c>
      <c r="D1583" s="157"/>
      <c r="E1583" s="158"/>
      <c r="F1583" s="158"/>
      <c r="G1583" s="158"/>
      <c r="H1583" s="181" t="str">
        <f t="shared" si="168"/>
        <v/>
      </c>
      <c r="I1583" s="186">
        <v>142</v>
      </c>
      <c r="J1583" s="27">
        <v>25</v>
      </c>
      <c r="K1583" s="27">
        <v>1</v>
      </c>
      <c r="L1583" s="167">
        <f t="shared" si="169"/>
        <v>0.04</v>
      </c>
      <c r="M1583" s="27">
        <v>105</v>
      </c>
      <c r="N1583" s="27"/>
      <c r="O1583" s="184">
        <f t="shared" si="170"/>
        <v>0</v>
      </c>
      <c r="P1583" s="159">
        <f t="shared" si="171"/>
        <v>142</v>
      </c>
      <c r="Q1583" s="160">
        <f t="shared" si="172"/>
        <v>130</v>
      </c>
      <c r="R1583" s="160" t="str">
        <f t="shared" si="173"/>
        <v/>
      </c>
      <c r="S1583" s="176" t="str">
        <f t="shared" si="174"/>
        <v/>
      </c>
      <c r="T1583" s="227"/>
    </row>
    <row r="1584" spans="1:20" x14ac:dyDescent="0.2">
      <c r="A1584" s="175" t="s">
        <v>385</v>
      </c>
      <c r="B1584" s="164" t="s">
        <v>149</v>
      </c>
      <c r="C1584" s="165" t="s">
        <v>150</v>
      </c>
      <c r="D1584" s="157">
        <v>2</v>
      </c>
      <c r="E1584" s="158">
        <v>2</v>
      </c>
      <c r="F1584" s="158"/>
      <c r="G1584" s="158"/>
      <c r="H1584" s="181">
        <f t="shared" si="168"/>
        <v>0</v>
      </c>
      <c r="I1584" s="186">
        <v>6439</v>
      </c>
      <c r="J1584" s="27">
        <v>5437</v>
      </c>
      <c r="K1584" s="27">
        <v>3948</v>
      </c>
      <c r="L1584" s="167">
        <f t="shared" si="169"/>
        <v>0.72613573661945929</v>
      </c>
      <c r="M1584" s="27">
        <v>1</v>
      </c>
      <c r="N1584" s="27">
        <v>865</v>
      </c>
      <c r="O1584" s="184">
        <f t="shared" si="170"/>
        <v>0.13723623671267651</v>
      </c>
      <c r="P1584" s="159">
        <f t="shared" si="171"/>
        <v>6441</v>
      </c>
      <c r="Q1584" s="160">
        <f t="shared" si="172"/>
        <v>5440</v>
      </c>
      <c r="R1584" s="160">
        <f t="shared" si="173"/>
        <v>865</v>
      </c>
      <c r="S1584" s="176">
        <f t="shared" si="174"/>
        <v>0.13719270420301349</v>
      </c>
      <c r="T1584" s="227"/>
    </row>
    <row r="1585" spans="1:20" x14ac:dyDescent="0.2">
      <c r="A1585" s="175" t="s">
        <v>385</v>
      </c>
      <c r="B1585" s="230" t="s">
        <v>151</v>
      </c>
      <c r="C1585" s="165" t="s">
        <v>152</v>
      </c>
      <c r="D1585" s="157">
        <v>25</v>
      </c>
      <c r="E1585" s="158">
        <v>24</v>
      </c>
      <c r="F1585" s="158"/>
      <c r="G1585" s="158">
        <v>2</v>
      </c>
      <c r="H1585" s="181">
        <f t="shared" si="168"/>
        <v>7.6923076923076927E-2</v>
      </c>
      <c r="I1585" s="186">
        <v>18482</v>
      </c>
      <c r="J1585" s="27">
        <v>6067</v>
      </c>
      <c r="K1585" s="27">
        <v>595</v>
      </c>
      <c r="L1585" s="167">
        <f t="shared" si="169"/>
        <v>9.8071534531069718E-2</v>
      </c>
      <c r="M1585" s="27">
        <v>336</v>
      </c>
      <c r="N1585" s="27">
        <v>9766</v>
      </c>
      <c r="O1585" s="184">
        <f t="shared" si="170"/>
        <v>0.60399529964747356</v>
      </c>
      <c r="P1585" s="159">
        <f t="shared" si="171"/>
        <v>18507</v>
      </c>
      <c r="Q1585" s="160">
        <f t="shared" si="172"/>
        <v>6427</v>
      </c>
      <c r="R1585" s="160">
        <f t="shared" si="173"/>
        <v>9768</v>
      </c>
      <c r="S1585" s="176">
        <f t="shared" si="174"/>
        <v>0.60314912009879595</v>
      </c>
      <c r="T1585" s="227"/>
    </row>
    <row r="1586" spans="1:20" x14ac:dyDescent="0.2">
      <c r="A1586" s="175" t="s">
        <v>385</v>
      </c>
      <c r="B1586" s="164" t="s">
        <v>154</v>
      </c>
      <c r="C1586" s="165" t="s">
        <v>299</v>
      </c>
      <c r="D1586" s="157">
        <v>4</v>
      </c>
      <c r="E1586" s="158">
        <v>4</v>
      </c>
      <c r="F1586" s="158"/>
      <c r="G1586" s="158"/>
      <c r="H1586" s="181">
        <f t="shared" si="168"/>
        <v>0</v>
      </c>
      <c r="I1586" s="186">
        <v>885</v>
      </c>
      <c r="J1586" s="27">
        <v>787</v>
      </c>
      <c r="K1586" s="27">
        <v>168</v>
      </c>
      <c r="L1586" s="167">
        <f t="shared" si="169"/>
        <v>0.21346886912325286</v>
      </c>
      <c r="M1586" s="27"/>
      <c r="N1586" s="27">
        <v>74</v>
      </c>
      <c r="O1586" s="184">
        <f t="shared" si="170"/>
        <v>8.5946573751451802E-2</v>
      </c>
      <c r="P1586" s="159">
        <f t="shared" si="171"/>
        <v>889</v>
      </c>
      <c r="Q1586" s="160">
        <f t="shared" si="172"/>
        <v>791</v>
      </c>
      <c r="R1586" s="160">
        <f t="shared" si="173"/>
        <v>74</v>
      </c>
      <c r="S1586" s="176">
        <f t="shared" si="174"/>
        <v>8.5549132947976878E-2</v>
      </c>
      <c r="T1586" s="227"/>
    </row>
    <row r="1587" spans="1:20" x14ac:dyDescent="0.2">
      <c r="A1587" s="175" t="s">
        <v>385</v>
      </c>
      <c r="B1587" s="164" t="s">
        <v>155</v>
      </c>
      <c r="C1587" s="165" t="s">
        <v>300</v>
      </c>
      <c r="D1587" s="157">
        <v>2</v>
      </c>
      <c r="E1587" s="158">
        <v>2</v>
      </c>
      <c r="F1587" s="158"/>
      <c r="G1587" s="158"/>
      <c r="H1587" s="181">
        <f t="shared" si="168"/>
        <v>0</v>
      </c>
      <c r="I1587" s="186">
        <v>67</v>
      </c>
      <c r="J1587" s="27">
        <v>48</v>
      </c>
      <c r="K1587" s="27">
        <v>9</v>
      </c>
      <c r="L1587" s="167">
        <f t="shared" si="169"/>
        <v>0.1875</v>
      </c>
      <c r="M1587" s="27"/>
      <c r="N1587" s="27">
        <v>8</v>
      </c>
      <c r="O1587" s="184">
        <f t="shared" si="170"/>
        <v>0.14285714285714285</v>
      </c>
      <c r="P1587" s="159">
        <f t="shared" si="171"/>
        <v>69</v>
      </c>
      <c r="Q1587" s="160">
        <f t="shared" si="172"/>
        <v>50</v>
      </c>
      <c r="R1587" s="160">
        <f t="shared" si="173"/>
        <v>8</v>
      </c>
      <c r="S1587" s="176">
        <f t="shared" si="174"/>
        <v>0.13793103448275862</v>
      </c>
      <c r="T1587" s="227"/>
    </row>
    <row r="1588" spans="1:20" x14ac:dyDescent="0.2">
      <c r="A1588" s="175" t="s">
        <v>385</v>
      </c>
      <c r="B1588" s="164" t="s">
        <v>156</v>
      </c>
      <c r="C1588" s="165" t="s">
        <v>157</v>
      </c>
      <c r="D1588" s="157">
        <v>1</v>
      </c>
      <c r="E1588" s="158">
        <v>1</v>
      </c>
      <c r="F1588" s="158"/>
      <c r="G1588" s="158"/>
      <c r="H1588" s="181">
        <f t="shared" si="168"/>
        <v>0</v>
      </c>
      <c r="I1588" s="186">
        <v>227</v>
      </c>
      <c r="J1588" s="27">
        <v>205</v>
      </c>
      <c r="K1588" s="27">
        <v>37</v>
      </c>
      <c r="L1588" s="167">
        <f t="shared" si="169"/>
        <v>0.18048780487804877</v>
      </c>
      <c r="M1588" s="27"/>
      <c r="N1588" s="27">
        <v>13</v>
      </c>
      <c r="O1588" s="184">
        <f t="shared" si="170"/>
        <v>5.9633027522935783E-2</v>
      </c>
      <c r="P1588" s="159">
        <f t="shared" si="171"/>
        <v>228</v>
      </c>
      <c r="Q1588" s="160">
        <f t="shared" si="172"/>
        <v>206</v>
      </c>
      <c r="R1588" s="160">
        <f t="shared" si="173"/>
        <v>13</v>
      </c>
      <c r="S1588" s="176">
        <f t="shared" si="174"/>
        <v>5.9360730593607303E-2</v>
      </c>
      <c r="T1588" s="227"/>
    </row>
    <row r="1589" spans="1:20" x14ac:dyDescent="0.2">
      <c r="A1589" s="175" t="s">
        <v>385</v>
      </c>
      <c r="B1589" s="164" t="s">
        <v>158</v>
      </c>
      <c r="C1589" s="165" t="s">
        <v>159</v>
      </c>
      <c r="D1589" s="157">
        <v>1</v>
      </c>
      <c r="E1589" s="158">
        <v>1</v>
      </c>
      <c r="F1589" s="158"/>
      <c r="G1589" s="158"/>
      <c r="H1589" s="181">
        <f t="shared" si="168"/>
        <v>0</v>
      </c>
      <c r="I1589" s="186">
        <v>22922</v>
      </c>
      <c r="J1589" s="27">
        <v>21527</v>
      </c>
      <c r="K1589" s="27">
        <v>3893</v>
      </c>
      <c r="L1589" s="167">
        <f t="shared" si="169"/>
        <v>0.18084266270265248</v>
      </c>
      <c r="M1589" s="27">
        <v>26</v>
      </c>
      <c r="N1589" s="27">
        <v>1356</v>
      </c>
      <c r="O1589" s="184">
        <f t="shared" si="170"/>
        <v>5.9190711074250293E-2</v>
      </c>
      <c r="P1589" s="159">
        <f t="shared" si="171"/>
        <v>22923</v>
      </c>
      <c r="Q1589" s="160">
        <f t="shared" si="172"/>
        <v>21554</v>
      </c>
      <c r="R1589" s="160">
        <f t="shared" si="173"/>
        <v>1356</v>
      </c>
      <c r="S1589" s="176">
        <f t="shared" si="174"/>
        <v>5.9188127455259712E-2</v>
      </c>
      <c r="T1589" s="227"/>
    </row>
    <row r="1590" spans="1:20" x14ac:dyDescent="0.2">
      <c r="A1590" s="175" t="s">
        <v>385</v>
      </c>
      <c r="B1590" s="164" t="s">
        <v>160</v>
      </c>
      <c r="C1590" s="165" t="s">
        <v>246</v>
      </c>
      <c r="D1590" s="157"/>
      <c r="E1590" s="158"/>
      <c r="F1590" s="158"/>
      <c r="G1590" s="158"/>
      <c r="H1590" s="181" t="str">
        <f t="shared" si="168"/>
        <v/>
      </c>
      <c r="I1590" s="186">
        <v>29</v>
      </c>
      <c r="J1590" s="27">
        <v>30</v>
      </c>
      <c r="K1590" s="27">
        <v>14</v>
      </c>
      <c r="L1590" s="167">
        <f t="shared" si="169"/>
        <v>0.46666666666666667</v>
      </c>
      <c r="M1590" s="27"/>
      <c r="N1590" s="27"/>
      <c r="O1590" s="184">
        <f t="shared" si="170"/>
        <v>0</v>
      </c>
      <c r="P1590" s="159">
        <f t="shared" si="171"/>
        <v>29</v>
      </c>
      <c r="Q1590" s="160">
        <f t="shared" si="172"/>
        <v>30</v>
      </c>
      <c r="R1590" s="160" t="str">
        <f t="shared" si="173"/>
        <v/>
      </c>
      <c r="S1590" s="176" t="str">
        <f t="shared" si="174"/>
        <v/>
      </c>
      <c r="T1590" s="227"/>
    </row>
    <row r="1591" spans="1:20" x14ac:dyDescent="0.2">
      <c r="A1591" s="175" t="s">
        <v>385</v>
      </c>
      <c r="B1591" s="164" t="s">
        <v>161</v>
      </c>
      <c r="C1591" s="165" t="s">
        <v>247</v>
      </c>
      <c r="D1591" s="157"/>
      <c r="E1591" s="158"/>
      <c r="F1591" s="158"/>
      <c r="G1591" s="158"/>
      <c r="H1591" s="181" t="str">
        <f t="shared" si="168"/>
        <v/>
      </c>
      <c r="I1591" s="186">
        <v>1</v>
      </c>
      <c r="J1591" s="27"/>
      <c r="K1591" s="27"/>
      <c r="L1591" s="167" t="str">
        <f t="shared" si="169"/>
        <v/>
      </c>
      <c r="M1591" s="27">
        <v>1</v>
      </c>
      <c r="N1591" s="27"/>
      <c r="O1591" s="184">
        <f t="shared" si="170"/>
        <v>0</v>
      </c>
      <c r="P1591" s="159">
        <f t="shared" si="171"/>
        <v>1</v>
      </c>
      <c r="Q1591" s="160">
        <f t="shared" si="172"/>
        <v>1</v>
      </c>
      <c r="R1591" s="160" t="str">
        <f t="shared" si="173"/>
        <v/>
      </c>
      <c r="S1591" s="176" t="str">
        <f t="shared" si="174"/>
        <v/>
      </c>
      <c r="T1591" s="227"/>
    </row>
    <row r="1592" spans="1:20" x14ac:dyDescent="0.2">
      <c r="A1592" s="175" t="s">
        <v>385</v>
      </c>
      <c r="B1592" s="164" t="s">
        <v>161</v>
      </c>
      <c r="C1592" s="165" t="s">
        <v>555</v>
      </c>
      <c r="D1592" s="157"/>
      <c r="E1592" s="158"/>
      <c r="F1592" s="158"/>
      <c r="G1592" s="158"/>
      <c r="H1592" s="181" t="str">
        <f t="shared" si="168"/>
        <v/>
      </c>
      <c r="I1592" s="186">
        <v>1</v>
      </c>
      <c r="J1592" s="27">
        <v>1</v>
      </c>
      <c r="K1592" s="27"/>
      <c r="L1592" s="167">
        <f t="shared" si="169"/>
        <v>0</v>
      </c>
      <c r="M1592" s="27"/>
      <c r="N1592" s="27"/>
      <c r="O1592" s="184">
        <f t="shared" si="170"/>
        <v>0</v>
      </c>
      <c r="P1592" s="159">
        <f t="shared" si="171"/>
        <v>1</v>
      </c>
      <c r="Q1592" s="160">
        <f t="shared" si="172"/>
        <v>1</v>
      </c>
      <c r="R1592" s="160" t="str">
        <f t="shared" si="173"/>
        <v/>
      </c>
      <c r="S1592" s="176" t="str">
        <f t="shared" si="174"/>
        <v/>
      </c>
      <c r="T1592" s="227"/>
    </row>
    <row r="1593" spans="1:20" x14ac:dyDescent="0.2">
      <c r="A1593" s="175" t="s">
        <v>385</v>
      </c>
      <c r="B1593" s="164" t="s">
        <v>162</v>
      </c>
      <c r="C1593" s="165" t="s">
        <v>163</v>
      </c>
      <c r="D1593" s="157">
        <v>10</v>
      </c>
      <c r="E1593" s="158">
        <v>9</v>
      </c>
      <c r="F1593" s="158"/>
      <c r="G1593" s="158"/>
      <c r="H1593" s="181">
        <f t="shared" si="168"/>
        <v>0</v>
      </c>
      <c r="I1593" s="186">
        <v>16807</v>
      </c>
      <c r="J1593" s="27">
        <v>13835</v>
      </c>
      <c r="K1593" s="27">
        <v>9293</v>
      </c>
      <c r="L1593" s="167">
        <f t="shared" si="169"/>
        <v>0.67170220455366825</v>
      </c>
      <c r="M1593" s="27">
        <v>214</v>
      </c>
      <c r="N1593" s="27">
        <v>2271</v>
      </c>
      <c r="O1593" s="184">
        <f t="shared" si="170"/>
        <v>0.13915441176470589</v>
      </c>
      <c r="P1593" s="159">
        <f t="shared" si="171"/>
        <v>16817</v>
      </c>
      <c r="Q1593" s="160">
        <f t="shared" si="172"/>
        <v>14058</v>
      </c>
      <c r="R1593" s="160">
        <f t="shared" si="173"/>
        <v>2271</v>
      </c>
      <c r="S1593" s="176">
        <f t="shared" si="174"/>
        <v>0.13907771449568254</v>
      </c>
      <c r="T1593" s="227"/>
    </row>
    <row r="1594" spans="1:20" x14ac:dyDescent="0.2">
      <c r="A1594" s="175" t="s">
        <v>385</v>
      </c>
      <c r="B1594" s="164" t="s">
        <v>164</v>
      </c>
      <c r="C1594" s="165" t="s">
        <v>165</v>
      </c>
      <c r="D1594" s="157"/>
      <c r="E1594" s="158"/>
      <c r="F1594" s="158"/>
      <c r="G1594" s="158"/>
      <c r="H1594" s="181" t="str">
        <f t="shared" si="168"/>
        <v/>
      </c>
      <c r="I1594" s="186">
        <v>449</v>
      </c>
      <c r="J1594" s="27">
        <v>398</v>
      </c>
      <c r="K1594" s="27">
        <v>85</v>
      </c>
      <c r="L1594" s="167">
        <f t="shared" si="169"/>
        <v>0.21356783919597991</v>
      </c>
      <c r="M1594" s="27">
        <v>1</v>
      </c>
      <c r="N1594" s="27">
        <v>36</v>
      </c>
      <c r="O1594" s="184">
        <f t="shared" si="170"/>
        <v>8.2758620689655171E-2</v>
      </c>
      <c r="P1594" s="159">
        <f t="shared" si="171"/>
        <v>449</v>
      </c>
      <c r="Q1594" s="160">
        <f t="shared" si="172"/>
        <v>399</v>
      </c>
      <c r="R1594" s="160">
        <f t="shared" si="173"/>
        <v>36</v>
      </c>
      <c r="S1594" s="176">
        <f t="shared" si="174"/>
        <v>8.2758620689655171E-2</v>
      </c>
      <c r="T1594" s="227"/>
    </row>
    <row r="1595" spans="1:20" ht="29" x14ac:dyDescent="0.2">
      <c r="A1595" s="175" t="s">
        <v>385</v>
      </c>
      <c r="B1595" s="164" t="s">
        <v>166</v>
      </c>
      <c r="C1595" s="165" t="s">
        <v>168</v>
      </c>
      <c r="D1595" s="157"/>
      <c r="E1595" s="158"/>
      <c r="F1595" s="158"/>
      <c r="G1595" s="158"/>
      <c r="H1595" s="181" t="str">
        <f t="shared" si="168"/>
        <v/>
      </c>
      <c r="I1595" s="186">
        <v>107193</v>
      </c>
      <c r="J1595" s="27">
        <v>84260</v>
      </c>
      <c r="K1595" s="27">
        <v>4438</v>
      </c>
      <c r="L1595" s="167">
        <f t="shared" si="169"/>
        <v>5.2670306195110372E-2</v>
      </c>
      <c r="M1595" s="27">
        <v>4429</v>
      </c>
      <c r="N1595" s="27">
        <v>15070</v>
      </c>
      <c r="O1595" s="184">
        <f t="shared" si="170"/>
        <v>0.14524041287984657</v>
      </c>
      <c r="P1595" s="159">
        <f t="shared" si="171"/>
        <v>107193</v>
      </c>
      <c r="Q1595" s="160">
        <f t="shared" si="172"/>
        <v>88689</v>
      </c>
      <c r="R1595" s="160">
        <f t="shared" si="173"/>
        <v>15070</v>
      </c>
      <c r="S1595" s="176">
        <f t="shared" si="174"/>
        <v>0.14524041287984657</v>
      </c>
      <c r="T1595" s="227"/>
    </row>
    <row r="1596" spans="1:20" ht="29" x14ac:dyDescent="0.2">
      <c r="A1596" s="175" t="s">
        <v>385</v>
      </c>
      <c r="B1596" s="164" t="s">
        <v>166</v>
      </c>
      <c r="C1596" s="165" t="s">
        <v>167</v>
      </c>
      <c r="D1596" s="157"/>
      <c r="E1596" s="158"/>
      <c r="F1596" s="158"/>
      <c r="G1596" s="158"/>
      <c r="H1596" s="181" t="str">
        <f t="shared" ref="H1596:H1659" si="175">IF((E1596+G1596)&lt;&gt;0,G1596/(E1596+G1596),"")</f>
        <v/>
      </c>
      <c r="I1596" s="186">
        <v>9191</v>
      </c>
      <c r="J1596" s="27">
        <v>8154</v>
      </c>
      <c r="K1596" s="27">
        <v>1697</v>
      </c>
      <c r="L1596" s="167">
        <f t="shared" ref="L1596:L1659" si="176">IF(J1596&lt;&gt;0,K1596/J1596,"")</f>
        <v>0.20811871474123131</v>
      </c>
      <c r="M1596" s="27">
        <v>2</v>
      </c>
      <c r="N1596" s="27">
        <v>672</v>
      </c>
      <c r="O1596" s="184">
        <f t="shared" ref="O1596:O1659" si="177">IF((J1596+M1596+N1596)&lt;&gt;0,N1596/(J1596+M1596+N1596),"")</f>
        <v>7.6121431807883999E-2</v>
      </c>
      <c r="P1596" s="159">
        <f t="shared" ref="P1596:P1659" si="178">IF(SUM(D1596,I1596)&gt;0,SUM(D1596,I1596),"")</f>
        <v>9191</v>
      </c>
      <c r="Q1596" s="160">
        <f t="shared" ref="Q1596:Q1659" si="179">IF(SUM(E1596,J1596, M1596)&gt;0,SUM(E1596,J1596, M1596),"")</f>
        <v>8156</v>
      </c>
      <c r="R1596" s="160">
        <f t="shared" ref="R1596:R1659" si="180">IF(SUM(G1596,N1596)&gt;0,SUM(G1596,N1596),"")</f>
        <v>672</v>
      </c>
      <c r="S1596" s="176">
        <f t="shared" ref="S1596:S1659" si="181">IFERROR(IF((Q1596+R1596)&lt;&gt;0,R1596/(Q1596+R1596),""),"")</f>
        <v>7.6121431807883999E-2</v>
      </c>
      <c r="T1596" s="227"/>
    </row>
    <row r="1597" spans="1:20" x14ac:dyDescent="0.2">
      <c r="A1597" s="175" t="s">
        <v>385</v>
      </c>
      <c r="B1597" s="164" t="s">
        <v>172</v>
      </c>
      <c r="C1597" s="165" t="s">
        <v>173</v>
      </c>
      <c r="D1597" s="157">
        <v>3</v>
      </c>
      <c r="E1597" s="158">
        <v>2</v>
      </c>
      <c r="F1597" s="158"/>
      <c r="G1597" s="158"/>
      <c r="H1597" s="181">
        <f t="shared" si="175"/>
        <v>0</v>
      </c>
      <c r="I1597" s="186">
        <v>52624</v>
      </c>
      <c r="J1597" s="27">
        <v>49636</v>
      </c>
      <c r="K1597" s="27">
        <v>43448</v>
      </c>
      <c r="L1597" s="167">
        <f t="shared" si="176"/>
        <v>0.87533242001772904</v>
      </c>
      <c r="M1597" s="27">
        <v>244</v>
      </c>
      <c r="N1597" s="27">
        <v>1242</v>
      </c>
      <c r="O1597" s="184">
        <f t="shared" si="177"/>
        <v>2.4294824146160167E-2</v>
      </c>
      <c r="P1597" s="159">
        <f t="shared" si="178"/>
        <v>52627</v>
      </c>
      <c r="Q1597" s="160">
        <f t="shared" si="179"/>
        <v>49882</v>
      </c>
      <c r="R1597" s="160">
        <f t="shared" si="180"/>
        <v>1242</v>
      </c>
      <c r="S1597" s="176">
        <f t="shared" si="181"/>
        <v>2.4293873718801345E-2</v>
      </c>
      <c r="T1597" s="227"/>
    </row>
    <row r="1598" spans="1:20" x14ac:dyDescent="0.2">
      <c r="A1598" s="175" t="s">
        <v>385</v>
      </c>
      <c r="B1598" s="164" t="s">
        <v>174</v>
      </c>
      <c r="C1598" s="165" t="s">
        <v>175</v>
      </c>
      <c r="D1598" s="157">
        <v>13</v>
      </c>
      <c r="E1598" s="158">
        <v>13</v>
      </c>
      <c r="F1598" s="158"/>
      <c r="G1598" s="158"/>
      <c r="H1598" s="181">
        <f t="shared" si="175"/>
        <v>0</v>
      </c>
      <c r="I1598" s="186">
        <v>8355</v>
      </c>
      <c r="J1598" s="27">
        <v>3699</v>
      </c>
      <c r="K1598" s="27">
        <v>310</v>
      </c>
      <c r="L1598" s="167">
        <f t="shared" si="176"/>
        <v>8.3806434171397673E-2</v>
      </c>
      <c r="M1598" s="27">
        <v>12</v>
      </c>
      <c r="N1598" s="27">
        <v>3312</v>
      </c>
      <c r="O1598" s="184">
        <f t="shared" si="177"/>
        <v>0.4715933361811192</v>
      </c>
      <c r="P1598" s="159">
        <f t="shared" si="178"/>
        <v>8368</v>
      </c>
      <c r="Q1598" s="160">
        <f t="shared" si="179"/>
        <v>3724</v>
      </c>
      <c r="R1598" s="160">
        <f t="shared" si="180"/>
        <v>3312</v>
      </c>
      <c r="S1598" s="176">
        <f t="shared" si="181"/>
        <v>0.47072200113700968</v>
      </c>
      <c r="T1598" s="227"/>
    </row>
    <row r="1599" spans="1:20" x14ac:dyDescent="0.2">
      <c r="A1599" s="175" t="s">
        <v>385</v>
      </c>
      <c r="B1599" s="164" t="s">
        <v>176</v>
      </c>
      <c r="C1599" s="165" t="s">
        <v>481</v>
      </c>
      <c r="D1599" s="157">
        <v>2</v>
      </c>
      <c r="E1599" s="158">
        <v>1</v>
      </c>
      <c r="F1599" s="158"/>
      <c r="G1599" s="158">
        <v>1</v>
      </c>
      <c r="H1599" s="181">
        <f t="shared" si="175"/>
        <v>0.5</v>
      </c>
      <c r="I1599" s="186">
        <v>1194</v>
      </c>
      <c r="J1599" s="27">
        <v>1050</v>
      </c>
      <c r="K1599" s="27">
        <v>14</v>
      </c>
      <c r="L1599" s="167">
        <f t="shared" si="176"/>
        <v>1.3333333333333334E-2</v>
      </c>
      <c r="M1599" s="27">
        <v>2</v>
      </c>
      <c r="N1599" s="27">
        <v>93</v>
      </c>
      <c r="O1599" s="184">
        <f t="shared" si="177"/>
        <v>8.1222707423580787E-2</v>
      </c>
      <c r="P1599" s="159">
        <f t="shared" si="178"/>
        <v>1196</v>
      </c>
      <c r="Q1599" s="160">
        <f t="shared" si="179"/>
        <v>1053</v>
      </c>
      <c r="R1599" s="160">
        <f t="shared" si="180"/>
        <v>94</v>
      </c>
      <c r="S1599" s="176">
        <f t="shared" si="181"/>
        <v>8.1952920662598086E-2</v>
      </c>
      <c r="T1599" s="227"/>
    </row>
    <row r="1600" spans="1:20" x14ac:dyDescent="0.2">
      <c r="A1600" s="175" t="s">
        <v>385</v>
      </c>
      <c r="B1600" s="164" t="s">
        <v>178</v>
      </c>
      <c r="C1600" s="165" t="s">
        <v>178</v>
      </c>
      <c r="D1600" s="157">
        <v>1</v>
      </c>
      <c r="E1600" s="158"/>
      <c r="F1600" s="158"/>
      <c r="G1600" s="158"/>
      <c r="H1600" s="181" t="str">
        <f t="shared" si="175"/>
        <v/>
      </c>
      <c r="I1600" s="186">
        <v>3454</v>
      </c>
      <c r="J1600" s="27">
        <v>3291</v>
      </c>
      <c r="K1600" s="27">
        <v>163</v>
      </c>
      <c r="L1600" s="167">
        <f t="shared" si="176"/>
        <v>4.9529018535399573E-2</v>
      </c>
      <c r="M1600" s="27"/>
      <c r="N1600" s="27">
        <v>112</v>
      </c>
      <c r="O1600" s="184">
        <f t="shared" si="177"/>
        <v>3.2912136350279168E-2</v>
      </c>
      <c r="P1600" s="159">
        <f t="shared" si="178"/>
        <v>3455</v>
      </c>
      <c r="Q1600" s="160">
        <f t="shared" si="179"/>
        <v>3291</v>
      </c>
      <c r="R1600" s="160">
        <f t="shared" si="180"/>
        <v>112</v>
      </c>
      <c r="S1600" s="176">
        <f t="shared" si="181"/>
        <v>3.2912136350279168E-2</v>
      </c>
      <c r="T1600" s="227"/>
    </row>
    <row r="1601" spans="1:20" x14ac:dyDescent="0.2">
      <c r="A1601" s="175" t="s">
        <v>385</v>
      </c>
      <c r="B1601" s="164" t="s">
        <v>378</v>
      </c>
      <c r="C1601" s="165" t="s">
        <v>379</v>
      </c>
      <c r="D1601" s="157"/>
      <c r="E1601" s="158"/>
      <c r="F1601" s="158"/>
      <c r="G1601" s="158"/>
      <c r="H1601" s="181" t="str">
        <f t="shared" si="175"/>
        <v/>
      </c>
      <c r="I1601" s="186">
        <v>10</v>
      </c>
      <c r="J1601" s="27">
        <v>10</v>
      </c>
      <c r="K1601" s="27"/>
      <c r="L1601" s="167">
        <f t="shared" si="176"/>
        <v>0</v>
      </c>
      <c r="M1601" s="27"/>
      <c r="N1601" s="27"/>
      <c r="O1601" s="184">
        <f t="shared" si="177"/>
        <v>0</v>
      </c>
      <c r="P1601" s="159">
        <f t="shared" si="178"/>
        <v>10</v>
      </c>
      <c r="Q1601" s="160">
        <f t="shared" si="179"/>
        <v>10</v>
      </c>
      <c r="R1601" s="160" t="str">
        <f t="shared" si="180"/>
        <v/>
      </c>
      <c r="S1601" s="176" t="str">
        <f t="shared" si="181"/>
        <v/>
      </c>
      <c r="T1601" s="227"/>
    </row>
    <row r="1602" spans="1:20" x14ac:dyDescent="0.2">
      <c r="A1602" s="175" t="s">
        <v>385</v>
      </c>
      <c r="B1602" s="164" t="s">
        <v>179</v>
      </c>
      <c r="C1602" s="165" t="s">
        <v>301</v>
      </c>
      <c r="D1602" s="157"/>
      <c r="E1602" s="158"/>
      <c r="F1602" s="158"/>
      <c r="G1602" s="158"/>
      <c r="H1602" s="181" t="str">
        <f t="shared" si="175"/>
        <v/>
      </c>
      <c r="I1602" s="186">
        <v>2</v>
      </c>
      <c r="J1602" s="27"/>
      <c r="K1602" s="27"/>
      <c r="L1602" s="167" t="str">
        <f t="shared" si="176"/>
        <v/>
      </c>
      <c r="M1602" s="27">
        <v>2</v>
      </c>
      <c r="N1602" s="27"/>
      <c r="O1602" s="184">
        <f t="shared" si="177"/>
        <v>0</v>
      </c>
      <c r="P1602" s="159">
        <f t="shared" si="178"/>
        <v>2</v>
      </c>
      <c r="Q1602" s="160">
        <f t="shared" si="179"/>
        <v>2</v>
      </c>
      <c r="R1602" s="160" t="str">
        <f t="shared" si="180"/>
        <v/>
      </c>
      <c r="S1602" s="176" t="str">
        <f t="shared" si="181"/>
        <v/>
      </c>
      <c r="T1602" s="227"/>
    </row>
    <row r="1603" spans="1:20" x14ac:dyDescent="0.2">
      <c r="A1603" s="175" t="s">
        <v>385</v>
      </c>
      <c r="B1603" s="164" t="s">
        <v>180</v>
      </c>
      <c r="C1603" s="165" t="s">
        <v>181</v>
      </c>
      <c r="D1603" s="157"/>
      <c r="E1603" s="158"/>
      <c r="F1603" s="158"/>
      <c r="G1603" s="158"/>
      <c r="H1603" s="181" t="str">
        <f t="shared" si="175"/>
        <v/>
      </c>
      <c r="I1603" s="186">
        <v>10609</v>
      </c>
      <c r="J1603" s="27">
        <v>10283</v>
      </c>
      <c r="K1603" s="27">
        <v>750</v>
      </c>
      <c r="L1603" s="167">
        <f t="shared" si="176"/>
        <v>7.2935913643878247E-2</v>
      </c>
      <c r="M1603" s="27"/>
      <c r="N1603" s="27">
        <v>223</v>
      </c>
      <c r="O1603" s="184">
        <f t="shared" si="177"/>
        <v>2.1225966114601182E-2</v>
      </c>
      <c r="P1603" s="159">
        <f t="shared" si="178"/>
        <v>10609</v>
      </c>
      <c r="Q1603" s="160">
        <f t="shared" si="179"/>
        <v>10283</v>
      </c>
      <c r="R1603" s="160">
        <f t="shared" si="180"/>
        <v>223</v>
      </c>
      <c r="S1603" s="176">
        <f t="shared" si="181"/>
        <v>2.1225966114601182E-2</v>
      </c>
      <c r="T1603" s="227"/>
    </row>
    <row r="1604" spans="1:20" x14ac:dyDescent="0.2">
      <c r="A1604" s="175" t="s">
        <v>385</v>
      </c>
      <c r="B1604" s="164" t="s">
        <v>180</v>
      </c>
      <c r="C1604" s="165" t="s">
        <v>182</v>
      </c>
      <c r="D1604" s="157">
        <v>2</v>
      </c>
      <c r="E1604" s="158">
        <v>2</v>
      </c>
      <c r="F1604" s="158"/>
      <c r="G1604" s="158"/>
      <c r="H1604" s="181">
        <f t="shared" si="175"/>
        <v>0</v>
      </c>
      <c r="I1604" s="186">
        <v>10053</v>
      </c>
      <c r="J1604" s="27">
        <v>9044</v>
      </c>
      <c r="K1604" s="27">
        <v>1050</v>
      </c>
      <c r="L1604" s="167">
        <f t="shared" si="176"/>
        <v>0.11609907120743033</v>
      </c>
      <c r="M1604" s="27">
        <v>5</v>
      </c>
      <c r="N1604" s="27">
        <v>831</v>
      </c>
      <c r="O1604" s="184">
        <f t="shared" si="177"/>
        <v>8.4109311740890688E-2</v>
      </c>
      <c r="P1604" s="159">
        <f t="shared" si="178"/>
        <v>10055</v>
      </c>
      <c r="Q1604" s="160">
        <f t="shared" si="179"/>
        <v>9051</v>
      </c>
      <c r="R1604" s="160">
        <f t="shared" si="180"/>
        <v>831</v>
      </c>
      <c r="S1604" s="176">
        <f t="shared" si="181"/>
        <v>8.40922890103218E-2</v>
      </c>
      <c r="T1604" s="227"/>
    </row>
    <row r="1605" spans="1:20" x14ac:dyDescent="0.2">
      <c r="A1605" s="175" t="s">
        <v>385</v>
      </c>
      <c r="B1605" s="164" t="s">
        <v>525</v>
      </c>
      <c r="C1605" s="165" t="s">
        <v>116</v>
      </c>
      <c r="D1605" s="157">
        <v>1</v>
      </c>
      <c r="E1605" s="158">
        <v>1</v>
      </c>
      <c r="F1605" s="158"/>
      <c r="G1605" s="158"/>
      <c r="H1605" s="181">
        <f t="shared" si="175"/>
        <v>0</v>
      </c>
      <c r="I1605" s="186">
        <v>444</v>
      </c>
      <c r="J1605" s="27">
        <v>379</v>
      </c>
      <c r="K1605" s="27">
        <v>20</v>
      </c>
      <c r="L1605" s="167">
        <f t="shared" si="176"/>
        <v>5.2770448548812667E-2</v>
      </c>
      <c r="M1605" s="27">
        <v>2</v>
      </c>
      <c r="N1605" s="27">
        <v>39</v>
      </c>
      <c r="O1605" s="184">
        <f t="shared" si="177"/>
        <v>9.285714285714286E-2</v>
      </c>
      <c r="P1605" s="159">
        <f t="shared" si="178"/>
        <v>445</v>
      </c>
      <c r="Q1605" s="160">
        <f t="shared" si="179"/>
        <v>382</v>
      </c>
      <c r="R1605" s="160">
        <f t="shared" si="180"/>
        <v>39</v>
      </c>
      <c r="S1605" s="176">
        <f t="shared" si="181"/>
        <v>9.2636579572446559E-2</v>
      </c>
      <c r="T1605" s="227"/>
    </row>
    <row r="1606" spans="1:20" x14ac:dyDescent="0.2">
      <c r="A1606" s="175" t="s">
        <v>385</v>
      </c>
      <c r="B1606" s="164" t="s">
        <v>187</v>
      </c>
      <c r="C1606" s="165" t="s">
        <v>188</v>
      </c>
      <c r="D1606" s="157"/>
      <c r="E1606" s="158"/>
      <c r="F1606" s="158"/>
      <c r="G1606" s="158"/>
      <c r="H1606" s="181" t="str">
        <f t="shared" si="175"/>
        <v/>
      </c>
      <c r="I1606" s="186">
        <v>807</v>
      </c>
      <c r="J1606" s="27">
        <v>422</v>
      </c>
      <c r="K1606" s="27">
        <v>45</v>
      </c>
      <c r="L1606" s="167">
        <f t="shared" si="176"/>
        <v>0.1066350710900474</v>
      </c>
      <c r="M1606" s="27">
        <v>26</v>
      </c>
      <c r="N1606" s="27">
        <v>249</v>
      </c>
      <c r="O1606" s="184">
        <f t="shared" si="177"/>
        <v>0.35724533715925394</v>
      </c>
      <c r="P1606" s="159">
        <f t="shared" si="178"/>
        <v>807</v>
      </c>
      <c r="Q1606" s="160">
        <f t="shared" si="179"/>
        <v>448</v>
      </c>
      <c r="R1606" s="160">
        <f t="shared" si="180"/>
        <v>249</v>
      </c>
      <c r="S1606" s="176">
        <f t="shared" si="181"/>
        <v>0.35724533715925394</v>
      </c>
      <c r="T1606" s="227"/>
    </row>
    <row r="1607" spans="1:20" x14ac:dyDescent="0.2">
      <c r="A1607" s="175" t="s">
        <v>385</v>
      </c>
      <c r="B1607" s="164" t="s">
        <v>191</v>
      </c>
      <c r="C1607" s="165" t="s">
        <v>192</v>
      </c>
      <c r="D1607" s="157"/>
      <c r="E1607" s="158"/>
      <c r="F1607" s="158"/>
      <c r="G1607" s="158"/>
      <c r="H1607" s="181" t="str">
        <f t="shared" si="175"/>
        <v/>
      </c>
      <c r="I1607" s="186">
        <v>164</v>
      </c>
      <c r="J1607" s="27">
        <v>131</v>
      </c>
      <c r="K1607" s="27">
        <v>80</v>
      </c>
      <c r="L1607" s="167">
        <f t="shared" si="176"/>
        <v>0.61068702290076338</v>
      </c>
      <c r="M1607" s="27">
        <v>1</v>
      </c>
      <c r="N1607" s="27">
        <v>9</v>
      </c>
      <c r="O1607" s="184">
        <f t="shared" si="177"/>
        <v>6.3829787234042548E-2</v>
      </c>
      <c r="P1607" s="159">
        <f t="shared" si="178"/>
        <v>164</v>
      </c>
      <c r="Q1607" s="160">
        <f t="shared" si="179"/>
        <v>132</v>
      </c>
      <c r="R1607" s="160">
        <f t="shared" si="180"/>
        <v>9</v>
      </c>
      <c r="S1607" s="176">
        <f t="shared" si="181"/>
        <v>6.3829787234042548E-2</v>
      </c>
      <c r="T1607" s="227"/>
    </row>
    <row r="1608" spans="1:20" x14ac:dyDescent="0.2">
      <c r="A1608" s="175" t="s">
        <v>385</v>
      </c>
      <c r="B1608" s="164" t="s">
        <v>193</v>
      </c>
      <c r="C1608" s="165" t="s">
        <v>250</v>
      </c>
      <c r="D1608" s="157"/>
      <c r="E1608" s="158"/>
      <c r="F1608" s="158"/>
      <c r="G1608" s="158"/>
      <c r="H1608" s="181" t="str">
        <f t="shared" si="175"/>
        <v/>
      </c>
      <c r="I1608" s="186">
        <v>2</v>
      </c>
      <c r="J1608" s="27">
        <v>1</v>
      </c>
      <c r="K1608" s="27"/>
      <c r="L1608" s="167">
        <f t="shared" si="176"/>
        <v>0</v>
      </c>
      <c r="M1608" s="27"/>
      <c r="N1608" s="27"/>
      <c r="O1608" s="184">
        <f t="shared" si="177"/>
        <v>0</v>
      </c>
      <c r="P1608" s="159">
        <f t="shared" si="178"/>
        <v>2</v>
      </c>
      <c r="Q1608" s="160">
        <f t="shared" si="179"/>
        <v>1</v>
      </c>
      <c r="R1608" s="160" t="str">
        <f t="shared" si="180"/>
        <v/>
      </c>
      <c r="S1608" s="176" t="str">
        <f t="shared" si="181"/>
        <v/>
      </c>
      <c r="T1608" s="227"/>
    </row>
    <row r="1609" spans="1:20" x14ac:dyDescent="0.2">
      <c r="A1609" s="175" t="s">
        <v>385</v>
      </c>
      <c r="B1609" s="164" t="s">
        <v>193</v>
      </c>
      <c r="C1609" s="165" t="s">
        <v>302</v>
      </c>
      <c r="D1609" s="157">
        <v>1</v>
      </c>
      <c r="E1609" s="158">
        <v>1</v>
      </c>
      <c r="F1609" s="158"/>
      <c r="G1609" s="158"/>
      <c r="H1609" s="181">
        <f t="shared" si="175"/>
        <v>0</v>
      </c>
      <c r="I1609" s="186">
        <v>7</v>
      </c>
      <c r="J1609" s="27">
        <v>2</v>
      </c>
      <c r="K1609" s="27"/>
      <c r="L1609" s="167">
        <f t="shared" si="176"/>
        <v>0</v>
      </c>
      <c r="M1609" s="27">
        <v>4</v>
      </c>
      <c r="N1609" s="27"/>
      <c r="O1609" s="184">
        <f t="shared" si="177"/>
        <v>0</v>
      </c>
      <c r="P1609" s="159">
        <f t="shared" si="178"/>
        <v>8</v>
      </c>
      <c r="Q1609" s="160">
        <f t="shared" si="179"/>
        <v>7</v>
      </c>
      <c r="R1609" s="160" t="str">
        <f t="shared" si="180"/>
        <v/>
      </c>
      <c r="S1609" s="176" t="str">
        <f t="shared" si="181"/>
        <v/>
      </c>
      <c r="T1609" s="227"/>
    </row>
    <row r="1610" spans="1:20" x14ac:dyDescent="0.2">
      <c r="A1610" s="175" t="s">
        <v>385</v>
      </c>
      <c r="B1610" s="164" t="s">
        <v>193</v>
      </c>
      <c r="C1610" s="165" t="s">
        <v>303</v>
      </c>
      <c r="D1610" s="157"/>
      <c r="E1610" s="158"/>
      <c r="F1610" s="158"/>
      <c r="G1610" s="158"/>
      <c r="H1610" s="181" t="str">
        <f t="shared" si="175"/>
        <v/>
      </c>
      <c r="I1610" s="186">
        <v>1</v>
      </c>
      <c r="J1610" s="27">
        <v>1</v>
      </c>
      <c r="K1610" s="27"/>
      <c r="L1610" s="167">
        <f t="shared" si="176"/>
        <v>0</v>
      </c>
      <c r="M1610" s="27"/>
      <c r="N1610" s="27"/>
      <c r="O1610" s="184">
        <f t="shared" si="177"/>
        <v>0</v>
      </c>
      <c r="P1610" s="159">
        <f t="shared" si="178"/>
        <v>1</v>
      </c>
      <c r="Q1610" s="160">
        <f t="shared" si="179"/>
        <v>1</v>
      </c>
      <c r="R1610" s="160" t="str">
        <f t="shared" si="180"/>
        <v/>
      </c>
      <c r="S1610" s="176" t="str">
        <f t="shared" si="181"/>
        <v/>
      </c>
      <c r="T1610" s="227"/>
    </row>
    <row r="1611" spans="1:20" x14ac:dyDescent="0.2">
      <c r="A1611" s="175" t="s">
        <v>385</v>
      </c>
      <c r="B1611" s="164" t="s">
        <v>474</v>
      </c>
      <c r="C1611" s="165" t="s">
        <v>195</v>
      </c>
      <c r="D1611" s="157">
        <v>1</v>
      </c>
      <c r="E1611" s="158">
        <v>1</v>
      </c>
      <c r="F1611" s="158"/>
      <c r="G1611" s="158"/>
      <c r="H1611" s="181">
        <f t="shared" si="175"/>
        <v>0</v>
      </c>
      <c r="I1611" s="186">
        <v>1423</v>
      </c>
      <c r="J1611" s="27">
        <v>1309</v>
      </c>
      <c r="K1611" s="27">
        <v>149</v>
      </c>
      <c r="L1611" s="167">
        <f t="shared" si="176"/>
        <v>0.11382734912146678</v>
      </c>
      <c r="M1611" s="27">
        <v>2</v>
      </c>
      <c r="N1611" s="27">
        <v>187</v>
      </c>
      <c r="O1611" s="184">
        <f t="shared" si="177"/>
        <v>0.12483311081441922</v>
      </c>
      <c r="P1611" s="159">
        <f t="shared" si="178"/>
        <v>1424</v>
      </c>
      <c r="Q1611" s="160">
        <f t="shared" si="179"/>
        <v>1312</v>
      </c>
      <c r="R1611" s="160">
        <f t="shared" si="180"/>
        <v>187</v>
      </c>
      <c r="S1611" s="176">
        <f t="shared" si="181"/>
        <v>0.1247498332221481</v>
      </c>
      <c r="T1611" s="227"/>
    </row>
    <row r="1612" spans="1:20" x14ac:dyDescent="0.2">
      <c r="A1612" s="175" t="s">
        <v>385</v>
      </c>
      <c r="B1612" s="164" t="s">
        <v>196</v>
      </c>
      <c r="C1612" s="165" t="s">
        <v>197</v>
      </c>
      <c r="D1612" s="157"/>
      <c r="E1612" s="158"/>
      <c r="F1612" s="158"/>
      <c r="G1612" s="158"/>
      <c r="H1612" s="181" t="str">
        <f t="shared" si="175"/>
        <v/>
      </c>
      <c r="I1612" s="186">
        <v>11203</v>
      </c>
      <c r="J1612" s="27">
        <v>10647</v>
      </c>
      <c r="K1612" s="27">
        <v>1852</v>
      </c>
      <c r="L1612" s="167">
        <f t="shared" si="176"/>
        <v>0.17394571240725087</v>
      </c>
      <c r="M1612" s="27">
        <v>10</v>
      </c>
      <c r="N1612" s="27">
        <v>438</v>
      </c>
      <c r="O1612" s="184">
        <f t="shared" si="177"/>
        <v>3.9477242000901309E-2</v>
      </c>
      <c r="P1612" s="159">
        <f t="shared" si="178"/>
        <v>11203</v>
      </c>
      <c r="Q1612" s="160">
        <f t="shared" si="179"/>
        <v>10657</v>
      </c>
      <c r="R1612" s="160">
        <f t="shared" si="180"/>
        <v>438</v>
      </c>
      <c r="S1612" s="176">
        <f t="shared" si="181"/>
        <v>3.9477242000901309E-2</v>
      </c>
      <c r="T1612" s="227"/>
    </row>
    <row r="1613" spans="1:20" ht="29" x14ac:dyDescent="0.2">
      <c r="A1613" s="175" t="s">
        <v>385</v>
      </c>
      <c r="B1613" s="164" t="s">
        <v>198</v>
      </c>
      <c r="C1613" s="165" t="s">
        <v>199</v>
      </c>
      <c r="D1613" s="157">
        <v>5</v>
      </c>
      <c r="E1613" s="158">
        <v>5</v>
      </c>
      <c r="F1613" s="158"/>
      <c r="G1613" s="158"/>
      <c r="H1613" s="181">
        <f t="shared" si="175"/>
        <v>0</v>
      </c>
      <c r="I1613" s="186">
        <v>272</v>
      </c>
      <c r="J1613" s="27">
        <v>270</v>
      </c>
      <c r="K1613" s="27">
        <v>45</v>
      </c>
      <c r="L1613" s="167">
        <f t="shared" si="176"/>
        <v>0.16666666666666666</v>
      </c>
      <c r="M1613" s="27"/>
      <c r="N1613" s="27"/>
      <c r="O1613" s="184">
        <f t="shared" si="177"/>
        <v>0</v>
      </c>
      <c r="P1613" s="159">
        <f t="shared" si="178"/>
        <v>277</v>
      </c>
      <c r="Q1613" s="160">
        <f t="shared" si="179"/>
        <v>275</v>
      </c>
      <c r="R1613" s="160" t="str">
        <f t="shared" si="180"/>
        <v/>
      </c>
      <c r="S1613" s="176" t="str">
        <f t="shared" si="181"/>
        <v/>
      </c>
      <c r="T1613" s="227"/>
    </row>
    <row r="1614" spans="1:20" x14ac:dyDescent="0.2">
      <c r="A1614" s="175" t="s">
        <v>385</v>
      </c>
      <c r="B1614" s="164" t="s">
        <v>200</v>
      </c>
      <c r="C1614" s="165" t="s">
        <v>201</v>
      </c>
      <c r="D1614" s="157"/>
      <c r="E1614" s="158"/>
      <c r="F1614" s="158"/>
      <c r="G1614" s="158"/>
      <c r="H1614" s="181" t="str">
        <f t="shared" si="175"/>
        <v/>
      </c>
      <c r="I1614" s="186">
        <v>12850</v>
      </c>
      <c r="J1614" s="27">
        <v>7748</v>
      </c>
      <c r="K1614" s="27">
        <v>1373</v>
      </c>
      <c r="L1614" s="167">
        <f t="shared" si="176"/>
        <v>0.17720702116675272</v>
      </c>
      <c r="M1614" s="27">
        <v>39</v>
      </c>
      <c r="N1614" s="27">
        <v>4507</v>
      </c>
      <c r="O1614" s="184">
        <f t="shared" si="177"/>
        <v>0.36660159427362943</v>
      </c>
      <c r="P1614" s="159">
        <f t="shared" si="178"/>
        <v>12850</v>
      </c>
      <c r="Q1614" s="160">
        <f t="shared" si="179"/>
        <v>7787</v>
      </c>
      <c r="R1614" s="160">
        <f t="shared" si="180"/>
        <v>4507</v>
      </c>
      <c r="S1614" s="176">
        <f t="shared" si="181"/>
        <v>0.36660159427362943</v>
      </c>
      <c r="T1614" s="227"/>
    </row>
    <row r="1615" spans="1:20" x14ac:dyDescent="0.2">
      <c r="A1615" s="175" t="s">
        <v>385</v>
      </c>
      <c r="B1615" s="164" t="s">
        <v>539</v>
      </c>
      <c r="C1615" s="165" t="s">
        <v>202</v>
      </c>
      <c r="D1615" s="157">
        <v>2</v>
      </c>
      <c r="E1615" s="158">
        <v>3</v>
      </c>
      <c r="F1615" s="158"/>
      <c r="G1615" s="158"/>
      <c r="H1615" s="181">
        <f t="shared" si="175"/>
        <v>0</v>
      </c>
      <c r="I1615" s="186">
        <v>9195</v>
      </c>
      <c r="J1615" s="27">
        <v>6833</v>
      </c>
      <c r="K1615" s="27">
        <v>1659</v>
      </c>
      <c r="L1615" s="167">
        <f t="shared" si="176"/>
        <v>0.24279233133323577</v>
      </c>
      <c r="M1615" s="27">
        <v>1119</v>
      </c>
      <c r="N1615" s="27">
        <v>1108</v>
      </c>
      <c r="O1615" s="184">
        <f t="shared" si="177"/>
        <v>0.12229580573951435</v>
      </c>
      <c r="P1615" s="159">
        <f t="shared" si="178"/>
        <v>9197</v>
      </c>
      <c r="Q1615" s="160">
        <f t="shared" si="179"/>
        <v>7955</v>
      </c>
      <c r="R1615" s="160">
        <f t="shared" si="180"/>
        <v>1108</v>
      </c>
      <c r="S1615" s="176">
        <f t="shared" si="181"/>
        <v>0.12225532384420169</v>
      </c>
      <c r="T1615" s="227"/>
    </row>
    <row r="1616" spans="1:20" x14ac:dyDescent="0.2">
      <c r="A1616" s="175" t="s">
        <v>385</v>
      </c>
      <c r="B1616" s="164" t="s">
        <v>539</v>
      </c>
      <c r="C1616" s="165" t="s">
        <v>203</v>
      </c>
      <c r="D1616" s="157">
        <v>15</v>
      </c>
      <c r="E1616" s="158">
        <v>17</v>
      </c>
      <c r="F1616" s="158"/>
      <c r="G1616" s="158"/>
      <c r="H1616" s="181">
        <f t="shared" si="175"/>
        <v>0</v>
      </c>
      <c r="I1616" s="186">
        <v>25083</v>
      </c>
      <c r="J1616" s="27">
        <v>22819</v>
      </c>
      <c r="K1616" s="27">
        <v>6734</v>
      </c>
      <c r="L1616" s="167">
        <f t="shared" si="176"/>
        <v>0.29510495639598577</v>
      </c>
      <c r="M1616" s="27">
        <v>357</v>
      </c>
      <c r="N1616" s="27">
        <v>948</v>
      </c>
      <c r="O1616" s="184">
        <f t="shared" si="177"/>
        <v>3.9296965677333776E-2</v>
      </c>
      <c r="P1616" s="159">
        <f t="shared" si="178"/>
        <v>25098</v>
      </c>
      <c r="Q1616" s="160">
        <f t="shared" si="179"/>
        <v>23193</v>
      </c>
      <c r="R1616" s="160">
        <f t="shared" si="180"/>
        <v>948</v>
      </c>
      <c r="S1616" s="176">
        <f t="shared" si="181"/>
        <v>3.9269292904187895E-2</v>
      </c>
      <c r="T1616" s="227"/>
    </row>
    <row r="1617" spans="1:20" x14ac:dyDescent="0.2">
      <c r="A1617" s="175" t="s">
        <v>385</v>
      </c>
      <c r="B1617" s="164" t="s">
        <v>206</v>
      </c>
      <c r="C1617" s="165" t="s">
        <v>478</v>
      </c>
      <c r="D1617" s="157"/>
      <c r="E1617" s="158"/>
      <c r="F1617" s="158"/>
      <c r="G1617" s="158"/>
      <c r="H1617" s="181" t="str">
        <f t="shared" si="175"/>
        <v/>
      </c>
      <c r="I1617" s="186">
        <v>2</v>
      </c>
      <c r="J1617" s="27">
        <v>1</v>
      </c>
      <c r="K1617" s="27">
        <v>1</v>
      </c>
      <c r="L1617" s="167">
        <f t="shared" si="176"/>
        <v>1</v>
      </c>
      <c r="M1617" s="27"/>
      <c r="N1617" s="27"/>
      <c r="O1617" s="184">
        <f t="shared" si="177"/>
        <v>0</v>
      </c>
      <c r="P1617" s="159">
        <f t="shared" si="178"/>
        <v>2</v>
      </c>
      <c r="Q1617" s="160">
        <f t="shared" si="179"/>
        <v>1</v>
      </c>
      <c r="R1617" s="160" t="str">
        <f t="shared" si="180"/>
        <v/>
      </c>
      <c r="S1617" s="176" t="str">
        <f t="shared" si="181"/>
        <v/>
      </c>
      <c r="T1617" s="227"/>
    </row>
    <row r="1618" spans="1:20" ht="29" x14ac:dyDescent="0.2">
      <c r="A1618" s="175" t="s">
        <v>385</v>
      </c>
      <c r="B1618" s="164" t="s">
        <v>209</v>
      </c>
      <c r="C1618" s="165" t="s">
        <v>210</v>
      </c>
      <c r="D1618" s="157">
        <v>5</v>
      </c>
      <c r="E1618" s="158">
        <v>1</v>
      </c>
      <c r="F1618" s="158"/>
      <c r="G1618" s="158">
        <v>3</v>
      </c>
      <c r="H1618" s="181">
        <f t="shared" si="175"/>
        <v>0.75</v>
      </c>
      <c r="I1618" s="186">
        <v>26023</v>
      </c>
      <c r="J1618" s="27">
        <v>20337</v>
      </c>
      <c r="K1618" s="27">
        <v>5854</v>
      </c>
      <c r="L1618" s="167">
        <f t="shared" si="176"/>
        <v>0.28784973201553821</v>
      </c>
      <c r="M1618" s="27">
        <v>506</v>
      </c>
      <c r="N1618" s="27">
        <v>4760</v>
      </c>
      <c r="O1618" s="184">
        <f t="shared" si="177"/>
        <v>0.18591571300238252</v>
      </c>
      <c r="P1618" s="159">
        <f t="shared" si="178"/>
        <v>26028</v>
      </c>
      <c r="Q1618" s="160">
        <f t="shared" si="179"/>
        <v>20844</v>
      </c>
      <c r="R1618" s="160">
        <f t="shared" si="180"/>
        <v>4763</v>
      </c>
      <c r="S1618" s="176">
        <f t="shared" si="181"/>
        <v>0.18600382707853322</v>
      </c>
      <c r="T1618" s="227"/>
    </row>
    <row r="1619" spans="1:20" x14ac:dyDescent="0.2">
      <c r="A1619" s="175" t="s">
        <v>385</v>
      </c>
      <c r="B1619" s="164" t="s">
        <v>212</v>
      </c>
      <c r="C1619" s="165" t="s">
        <v>213</v>
      </c>
      <c r="D1619" s="157">
        <v>2</v>
      </c>
      <c r="E1619" s="158">
        <v>2</v>
      </c>
      <c r="F1619" s="158"/>
      <c r="G1619" s="158"/>
      <c r="H1619" s="181">
        <f t="shared" si="175"/>
        <v>0</v>
      </c>
      <c r="I1619" s="186">
        <v>10765</v>
      </c>
      <c r="J1619" s="27">
        <v>10008</v>
      </c>
      <c r="K1619" s="27">
        <v>3466</v>
      </c>
      <c r="L1619" s="167">
        <f t="shared" si="176"/>
        <v>0.34632294164668265</v>
      </c>
      <c r="M1619" s="27">
        <v>2</v>
      </c>
      <c r="N1619" s="27">
        <v>462</v>
      </c>
      <c r="O1619" s="184">
        <f t="shared" si="177"/>
        <v>4.4117647058823532E-2</v>
      </c>
      <c r="P1619" s="159">
        <f t="shared" si="178"/>
        <v>10767</v>
      </c>
      <c r="Q1619" s="160">
        <f t="shared" si="179"/>
        <v>10012</v>
      </c>
      <c r="R1619" s="160">
        <f t="shared" si="180"/>
        <v>462</v>
      </c>
      <c r="S1619" s="176">
        <f t="shared" si="181"/>
        <v>4.4109222837502383E-2</v>
      </c>
      <c r="T1619" s="227"/>
    </row>
    <row r="1620" spans="1:20" x14ac:dyDescent="0.2">
      <c r="A1620" s="175" t="s">
        <v>385</v>
      </c>
      <c r="B1620" s="164" t="s">
        <v>212</v>
      </c>
      <c r="C1620" s="165" t="s">
        <v>214</v>
      </c>
      <c r="D1620" s="157">
        <v>31</v>
      </c>
      <c r="E1620" s="158">
        <v>31</v>
      </c>
      <c r="F1620" s="158"/>
      <c r="G1620" s="158"/>
      <c r="H1620" s="181">
        <f t="shared" si="175"/>
        <v>0</v>
      </c>
      <c r="I1620" s="186">
        <v>49966</v>
      </c>
      <c r="J1620" s="27">
        <v>47452</v>
      </c>
      <c r="K1620" s="27">
        <v>34389</v>
      </c>
      <c r="L1620" s="167">
        <f t="shared" si="176"/>
        <v>0.72471128719548172</v>
      </c>
      <c r="M1620" s="27">
        <v>24</v>
      </c>
      <c r="N1620" s="27">
        <v>929</v>
      </c>
      <c r="O1620" s="184">
        <f t="shared" si="177"/>
        <v>1.9192232207416591E-2</v>
      </c>
      <c r="P1620" s="159">
        <f t="shared" si="178"/>
        <v>49997</v>
      </c>
      <c r="Q1620" s="160">
        <f t="shared" si="179"/>
        <v>47507</v>
      </c>
      <c r="R1620" s="160">
        <f t="shared" si="180"/>
        <v>929</v>
      </c>
      <c r="S1620" s="176">
        <f t="shared" si="181"/>
        <v>1.9179948798414403E-2</v>
      </c>
      <c r="T1620" s="227"/>
    </row>
    <row r="1621" spans="1:20" x14ac:dyDescent="0.2">
      <c r="A1621" s="175" t="s">
        <v>385</v>
      </c>
      <c r="B1621" s="164" t="s">
        <v>212</v>
      </c>
      <c r="C1621" s="165" t="s">
        <v>215</v>
      </c>
      <c r="D1621" s="157">
        <v>4</v>
      </c>
      <c r="E1621" s="158">
        <v>3</v>
      </c>
      <c r="F1621" s="158"/>
      <c r="G1621" s="158"/>
      <c r="H1621" s="181">
        <f t="shared" si="175"/>
        <v>0</v>
      </c>
      <c r="I1621" s="186">
        <v>27564</v>
      </c>
      <c r="J1621" s="27">
        <v>26318</v>
      </c>
      <c r="K1621" s="27">
        <v>515</v>
      </c>
      <c r="L1621" s="167">
        <f t="shared" si="176"/>
        <v>1.9568356258074321E-2</v>
      </c>
      <c r="M1621" s="27">
        <v>15</v>
      </c>
      <c r="N1621" s="27">
        <v>436</v>
      </c>
      <c r="O1621" s="184">
        <f t="shared" si="177"/>
        <v>1.628749673129366E-2</v>
      </c>
      <c r="P1621" s="159">
        <f t="shared" si="178"/>
        <v>27568</v>
      </c>
      <c r="Q1621" s="160">
        <f t="shared" si="179"/>
        <v>26336</v>
      </c>
      <c r="R1621" s="160">
        <f t="shared" si="180"/>
        <v>436</v>
      </c>
      <c r="S1621" s="176">
        <f t="shared" si="181"/>
        <v>1.6285671597191097E-2</v>
      </c>
      <c r="T1621" s="227"/>
    </row>
    <row r="1622" spans="1:20" x14ac:dyDescent="0.2">
      <c r="A1622" s="175" t="s">
        <v>385</v>
      </c>
      <c r="B1622" s="164" t="s">
        <v>216</v>
      </c>
      <c r="C1622" s="165" t="s">
        <v>304</v>
      </c>
      <c r="D1622" s="157">
        <v>2</v>
      </c>
      <c r="E1622" s="158">
        <v>2</v>
      </c>
      <c r="F1622" s="158"/>
      <c r="G1622" s="158"/>
      <c r="H1622" s="181">
        <f t="shared" si="175"/>
        <v>0</v>
      </c>
      <c r="I1622" s="186">
        <v>130</v>
      </c>
      <c r="J1622" s="27">
        <v>107</v>
      </c>
      <c r="K1622" s="27">
        <v>3</v>
      </c>
      <c r="L1622" s="167">
        <f t="shared" si="176"/>
        <v>2.8037383177570093E-2</v>
      </c>
      <c r="M1622" s="27">
        <v>5</v>
      </c>
      <c r="N1622" s="27">
        <v>23</v>
      </c>
      <c r="O1622" s="184">
        <f t="shared" si="177"/>
        <v>0.17037037037037037</v>
      </c>
      <c r="P1622" s="159">
        <f t="shared" si="178"/>
        <v>132</v>
      </c>
      <c r="Q1622" s="160">
        <f t="shared" si="179"/>
        <v>114</v>
      </c>
      <c r="R1622" s="160">
        <f t="shared" si="180"/>
        <v>23</v>
      </c>
      <c r="S1622" s="176">
        <f t="shared" si="181"/>
        <v>0.16788321167883211</v>
      </c>
      <c r="T1622" s="227"/>
    </row>
    <row r="1623" spans="1:20" x14ac:dyDescent="0.2">
      <c r="A1623" s="175" t="s">
        <v>385</v>
      </c>
      <c r="B1623" s="164" t="s">
        <v>217</v>
      </c>
      <c r="C1623" s="165" t="s">
        <v>305</v>
      </c>
      <c r="D1623" s="157"/>
      <c r="E1623" s="158"/>
      <c r="F1623" s="158"/>
      <c r="G1623" s="158"/>
      <c r="H1623" s="181" t="str">
        <f t="shared" si="175"/>
        <v/>
      </c>
      <c r="I1623" s="186">
        <v>638</v>
      </c>
      <c r="J1623" s="27">
        <v>602</v>
      </c>
      <c r="K1623" s="27">
        <v>5</v>
      </c>
      <c r="L1623" s="167">
        <f t="shared" si="176"/>
        <v>8.3056478405315621E-3</v>
      </c>
      <c r="M1623" s="27">
        <v>3</v>
      </c>
      <c r="N1623" s="27">
        <v>1</v>
      </c>
      <c r="O1623" s="184">
        <f t="shared" si="177"/>
        <v>1.6501650165016502E-3</v>
      </c>
      <c r="P1623" s="159">
        <f t="shared" si="178"/>
        <v>638</v>
      </c>
      <c r="Q1623" s="160">
        <f t="shared" si="179"/>
        <v>605</v>
      </c>
      <c r="R1623" s="160">
        <f t="shared" si="180"/>
        <v>1</v>
      </c>
      <c r="S1623" s="176">
        <f t="shared" si="181"/>
        <v>1.6501650165016502E-3</v>
      </c>
      <c r="T1623" s="227"/>
    </row>
    <row r="1624" spans="1:20" x14ac:dyDescent="0.2">
      <c r="A1624" s="175" t="s">
        <v>385</v>
      </c>
      <c r="B1624" s="164" t="s">
        <v>217</v>
      </c>
      <c r="C1624" s="165" t="s">
        <v>218</v>
      </c>
      <c r="D1624" s="157">
        <v>1</v>
      </c>
      <c r="E1624" s="158">
        <v>1</v>
      </c>
      <c r="F1624" s="158"/>
      <c r="G1624" s="158"/>
      <c r="H1624" s="181">
        <f t="shared" si="175"/>
        <v>0</v>
      </c>
      <c r="I1624" s="186">
        <v>1492</v>
      </c>
      <c r="J1624" s="27">
        <v>1443</v>
      </c>
      <c r="K1624" s="27">
        <v>75</v>
      </c>
      <c r="L1624" s="167">
        <f t="shared" si="176"/>
        <v>5.1975051975051978E-2</v>
      </c>
      <c r="M1624" s="27">
        <v>1</v>
      </c>
      <c r="N1624" s="27">
        <v>2</v>
      </c>
      <c r="O1624" s="184">
        <f t="shared" si="177"/>
        <v>1.3831258644536654E-3</v>
      </c>
      <c r="P1624" s="159">
        <f t="shared" si="178"/>
        <v>1493</v>
      </c>
      <c r="Q1624" s="160">
        <f t="shared" si="179"/>
        <v>1445</v>
      </c>
      <c r="R1624" s="160">
        <f t="shared" si="180"/>
        <v>2</v>
      </c>
      <c r="S1624" s="176">
        <f t="shared" si="181"/>
        <v>1.38217000691085E-3</v>
      </c>
      <c r="T1624" s="227"/>
    </row>
    <row r="1625" spans="1:20" x14ac:dyDescent="0.2">
      <c r="A1625" s="175" t="s">
        <v>385</v>
      </c>
      <c r="B1625" s="164" t="s">
        <v>217</v>
      </c>
      <c r="C1625" s="165" t="s">
        <v>306</v>
      </c>
      <c r="D1625" s="157">
        <v>1</v>
      </c>
      <c r="E1625" s="158">
        <v>1</v>
      </c>
      <c r="F1625" s="158"/>
      <c r="G1625" s="158"/>
      <c r="H1625" s="181">
        <f t="shared" si="175"/>
        <v>0</v>
      </c>
      <c r="I1625" s="186">
        <v>1829</v>
      </c>
      <c r="J1625" s="27">
        <v>1769</v>
      </c>
      <c r="K1625" s="27">
        <v>94</v>
      </c>
      <c r="L1625" s="167">
        <f t="shared" si="176"/>
        <v>5.3137365743357833E-2</v>
      </c>
      <c r="M1625" s="27"/>
      <c r="N1625" s="27">
        <v>2</v>
      </c>
      <c r="O1625" s="184">
        <f t="shared" si="177"/>
        <v>1.129305477131564E-3</v>
      </c>
      <c r="P1625" s="159">
        <f t="shared" si="178"/>
        <v>1830</v>
      </c>
      <c r="Q1625" s="160">
        <f t="shared" si="179"/>
        <v>1770</v>
      </c>
      <c r="R1625" s="160">
        <f t="shared" si="180"/>
        <v>2</v>
      </c>
      <c r="S1625" s="176">
        <f t="shared" si="181"/>
        <v>1.128668171557562E-3</v>
      </c>
      <c r="T1625" s="227"/>
    </row>
    <row r="1626" spans="1:20" ht="29" x14ac:dyDescent="0.2">
      <c r="A1626" s="175" t="s">
        <v>385</v>
      </c>
      <c r="B1626" s="164" t="s">
        <v>217</v>
      </c>
      <c r="C1626" s="165" t="s">
        <v>219</v>
      </c>
      <c r="D1626" s="157"/>
      <c r="E1626" s="158"/>
      <c r="F1626" s="158"/>
      <c r="G1626" s="158"/>
      <c r="H1626" s="181" t="str">
        <f t="shared" si="175"/>
        <v/>
      </c>
      <c r="I1626" s="186">
        <v>1591</v>
      </c>
      <c r="J1626" s="27">
        <v>1579</v>
      </c>
      <c r="K1626" s="27">
        <v>73</v>
      </c>
      <c r="L1626" s="167">
        <f t="shared" si="176"/>
        <v>4.623179227359088E-2</v>
      </c>
      <c r="M1626" s="27"/>
      <c r="N1626" s="27"/>
      <c r="O1626" s="184">
        <f t="shared" si="177"/>
        <v>0</v>
      </c>
      <c r="P1626" s="159">
        <f t="shared" si="178"/>
        <v>1591</v>
      </c>
      <c r="Q1626" s="160">
        <f t="shared" si="179"/>
        <v>1579</v>
      </c>
      <c r="R1626" s="160" t="str">
        <f t="shared" si="180"/>
        <v/>
      </c>
      <c r="S1626" s="176" t="str">
        <f t="shared" si="181"/>
        <v/>
      </c>
      <c r="T1626" s="227"/>
    </row>
    <row r="1627" spans="1:20" x14ac:dyDescent="0.2">
      <c r="A1627" s="175" t="s">
        <v>385</v>
      </c>
      <c r="B1627" s="164" t="s">
        <v>217</v>
      </c>
      <c r="C1627" s="165" t="s">
        <v>220</v>
      </c>
      <c r="D1627" s="157"/>
      <c r="E1627" s="158"/>
      <c r="F1627" s="158"/>
      <c r="G1627" s="158"/>
      <c r="H1627" s="181" t="str">
        <f t="shared" si="175"/>
        <v/>
      </c>
      <c r="I1627" s="186">
        <v>5052</v>
      </c>
      <c r="J1627" s="27">
        <v>4858</v>
      </c>
      <c r="K1627" s="27">
        <v>299</v>
      </c>
      <c r="L1627" s="167">
        <f t="shared" si="176"/>
        <v>6.1547962124331002E-2</v>
      </c>
      <c r="M1627" s="27">
        <v>2</v>
      </c>
      <c r="N1627" s="27">
        <v>53</v>
      </c>
      <c r="O1627" s="184">
        <f t="shared" si="177"/>
        <v>1.0787706085894565E-2</v>
      </c>
      <c r="P1627" s="159">
        <f t="shared" si="178"/>
        <v>5052</v>
      </c>
      <c r="Q1627" s="160">
        <f t="shared" si="179"/>
        <v>4860</v>
      </c>
      <c r="R1627" s="160">
        <f t="shared" si="180"/>
        <v>53</v>
      </c>
      <c r="S1627" s="176">
        <f t="shared" si="181"/>
        <v>1.0787706085894565E-2</v>
      </c>
      <c r="T1627" s="227"/>
    </row>
    <row r="1628" spans="1:20" x14ac:dyDescent="0.2">
      <c r="A1628" s="175" t="s">
        <v>385</v>
      </c>
      <c r="B1628" s="164" t="s">
        <v>217</v>
      </c>
      <c r="C1628" s="165" t="s">
        <v>221</v>
      </c>
      <c r="D1628" s="157">
        <v>1</v>
      </c>
      <c r="E1628" s="158">
        <v>1</v>
      </c>
      <c r="F1628" s="158"/>
      <c r="G1628" s="158"/>
      <c r="H1628" s="181">
        <f t="shared" si="175"/>
        <v>0</v>
      </c>
      <c r="I1628" s="186">
        <v>8013</v>
      </c>
      <c r="J1628" s="27">
        <v>7302</v>
      </c>
      <c r="K1628" s="27">
        <v>303</v>
      </c>
      <c r="L1628" s="167">
        <f t="shared" si="176"/>
        <v>4.149548069022186E-2</v>
      </c>
      <c r="M1628" s="27">
        <v>2</v>
      </c>
      <c r="N1628" s="27">
        <v>596</v>
      </c>
      <c r="O1628" s="184">
        <f t="shared" si="177"/>
        <v>7.5443037974683547E-2</v>
      </c>
      <c r="P1628" s="159">
        <f t="shared" si="178"/>
        <v>8014</v>
      </c>
      <c r="Q1628" s="160">
        <f t="shared" si="179"/>
        <v>7305</v>
      </c>
      <c r="R1628" s="160">
        <f t="shared" si="180"/>
        <v>596</v>
      </c>
      <c r="S1628" s="176">
        <f t="shared" si="181"/>
        <v>7.5433489431717501E-2</v>
      </c>
      <c r="T1628" s="227"/>
    </row>
    <row r="1629" spans="1:20" ht="29" x14ac:dyDescent="0.2">
      <c r="A1629" s="175" t="s">
        <v>385</v>
      </c>
      <c r="B1629" s="164" t="s">
        <v>217</v>
      </c>
      <c r="C1629" s="165" t="s">
        <v>222</v>
      </c>
      <c r="D1629" s="157"/>
      <c r="E1629" s="158"/>
      <c r="F1629" s="158"/>
      <c r="G1629" s="158"/>
      <c r="H1629" s="181" t="str">
        <f t="shared" si="175"/>
        <v/>
      </c>
      <c r="I1629" s="186">
        <v>1739</v>
      </c>
      <c r="J1629" s="27">
        <v>1724</v>
      </c>
      <c r="K1629" s="27">
        <v>343</v>
      </c>
      <c r="L1629" s="167">
        <f t="shared" si="176"/>
        <v>0.19895591647331787</v>
      </c>
      <c r="M1629" s="27"/>
      <c r="N1629" s="27"/>
      <c r="O1629" s="184">
        <f t="shared" si="177"/>
        <v>0</v>
      </c>
      <c r="P1629" s="159">
        <f t="shared" si="178"/>
        <v>1739</v>
      </c>
      <c r="Q1629" s="160">
        <f t="shared" si="179"/>
        <v>1724</v>
      </c>
      <c r="R1629" s="160" t="str">
        <f t="shared" si="180"/>
        <v/>
      </c>
      <c r="S1629" s="176" t="str">
        <f t="shared" si="181"/>
        <v/>
      </c>
      <c r="T1629" s="227"/>
    </row>
    <row r="1630" spans="1:20" x14ac:dyDescent="0.2">
      <c r="A1630" s="175" t="s">
        <v>385</v>
      </c>
      <c r="B1630" s="164" t="s">
        <v>217</v>
      </c>
      <c r="C1630" s="165" t="s">
        <v>558</v>
      </c>
      <c r="D1630" s="157"/>
      <c r="E1630" s="158"/>
      <c r="F1630" s="158"/>
      <c r="G1630" s="158"/>
      <c r="H1630" s="181" t="str">
        <f t="shared" si="175"/>
        <v/>
      </c>
      <c r="I1630" s="186">
        <v>212</v>
      </c>
      <c r="J1630" s="27">
        <v>210</v>
      </c>
      <c r="K1630" s="27">
        <v>22</v>
      </c>
      <c r="L1630" s="167">
        <f t="shared" si="176"/>
        <v>0.10476190476190476</v>
      </c>
      <c r="M1630" s="27"/>
      <c r="N1630" s="27"/>
      <c r="O1630" s="184">
        <f t="shared" si="177"/>
        <v>0</v>
      </c>
      <c r="P1630" s="159">
        <f t="shared" si="178"/>
        <v>212</v>
      </c>
      <c r="Q1630" s="160">
        <f t="shared" si="179"/>
        <v>210</v>
      </c>
      <c r="R1630" s="160" t="str">
        <f t="shared" si="180"/>
        <v/>
      </c>
      <c r="S1630" s="176" t="str">
        <f t="shared" si="181"/>
        <v/>
      </c>
      <c r="T1630" s="227"/>
    </row>
    <row r="1631" spans="1:20" x14ac:dyDescent="0.2">
      <c r="A1631" s="175" t="s">
        <v>385</v>
      </c>
      <c r="B1631" s="164" t="s">
        <v>217</v>
      </c>
      <c r="C1631" s="165" t="s">
        <v>223</v>
      </c>
      <c r="D1631" s="157">
        <v>1</v>
      </c>
      <c r="E1631" s="158">
        <v>1</v>
      </c>
      <c r="F1631" s="158"/>
      <c r="G1631" s="158"/>
      <c r="H1631" s="181">
        <f t="shared" si="175"/>
        <v>0</v>
      </c>
      <c r="I1631" s="186">
        <v>1990</v>
      </c>
      <c r="J1631" s="27">
        <v>1903</v>
      </c>
      <c r="K1631" s="27">
        <v>402</v>
      </c>
      <c r="L1631" s="167">
        <f t="shared" si="176"/>
        <v>0.21124540199684708</v>
      </c>
      <c r="M1631" s="27"/>
      <c r="N1631" s="27">
        <v>6</v>
      </c>
      <c r="O1631" s="184">
        <f t="shared" si="177"/>
        <v>3.1430068098480882E-3</v>
      </c>
      <c r="P1631" s="159">
        <f t="shared" si="178"/>
        <v>1991</v>
      </c>
      <c r="Q1631" s="160">
        <f t="shared" si="179"/>
        <v>1904</v>
      </c>
      <c r="R1631" s="160">
        <f t="shared" si="180"/>
        <v>6</v>
      </c>
      <c r="S1631" s="176">
        <f t="shared" si="181"/>
        <v>3.1413612565445027E-3</v>
      </c>
      <c r="T1631" s="227"/>
    </row>
    <row r="1632" spans="1:20" x14ac:dyDescent="0.2">
      <c r="A1632" s="175" t="s">
        <v>385</v>
      </c>
      <c r="B1632" s="164" t="s">
        <v>226</v>
      </c>
      <c r="C1632" s="165" t="s">
        <v>227</v>
      </c>
      <c r="D1632" s="157"/>
      <c r="E1632" s="158"/>
      <c r="F1632" s="158"/>
      <c r="G1632" s="158"/>
      <c r="H1632" s="181" t="str">
        <f t="shared" si="175"/>
        <v/>
      </c>
      <c r="I1632" s="186">
        <v>277</v>
      </c>
      <c r="J1632" s="27">
        <v>198</v>
      </c>
      <c r="K1632" s="27">
        <v>19</v>
      </c>
      <c r="L1632" s="167">
        <f t="shared" si="176"/>
        <v>9.5959595959595953E-2</v>
      </c>
      <c r="M1632" s="27"/>
      <c r="N1632" s="27">
        <v>70</v>
      </c>
      <c r="O1632" s="184">
        <f t="shared" si="177"/>
        <v>0.26119402985074625</v>
      </c>
      <c r="P1632" s="159">
        <f t="shared" si="178"/>
        <v>277</v>
      </c>
      <c r="Q1632" s="160">
        <f t="shared" si="179"/>
        <v>198</v>
      </c>
      <c r="R1632" s="160">
        <f t="shared" si="180"/>
        <v>70</v>
      </c>
      <c r="S1632" s="176">
        <f t="shared" si="181"/>
        <v>0.26119402985074625</v>
      </c>
      <c r="T1632" s="227"/>
    </row>
    <row r="1633" spans="1:20" x14ac:dyDescent="0.2">
      <c r="A1633" s="175" t="s">
        <v>385</v>
      </c>
      <c r="B1633" s="164" t="s">
        <v>528</v>
      </c>
      <c r="C1633" s="165" t="s">
        <v>228</v>
      </c>
      <c r="D1633" s="157">
        <v>1</v>
      </c>
      <c r="E1633" s="158">
        <v>1</v>
      </c>
      <c r="F1633" s="158"/>
      <c r="G1633" s="158"/>
      <c r="H1633" s="181">
        <f t="shared" si="175"/>
        <v>0</v>
      </c>
      <c r="I1633" s="186">
        <v>4162</v>
      </c>
      <c r="J1633" s="27">
        <v>3741</v>
      </c>
      <c r="K1633" s="27">
        <v>92</v>
      </c>
      <c r="L1633" s="167">
        <f t="shared" si="176"/>
        <v>2.4592354985298048E-2</v>
      </c>
      <c r="M1633" s="27">
        <v>35</v>
      </c>
      <c r="N1633" s="27">
        <v>192</v>
      </c>
      <c r="O1633" s="184">
        <f t="shared" si="177"/>
        <v>4.8387096774193547E-2</v>
      </c>
      <c r="P1633" s="159">
        <f t="shared" si="178"/>
        <v>4163</v>
      </c>
      <c r="Q1633" s="160">
        <f t="shared" si="179"/>
        <v>3777</v>
      </c>
      <c r="R1633" s="160">
        <f t="shared" si="180"/>
        <v>192</v>
      </c>
      <c r="S1633" s="176">
        <f t="shared" si="181"/>
        <v>4.8374905517762662E-2</v>
      </c>
      <c r="T1633" s="227"/>
    </row>
    <row r="1634" spans="1:20" x14ac:dyDescent="0.2">
      <c r="A1634" s="175" t="s">
        <v>385</v>
      </c>
      <c r="B1634" s="164" t="s">
        <v>231</v>
      </c>
      <c r="C1634" s="165" t="s">
        <v>232</v>
      </c>
      <c r="D1634" s="157">
        <v>1</v>
      </c>
      <c r="E1634" s="158">
        <v>1</v>
      </c>
      <c r="F1634" s="158"/>
      <c r="G1634" s="158"/>
      <c r="H1634" s="181">
        <f t="shared" si="175"/>
        <v>0</v>
      </c>
      <c r="I1634" s="186">
        <v>1202</v>
      </c>
      <c r="J1634" s="27">
        <v>980</v>
      </c>
      <c r="K1634" s="27">
        <v>41</v>
      </c>
      <c r="L1634" s="167">
        <f t="shared" si="176"/>
        <v>4.1836734693877553E-2</v>
      </c>
      <c r="M1634" s="27">
        <v>1</v>
      </c>
      <c r="N1634" s="27">
        <v>131</v>
      </c>
      <c r="O1634" s="184">
        <f t="shared" si="177"/>
        <v>0.11780575539568346</v>
      </c>
      <c r="P1634" s="159">
        <f t="shared" si="178"/>
        <v>1203</v>
      </c>
      <c r="Q1634" s="160">
        <f t="shared" si="179"/>
        <v>982</v>
      </c>
      <c r="R1634" s="160">
        <f t="shared" si="180"/>
        <v>131</v>
      </c>
      <c r="S1634" s="176">
        <f t="shared" si="181"/>
        <v>0.11769991015274034</v>
      </c>
      <c r="T1634" s="227"/>
    </row>
    <row r="1635" spans="1:20" x14ac:dyDescent="0.2">
      <c r="A1635" s="175" t="s">
        <v>426</v>
      </c>
      <c r="B1635" s="164" t="s">
        <v>8</v>
      </c>
      <c r="C1635" s="165" t="s">
        <v>9</v>
      </c>
      <c r="D1635" s="157"/>
      <c r="E1635" s="158"/>
      <c r="F1635" s="158"/>
      <c r="G1635" s="158"/>
      <c r="H1635" s="181" t="str">
        <f t="shared" si="175"/>
        <v/>
      </c>
      <c r="I1635" s="221">
        <v>11</v>
      </c>
      <c r="J1635" s="131">
        <v>11</v>
      </c>
      <c r="K1635" s="131"/>
      <c r="L1635" s="167">
        <f t="shared" si="176"/>
        <v>0</v>
      </c>
      <c r="M1635" s="222"/>
      <c r="N1635" s="131"/>
      <c r="O1635" s="184">
        <f t="shared" si="177"/>
        <v>0</v>
      </c>
      <c r="P1635" s="159">
        <f t="shared" si="178"/>
        <v>11</v>
      </c>
      <c r="Q1635" s="160">
        <f t="shared" si="179"/>
        <v>11</v>
      </c>
      <c r="R1635" s="160" t="str">
        <f t="shared" si="180"/>
        <v/>
      </c>
      <c r="S1635" s="176" t="str">
        <f t="shared" si="181"/>
        <v/>
      </c>
      <c r="T1635" s="227"/>
    </row>
    <row r="1636" spans="1:20" x14ac:dyDescent="0.2">
      <c r="A1636" s="175" t="s">
        <v>426</v>
      </c>
      <c r="B1636" s="164" t="s">
        <v>15</v>
      </c>
      <c r="C1636" s="165" t="s">
        <v>16</v>
      </c>
      <c r="D1636" s="157">
        <v>3</v>
      </c>
      <c r="E1636" s="158">
        <v>2</v>
      </c>
      <c r="F1636" s="158"/>
      <c r="G1636" s="158">
        <v>1</v>
      </c>
      <c r="H1636" s="181">
        <f t="shared" si="175"/>
        <v>0.33333333333333331</v>
      </c>
      <c r="I1636" s="221">
        <v>11416</v>
      </c>
      <c r="J1636" s="131">
        <v>6363</v>
      </c>
      <c r="K1636" s="131">
        <v>945</v>
      </c>
      <c r="L1636" s="167">
        <f t="shared" si="176"/>
        <v>0.14851485148514851</v>
      </c>
      <c r="M1636" s="222">
        <v>21</v>
      </c>
      <c r="N1636" s="131">
        <v>4793</v>
      </c>
      <c r="O1636" s="184">
        <f t="shared" si="177"/>
        <v>0.42882705556052608</v>
      </c>
      <c r="P1636" s="159">
        <f t="shared" si="178"/>
        <v>11419</v>
      </c>
      <c r="Q1636" s="160">
        <f t="shared" si="179"/>
        <v>6386</v>
      </c>
      <c r="R1636" s="160">
        <f t="shared" si="180"/>
        <v>4794</v>
      </c>
      <c r="S1636" s="176">
        <f t="shared" si="181"/>
        <v>0.42880143112701252</v>
      </c>
      <c r="T1636" s="227"/>
    </row>
    <row r="1637" spans="1:20" ht="29" x14ac:dyDescent="0.2">
      <c r="A1637" s="175" t="s">
        <v>426</v>
      </c>
      <c r="B1637" s="164" t="s">
        <v>24</v>
      </c>
      <c r="C1637" s="165" t="s">
        <v>25</v>
      </c>
      <c r="D1637" s="157"/>
      <c r="E1637" s="158"/>
      <c r="F1637" s="158"/>
      <c r="G1637" s="158"/>
      <c r="H1637" s="181" t="str">
        <f t="shared" si="175"/>
        <v/>
      </c>
      <c r="I1637" s="221">
        <v>10</v>
      </c>
      <c r="J1637" s="131">
        <v>7</v>
      </c>
      <c r="K1637" s="131">
        <v>2</v>
      </c>
      <c r="L1637" s="167">
        <f t="shared" si="176"/>
        <v>0.2857142857142857</v>
      </c>
      <c r="M1637" s="222">
        <v>2</v>
      </c>
      <c r="N1637" s="131"/>
      <c r="O1637" s="184">
        <f t="shared" si="177"/>
        <v>0</v>
      </c>
      <c r="P1637" s="159">
        <f t="shared" si="178"/>
        <v>10</v>
      </c>
      <c r="Q1637" s="160">
        <f t="shared" si="179"/>
        <v>9</v>
      </c>
      <c r="R1637" s="160" t="str">
        <f t="shared" si="180"/>
        <v/>
      </c>
      <c r="S1637" s="176" t="str">
        <f t="shared" si="181"/>
        <v/>
      </c>
      <c r="T1637" s="227"/>
    </row>
    <row r="1638" spans="1:20" ht="29" x14ac:dyDescent="0.2">
      <c r="A1638" s="175" t="s">
        <v>426</v>
      </c>
      <c r="B1638" s="164" t="s">
        <v>38</v>
      </c>
      <c r="C1638" s="165" t="s">
        <v>39</v>
      </c>
      <c r="D1638" s="157"/>
      <c r="E1638" s="158"/>
      <c r="F1638" s="158"/>
      <c r="G1638" s="158"/>
      <c r="H1638" s="181" t="str">
        <f t="shared" si="175"/>
        <v/>
      </c>
      <c r="I1638" s="221">
        <v>15</v>
      </c>
      <c r="J1638" s="131">
        <v>11</v>
      </c>
      <c r="K1638" s="131">
        <v>5</v>
      </c>
      <c r="L1638" s="167">
        <f t="shared" si="176"/>
        <v>0.45454545454545453</v>
      </c>
      <c r="M1638" s="222"/>
      <c r="N1638" s="131">
        <v>4</v>
      </c>
      <c r="O1638" s="184">
        <f t="shared" si="177"/>
        <v>0.26666666666666666</v>
      </c>
      <c r="P1638" s="159">
        <f t="shared" si="178"/>
        <v>15</v>
      </c>
      <c r="Q1638" s="160">
        <f t="shared" si="179"/>
        <v>11</v>
      </c>
      <c r="R1638" s="160">
        <f t="shared" si="180"/>
        <v>4</v>
      </c>
      <c r="S1638" s="176">
        <f t="shared" si="181"/>
        <v>0.26666666666666666</v>
      </c>
      <c r="T1638" s="227"/>
    </row>
    <row r="1639" spans="1:20" x14ac:dyDescent="0.2">
      <c r="A1639" s="175" t="s">
        <v>426</v>
      </c>
      <c r="B1639" s="164" t="s">
        <v>40</v>
      </c>
      <c r="C1639" s="165" t="s">
        <v>41</v>
      </c>
      <c r="D1639" s="157"/>
      <c r="E1639" s="158"/>
      <c r="F1639" s="158"/>
      <c r="G1639" s="158"/>
      <c r="H1639" s="181" t="str">
        <f t="shared" si="175"/>
        <v/>
      </c>
      <c r="I1639" s="221">
        <v>11778</v>
      </c>
      <c r="J1639" s="131">
        <v>10250</v>
      </c>
      <c r="K1639" s="131">
        <v>2275</v>
      </c>
      <c r="L1639" s="167">
        <f t="shared" si="176"/>
        <v>0.22195121951219512</v>
      </c>
      <c r="M1639" s="222"/>
      <c r="N1639" s="131">
        <v>1347</v>
      </c>
      <c r="O1639" s="184">
        <f t="shared" si="177"/>
        <v>0.1161507286367164</v>
      </c>
      <c r="P1639" s="159">
        <f t="shared" si="178"/>
        <v>11778</v>
      </c>
      <c r="Q1639" s="160">
        <f t="shared" si="179"/>
        <v>10250</v>
      </c>
      <c r="R1639" s="160">
        <f t="shared" si="180"/>
        <v>1347</v>
      </c>
      <c r="S1639" s="176">
        <f t="shared" si="181"/>
        <v>0.1161507286367164</v>
      </c>
      <c r="T1639" s="227"/>
    </row>
    <row r="1640" spans="1:20" x14ac:dyDescent="0.2">
      <c r="A1640" s="175" t="s">
        <v>426</v>
      </c>
      <c r="B1640" s="164" t="s">
        <v>40</v>
      </c>
      <c r="C1640" s="165" t="s">
        <v>44</v>
      </c>
      <c r="D1640" s="157"/>
      <c r="E1640" s="158"/>
      <c r="F1640" s="158"/>
      <c r="G1640" s="158"/>
      <c r="H1640" s="181" t="str">
        <f t="shared" si="175"/>
        <v/>
      </c>
      <c r="I1640" s="221">
        <v>18005</v>
      </c>
      <c r="J1640" s="131">
        <v>16076</v>
      </c>
      <c r="K1640" s="131">
        <v>5087</v>
      </c>
      <c r="L1640" s="167">
        <f t="shared" si="176"/>
        <v>0.31643443642697189</v>
      </c>
      <c r="M1640" s="222"/>
      <c r="N1640" s="131">
        <v>1599</v>
      </c>
      <c r="O1640" s="184">
        <f t="shared" si="177"/>
        <v>9.0466760961810472E-2</v>
      </c>
      <c r="P1640" s="159">
        <f t="shared" si="178"/>
        <v>18005</v>
      </c>
      <c r="Q1640" s="160">
        <f t="shared" si="179"/>
        <v>16076</v>
      </c>
      <c r="R1640" s="160">
        <f t="shared" si="180"/>
        <v>1599</v>
      </c>
      <c r="S1640" s="176">
        <f t="shared" si="181"/>
        <v>9.0466760961810472E-2</v>
      </c>
      <c r="T1640" s="227"/>
    </row>
    <row r="1641" spans="1:20" x14ac:dyDescent="0.2">
      <c r="A1641" s="175" t="s">
        <v>426</v>
      </c>
      <c r="B1641" s="164" t="s">
        <v>45</v>
      </c>
      <c r="C1641" s="165" t="s">
        <v>46</v>
      </c>
      <c r="D1641" s="157"/>
      <c r="E1641" s="158"/>
      <c r="F1641" s="158"/>
      <c r="G1641" s="158"/>
      <c r="H1641" s="181" t="str">
        <f t="shared" si="175"/>
        <v/>
      </c>
      <c r="I1641" s="221">
        <v>1771</v>
      </c>
      <c r="J1641" s="131">
        <v>1201</v>
      </c>
      <c r="K1641" s="131">
        <v>193</v>
      </c>
      <c r="L1641" s="167">
        <f t="shared" si="176"/>
        <v>0.16069941715237301</v>
      </c>
      <c r="M1641" s="222">
        <v>1</v>
      </c>
      <c r="N1641" s="131">
        <v>555</v>
      </c>
      <c r="O1641" s="184">
        <f t="shared" si="177"/>
        <v>0.31587933978372223</v>
      </c>
      <c r="P1641" s="159">
        <f t="shared" si="178"/>
        <v>1771</v>
      </c>
      <c r="Q1641" s="160">
        <f t="shared" si="179"/>
        <v>1202</v>
      </c>
      <c r="R1641" s="160">
        <f t="shared" si="180"/>
        <v>555</v>
      </c>
      <c r="S1641" s="176">
        <f t="shared" si="181"/>
        <v>0.31587933978372223</v>
      </c>
      <c r="T1641" s="227"/>
    </row>
    <row r="1642" spans="1:20" x14ac:dyDescent="0.2">
      <c r="A1642" s="175" t="s">
        <v>426</v>
      </c>
      <c r="B1642" s="164" t="s">
        <v>53</v>
      </c>
      <c r="C1642" s="165" t="s">
        <v>54</v>
      </c>
      <c r="D1642" s="157"/>
      <c r="E1642" s="158"/>
      <c r="F1642" s="158"/>
      <c r="G1642" s="158"/>
      <c r="H1642" s="181" t="str">
        <f t="shared" si="175"/>
        <v/>
      </c>
      <c r="I1642" s="221">
        <v>1284</v>
      </c>
      <c r="J1642" s="131">
        <v>852</v>
      </c>
      <c r="K1642" s="131">
        <v>53</v>
      </c>
      <c r="L1642" s="167">
        <f t="shared" si="176"/>
        <v>6.2206572769953054E-2</v>
      </c>
      <c r="M1642" s="222"/>
      <c r="N1642" s="131">
        <v>432</v>
      </c>
      <c r="O1642" s="184">
        <f t="shared" si="177"/>
        <v>0.3364485981308411</v>
      </c>
      <c r="P1642" s="159">
        <f t="shared" si="178"/>
        <v>1284</v>
      </c>
      <c r="Q1642" s="160">
        <f t="shared" si="179"/>
        <v>852</v>
      </c>
      <c r="R1642" s="160">
        <f t="shared" si="180"/>
        <v>432</v>
      </c>
      <c r="S1642" s="176">
        <f t="shared" si="181"/>
        <v>0.3364485981308411</v>
      </c>
      <c r="T1642" s="227"/>
    </row>
    <row r="1643" spans="1:20" x14ac:dyDescent="0.2">
      <c r="A1643" s="175" t="s">
        <v>426</v>
      </c>
      <c r="B1643" s="164" t="s">
        <v>63</v>
      </c>
      <c r="C1643" s="165" t="s">
        <v>64</v>
      </c>
      <c r="D1643" s="157"/>
      <c r="E1643" s="158"/>
      <c r="F1643" s="158"/>
      <c r="G1643" s="158"/>
      <c r="H1643" s="181" t="str">
        <f t="shared" si="175"/>
        <v/>
      </c>
      <c r="I1643" s="221">
        <v>3510</v>
      </c>
      <c r="J1643" s="131">
        <v>2205</v>
      </c>
      <c r="K1643" s="131">
        <v>735</v>
      </c>
      <c r="L1643" s="167">
        <f t="shared" si="176"/>
        <v>0.33333333333333331</v>
      </c>
      <c r="M1643" s="222">
        <v>1</v>
      </c>
      <c r="N1643" s="131">
        <v>1327</v>
      </c>
      <c r="O1643" s="184">
        <f t="shared" si="177"/>
        <v>0.37560147183696574</v>
      </c>
      <c r="P1643" s="159">
        <f t="shared" si="178"/>
        <v>3510</v>
      </c>
      <c r="Q1643" s="160">
        <f t="shared" si="179"/>
        <v>2206</v>
      </c>
      <c r="R1643" s="160">
        <f t="shared" si="180"/>
        <v>1327</v>
      </c>
      <c r="S1643" s="176">
        <f t="shared" si="181"/>
        <v>0.37560147183696574</v>
      </c>
      <c r="T1643" s="227"/>
    </row>
    <row r="1644" spans="1:20" x14ac:dyDescent="0.2">
      <c r="A1644" s="175" t="s">
        <v>426</v>
      </c>
      <c r="B1644" s="164" t="s">
        <v>67</v>
      </c>
      <c r="C1644" s="165" t="s">
        <v>68</v>
      </c>
      <c r="D1644" s="157"/>
      <c r="E1644" s="158"/>
      <c r="F1644" s="158"/>
      <c r="G1644" s="158"/>
      <c r="H1644" s="181" t="str">
        <f t="shared" si="175"/>
        <v/>
      </c>
      <c r="I1644" s="221">
        <v>1</v>
      </c>
      <c r="J1644" s="131">
        <v>1</v>
      </c>
      <c r="K1644" s="131"/>
      <c r="L1644" s="167">
        <f t="shared" si="176"/>
        <v>0</v>
      </c>
      <c r="M1644" s="222"/>
      <c r="N1644" s="131"/>
      <c r="O1644" s="184">
        <f t="shared" si="177"/>
        <v>0</v>
      </c>
      <c r="P1644" s="159">
        <f t="shared" si="178"/>
        <v>1</v>
      </c>
      <c r="Q1644" s="160">
        <f t="shared" si="179"/>
        <v>1</v>
      </c>
      <c r="R1644" s="160" t="str">
        <f t="shared" si="180"/>
        <v/>
      </c>
      <c r="S1644" s="176" t="str">
        <f t="shared" si="181"/>
        <v/>
      </c>
      <c r="T1644" s="227"/>
    </row>
    <row r="1645" spans="1:20" x14ac:dyDescent="0.2">
      <c r="A1645" s="175" t="s">
        <v>426</v>
      </c>
      <c r="B1645" s="164" t="s">
        <v>72</v>
      </c>
      <c r="C1645" s="165" t="s">
        <v>244</v>
      </c>
      <c r="D1645" s="157"/>
      <c r="E1645" s="158"/>
      <c r="F1645" s="158"/>
      <c r="G1645" s="158"/>
      <c r="H1645" s="181" t="str">
        <f t="shared" si="175"/>
        <v/>
      </c>
      <c r="I1645" s="221">
        <v>3</v>
      </c>
      <c r="J1645" s="131">
        <v>1</v>
      </c>
      <c r="K1645" s="131"/>
      <c r="L1645" s="167">
        <f t="shared" si="176"/>
        <v>0</v>
      </c>
      <c r="M1645" s="222">
        <v>1</v>
      </c>
      <c r="N1645" s="131">
        <v>1</v>
      </c>
      <c r="O1645" s="184">
        <f t="shared" si="177"/>
        <v>0.33333333333333331</v>
      </c>
      <c r="P1645" s="159">
        <f t="shared" si="178"/>
        <v>3</v>
      </c>
      <c r="Q1645" s="160">
        <f t="shared" si="179"/>
        <v>2</v>
      </c>
      <c r="R1645" s="160">
        <f t="shared" si="180"/>
        <v>1</v>
      </c>
      <c r="S1645" s="176">
        <f t="shared" si="181"/>
        <v>0.33333333333333331</v>
      </c>
      <c r="T1645" s="227"/>
    </row>
    <row r="1646" spans="1:20" x14ac:dyDescent="0.2">
      <c r="A1646" s="175" t="s">
        <v>426</v>
      </c>
      <c r="B1646" s="164" t="s">
        <v>76</v>
      </c>
      <c r="C1646" s="165" t="s">
        <v>77</v>
      </c>
      <c r="D1646" s="157"/>
      <c r="E1646" s="158"/>
      <c r="F1646" s="158"/>
      <c r="G1646" s="158"/>
      <c r="H1646" s="181" t="str">
        <f t="shared" si="175"/>
        <v/>
      </c>
      <c r="I1646" s="221">
        <v>12</v>
      </c>
      <c r="J1646" s="131">
        <v>5</v>
      </c>
      <c r="K1646" s="131">
        <v>4</v>
      </c>
      <c r="L1646" s="167">
        <f t="shared" si="176"/>
        <v>0.8</v>
      </c>
      <c r="M1646" s="222"/>
      <c r="N1646" s="131">
        <v>6</v>
      </c>
      <c r="O1646" s="184">
        <f t="shared" si="177"/>
        <v>0.54545454545454541</v>
      </c>
      <c r="P1646" s="159">
        <f t="shared" si="178"/>
        <v>12</v>
      </c>
      <c r="Q1646" s="160">
        <f t="shared" si="179"/>
        <v>5</v>
      </c>
      <c r="R1646" s="160">
        <f t="shared" si="180"/>
        <v>6</v>
      </c>
      <c r="S1646" s="176">
        <f t="shared" si="181"/>
        <v>0.54545454545454541</v>
      </c>
      <c r="T1646" s="227"/>
    </row>
    <row r="1647" spans="1:20" x14ac:dyDescent="0.2">
      <c r="A1647" s="175" t="s">
        <v>426</v>
      </c>
      <c r="B1647" s="164" t="s">
        <v>81</v>
      </c>
      <c r="C1647" s="165" t="s">
        <v>82</v>
      </c>
      <c r="D1647" s="157"/>
      <c r="E1647" s="158"/>
      <c r="F1647" s="158"/>
      <c r="G1647" s="158"/>
      <c r="H1647" s="181" t="str">
        <f t="shared" si="175"/>
        <v/>
      </c>
      <c r="I1647" s="221">
        <v>10</v>
      </c>
      <c r="J1647" s="131">
        <v>3</v>
      </c>
      <c r="K1647" s="131"/>
      <c r="L1647" s="167">
        <f t="shared" si="176"/>
        <v>0</v>
      </c>
      <c r="M1647" s="222"/>
      <c r="N1647" s="131">
        <v>6</v>
      </c>
      <c r="O1647" s="184">
        <f t="shared" si="177"/>
        <v>0.66666666666666663</v>
      </c>
      <c r="P1647" s="159">
        <f t="shared" si="178"/>
        <v>10</v>
      </c>
      <c r="Q1647" s="160">
        <f t="shared" si="179"/>
        <v>3</v>
      </c>
      <c r="R1647" s="160">
        <f t="shared" si="180"/>
        <v>6</v>
      </c>
      <c r="S1647" s="176">
        <f t="shared" si="181"/>
        <v>0.66666666666666663</v>
      </c>
      <c r="T1647" s="227"/>
    </row>
    <row r="1648" spans="1:20" x14ac:dyDescent="0.2">
      <c r="A1648" s="175" t="s">
        <v>426</v>
      </c>
      <c r="B1648" s="164" t="s">
        <v>83</v>
      </c>
      <c r="C1648" s="165" t="s">
        <v>278</v>
      </c>
      <c r="D1648" s="157"/>
      <c r="E1648" s="158"/>
      <c r="F1648" s="158"/>
      <c r="G1648" s="158"/>
      <c r="H1648" s="181" t="str">
        <f t="shared" si="175"/>
        <v/>
      </c>
      <c r="I1648" s="221">
        <v>18</v>
      </c>
      <c r="J1648" s="131">
        <v>18</v>
      </c>
      <c r="K1648" s="131">
        <v>1</v>
      </c>
      <c r="L1648" s="167">
        <f t="shared" si="176"/>
        <v>5.5555555555555552E-2</v>
      </c>
      <c r="M1648" s="222"/>
      <c r="N1648" s="131">
        <v>0</v>
      </c>
      <c r="O1648" s="184">
        <f t="shared" si="177"/>
        <v>0</v>
      </c>
      <c r="P1648" s="159">
        <f t="shared" si="178"/>
        <v>18</v>
      </c>
      <c r="Q1648" s="160">
        <f t="shared" si="179"/>
        <v>18</v>
      </c>
      <c r="R1648" s="160" t="str">
        <f t="shared" si="180"/>
        <v/>
      </c>
      <c r="S1648" s="176" t="str">
        <f t="shared" si="181"/>
        <v/>
      </c>
      <c r="T1648" s="227"/>
    </row>
    <row r="1649" spans="1:20" x14ac:dyDescent="0.2">
      <c r="A1649" s="175" t="s">
        <v>426</v>
      </c>
      <c r="B1649" s="164" t="s">
        <v>90</v>
      </c>
      <c r="C1649" s="165" t="s">
        <v>91</v>
      </c>
      <c r="D1649" s="157"/>
      <c r="E1649" s="158"/>
      <c r="F1649" s="158"/>
      <c r="G1649" s="158"/>
      <c r="H1649" s="181" t="str">
        <f t="shared" si="175"/>
        <v/>
      </c>
      <c r="I1649" s="221">
        <v>34621</v>
      </c>
      <c r="J1649" s="131">
        <v>28354</v>
      </c>
      <c r="K1649" s="131">
        <v>5844</v>
      </c>
      <c r="L1649" s="167">
        <f t="shared" si="176"/>
        <v>0.20610848557522748</v>
      </c>
      <c r="M1649" s="222">
        <v>2</v>
      </c>
      <c r="N1649" s="131">
        <v>6159</v>
      </c>
      <c r="O1649" s="184">
        <f t="shared" si="177"/>
        <v>0.17844415471534117</v>
      </c>
      <c r="P1649" s="159">
        <f t="shared" si="178"/>
        <v>34621</v>
      </c>
      <c r="Q1649" s="160">
        <f t="shared" si="179"/>
        <v>28356</v>
      </c>
      <c r="R1649" s="160">
        <f t="shared" si="180"/>
        <v>6159</v>
      </c>
      <c r="S1649" s="176">
        <f t="shared" si="181"/>
        <v>0.17844415471534117</v>
      </c>
      <c r="T1649" s="227"/>
    </row>
    <row r="1650" spans="1:20" x14ac:dyDescent="0.2">
      <c r="A1650" s="175" t="s">
        <v>426</v>
      </c>
      <c r="B1650" s="164" t="s">
        <v>521</v>
      </c>
      <c r="C1650" s="165" t="s">
        <v>98</v>
      </c>
      <c r="D1650" s="157"/>
      <c r="E1650" s="158"/>
      <c r="F1650" s="158"/>
      <c r="G1650" s="158"/>
      <c r="H1650" s="181" t="str">
        <f t="shared" si="175"/>
        <v/>
      </c>
      <c r="I1650" s="221">
        <v>5418</v>
      </c>
      <c r="J1650" s="131">
        <v>722</v>
      </c>
      <c r="K1650" s="131">
        <v>91</v>
      </c>
      <c r="L1650" s="167">
        <f t="shared" si="176"/>
        <v>0.12603878116343489</v>
      </c>
      <c r="M1650" s="222">
        <v>17</v>
      </c>
      <c r="N1650" s="131">
        <v>4153</v>
      </c>
      <c r="O1650" s="184">
        <f t="shared" si="177"/>
        <v>0.84893704006541293</v>
      </c>
      <c r="P1650" s="159">
        <f t="shared" si="178"/>
        <v>5418</v>
      </c>
      <c r="Q1650" s="160">
        <f t="shared" si="179"/>
        <v>739</v>
      </c>
      <c r="R1650" s="160">
        <f t="shared" si="180"/>
        <v>4153</v>
      </c>
      <c r="S1650" s="176">
        <f t="shared" si="181"/>
        <v>0.84893704006541293</v>
      </c>
      <c r="T1650" s="227"/>
    </row>
    <row r="1651" spans="1:20" x14ac:dyDescent="0.2">
      <c r="A1651" s="175" t="s">
        <v>426</v>
      </c>
      <c r="B1651" s="164" t="s">
        <v>99</v>
      </c>
      <c r="C1651" s="165" t="s">
        <v>486</v>
      </c>
      <c r="D1651" s="157"/>
      <c r="E1651" s="158"/>
      <c r="F1651" s="158"/>
      <c r="G1651" s="158"/>
      <c r="H1651" s="181" t="str">
        <f t="shared" si="175"/>
        <v/>
      </c>
      <c r="I1651" s="221">
        <v>55</v>
      </c>
      <c r="J1651" s="131">
        <v>53</v>
      </c>
      <c r="K1651" s="131">
        <v>9</v>
      </c>
      <c r="L1651" s="167">
        <f t="shared" si="176"/>
        <v>0.16981132075471697</v>
      </c>
      <c r="M1651" s="222">
        <v>1</v>
      </c>
      <c r="N1651" s="131"/>
      <c r="O1651" s="184">
        <f t="shared" si="177"/>
        <v>0</v>
      </c>
      <c r="P1651" s="159">
        <f t="shared" si="178"/>
        <v>55</v>
      </c>
      <c r="Q1651" s="160">
        <f t="shared" si="179"/>
        <v>54</v>
      </c>
      <c r="R1651" s="160" t="str">
        <f t="shared" si="180"/>
        <v/>
      </c>
      <c r="S1651" s="176" t="str">
        <f t="shared" si="181"/>
        <v/>
      </c>
      <c r="T1651" s="227"/>
    </row>
    <row r="1652" spans="1:20" x14ac:dyDescent="0.2">
      <c r="A1652" s="175" t="s">
        <v>426</v>
      </c>
      <c r="B1652" s="164" t="s">
        <v>103</v>
      </c>
      <c r="C1652" s="165" t="s">
        <v>283</v>
      </c>
      <c r="D1652" s="157"/>
      <c r="E1652" s="158"/>
      <c r="F1652" s="158"/>
      <c r="G1652" s="158"/>
      <c r="H1652" s="181" t="str">
        <f t="shared" si="175"/>
        <v/>
      </c>
      <c r="I1652" s="221">
        <v>405</v>
      </c>
      <c r="J1652" s="131">
        <v>208</v>
      </c>
      <c r="K1652" s="131">
        <v>30</v>
      </c>
      <c r="L1652" s="167">
        <f t="shared" si="176"/>
        <v>0.14423076923076922</v>
      </c>
      <c r="M1652" s="222">
        <v>3</v>
      </c>
      <c r="N1652" s="131">
        <v>197</v>
      </c>
      <c r="O1652" s="184">
        <f t="shared" si="177"/>
        <v>0.48284313725490197</v>
      </c>
      <c r="P1652" s="159">
        <f t="shared" si="178"/>
        <v>405</v>
      </c>
      <c r="Q1652" s="160">
        <f t="shared" si="179"/>
        <v>211</v>
      </c>
      <c r="R1652" s="160">
        <f t="shared" si="180"/>
        <v>197</v>
      </c>
      <c r="S1652" s="176">
        <f t="shared" si="181"/>
        <v>0.48284313725490197</v>
      </c>
      <c r="T1652" s="227"/>
    </row>
    <row r="1653" spans="1:20" x14ac:dyDescent="0.2">
      <c r="A1653" s="175" t="s">
        <v>426</v>
      </c>
      <c r="B1653" s="164" t="s">
        <v>103</v>
      </c>
      <c r="C1653" s="165" t="s">
        <v>104</v>
      </c>
      <c r="D1653" s="157"/>
      <c r="E1653" s="158"/>
      <c r="F1653" s="158"/>
      <c r="G1653" s="158"/>
      <c r="H1653" s="181" t="str">
        <f t="shared" si="175"/>
        <v/>
      </c>
      <c r="I1653" s="221">
        <v>41</v>
      </c>
      <c r="J1653" s="131">
        <v>35</v>
      </c>
      <c r="K1653" s="131">
        <v>3</v>
      </c>
      <c r="L1653" s="167">
        <f t="shared" si="176"/>
        <v>8.5714285714285715E-2</v>
      </c>
      <c r="M1653" s="222">
        <v>1</v>
      </c>
      <c r="N1653" s="131">
        <v>4</v>
      </c>
      <c r="O1653" s="184">
        <f t="shared" si="177"/>
        <v>0.1</v>
      </c>
      <c r="P1653" s="159">
        <f t="shared" si="178"/>
        <v>41</v>
      </c>
      <c r="Q1653" s="160">
        <f t="shared" si="179"/>
        <v>36</v>
      </c>
      <c r="R1653" s="160">
        <f t="shared" si="180"/>
        <v>4</v>
      </c>
      <c r="S1653" s="176">
        <f t="shared" si="181"/>
        <v>0.1</v>
      </c>
      <c r="T1653" s="227"/>
    </row>
    <row r="1654" spans="1:20" x14ac:dyDescent="0.2">
      <c r="A1654" s="175" t="s">
        <v>426</v>
      </c>
      <c r="B1654" s="164" t="s">
        <v>105</v>
      </c>
      <c r="C1654" s="165" t="s">
        <v>284</v>
      </c>
      <c r="D1654" s="157"/>
      <c r="E1654" s="158"/>
      <c r="F1654" s="158"/>
      <c r="G1654" s="158"/>
      <c r="H1654" s="181" t="str">
        <f t="shared" si="175"/>
        <v/>
      </c>
      <c r="I1654" s="221">
        <v>21</v>
      </c>
      <c r="J1654" s="131">
        <v>14</v>
      </c>
      <c r="K1654" s="131">
        <v>2</v>
      </c>
      <c r="L1654" s="167">
        <f t="shared" si="176"/>
        <v>0.14285714285714285</v>
      </c>
      <c r="M1654" s="222"/>
      <c r="N1654" s="131">
        <v>6</v>
      </c>
      <c r="O1654" s="184">
        <f t="shared" si="177"/>
        <v>0.3</v>
      </c>
      <c r="P1654" s="159">
        <f t="shared" si="178"/>
        <v>21</v>
      </c>
      <c r="Q1654" s="160">
        <f t="shared" si="179"/>
        <v>14</v>
      </c>
      <c r="R1654" s="160">
        <f t="shared" si="180"/>
        <v>6</v>
      </c>
      <c r="S1654" s="176">
        <f t="shared" si="181"/>
        <v>0.3</v>
      </c>
      <c r="T1654" s="227"/>
    </row>
    <row r="1655" spans="1:20" x14ac:dyDescent="0.2">
      <c r="A1655" s="175" t="s">
        <v>426</v>
      </c>
      <c r="B1655" s="164" t="s">
        <v>108</v>
      </c>
      <c r="C1655" s="165" t="s">
        <v>109</v>
      </c>
      <c r="D1655" s="157"/>
      <c r="E1655" s="158"/>
      <c r="F1655" s="158"/>
      <c r="G1655" s="158"/>
      <c r="H1655" s="181" t="str">
        <f t="shared" si="175"/>
        <v/>
      </c>
      <c r="I1655" s="221">
        <v>304</v>
      </c>
      <c r="J1655" s="131">
        <v>254</v>
      </c>
      <c r="K1655" s="131">
        <v>28</v>
      </c>
      <c r="L1655" s="167">
        <f t="shared" si="176"/>
        <v>0.11023622047244094</v>
      </c>
      <c r="M1655" s="222"/>
      <c r="N1655" s="131">
        <v>17</v>
      </c>
      <c r="O1655" s="184">
        <f t="shared" si="177"/>
        <v>6.273062730627306E-2</v>
      </c>
      <c r="P1655" s="159">
        <f t="shared" si="178"/>
        <v>304</v>
      </c>
      <c r="Q1655" s="160">
        <f t="shared" si="179"/>
        <v>254</v>
      </c>
      <c r="R1655" s="160">
        <f t="shared" si="180"/>
        <v>17</v>
      </c>
      <c r="S1655" s="176">
        <f t="shared" si="181"/>
        <v>6.273062730627306E-2</v>
      </c>
      <c r="T1655" s="227"/>
    </row>
    <row r="1656" spans="1:20" x14ac:dyDescent="0.2">
      <c r="A1656" s="175" t="s">
        <v>426</v>
      </c>
      <c r="B1656" s="164" t="s">
        <v>110</v>
      </c>
      <c r="C1656" s="165" t="s">
        <v>111</v>
      </c>
      <c r="D1656" s="157"/>
      <c r="E1656" s="158"/>
      <c r="F1656" s="158"/>
      <c r="G1656" s="158"/>
      <c r="H1656" s="181" t="str">
        <f t="shared" si="175"/>
        <v/>
      </c>
      <c r="I1656" s="221">
        <v>1139</v>
      </c>
      <c r="J1656" s="131">
        <v>810</v>
      </c>
      <c r="K1656" s="131">
        <v>146</v>
      </c>
      <c r="L1656" s="167">
        <f t="shared" si="176"/>
        <v>0.18024691358024691</v>
      </c>
      <c r="M1656" s="222">
        <v>7</v>
      </c>
      <c r="N1656" s="131">
        <v>313</v>
      </c>
      <c r="O1656" s="184">
        <f t="shared" si="177"/>
        <v>0.27699115044247785</v>
      </c>
      <c r="P1656" s="159">
        <f t="shared" si="178"/>
        <v>1139</v>
      </c>
      <c r="Q1656" s="160">
        <f t="shared" si="179"/>
        <v>817</v>
      </c>
      <c r="R1656" s="160">
        <f t="shared" si="180"/>
        <v>313</v>
      </c>
      <c r="S1656" s="176">
        <f t="shared" si="181"/>
        <v>0.27699115044247785</v>
      </c>
      <c r="T1656" s="227"/>
    </row>
    <row r="1657" spans="1:20" x14ac:dyDescent="0.2">
      <c r="A1657" s="175" t="s">
        <v>426</v>
      </c>
      <c r="B1657" s="164" t="s">
        <v>114</v>
      </c>
      <c r="C1657" s="165" t="s">
        <v>115</v>
      </c>
      <c r="D1657" s="157"/>
      <c r="E1657" s="158"/>
      <c r="F1657" s="158"/>
      <c r="G1657" s="158"/>
      <c r="H1657" s="181" t="str">
        <f t="shared" si="175"/>
        <v/>
      </c>
      <c r="I1657" s="221">
        <v>13374</v>
      </c>
      <c r="J1657" s="131">
        <v>8957</v>
      </c>
      <c r="K1657" s="131">
        <v>2737</v>
      </c>
      <c r="L1657" s="167">
        <f t="shared" si="176"/>
        <v>0.30557106173942167</v>
      </c>
      <c r="M1657" s="222">
        <v>22</v>
      </c>
      <c r="N1657" s="131">
        <v>4270</v>
      </c>
      <c r="O1657" s="184">
        <f t="shared" si="177"/>
        <v>0.32228847460185672</v>
      </c>
      <c r="P1657" s="159">
        <f t="shared" si="178"/>
        <v>13374</v>
      </c>
      <c r="Q1657" s="160">
        <f t="shared" si="179"/>
        <v>8979</v>
      </c>
      <c r="R1657" s="160">
        <f t="shared" si="180"/>
        <v>4270</v>
      </c>
      <c r="S1657" s="176">
        <f t="shared" si="181"/>
        <v>0.32228847460185672</v>
      </c>
      <c r="T1657" s="227"/>
    </row>
    <row r="1658" spans="1:20" x14ac:dyDescent="0.2">
      <c r="A1658" s="175" t="s">
        <v>426</v>
      </c>
      <c r="B1658" s="164" t="s">
        <v>120</v>
      </c>
      <c r="C1658" s="165" t="s">
        <v>121</v>
      </c>
      <c r="D1658" s="157"/>
      <c r="E1658" s="158"/>
      <c r="F1658" s="158"/>
      <c r="G1658" s="158"/>
      <c r="H1658" s="181" t="str">
        <f t="shared" si="175"/>
        <v/>
      </c>
      <c r="I1658" s="221">
        <v>1539</v>
      </c>
      <c r="J1658" s="131">
        <v>473</v>
      </c>
      <c r="K1658" s="131">
        <v>81</v>
      </c>
      <c r="L1658" s="167">
        <f t="shared" si="176"/>
        <v>0.17124735729386892</v>
      </c>
      <c r="M1658" s="222">
        <v>40</v>
      </c>
      <c r="N1658" s="131">
        <v>1019</v>
      </c>
      <c r="O1658" s="184">
        <f t="shared" si="177"/>
        <v>0.66514360313315923</v>
      </c>
      <c r="P1658" s="159">
        <f t="shared" si="178"/>
        <v>1539</v>
      </c>
      <c r="Q1658" s="160">
        <f t="shared" si="179"/>
        <v>513</v>
      </c>
      <c r="R1658" s="160">
        <f t="shared" si="180"/>
        <v>1019</v>
      </c>
      <c r="S1658" s="176">
        <f t="shared" si="181"/>
        <v>0.66514360313315923</v>
      </c>
      <c r="T1658" s="227"/>
    </row>
    <row r="1659" spans="1:20" x14ac:dyDescent="0.2">
      <c r="A1659" s="175" t="s">
        <v>426</v>
      </c>
      <c r="B1659" s="164" t="s">
        <v>498</v>
      </c>
      <c r="C1659" s="165" t="s">
        <v>499</v>
      </c>
      <c r="D1659" s="157"/>
      <c r="E1659" s="158"/>
      <c r="F1659" s="158"/>
      <c r="G1659" s="158"/>
      <c r="H1659" s="181" t="str">
        <f t="shared" si="175"/>
        <v/>
      </c>
      <c r="I1659" s="221">
        <v>121</v>
      </c>
      <c r="J1659" s="131">
        <v>120</v>
      </c>
      <c r="K1659" s="131">
        <v>17</v>
      </c>
      <c r="L1659" s="167">
        <f t="shared" si="176"/>
        <v>0.14166666666666666</v>
      </c>
      <c r="M1659" s="222"/>
      <c r="N1659" s="131"/>
      <c r="O1659" s="184">
        <f t="shared" si="177"/>
        <v>0</v>
      </c>
      <c r="P1659" s="159">
        <f t="shared" si="178"/>
        <v>121</v>
      </c>
      <c r="Q1659" s="160">
        <f t="shared" si="179"/>
        <v>120</v>
      </c>
      <c r="R1659" s="160" t="str">
        <f t="shared" si="180"/>
        <v/>
      </c>
      <c r="S1659" s="176" t="str">
        <f t="shared" si="181"/>
        <v/>
      </c>
      <c r="T1659" s="227"/>
    </row>
    <row r="1660" spans="1:20" x14ac:dyDescent="0.2">
      <c r="A1660" s="175" t="s">
        <v>426</v>
      </c>
      <c r="B1660" s="164" t="s">
        <v>131</v>
      </c>
      <c r="C1660" s="165" t="s">
        <v>132</v>
      </c>
      <c r="D1660" s="157"/>
      <c r="E1660" s="158"/>
      <c r="F1660" s="158"/>
      <c r="G1660" s="158"/>
      <c r="H1660" s="181" t="str">
        <f t="shared" ref="H1660:H1723" si="182">IF((E1660+G1660)&lt;&gt;0,G1660/(E1660+G1660),"")</f>
        <v/>
      </c>
      <c r="I1660" s="221">
        <v>2823</v>
      </c>
      <c r="J1660" s="131">
        <v>1958</v>
      </c>
      <c r="K1660" s="131">
        <v>321</v>
      </c>
      <c r="L1660" s="167">
        <f t="shared" ref="L1660:L1723" si="183">IF(J1660&lt;&gt;0,K1660/J1660,"")</f>
        <v>0.16394279877425944</v>
      </c>
      <c r="M1660" s="222"/>
      <c r="N1660" s="131">
        <v>887</v>
      </c>
      <c r="O1660" s="184">
        <f t="shared" ref="O1660:O1723" si="184">IF((J1660+M1660+N1660)&lt;&gt;0,N1660/(J1660+M1660+N1660),"")</f>
        <v>0.31177504393673111</v>
      </c>
      <c r="P1660" s="159">
        <f t="shared" ref="P1660:P1723" si="185">IF(SUM(D1660,I1660)&gt;0,SUM(D1660,I1660),"")</f>
        <v>2823</v>
      </c>
      <c r="Q1660" s="160">
        <f t="shared" ref="Q1660:Q1723" si="186">IF(SUM(E1660,J1660, M1660)&gt;0,SUM(E1660,J1660, M1660),"")</f>
        <v>1958</v>
      </c>
      <c r="R1660" s="160">
        <f t="shared" ref="R1660:R1723" si="187">IF(SUM(G1660,N1660)&gt;0,SUM(G1660,N1660),"")</f>
        <v>887</v>
      </c>
      <c r="S1660" s="176">
        <f t="shared" ref="S1660:S1723" si="188">IFERROR(IF((Q1660+R1660)&lt;&gt;0,R1660/(Q1660+R1660),""),"")</f>
        <v>0.31177504393673111</v>
      </c>
      <c r="T1660" s="227"/>
    </row>
    <row r="1661" spans="1:20" x14ac:dyDescent="0.2">
      <c r="A1661" s="175" t="s">
        <v>426</v>
      </c>
      <c r="B1661" s="164" t="s">
        <v>145</v>
      </c>
      <c r="C1661" s="165" t="s">
        <v>146</v>
      </c>
      <c r="D1661" s="157"/>
      <c r="E1661" s="158"/>
      <c r="F1661" s="158"/>
      <c r="G1661" s="158"/>
      <c r="H1661" s="181" t="str">
        <f t="shared" si="182"/>
        <v/>
      </c>
      <c r="I1661" s="221">
        <v>2</v>
      </c>
      <c r="J1661" s="131">
        <v>1</v>
      </c>
      <c r="K1661" s="131"/>
      <c r="L1661" s="167">
        <f t="shared" si="183"/>
        <v>0</v>
      </c>
      <c r="M1661" s="222"/>
      <c r="N1661" s="131"/>
      <c r="O1661" s="184">
        <f t="shared" si="184"/>
        <v>0</v>
      </c>
      <c r="P1661" s="159">
        <f t="shared" si="185"/>
        <v>2</v>
      </c>
      <c r="Q1661" s="160">
        <f t="shared" si="186"/>
        <v>1</v>
      </c>
      <c r="R1661" s="160" t="str">
        <f t="shared" si="187"/>
        <v/>
      </c>
      <c r="S1661" s="176" t="str">
        <f t="shared" si="188"/>
        <v/>
      </c>
      <c r="T1661" s="227"/>
    </row>
    <row r="1662" spans="1:20" x14ac:dyDescent="0.2">
      <c r="A1662" s="175" t="s">
        <v>426</v>
      </c>
      <c r="B1662" s="164" t="s">
        <v>537</v>
      </c>
      <c r="C1662" s="165" t="s">
        <v>71</v>
      </c>
      <c r="D1662" s="157"/>
      <c r="E1662" s="158"/>
      <c r="F1662" s="158"/>
      <c r="G1662" s="158"/>
      <c r="H1662" s="181" t="str">
        <f t="shared" si="182"/>
        <v/>
      </c>
      <c r="I1662" s="221">
        <v>5403</v>
      </c>
      <c r="J1662" s="131">
        <v>21</v>
      </c>
      <c r="K1662" s="131">
        <v>15</v>
      </c>
      <c r="L1662" s="167">
        <f t="shared" si="183"/>
        <v>0.7142857142857143</v>
      </c>
      <c r="M1662" s="222">
        <v>4627</v>
      </c>
      <c r="N1662" s="131">
        <v>802</v>
      </c>
      <c r="O1662" s="184">
        <f t="shared" si="184"/>
        <v>0.1471559633027523</v>
      </c>
      <c r="P1662" s="159">
        <f t="shared" si="185"/>
        <v>5403</v>
      </c>
      <c r="Q1662" s="160">
        <f t="shared" si="186"/>
        <v>4648</v>
      </c>
      <c r="R1662" s="160">
        <f t="shared" si="187"/>
        <v>802</v>
      </c>
      <c r="S1662" s="176">
        <f t="shared" si="188"/>
        <v>0.1471559633027523</v>
      </c>
      <c r="T1662" s="227"/>
    </row>
    <row r="1663" spans="1:20" x14ac:dyDescent="0.2">
      <c r="A1663" s="175" t="s">
        <v>426</v>
      </c>
      <c r="B1663" s="164" t="s">
        <v>151</v>
      </c>
      <c r="C1663" s="165" t="s">
        <v>152</v>
      </c>
      <c r="D1663" s="157"/>
      <c r="E1663" s="158"/>
      <c r="F1663" s="158"/>
      <c r="G1663" s="158"/>
      <c r="H1663" s="181" t="str">
        <f t="shared" si="182"/>
        <v/>
      </c>
      <c r="I1663" s="221">
        <v>472</v>
      </c>
      <c r="J1663" s="131">
        <v>223</v>
      </c>
      <c r="K1663" s="131">
        <v>67</v>
      </c>
      <c r="L1663" s="167">
        <f t="shared" si="183"/>
        <v>0.30044843049327352</v>
      </c>
      <c r="M1663" s="222">
        <v>3</v>
      </c>
      <c r="N1663" s="131">
        <v>328</v>
      </c>
      <c r="O1663" s="184">
        <f t="shared" si="184"/>
        <v>0.59205776173285196</v>
      </c>
      <c r="P1663" s="159">
        <f t="shared" si="185"/>
        <v>472</v>
      </c>
      <c r="Q1663" s="160">
        <f t="shared" si="186"/>
        <v>226</v>
      </c>
      <c r="R1663" s="160">
        <f t="shared" si="187"/>
        <v>328</v>
      </c>
      <c r="S1663" s="176">
        <f t="shared" si="188"/>
        <v>0.59205776173285196</v>
      </c>
      <c r="T1663" s="227"/>
    </row>
    <row r="1664" spans="1:20" x14ac:dyDescent="0.2">
      <c r="A1664" s="175" t="s">
        <v>426</v>
      </c>
      <c r="B1664" s="164" t="s">
        <v>164</v>
      </c>
      <c r="C1664" s="165" t="s">
        <v>165</v>
      </c>
      <c r="D1664" s="157"/>
      <c r="E1664" s="158"/>
      <c r="F1664" s="158"/>
      <c r="G1664" s="158"/>
      <c r="H1664" s="181" t="str">
        <f t="shared" si="182"/>
        <v/>
      </c>
      <c r="I1664" s="221">
        <v>96</v>
      </c>
      <c r="J1664" s="131">
        <v>74</v>
      </c>
      <c r="K1664" s="131">
        <v>10</v>
      </c>
      <c r="L1664" s="167">
        <f t="shared" si="183"/>
        <v>0.13513513513513514</v>
      </c>
      <c r="M1664" s="222"/>
      <c r="N1664" s="131">
        <v>16</v>
      </c>
      <c r="O1664" s="184">
        <f t="shared" si="184"/>
        <v>0.17777777777777778</v>
      </c>
      <c r="P1664" s="159">
        <f t="shared" si="185"/>
        <v>96</v>
      </c>
      <c r="Q1664" s="160">
        <f t="shared" si="186"/>
        <v>74</v>
      </c>
      <c r="R1664" s="160">
        <f t="shared" si="187"/>
        <v>16</v>
      </c>
      <c r="S1664" s="176">
        <f t="shared" si="188"/>
        <v>0.17777777777777778</v>
      </c>
      <c r="T1664" s="227"/>
    </row>
    <row r="1665" spans="1:20" ht="29" x14ac:dyDescent="0.2">
      <c r="A1665" s="175" t="s">
        <v>426</v>
      </c>
      <c r="B1665" s="164" t="s">
        <v>166</v>
      </c>
      <c r="C1665" s="165" t="s">
        <v>168</v>
      </c>
      <c r="D1665" s="157"/>
      <c r="E1665" s="158"/>
      <c r="F1665" s="158"/>
      <c r="G1665" s="158"/>
      <c r="H1665" s="181" t="str">
        <f t="shared" si="182"/>
        <v/>
      </c>
      <c r="I1665" s="221">
        <v>3074</v>
      </c>
      <c r="J1665" s="131">
        <v>2029</v>
      </c>
      <c r="K1665" s="131">
        <v>737</v>
      </c>
      <c r="L1665" s="167">
        <f t="shared" si="183"/>
        <v>0.36323311976343026</v>
      </c>
      <c r="M1665" s="222">
        <v>264</v>
      </c>
      <c r="N1665" s="131">
        <v>910</v>
      </c>
      <c r="O1665" s="184">
        <f t="shared" si="184"/>
        <v>0.28410864814236653</v>
      </c>
      <c r="P1665" s="159">
        <f t="shared" si="185"/>
        <v>3074</v>
      </c>
      <c r="Q1665" s="160">
        <f t="shared" si="186"/>
        <v>2293</v>
      </c>
      <c r="R1665" s="160">
        <f t="shared" si="187"/>
        <v>910</v>
      </c>
      <c r="S1665" s="176">
        <f t="shared" si="188"/>
        <v>0.28410864814236653</v>
      </c>
      <c r="T1665" s="227"/>
    </row>
    <row r="1666" spans="1:20" x14ac:dyDescent="0.2">
      <c r="A1666" s="175" t="s">
        <v>426</v>
      </c>
      <c r="B1666" s="164" t="s">
        <v>172</v>
      </c>
      <c r="C1666" s="165" t="s">
        <v>173</v>
      </c>
      <c r="D1666" s="157"/>
      <c r="E1666" s="158"/>
      <c r="F1666" s="158"/>
      <c r="G1666" s="158"/>
      <c r="H1666" s="181" t="str">
        <f t="shared" si="182"/>
        <v/>
      </c>
      <c r="I1666" s="221">
        <v>2359</v>
      </c>
      <c r="J1666" s="131">
        <v>1879</v>
      </c>
      <c r="K1666" s="131">
        <v>462</v>
      </c>
      <c r="L1666" s="167">
        <f t="shared" si="183"/>
        <v>0.24587546567323043</v>
      </c>
      <c r="M1666" s="222">
        <v>16</v>
      </c>
      <c r="N1666" s="131">
        <v>435</v>
      </c>
      <c r="O1666" s="184">
        <f t="shared" si="184"/>
        <v>0.18669527896995708</v>
      </c>
      <c r="P1666" s="159">
        <f t="shared" si="185"/>
        <v>2359</v>
      </c>
      <c r="Q1666" s="160">
        <f t="shared" si="186"/>
        <v>1895</v>
      </c>
      <c r="R1666" s="160">
        <f t="shared" si="187"/>
        <v>435</v>
      </c>
      <c r="S1666" s="176">
        <f t="shared" si="188"/>
        <v>0.18669527896995708</v>
      </c>
      <c r="T1666" s="227"/>
    </row>
    <row r="1667" spans="1:20" x14ac:dyDescent="0.2">
      <c r="A1667" s="175" t="s">
        <v>426</v>
      </c>
      <c r="B1667" s="164" t="s">
        <v>176</v>
      </c>
      <c r="C1667" s="165" t="s">
        <v>481</v>
      </c>
      <c r="D1667" s="157"/>
      <c r="E1667" s="158"/>
      <c r="F1667" s="158"/>
      <c r="G1667" s="158"/>
      <c r="H1667" s="181" t="str">
        <f t="shared" si="182"/>
        <v/>
      </c>
      <c r="I1667" s="221">
        <v>110</v>
      </c>
      <c r="J1667" s="131">
        <v>97</v>
      </c>
      <c r="K1667" s="131">
        <v>39</v>
      </c>
      <c r="L1667" s="167">
        <f t="shared" si="183"/>
        <v>0.40206185567010311</v>
      </c>
      <c r="M1667" s="222"/>
      <c r="N1667" s="131">
        <v>8</v>
      </c>
      <c r="O1667" s="184">
        <f t="shared" si="184"/>
        <v>7.6190476190476197E-2</v>
      </c>
      <c r="P1667" s="159">
        <f t="shared" si="185"/>
        <v>110</v>
      </c>
      <c r="Q1667" s="160">
        <f t="shared" si="186"/>
        <v>97</v>
      </c>
      <c r="R1667" s="160">
        <f t="shared" si="187"/>
        <v>8</v>
      </c>
      <c r="S1667" s="176">
        <f t="shared" si="188"/>
        <v>7.6190476190476197E-2</v>
      </c>
      <c r="T1667" s="227"/>
    </row>
    <row r="1668" spans="1:20" x14ac:dyDescent="0.2">
      <c r="A1668" s="175" t="s">
        <v>426</v>
      </c>
      <c r="B1668" s="164" t="s">
        <v>180</v>
      </c>
      <c r="C1668" s="165" t="s">
        <v>182</v>
      </c>
      <c r="D1668" s="157"/>
      <c r="E1668" s="158"/>
      <c r="F1668" s="158"/>
      <c r="G1668" s="158"/>
      <c r="H1668" s="181" t="str">
        <f t="shared" si="182"/>
        <v/>
      </c>
      <c r="I1668" s="221">
        <v>2</v>
      </c>
      <c r="J1668" s="131">
        <v>2</v>
      </c>
      <c r="K1668" s="131"/>
      <c r="L1668" s="167">
        <f t="shared" si="183"/>
        <v>0</v>
      </c>
      <c r="M1668" s="222"/>
      <c r="N1668" s="131"/>
      <c r="O1668" s="184">
        <f t="shared" si="184"/>
        <v>0</v>
      </c>
      <c r="P1668" s="159">
        <f t="shared" si="185"/>
        <v>2</v>
      </c>
      <c r="Q1668" s="160">
        <f t="shared" si="186"/>
        <v>2</v>
      </c>
      <c r="R1668" s="160" t="str">
        <f t="shared" si="187"/>
        <v/>
      </c>
      <c r="S1668" s="176" t="str">
        <f t="shared" si="188"/>
        <v/>
      </c>
      <c r="T1668" s="227"/>
    </row>
    <row r="1669" spans="1:20" x14ac:dyDescent="0.2">
      <c r="A1669" s="175" t="s">
        <v>426</v>
      </c>
      <c r="B1669" s="164" t="s">
        <v>525</v>
      </c>
      <c r="C1669" s="165" t="s">
        <v>116</v>
      </c>
      <c r="D1669" s="157"/>
      <c r="E1669" s="158"/>
      <c r="F1669" s="158"/>
      <c r="G1669" s="158"/>
      <c r="H1669" s="181" t="str">
        <f t="shared" si="182"/>
        <v/>
      </c>
      <c r="I1669" s="221">
        <v>227</v>
      </c>
      <c r="J1669" s="131">
        <v>208</v>
      </c>
      <c r="K1669" s="131">
        <v>22</v>
      </c>
      <c r="L1669" s="167">
        <f t="shared" si="183"/>
        <v>0.10576923076923077</v>
      </c>
      <c r="M1669" s="222"/>
      <c r="N1669" s="131">
        <v>7</v>
      </c>
      <c r="O1669" s="184">
        <f t="shared" si="184"/>
        <v>3.255813953488372E-2</v>
      </c>
      <c r="P1669" s="159">
        <f t="shared" si="185"/>
        <v>227</v>
      </c>
      <c r="Q1669" s="160">
        <f t="shared" si="186"/>
        <v>208</v>
      </c>
      <c r="R1669" s="160">
        <f t="shared" si="187"/>
        <v>7</v>
      </c>
      <c r="S1669" s="176">
        <f t="shared" si="188"/>
        <v>3.255813953488372E-2</v>
      </c>
      <c r="T1669" s="227"/>
    </row>
    <row r="1670" spans="1:20" x14ac:dyDescent="0.2">
      <c r="A1670" s="175" t="s">
        <v>426</v>
      </c>
      <c r="B1670" s="164" t="s">
        <v>183</v>
      </c>
      <c r="C1670" s="165" t="s">
        <v>184</v>
      </c>
      <c r="D1670" s="157"/>
      <c r="E1670" s="158"/>
      <c r="F1670" s="158"/>
      <c r="G1670" s="158"/>
      <c r="H1670" s="181" t="str">
        <f t="shared" si="182"/>
        <v/>
      </c>
      <c r="I1670" s="221">
        <v>33</v>
      </c>
      <c r="J1670" s="131">
        <v>31</v>
      </c>
      <c r="K1670" s="131">
        <v>1</v>
      </c>
      <c r="L1670" s="167">
        <f t="shared" si="183"/>
        <v>3.2258064516129031E-2</v>
      </c>
      <c r="M1670" s="222"/>
      <c r="N1670" s="131">
        <v>1</v>
      </c>
      <c r="O1670" s="184">
        <f t="shared" si="184"/>
        <v>3.125E-2</v>
      </c>
      <c r="P1670" s="159">
        <f t="shared" si="185"/>
        <v>33</v>
      </c>
      <c r="Q1670" s="160">
        <f t="shared" si="186"/>
        <v>31</v>
      </c>
      <c r="R1670" s="160">
        <f t="shared" si="187"/>
        <v>1</v>
      </c>
      <c r="S1670" s="176">
        <f t="shared" si="188"/>
        <v>3.125E-2</v>
      </c>
      <c r="T1670" s="227"/>
    </row>
    <row r="1671" spans="1:20" x14ac:dyDescent="0.2">
      <c r="A1671" s="175" t="s">
        <v>426</v>
      </c>
      <c r="B1671" s="164" t="s">
        <v>187</v>
      </c>
      <c r="C1671" s="165" t="s">
        <v>188</v>
      </c>
      <c r="D1671" s="157"/>
      <c r="E1671" s="158"/>
      <c r="F1671" s="158"/>
      <c r="G1671" s="158"/>
      <c r="H1671" s="181" t="str">
        <f t="shared" si="182"/>
        <v/>
      </c>
      <c r="I1671" s="221">
        <v>64</v>
      </c>
      <c r="J1671" s="131">
        <v>24</v>
      </c>
      <c r="K1671" s="131">
        <v>2</v>
      </c>
      <c r="L1671" s="167">
        <f t="shared" si="183"/>
        <v>8.3333333333333329E-2</v>
      </c>
      <c r="M1671" s="222"/>
      <c r="N1671" s="131">
        <v>34</v>
      </c>
      <c r="O1671" s="184">
        <f t="shared" si="184"/>
        <v>0.58620689655172409</v>
      </c>
      <c r="P1671" s="159">
        <f t="shared" si="185"/>
        <v>64</v>
      </c>
      <c r="Q1671" s="160">
        <f t="shared" si="186"/>
        <v>24</v>
      </c>
      <c r="R1671" s="160">
        <f t="shared" si="187"/>
        <v>34</v>
      </c>
      <c r="S1671" s="176">
        <f t="shared" si="188"/>
        <v>0.58620689655172409</v>
      </c>
      <c r="T1671" s="227"/>
    </row>
    <row r="1672" spans="1:20" x14ac:dyDescent="0.2">
      <c r="A1672" s="175" t="s">
        <v>426</v>
      </c>
      <c r="B1672" s="164" t="s">
        <v>474</v>
      </c>
      <c r="C1672" s="165" t="s">
        <v>195</v>
      </c>
      <c r="D1672" s="157"/>
      <c r="E1672" s="158"/>
      <c r="F1672" s="158"/>
      <c r="G1672" s="158"/>
      <c r="H1672" s="181" t="str">
        <f t="shared" si="182"/>
        <v/>
      </c>
      <c r="I1672" s="221">
        <v>3</v>
      </c>
      <c r="J1672" s="131">
        <v>3</v>
      </c>
      <c r="K1672" s="131"/>
      <c r="L1672" s="167">
        <f t="shared" si="183"/>
        <v>0</v>
      </c>
      <c r="M1672" s="222"/>
      <c r="N1672" s="131"/>
      <c r="O1672" s="184">
        <f t="shared" si="184"/>
        <v>0</v>
      </c>
      <c r="P1672" s="159">
        <f t="shared" si="185"/>
        <v>3</v>
      </c>
      <c r="Q1672" s="160">
        <f t="shared" si="186"/>
        <v>3</v>
      </c>
      <c r="R1672" s="160" t="str">
        <f t="shared" si="187"/>
        <v/>
      </c>
      <c r="S1672" s="176" t="str">
        <f t="shared" si="188"/>
        <v/>
      </c>
      <c r="T1672" s="227"/>
    </row>
    <row r="1673" spans="1:20" x14ac:dyDescent="0.2">
      <c r="A1673" s="175" t="s">
        <v>426</v>
      </c>
      <c r="B1673" s="164" t="s">
        <v>196</v>
      </c>
      <c r="C1673" s="165" t="s">
        <v>197</v>
      </c>
      <c r="D1673" s="157"/>
      <c r="E1673" s="158"/>
      <c r="F1673" s="158"/>
      <c r="G1673" s="158"/>
      <c r="H1673" s="181" t="str">
        <f t="shared" si="182"/>
        <v/>
      </c>
      <c r="I1673" s="221">
        <v>18293</v>
      </c>
      <c r="J1673" s="131">
        <v>15171</v>
      </c>
      <c r="K1673" s="131">
        <v>1298</v>
      </c>
      <c r="L1673" s="167">
        <f t="shared" si="183"/>
        <v>8.5557972447432601E-2</v>
      </c>
      <c r="M1673" s="222">
        <v>2</v>
      </c>
      <c r="N1673" s="131">
        <v>3032</v>
      </c>
      <c r="O1673" s="184">
        <f t="shared" si="184"/>
        <v>0.16654765174402636</v>
      </c>
      <c r="P1673" s="159">
        <f t="shared" si="185"/>
        <v>18293</v>
      </c>
      <c r="Q1673" s="160">
        <f t="shared" si="186"/>
        <v>15173</v>
      </c>
      <c r="R1673" s="160">
        <f t="shared" si="187"/>
        <v>3032</v>
      </c>
      <c r="S1673" s="176">
        <f t="shared" si="188"/>
        <v>0.16654765174402636</v>
      </c>
      <c r="T1673" s="227"/>
    </row>
    <row r="1674" spans="1:20" x14ac:dyDescent="0.2">
      <c r="A1674" s="175" t="s">
        <v>426</v>
      </c>
      <c r="B1674" s="164" t="s">
        <v>539</v>
      </c>
      <c r="C1674" s="165" t="s">
        <v>203</v>
      </c>
      <c r="D1674" s="157"/>
      <c r="E1674" s="158"/>
      <c r="F1674" s="158"/>
      <c r="G1674" s="158"/>
      <c r="H1674" s="181" t="str">
        <f t="shared" si="182"/>
        <v/>
      </c>
      <c r="I1674" s="221">
        <v>15268</v>
      </c>
      <c r="J1674" s="131">
        <v>11838</v>
      </c>
      <c r="K1674" s="131">
        <v>7248</v>
      </c>
      <c r="L1674" s="167">
        <f t="shared" si="183"/>
        <v>0.61226558540293974</v>
      </c>
      <c r="M1674" s="222">
        <v>4</v>
      </c>
      <c r="N1674" s="131">
        <v>3427</v>
      </c>
      <c r="O1674" s="184">
        <f t="shared" si="184"/>
        <v>0.22444167921933328</v>
      </c>
      <c r="P1674" s="159">
        <f t="shared" si="185"/>
        <v>15268</v>
      </c>
      <c r="Q1674" s="160">
        <f t="shared" si="186"/>
        <v>11842</v>
      </c>
      <c r="R1674" s="160">
        <f t="shared" si="187"/>
        <v>3427</v>
      </c>
      <c r="S1674" s="176">
        <f t="shared" si="188"/>
        <v>0.22444167921933328</v>
      </c>
      <c r="T1674" s="227"/>
    </row>
    <row r="1675" spans="1:20" ht="29" x14ac:dyDescent="0.2">
      <c r="A1675" s="175" t="s">
        <v>426</v>
      </c>
      <c r="B1675" s="164" t="s">
        <v>209</v>
      </c>
      <c r="C1675" s="165" t="s">
        <v>210</v>
      </c>
      <c r="D1675" s="157"/>
      <c r="E1675" s="158"/>
      <c r="F1675" s="158"/>
      <c r="G1675" s="158"/>
      <c r="H1675" s="181" t="str">
        <f t="shared" si="182"/>
        <v/>
      </c>
      <c r="I1675" s="221">
        <v>4299</v>
      </c>
      <c r="J1675" s="131">
        <v>2866</v>
      </c>
      <c r="K1675" s="131">
        <v>750</v>
      </c>
      <c r="L1675" s="167">
        <f t="shared" si="183"/>
        <v>0.26168876482903003</v>
      </c>
      <c r="M1675" s="222">
        <v>18</v>
      </c>
      <c r="N1675" s="131">
        <v>1420</v>
      </c>
      <c r="O1675" s="184">
        <f t="shared" si="184"/>
        <v>0.3299256505576208</v>
      </c>
      <c r="P1675" s="159">
        <f t="shared" si="185"/>
        <v>4299</v>
      </c>
      <c r="Q1675" s="160">
        <f t="shared" si="186"/>
        <v>2884</v>
      </c>
      <c r="R1675" s="160">
        <f t="shared" si="187"/>
        <v>1420</v>
      </c>
      <c r="S1675" s="176">
        <f t="shared" si="188"/>
        <v>0.3299256505576208</v>
      </c>
      <c r="T1675" s="227"/>
    </row>
    <row r="1676" spans="1:20" x14ac:dyDescent="0.2">
      <c r="A1676" s="175" t="s">
        <v>426</v>
      </c>
      <c r="B1676" s="164" t="s">
        <v>212</v>
      </c>
      <c r="C1676" s="165" t="s">
        <v>214</v>
      </c>
      <c r="D1676" s="157"/>
      <c r="E1676" s="158"/>
      <c r="F1676" s="158"/>
      <c r="G1676" s="158"/>
      <c r="H1676" s="181" t="str">
        <f t="shared" si="182"/>
        <v/>
      </c>
      <c r="I1676" s="221">
        <v>7648</v>
      </c>
      <c r="J1676" s="131">
        <v>6440</v>
      </c>
      <c r="K1676" s="131">
        <v>1608</v>
      </c>
      <c r="L1676" s="167">
        <f t="shared" si="183"/>
        <v>0.24968944099378881</v>
      </c>
      <c r="M1676" s="222">
        <v>11</v>
      </c>
      <c r="N1676" s="131">
        <v>866</v>
      </c>
      <c r="O1676" s="184">
        <f t="shared" si="184"/>
        <v>0.11835451687850213</v>
      </c>
      <c r="P1676" s="159">
        <f t="shared" si="185"/>
        <v>7648</v>
      </c>
      <c r="Q1676" s="160">
        <f t="shared" si="186"/>
        <v>6451</v>
      </c>
      <c r="R1676" s="160">
        <f t="shared" si="187"/>
        <v>866</v>
      </c>
      <c r="S1676" s="176">
        <f t="shared" si="188"/>
        <v>0.11835451687850213</v>
      </c>
      <c r="T1676" s="227"/>
    </row>
    <row r="1677" spans="1:20" x14ac:dyDescent="0.2">
      <c r="A1677" s="175" t="s">
        <v>426</v>
      </c>
      <c r="B1677" s="164" t="s">
        <v>217</v>
      </c>
      <c r="C1677" s="165" t="s">
        <v>223</v>
      </c>
      <c r="D1677" s="157"/>
      <c r="E1677" s="158"/>
      <c r="F1677" s="158"/>
      <c r="G1677" s="158"/>
      <c r="H1677" s="181" t="str">
        <f t="shared" si="182"/>
        <v/>
      </c>
      <c r="I1677" s="221">
        <v>4087</v>
      </c>
      <c r="J1677" s="131">
        <v>3736</v>
      </c>
      <c r="K1677" s="131">
        <v>864</v>
      </c>
      <c r="L1677" s="167">
        <f t="shared" si="183"/>
        <v>0.23126338329764454</v>
      </c>
      <c r="M1677" s="222">
        <v>5</v>
      </c>
      <c r="N1677" s="131">
        <v>299</v>
      </c>
      <c r="O1677" s="184">
        <f t="shared" si="184"/>
        <v>7.4009900990099006E-2</v>
      </c>
      <c r="P1677" s="159">
        <f t="shared" si="185"/>
        <v>4087</v>
      </c>
      <c r="Q1677" s="160">
        <f t="shared" si="186"/>
        <v>3741</v>
      </c>
      <c r="R1677" s="160">
        <f t="shared" si="187"/>
        <v>299</v>
      </c>
      <c r="S1677" s="176">
        <f t="shared" si="188"/>
        <v>7.4009900990099006E-2</v>
      </c>
      <c r="T1677" s="227"/>
    </row>
    <row r="1678" spans="1:20" x14ac:dyDescent="0.2">
      <c r="A1678" s="175" t="s">
        <v>426</v>
      </c>
      <c r="B1678" s="164" t="s">
        <v>528</v>
      </c>
      <c r="C1678" s="165" t="s">
        <v>228</v>
      </c>
      <c r="D1678" s="157"/>
      <c r="E1678" s="158"/>
      <c r="F1678" s="158"/>
      <c r="G1678" s="158"/>
      <c r="H1678" s="181" t="str">
        <f t="shared" si="182"/>
        <v/>
      </c>
      <c r="I1678" s="221">
        <v>6</v>
      </c>
      <c r="J1678" s="131">
        <v>6</v>
      </c>
      <c r="K1678" s="131"/>
      <c r="L1678" s="167">
        <f t="shared" si="183"/>
        <v>0</v>
      </c>
      <c r="M1678" s="222"/>
      <c r="N1678" s="131"/>
      <c r="O1678" s="184">
        <f t="shared" si="184"/>
        <v>0</v>
      </c>
      <c r="P1678" s="159">
        <f t="shared" si="185"/>
        <v>6</v>
      </c>
      <c r="Q1678" s="160">
        <f t="shared" si="186"/>
        <v>6</v>
      </c>
      <c r="R1678" s="160" t="str">
        <f t="shared" si="187"/>
        <v/>
      </c>
      <c r="S1678" s="176" t="str">
        <f t="shared" si="188"/>
        <v/>
      </c>
      <c r="T1678" s="227"/>
    </row>
    <row r="1679" spans="1:20" x14ac:dyDescent="0.2">
      <c r="A1679" s="175" t="s">
        <v>393</v>
      </c>
      <c r="B1679" s="164" t="s">
        <v>2</v>
      </c>
      <c r="C1679" s="165" t="s">
        <v>3</v>
      </c>
      <c r="D1679" s="157">
        <v>0</v>
      </c>
      <c r="E1679" s="158">
        <v>0</v>
      </c>
      <c r="F1679" s="158">
        <v>0</v>
      </c>
      <c r="G1679" s="158">
        <v>0</v>
      </c>
      <c r="H1679" s="181" t="str">
        <f t="shared" si="182"/>
        <v/>
      </c>
      <c r="I1679" s="221">
        <v>3864</v>
      </c>
      <c r="J1679" s="131">
        <v>2342</v>
      </c>
      <c r="K1679" s="131">
        <v>1993</v>
      </c>
      <c r="L1679" s="167">
        <f t="shared" si="183"/>
        <v>0.8509820666097353</v>
      </c>
      <c r="M1679" s="222">
        <v>28</v>
      </c>
      <c r="N1679" s="131">
        <v>1494</v>
      </c>
      <c r="O1679" s="184">
        <f t="shared" si="184"/>
        <v>0.38664596273291924</v>
      </c>
      <c r="P1679" s="159">
        <f t="shared" si="185"/>
        <v>3864</v>
      </c>
      <c r="Q1679" s="160">
        <f t="shared" si="186"/>
        <v>2370</v>
      </c>
      <c r="R1679" s="160">
        <f t="shared" si="187"/>
        <v>1494</v>
      </c>
      <c r="S1679" s="176">
        <f t="shared" si="188"/>
        <v>0.38664596273291924</v>
      </c>
      <c r="T1679" s="227"/>
    </row>
    <row r="1680" spans="1:20" x14ac:dyDescent="0.2">
      <c r="A1680" s="175" t="s">
        <v>393</v>
      </c>
      <c r="B1680" s="164" t="s">
        <v>6</v>
      </c>
      <c r="C1680" s="165" t="s">
        <v>7</v>
      </c>
      <c r="D1680" s="157">
        <v>0</v>
      </c>
      <c r="E1680" s="158">
        <v>0</v>
      </c>
      <c r="F1680" s="158">
        <v>0</v>
      </c>
      <c r="G1680" s="158">
        <v>0</v>
      </c>
      <c r="H1680" s="181" t="str">
        <f t="shared" si="182"/>
        <v/>
      </c>
      <c r="I1680" s="221">
        <v>34</v>
      </c>
      <c r="J1680" s="131">
        <v>27</v>
      </c>
      <c r="K1680" s="131">
        <v>12</v>
      </c>
      <c r="L1680" s="167">
        <f t="shared" si="183"/>
        <v>0.44444444444444442</v>
      </c>
      <c r="M1680" s="222">
        <v>0</v>
      </c>
      <c r="N1680" s="131">
        <v>7</v>
      </c>
      <c r="O1680" s="184">
        <f t="shared" si="184"/>
        <v>0.20588235294117646</v>
      </c>
      <c r="P1680" s="159">
        <f t="shared" si="185"/>
        <v>34</v>
      </c>
      <c r="Q1680" s="160">
        <f t="shared" si="186"/>
        <v>27</v>
      </c>
      <c r="R1680" s="160">
        <f t="shared" si="187"/>
        <v>7</v>
      </c>
      <c r="S1680" s="176">
        <f t="shared" si="188"/>
        <v>0.20588235294117646</v>
      </c>
      <c r="T1680" s="227"/>
    </row>
    <row r="1681" spans="1:20" x14ac:dyDescent="0.2">
      <c r="A1681" s="175" t="s">
        <v>393</v>
      </c>
      <c r="B1681" s="164" t="s">
        <v>8</v>
      </c>
      <c r="C1681" s="165" t="s">
        <v>10</v>
      </c>
      <c r="D1681" s="157">
        <v>0</v>
      </c>
      <c r="E1681" s="158">
        <v>0</v>
      </c>
      <c r="F1681" s="158">
        <v>0</v>
      </c>
      <c r="G1681" s="158">
        <v>0</v>
      </c>
      <c r="H1681" s="181" t="str">
        <f t="shared" si="182"/>
        <v/>
      </c>
      <c r="I1681" s="221">
        <v>1026</v>
      </c>
      <c r="J1681" s="131">
        <v>1021</v>
      </c>
      <c r="K1681" s="131">
        <v>1002</v>
      </c>
      <c r="L1681" s="167">
        <f t="shared" si="183"/>
        <v>0.9813907933398629</v>
      </c>
      <c r="M1681" s="222">
        <v>1</v>
      </c>
      <c r="N1681" s="131">
        <v>4</v>
      </c>
      <c r="O1681" s="184">
        <f t="shared" si="184"/>
        <v>3.8986354775828458E-3</v>
      </c>
      <c r="P1681" s="159">
        <f t="shared" si="185"/>
        <v>1026</v>
      </c>
      <c r="Q1681" s="160">
        <f t="shared" si="186"/>
        <v>1022</v>
      </c>
      <c r="R1681" s="160">
        <f t="shared" si="187"/>
        <v>4</v>
      </c>
      <c r="S1681" s="176">
        <f t="shared" si="188"/>
        <v>3.8986354775828458E-3</v>
      </c>
      <c r="T1681" s="227"/>
    </row>
    <row r="1682" spans="1:20" x14ac:dyDescent="0.2">
      <c r="A1682" s="175" t="s">
        <v>393</v>
      </c>
      <c r="B1682" s="164" t="s">
        <v>11</v>
      </c>
      <c r="C1682" s="165" t="s">
        <v>12</v>
      </c>
      <c r="D1682" s="157">
        <v>0</v>
      </c>
      <c r="E1682" s="158">
        <v>0</v>
      </c>
      <c r="F1682" s="158">
        <v>0</v>
      </c>
      <c r="G1682" s="158">
        <v>0</v>
      </c>
      <c r="H1682" s="181" t="str">
        <f t="shared" si="182"/>
        <v/>
      </c>
      <c r="I1682" s="221">
        <v>438</v>
      </c>
      <c r="J1682" s="131">
        <v>438</v>
      </c>
      <c r="K1682" s="131">
        <v>425</v>
      </c>
      <c r="L1682" s="167">
        <f t="shared" si="183"/>
        <v>0.97031963470319638</v>
      </c>
      <c r="M1682" s="222">
        <v>0</v>
      </c>
      <c r="N1682" s="131">
        <v>0</v>
      </c>
      <c r="O1682" s="184">
        <f t="shared" si="184"/>
        <v>0</v>
      </c>
      <c r="P1682" s="159">
        <f t="shared" si="185"/>
        <v>438</v>
      </c>
      <c r="Q1682" s="160">
        <f t="shared" si="186"/>
        <v>438</v>
      </c>
      <c r="R1682" s="160" t="str">
        <f t="shared" si="187"/>
        <v/>
      </c>
      <c r="S1682" s="176" t="str">
        <f t="shared" si="188"/>
        <v/>
      </c>
      <c r="T1682" s="227"/>
    </row>
    <row r="1683" spans="1:20" x14ac:dyDescent="0.2">
      <c r="A1683" s="175" t="s">
        <v>393</v>
      </c>
      <c r="B1683" s="164" t="s">
        <v>13</v>
      </c>
      <c r="C1683" s="165" t="s">
        <v>14</v>
      </c>
      <c r="D1683" s="157">
        <v>0</v>
      </c>
      <c r="E1683" s="158">
        <v>0</v>
      </c>
      <c r="F1683" s="158">
        <v>0</v>
      </c>
      <c r="G1683" s="158">
        <v>0</v>
      </c>
      <c r="H1683" s="181" t="str">
        <f t="shared" si="182"/>
        <v/>
      </c>
      <c r="I1683" s="221">
        <v>2849</v>
      </c>
      <c r="J1683" s="131">
        <v>2690</v>
      </c>
      <c r="K1683" s="131">
        <v>1795</v>
      </c>
      <c r="L1683" s="167">
        <f t="shared" si="183"/>
        <v>0.66728624535315983</v>
      </c>
      <c r="M1683" s="222">
        <v>0</v>
      </c>
      <c r="N1683" s="131">
        <v>159</v>
      </c>
      <c r="O1683" s="184">
        <f t="shared" si="184"/>
        <v>5.5809055809055812E-2</v>
      </c>
      <c r="P1683" s="159">
        <f t="shared" si="185"/>
        <v>2849</v>
      </c>
      <c r="Q1683" s="160">
        <f t="shared" si="186"/>
        <v>2690</v>
      </c>
      <c r="R1683" s="160">
        <f t="shared" si="187"/>
        <v>159</v>
      </c>
      <c r="S1683" s="176">
        <f t="shared" si="188"/>
        <v>5.5809055809055812E-2</v>
      </c>
      <c r="T1683" s="227"/>
    </row>
    <row r="1684" spans="1:20" x14ac:dyDescent="0.2">
      <c r="A1684" s="175" t="s">
        <v>393</v>
      </c>
      <c r="B1684" s="164" t="s">
        <v>15</v>
      </c>
      <c r="C1684" s="165" t="s">
        <v>16</v>
      </c>
      <c r="D1684" s="157">
        <v>0</v>
      </c>
      <c r="E1684" s="158">
        <v>0</v>
      </c>
      <c r="F1684" s="158">
        <v>0</v>
      </c>
      <c r="G1684" s="158">
        <v>0</v>
      </c>
      <c r="H1684" s="181" t="str">
        <f t="shared" si="182"/>
        <v/>
      </c>
      <c r="I1684" s="221">
        <v>1600</v>
      </c>
      <c r="J1684" s="131">
        <v>1245</v>
      </c>
      <c r="K1684" s="131">
        <v>541</v>
      </c>
      <c r="L1684" s="167">
        <f t="shared" si="183"/>
        <v>0.43453815261044176</v>
      </c>
      <c r="M1684" s="222">
        <v>5</v>
      </c>
      <c r="N1684" s="131">
        <v>350</v>
      </c>
      <c r="O1684" s="184">
        <f t="shared" si="184"/>
        <v>0.21875</v>
      </c>
      <c r="P1684" s="159">
        <f t="shared" si="185"/>
        <v>1600</v>
      </c>
      <c r="Q1684" s="160">
        <f t="shared" si="186"/>
        <v>1250</v>
      </c>
      <c r="R1684" s="160">
        <f t="shared" si="187"/>
        <v>350</v>
      </c>
      <c r="S1684" s="176">
        <f t="shared" si="188"/>
        <v>0.21875</v>
      </c>
      <c r="T1684" s="227"/>
    </row>
    <row r="1685" spans="1:20" x14ac:dyDescent="0.2">
      <c r="A1685" s="175" t="s">
        <v>393</v>
      </c>
      <c r="B1685" s="164" t="s">
        <v>26</v>
      </c>
      <c r="C1685" s="165" t="s">
        <v>28</v>
      </c>
      <c r="D1685" s="157">
        <v>0</v>
      </c>
      <c r="E1685" s="158">
        <v>0</v>
      </c>
      <c r="F1685" s="158">
        <v>0</v>
      </c>
      <c r="G1685" s="158">
        <v>0</v>
      </c>
      <c r="H1685" s="181" t="str">
        <f t="shared" si="182"/>
        <v/>
      </c>
      <c r="I1685" s="221">
        <v>17</v>
      </c>
      <c r="J1685" s="131">
        <v>11</v>
      </c>
      <c r="K1685" s="131">
        <v>11</v>
      </c>
      <c r="L1685" s="167">
        <f t="shared" si="183"/>
        <v>1</v>
      </c>
      <c r="M1685" s="222">
        <v>0</v>
      </c>
      <c r="N1685" s="131">
        <v>6</v>
      </c>
      <c r="O1685" s="184">
        <f t="shared" si="184"/>
        <v>0.35294117647058826</v>
      </c>
      <c r="P1685" s="159">
        <f t="shared" si="185"/>
        <v>17</v>
      </c>
      <c r="Q1685" s="160">
        <f t="shared" si="186"/>
        <v>11</v>
      </c>
      <c r="R1685" s="160">
        <f t="shared" si="187"/>
        <v>6</v>
      </c>
      <c r="S1685" s="176">
        <f t="shared" si="188"/>
        <v>0.35294117647058826</v>
      </c>
      <c r="T1685" s="227"/>
    </row>
    <row r="1686" spans="1:20" x14ac:dyDescent="0.2">
      <c r="A1686" s="175" t="s">
        <v>393</v>
      </c>
      <c r="B1686" s="164" t="s">
        <v>26</v>
      </c>
      <c r="C1686" s="165" t="s">
        <v>29</v>
      </c>
      <c r="D1686" s="157">
        <v>0</v>
      </c>
      <c r="E1686" s="158">
        <v>0</v>
      </c>
      <c r="F1686" s="158">
        <v>0</v>
      </c>
      <c r="G1686" s="158">
        <v>0</v>
      </c>
      <c r="H1686" s="181" t="str">
        <f t="shared" si="182"/>
        <v/>
      </c>
      <c r="I1686" s="221">
        <v>86</v>
      </c>
      <c r="J1686" s="131">
        <v>82</v>
      </c>
      <c r="K1686" s="131">
        <v>76</v>
      </c>
      <c r="L1686" s="167">
        <f t="shared" si="183"/>
        <v>0.92682926829268297</v>
      </c>
      <c r="M1686" s="222">
        <v>0</v>
      </c>
      <c r="N1686" s="131">
        <v>4</v>
      </c>
      <c r="O1686" s="184">
        <f t="shared" si="184"/>
        <v>4.6511627906976744E-2</v>
      </c>
      <c r="P1686" s="159">
        <f t="shared" si="185"/>
        <v>86</v>
      </c>
      <c r="Q1686" s="160">
        <f t="shared" si="186"/>
        <v>82</v>
      </c>
      <c r="R1686" s="160">
        <f t="shared" si="187"/>
        <v>4</v>
      </c>
      <c r="S1686" s="176">
        <f t="shared" si="188"/>
        <v>4.6511627906976744E-2</v>
      </c>
      <c r="T1686" s="227"/>
    </row>
    <row r="1687" spans="1:20" x14ac:dyDescent="0.2">
      <c r="A1687" s="175" t="s">
        <v>393</v>
      </c>
      <c r="B1687" s="164" t="s">
        <v>32</v>
      </c>
      <c r="C1687" s="165" t="s">
        <v>263</v>
      </c>
      <c r="D1687" s="157">
        <v>0</v>
      </c>
      <c r="E1687" s="158">
        <v>0</v>
      </c>
      <c r="F1687" s="158">
        <v>0</v>
      </c>
      <c r="G1687" s="158">
        <v>0</v>
      </c>
      <c r="H1687" s="181" t="str">
        <f t="shared" si="182"/>
        <v/>
      </c>
      <c r="I1687" s="221">
        <v>1804</v>
      </c>
      <c r="J1687" s="131">
        <v>1483</v>
      </c>
      <c r="K1687" s="131">
        <v>199</v>
      </c>
      <c r="L1687" s="167">
        <f t="shared" si="183"/>
        <v>0.13418745785569791</v>
      </c>
      <c r="M1687" s="222">
        <v>4</v>
      </c>
      <c r="N1687" s="131">
        <v>317</v>
      </c>
      <c r="O1687" s="184">
        <f t="shared" si="184"/>
        <v>0.17572062084257206</v>
      </c>
      <c r="P1687" s="159">
        <f t="shared" si="185"/>
        <v>1804</v>
      </c>
      <c r="Q1687" s="160">
        <f t="shared" si="186"/>
        <v>1487</v>
      </c>
      <c r="R1687" s="160">
        <f t="shared" si="187"/>
        <v>317</v>
      </c>
      <c r="S1687" s="176">
        <f t="shared" si="188"/>
        <v>0.17572062084257206</v>
      </c>
      <c r="T1687" s="227"/>
    </row>
    <row r="1688" spans="1:20" x14ac:dyDescent="0.2">
      <c r="A1688" s="175" t="s">
        <v>393</v>
      </c>
      <c r="B1688" s="164" t="s">
        <v>33</v>
      </c>
      <c r="C1688" s="165" t="s">
        <v>264</v>
      </c>
      <c r="D1688" s="157">
        <v>1</v>
      </c>
      <c r="E1688" s="158">
        <v>1</v>
      </c>
      <c r="F1688" s="158">
        <v>1</v>
      </c>
      <c r="G1688" s="158">
        <v>0</v>
      </c>
      <c r="H1688" s="181">
        <f t="shared" si="182"/>
        <v>0</v>
      </c>
      <c r="I1688" s="221">
        <v>1992</v>
      </c>
      <c r="J1688" s="131">
        <v>1879</v>
      </c>
      <c r="K1688" s="131">
        <v>1756</v>
      </c>
      <c r="L1688" s="167">
        <f t="shared" si="183"/>
        <v>0.93453964874933471</v>
      </c>
      <c r="M1688" s="222">
        <v>34</v>
      </c>
      <c r="N1688" s="131">
        <v>79</v>
      </c>
      <c r="O1688" s="184">
        <f t="shared" si="184"/>
        <v>3.9658634538152611E-2</v>
      </c>
      <c r="P1688" s="159">
        <f t="shared" si="185"/>
        <v>1993</v>
      </c>
      <c r="Q1688" s="160">
        <f t="shared" si="186"/>
        <v>1914</v>
      </c>
      <c r="R1688" s="160">
        <f t="shared" si="187"/>
        <v>79</v>
      </c>
      <c r="S1688" s="176">
        <f t="shared" si="188"/>
        <v>3.9638735574510787E-2</v>
      </c>
      <c r="T1688" s="227"/>
    </row>
    <row r="1689" spans="1:20" x14ac:dyDescent="0.2">
      <c r="A1689" s="175" t="s">
        <v>393</v>
      </c>
      <c r="B1689" s="164" t="s">
        <v>33</v>
      </c>
      <c r="C1689" s="165" t="s">
        <v>34</v>
      </c>
      <c r="D1689" s="157">
        <v>0</v>
      </c>
      <c r="E1689" s="158">
        <v>0</v>
      </c>
      <c r="F1689" s="158">
        <v>0</v>
      </c>
      <c r="G1689" s="158">
        <v>0</v>
      </c>
      <c r="H1689" s="181" t="str">
        <f t="shared" si="182"/>
        <v/>
      </c>
      <c r="I1689" s="221">
        <v>9</v>
      </c>
      <c r="J1689" s="131">
        <v>9</v>
      </c>
      <c r="K1689" s="131">
        <v>9</v>
      </c>
      <c r="L1689" s="167">
        <f t="shared" si="183"/>
        <v>1</v>
      </c>
      <c r="M1689" s="222">
        <v>0</v>
      </c>
      <c r="N1689" s="131">
        <v>0</v>
      </c>
      <c r="O1689" s="184">
        <f t="shared" si="184"/>
        <v>0</v>
      </c>
      <c r="P1689" s="159">
        <f t="shared" si="185"/>
        <v>9</v>
      </c>
      <c r="Q1689" s="160">
        <f t="shared" si="186"/>
        <v>9</v>
      </c>
      <c r="R1689" s="160" t="str">
        <f t="shared" si="187"/>
        <v/>
      </c>
      <c r="S1689" s="176" t="str">
        <f t="shared" si="188"/>
        <v/>
      </c>
      <c r="T1689" s="227"/>
    </row>
    <row r="1690" spans="1:20" x14ac:dyDescent="0.2">
      <c r="A1690" s="175" t="s">
        <v>393</v>
      </c>
      <c r="B1690" s="164" t="s">
        <v>33</v>
      </c>
      <c r="C1690" s="165" t="s">
        <v>36</v>
      </c>
      <c r="D1690" s="157">
        <v>13</v>
      </c>
      <c r="E1690" s="158">
        <v>13</v>
      </c>
      <c r="F1690" s="158">
        <v>1</v>
      </c>
      <c r="G1690" s="158">
        <v>0</v>
      </c>
      <c r="H1690" s="181">
        <f t="shared" si="182"/>
        <v>0</v>
      </c>
      <c r="I1690" s="221">
        <v>2618</v>
      </c>
      <c r="J1690" s="131">
        <v>2537</v>
      </c>
      <c r="K1690" s="131">
        <v>1257</v>
      </c>
      <c r="L1690" s="167">
        <f t="shared" si="183"/>
        <v>0.49546708711076076</v>
      </c>
      <c r="M1690" s="222">
        <v>0</v>
      </c>
      <c r="N1690" s="131">
        <v>81</v>
      </c>
      <c r="O1690" s="184">
        <f t="shared" si="184"/>
        <v>3.0939648586707412E-2</v>
      </c>
      <c r="P1690" s="159">
        <f t="shared" si="185"/>
        <v>2631</v>
      </c>
      <c r="Q1690" s="160">
        <f t="shared" si="186"/>
        <v>2550</v>
      </c>
      <c r="R1690" s="160">
        <f t="shared" si="187"/>
        <v>81</v>
      </c>
      <c r="S1690" s="176">
        <f t="shared" si="188"/>
        <v>3.0786773090079819E-2</v>
      </c>
      <c r="T1690" s="227"/>
    </row>
    <row r="1691" spans="1:20" ht="29" x14ac:dyDescent="0.2">
      <c r="A1691" s="175" t="s">
        <v>393</v>
      </c>
      <c r="B1691" s="164" t="s">
        <v>38</v>
      </c>
      <c r="C1691" s="165" t="s">
        <v>39</v>
      </c>
      <c r="D1691" s="157">
        <v>0</v>
      </c>
      <c r="E1691" s="158">
        <v>0</v>
      </c>
      <c r="F1691" s="158">
        <v>0</v>
      </c>
      <c r="G1691" s="158">
        <v>0</v>
      </c>
      <c r="H1691" s="181" t="str">
        <f t="shared" si="182"/>
        <v/>
      </c>
      <c r="I1691" s="221">
        <v>144</v>
      </c>
      <c r="J1691" s="131">
        <v>142</v>
      </c>
      <c r="K1691" s="131">
        <v>127</v>
      </c>
      <c r="L1691" s="167">
        <f t="shared" si="183"/>
        <v>0.89436619718309862</v>
      </c>
      <c r="M1691" s="222">
        <v>0</v>
      </c>
      <c r="N1691" s="131">
        <v>2</v>
      </c>
      <c r="O1691" s="184">
        <f t="shared" si="184"/>
        <v>1.3888888888888888E-2</v>
      </c>
      <c r="P1691" s="159">
        <f t="shared" si="185"/>
        <v>144</v>
      </c>
      <c r="Q1691" s="160">
        <f t="shared" si="186"/>
        <v>142</v>
      </c>
      <c r="R1691" s="160">
        <f t="shared" si="187"/>
        <v>2</v>
      </c>
      <c r="S1691" s="176">
        <f t="shared" si="188"/>
        <v>1.3888888888888888E-2</v>
      </c>
      <c r="T1691" s="227"/>
    </row>
    <row r="1692" spans="1:20" x14ac:dyDescent="0.2">
      <c r="A1692" s="175" t="s">
        <v>393</v>
      </c>
      <c r="B1692" s="164" t="s">
        <v>40</v>
      </c>
      <c r="C1692" s="165" t="s">
        <v>41</v>
      </c>
      <c r="D1692" s="157">
        <v>0</v>
      </c>
      <c r="E1692" s="158">
        <v>0</v>
      </c>
      <c r="F1692" s="158">
        <v>0</v>
      </c>
      <c r="G1692" s="158">
        <v>0</v>
      </c>
      <c r="H1692" s="181" t="str">
        <f t="shared" si="182"/>
        <v/>
      </c>
      <c r="I1692" s="221">
        <v>20052</v>
      </c>
      <c r="J1692" s="131">
        <v>19315</v>
      </c>
      <c r="K1692" s="131">
        <v>8781</v>
      </c>
      <c r="L1692" s="167">
        <f t="shared" si="183"/>
        <v>0.4546207610665286</v>
      </c>
      <c r="M1692" s="222">
        <v>0</v>
      </c>
      <c r="N1692" s="131">
        <v>737</v>
      </c>
      <c r="O1692" s="184">
        <f t="shared" si="184"/>
        <v>3.6754438460003987E-2</v>
      </c>
      <c r="P1692" s="159">
        <f t="shared" si="185"/>
        <v>20052</v>
      </c>
      <c r="Q1692" s="160">
        <f t="shared" si="186"/>
        <v>19315</v>
      </c>
      <c r="R1692" s="160">
        <f t="shared" si="187"/>
        <v>737</v>
      </c>
      <c r="S1692" s="176">
        <f t="shared" si="188"/>
        <v>3.6754438460003987E-2</v>
      </c>
      <c r="T1692" s="227"/>
    </row>
    <row r="1693" spans="1:20" ht="29" x14ac:dyDescent="0.2">
      <c r="A1693" s="175" t="s">
        <v>393</v>
      </c>
      <c r="B1693" s="164" t="s">
        <v>40</v>
      </c>
      <c r="C1693" s="165" t="s">
        <v>43</v>
      </c>
      <c r="D1693" s="157">
        <v>0</v>
      </c>
      <c r="E1693" s="158">
        <v>0</v>
      </c>
      <c r="F1693" s="158">
        <v>0</v>
      </c>
      <c r="G1693" s="158">
        <v>0</v>
      </c>
      <c r="H1693" s="181" t="str">
        <f t="shared" si="182"/>
        <v/>
      </c>
      <c r="I1693" s="221">
        <v>12875</v>
      </c>
      <c r="J1693" s="131">
        <v>12018</v>
      </c>
      <c r="K1693" s="131">
        <v>2429</v>
      </c>
      <c r="L1693" s="167">
        <f t="shared" si="183"/>
        <v>0.20211349642203361</v>
      </c>
      <c r="M1693" s="222">
        <v>0</v>
      </c>
      <c r="N1693" s="131">
        <v>857</v>
      </c>
      <c r="O1693" s="184">
        <f t="shared" si="184"/>
        <v>6.6563106796116503E-2</v>
      </c>
      <c r="P1693" s="159">
        <f t="shared" si="185"/>
        <v>12875</v>
      </c>
      <c r="Q1693" s="160">
        <f t="shared" si="186"/>
        <v>12018</v>
      </c>
      <c r="R1693" s="160">
        <f t="shared" si="187"/>
        <v>857</v>
      </c>
      <c r="S1693" s="176">
        <f t="shared" si="188"/>
        <v>6.6563106796116503E-2</v>
      </c>
      <c r="T1693" s="227"/>
    </row>
    <row r="1694" spans="1:20" x14ac:dyDescent="0.2">
      <c r="A1694" s="175" t="s">
        <v>393</v>
      </c>
      <c r="B1694" s="164" t="s">
        <v>40</v>
      </c>
      <c r="C1694" s="165" t="s">
        <v>44</v>
      </c>
      <c r="D1694" s="157">
        <v>1</v>
      </c>
      <c r="E1694" s="158">
        <v>1</v>
      </c>
      <c r="F1694" s="158">
        <v>1</v>
      </c>
      <c r="G1694" s="158">
        <v>0</v>
      </c>
      <c r="H1694" s="181">
        <f t="shared" si="182"/>
        <v>0</v>
      </c>
      <c r="I1694" s="221">
        <v>36973</v>
      </c>
      <c r="J1694" s="131">
        <v>35991</v>
      </c>
      <c r="K1694" s="131">
        <v>24242</v>
      </c>
      <c r="L1694" s="167">
        <f t="shared" si="183"/>
        <v>0.67355727820844102</v>
      </c>
      <c r="M1694" s="222">
        <v>1</v>
      </c>
      <c r="N1694" s="131">
        <v>981</v>
      </c>
      <c r="O1694" s="184">
        <f t="shared" si="184"/>
        <v>2.6532875341465395E-2</v>
      </c>
      <c r="P1694" s="159">
        <f t="shared" si="185"/>
        <v>36974</v>
      </c>
      <c r="Q1694" s="160">
        <f t="shared" si="186"/>
        <v>35993</v>
      </c>
      <c r="R1694" s="160">
        <f t="shared" si="187"/>
        <v>981</v>
      </c>
      <c r="S1694" s="176">
        <f t="shared" si="188"/>
        <v>2.6532157732460648E-2</v>
      </c>
      <c r="T1694" s="227"/>
    </row>
    <row r="1695" spans="1:20" x14ac:dyDescent="0.2">
      <c r="A1695" s="175" t="s">
        <v>393</v>
      </c>
      <c r="B1695" s="164" t="s">
        <v>45</v>
      </c>
      <c r="C1695" s="165" t="s">
        <v>46</v>
      </c>
      <c r="D1695" s="157">
        <v>0</v>
      </c>
      <c r="E1695" s="158">
        <v>0</v>
      </c>
      <c r="F1695" s="158">
        <v>0</v>
      </c>
      <c r="G1695" s="158">
        <v>0</v>
      </c>
      <c r="H1695" s="181" t="str">
        <f t="shared" si="182"/>
        <v/>
      </c>
      <c r="I1695" s="221">
        <v>26</v>
      </c>
      <c r="J1695" s="131">
        <v>25</v>
      </c>
      <c r="K1695" s="131">
        <v>14</v>
      </c>
      <c r="L1695" s="167">
        <f t="shared" si="183"/>
        <v>0.56000000000000005</v>
      </c>
      <c r="M1695" s="222">
        <v>0</v>
      </c>
      <c r="N1695" s="131">
        <v>1</v>
      </c>
      <c r="O1695" s="184">
        <f t="shared" si="184"/>
        <v>3.8461538461538464E-2</v>
      </c>
      <c r="P1695" s="159">
        <f t="shared" si="185"/>
        <v>26</v>
      </c>
      <c r="Q1695" s="160">
        <f t="shared" si="186"/>
        <v>25</v>
      </c>
      <c r="R1695" s="160">
        <f t="shared" si="187"/>
        <v>1</v>
      </c>
      <c r="S1695" s="176">
        <f t="shared" si="188"/>
        <v>3.8461538461538464E-2</v>
      </c>
      <c r="T1695" s="227"/>
    </row>
    <row r="1696" spans="1:20" ht="43" x14ac:dyDescent="0.2">
      <c r="A1696" s="175" t="s">
        <v>393</v>
      </c>
      <c r="B1696" s="164" t="s">
        <v>522</v>
      </c>
      <c r="C1696" s="165" t="s">
        <v>47</v>
      </c>
      <c r="D1696" s="157">
        <v>0</v>
      </c>
      <c r="E1696" s="158">
        <v>0</v>
      </c>
      <c r="F1696" s="158">
        <v>0</v>
      </c>
      <c r="G1696" s="158">
        <v>0</v>
      </c>
      <c r="H1696" s="181" t="str">
        <f t="shared" si="182"/>
        <v/>
      </c>
      <c r="I1696" s="221">
        <v>1375</v>
      </c>
      <c r="J1696" s="131">
        <v>616</v>
      </c>
      <c r="K1696" s="131">
        <v>155</v>
      </c>
      <c r="L1696" s="167">
        <f t="shared" si="183"/>
        <v>0.25162337662337664</v>
      </c>
      <c r="M1696" s="222">
        <v>37</v>
      </c>
      <c r="N1696" s="131">
        <v>722</v>
      </c>
      <c r="O1696" s="184">
        <f t="shared" si="184"/>
        <v>0.52509090909090905</v>
      </c>
      <c r="P1696" s="159">
        <f t="shared" si="185"/>
        <v>1375</v>
      </c>
      <c r="Q1696" s="160">
        <f t="shared" si="186"/>
        <v>653</v>
      </c>
      <c r="R1696" s="160">
        <f t="shared" si="187"/>
        <v>722</v>
      </c>
      <c r="S1696" s="176">
        <f t="shared" si="188"/>
        <v>0.52509090909090905</v>
      </c>
      <c r="T1696" s="227"/>
    </row>
    <row r="1697" spans="1:20" x14ac:dyDescent="0.2">
      <c r="A1697" s="175" t="s">
        <v>393</v>
      </c>
      <c r="B1697" s="164" t="s">
        <v>48</v>
      </c>
      <c r="C1697" s="165" t="s">
        <v>49</v>
      </c>
      <c r="D1697" s="157">
        <v>0</v>
      </c>
      <c r="E1697" s="158">
        <v>0</v>
      </c>
      <c r="F1697" s="158">
        <v>0</v>
      </c>
      <c r="G1697" s="158">
        <v>0</v>
      </c>
      <c r="H1697" s="181" t="str">
        <f t="shared" si="182"/>
        <v/>
      </c>
      <c r="I1697" s="221">
        <v>40</v>
      </c>
      <c r="J1697" s="131">
        <v>37</v>
      </c>
      <c r="K1697" s="131">
        <v>19</v>
      </c>
      <c r="L1697" s="167">
        <f t="shared" si="183"/>
        <v>0.51351351351351349</v>
      </c>
      <c r="M1697" s="222">
        <v>3</v>
      </c>
      <c r="N1697" s="131">
        <v>0</v>
      </c>
      <c r="O1697" s="184">
        <f t="shared" si="184"/>
        <v>0</v>
      </c>
      <c r="P1697" s="159">
        <f t="shared" si="185"/>
        <v>40</v>
      </c>
      <c r="Q1697" s="160">
        <f t="shared" si="186"/>
        <v>40</v>
      </c>
      <c r="R1697" s="160" t="str">
        <f t="shared" si="187"/>
        <v/>
      </c>
      <c r="S1697" s="176" t="str">
        <f t="shared" si="188"/>
        <v/>
      </c>
      <c r="T1697" s="227"/>
    </row>
    <row r="1698" spans="1:20" x14ac:dyDescent="0.2">
      <c r="A1698" s="175" t="s">
        <v>393</v>
      </c>
      <c r="B1698" s="164" t="s">
        <v>50</v>
      </c>
      <c r="C1698" s="165" t="s">
        <v>394</v>
      </c>
      <c r="D1698" s="157">
        <v>1</v>
      </c>
      <c r="E1698" s="158">
        <v>0</v>
      </c>
      <c r="F1698" s="158">
        <v>0</v>
      </c>
      <c r="G1698" s="158">
        <v>1</v>
      </c>
      <c r="H1698" s="181">
        <f t="shared" si="182"/>
        <v>1</v>
      </c>
      <c r="I1698" s="221">
        <v>1824</v>
      </c>
      <c r="J1698" s="131">
        <v>1284</v>
      </c>
      <c r="K1698" s="131">
        <v>563</v>
      </c>
      <c r="L1698" s="167">
        <f t="shared" si="183"/>
        <v>0.4384735202492212</v>
      </c>
      <c r="M1698" s="222">
        <v>32</v>
      </c>
      <c r="N1698" s="131">
        <v>508</v>
      </c>
      <c r="O1698" s="184">
        <f t="shared" si="184"/>
        <v>0.27850877192982454</v>
      </c>
      <c r="P1698" s="159">
        <f t="shared" si="185"/>
        <v>1825</v>
      </c>
      <c r="Q1698" s="160">
        <f t="shared" si="186"/>
        <v>1316</v>
      </c>
      <c r="R1698" s="160">
        <f t="shared" si="187"/>
        <v>509</v>
      </c>
      <c r="S1698" s="176">
        <f t="shared" si="188"/>
        <v>0.2789041095890411</v>
      </c>
      <c r="T1698" s="227"/>
    </row>
    <row r="1699" spans="1:20" x14ac:dyDescent="0.2">
      <c r="A1699" s="175" t="s">
        <v>393</v>
      </c>
      <c r="B1699" s="164" t="s">
        <v>53</v>
      </c>
      <c r="C1699" s="165" t="s">
        <v>54</v>
      </c>
      <c r="D1699" s="157">
        <v>23</v>
      </c>
      <c r="E1699" s="158">
        <v>20</v>
      </c>
      <c r="F1699" s="158">
        <v>18</v>
      </c>
      <c r="G1699" s="158">
        <v>3</v>
      </c>
      <c r="H1699" s="181">
        <f t="shared" si="182"/>
        <v>0.13043478260869565</v>
      </c>
      <c r="I1699" s="221">
        <v>1041</v>
      </c>
      <c r="J1699" s="131">
        <v>859</v>
      </c>
      <c r="K1699" s="131">
        <v>156</v>
      </c>
      <c r="L1699" s="167">
        <f t="shared" si="183"/>
        <v>0.18160651920838183</v>
      </c>
      <c r="M1699" s="222">
        <v>0</v>
      </c>
      <c r="N1699" s="131">
        <v>182</v>
      </c>
      <c r="O1699" s="184">
        <f t="shared" si="184"/>
        <v>0.17483189241114314</v>
      </c>
      <c r="P1699" s="159">
        <f t="shared" si="185"/>
        <v>1064</v>
      </c>
      <c r="Q1699" s="160">
        <f t="shared" si="186"/>
        <v>879</v>
      </c>
      <c r="R1699" s="160">
        <f t="shared" si="187"/>
        <v>185</v>
      </c>
      <c r="S1699" s="176">
        <f t="shared" si="188"/>
        <v>0.17387218045112782</v>
      </c>
      <c r="T1699" s="227"/>
    </row>
    <row r="1700" spans="1:20" ht="29" x14ac:dyDescent="0.2">
      <c r="A1700" s="175" t="s">
        <v>393</v>
      </c>
      <c r="B1700" s="164" t="s">
        <v>60</v>
      </c>
      <c r="C1700" s="165" t="s">
        <v>61</v>
      </c>
      <c r="D1700" s="157">
        <v>0</v>
      </c>
      <c r="E1700" s="158">
        <v>0</v>
      </c>
      <c r="F1700" s="158">
        <v>0</v>
      </c>
      <c r="G1700" s="158">
        <v>0</v>
      </c>
      <c r="H1700" s="181" t="str">
        <f t="shared" si="182"/>
        <v/>
      </c>
      <c r="I1700" s="221">
        <v>1822</v>
      </c>
      <c r="J1700" s="131">
        <v>1449</v>
      </c>
      <c r="K1700" s="131">
        <v>492</v>
      </c>
      <c r="L1700" s="167">
        <f t="shared" si="183"/>
        <v>0.33954451345755693</v>
      </c>
      <c r="M1700" s="222">
        <v>3</v>
      </c>
      <c r="N1700" s="131">
        <v>370</v>
      </c>
      <c r="O1700" s="184">
        <f t="shared" si="184"/>
        <v>0.2030735455543359</v>
      </c>
      <c r="P1700" s="159">
        <f t="shared" si="185"/>
        <v>1822</v>
      </c>
      <c r="Q1700" s="160">
        <f t="shared" si="186"/>
        <v>1452</v>
      </c>
      <c r="R1700" s="160">
        <f t="shared" si="187"/>
        <v>370</v>
      </c>
      <c r="S1700" s="176">
        <f t="shared" si="188"/>
        <v>0.2030735455543359</v>
      </c>
      <c r="T1700" s="227"/>
    </row>
    <row r="1701" spans="1:20" x14ac:dyDescent="0.2">
      <c r="A1701" s="175" t="s">
        <v>393</v>
      </c>
      <c r="B1701" s="164" t="s">
        <v>62</v>
      </c>
      <c r="C1701" s="165" t="s">
        <v>267</v>
      </c>
      <c r="D1701" s="157">
        <v>0</v>
      </c>
      <c r="E1701" s="158">
        <v>0</v>
      </c>
      <c r="F1701" s="158">
        <v>0</v>
      </c>
      <c r="G1701" s="158">
        <v>0</v>
      </c>
      <c r="H1701" s="181" t="str">
        <f t="shared" si="182"/>
        <v/>
      </c>
      <c r="I1701" s="221">
        <v>1980</v>
      </c>
      <c r="J1701" s="131">
        <v>1637</v>
      </c>
      <c r="K1701" s="131">
        <v>1625</v>
      </c>
      <c r="L1701" s="167">
        <f t="shared" si="183"/>
        <v>0.99266951740989617</v>
      </c>
      <c r="M1701" s="222">
        <v>2</v>
      </c>
      <c r="N1701" s="131">
        <v>341</v>
      </c>
      <c r="O1701" s="184">
        <f t="shared" si="184"/>
        <v>0.17222222222222222</v>
      </c>
      <c r="P1701" s="159">
        <f t="shared" si="185"/>
        <v>1980</v>
      </c>
      <c r="Q1701" s="160">
        <f t="shared" si="186"/>
        <v>1639</v>
      </c>
      <c r="R1701" s="160">
        <f t="shared" si="187"/>
        <v>341</v>
      </c>
      <c r="S1701" s="176">
        <f t="shared" si="188"/>
        <v>0.17222222222222222</v>
      </c>
      <c r="T1701" s="227"/>
    </row>
    <row r="1702" spans="1:20" x14ac:dyDescent="0.2">
      <c r="A1702" s="175" t="s">
        <v>393</v>
      </c>
      <c r="B1702" s="164" t="s">
        <v>63</v>
      </c>
      <c r="C1702" s="165" t="s">
        <v>64</v>
      </c>
      <c r="D1702" s="157">
        <v>0</v>
      </c>
      <c r="E1702" s="158">
        <v>0</v>
      </c>
      <c r="F1702" s="158">
        <v>0</v>
      </c>
      <c r="G1702" s="158">
        <v>0</v>
      </c>
      <c r="H1702" s="181" t="str">
        <f t="shared" si="182"/>
        <v/>
      </c>
      <c r="I1702" s="221">
        <v>4402</v>
      </c>
      <c r="J1702" s="131">
        <v>3233</v>
      </c>
      <c r="K1702" s="131">
        <v>951</v>
      </c>
      <c r="L1702" s="167">
        <f t="shared" si="183"/>
        <v>0.29415403649860811</v>
      </c>
      <c r="M1702" s="222">
        <v>55</v>
      </c>
      <c r="N1702" s="131">
        <v>1114</v>
      </c>
      <c r="O1702" s="184">
        <f t="shared" si="184"/>
        <v>0.2530667878237165</v>
      </c>
      <c r="P1702" s="159">
        <f t="shared" si="185"/>
        <v>4402</v>
      </c>
      <c r="Q1702" s="160">
        <f t="shared" si="186"/>
        <v>3288</v>
      </c>
      <c r="R1702" s="160">
        <f t="shared" si="187"/>
        <v>1114</v>
      </c>
      <c r="S1702" s="176">
        <f t="shared" si="188"/>
        <v>0.2530667878237165</v>
      </c>
      <c r="T1702" s="227"/>
    </row>
    <row r="1703" spans="1:20" x14ac:dyDescent="0.2">
      <c r="A1703" s="175" t="s">
        <v>393</v>
      </c>
      <c r="B1703" s="164" t="s">
        <v>67</v>
      </c>
      <c r="C1703" s="165" t="s">
        <v>68</v>
      </c>
      <c r="D1703" s="157">
        <v>0</v>
      </c>
      <c r="E1703" s="158">
        <v>0</v>
      </c>
      <c r="F1703" s="158">
        <v>0</v>
      </c>
      <c r="G1703" s="158">
        <v>0</v>
      </c>
      <c r="H1703" s="181" t="str">
        <f t="shared" si="182"/>
        <v/>
      </c>
      <c r="I1703" s="221">
        <v>1140</v>
      </c>
      <c r="J1703" s="131">
        <v>977</v>
      </c>
      <c r="K1703" s="131">
        <v>140</v>
      </c>
      <c r="L1703" s="167">
        <f t="shared" si="183"/>
        <v>0.14329580348004095</v>
      </c>
      <c r="M1703" s="222">
        <v>35</v>
      </c>
      <c r="N1703" s="131">
        <v>128</v>
      </c>
      <c r="O1703" s="184">
        <f t="shared" si="184"/>
        <v>0.11228070175438597</v>
      </c>
      <c r="P1703" s="159">
        <f t="shared" si="185"/>
        <v>1140</v>
      </c>
      <c r="Q1703" s="160">
        <f t="shared" si="186"/>
        <v>1012</v>
      </c>
      <c r="R1703" s="160">
        <f t="shared" si="187"/>
        <v>128</v>
      </c>
      <c r="S1703" s="176">
        <f t="shared" si="188"/>
        <v>0.11228070175438597</v>
      </c>
      <c r="T1703" s="227"/>
    </row>
    <row r="1704" spans="1:20" x14ac:dyDescent="0.2">
      <c r="A1704" s="175" t="s">
        <v>393</v>
      </c>
      <c r="B1704" s="164" t="s">
        <v>72</v>
      </c>
      <c r="C1704" s="165" t="s">
        <v>244</v>
      </c>
      <c r="D1704" s="157">
        <v>0</v>
      </c>
      <c r="E1704" s="158">
        <v>0</v>
      </c>
      <c r="F1704" s="158">
        <v>0</v>
      </c>
      <c r="G1704" s="158">
        <v>0</v>
      </c>
      <c r="H1704" s="181" t="str">
        <f t="shared" si="182"/>
        <v/>
      </c>
      <c r="I1704" s="221">
        <v>23</v>
      </c>
      <c r="J1704" s="131">
        <v>23</v>
      </c>
      <c r="K1704" s="131">
        <v>23</v>
      </c>
      <c r="L1704" s="167">
        <f t="shared" si="183"/>
        <v>1</v>
      </c>
      <c r="M1704" s="222">
        <v>0</v>
      </c>
      <c r="N1704" s="131">
        <v>0</v>
      </c>
      <c r="O1704" s="184">
        <f t="shared" si="184"/>
        <v>0</v>
      </c>
      <c r="P1704" s="159">
        <f t="shared" si="185"/>
        <v>23</v>
      </c>
      <c r="Q1704" s="160">
        <f t="shared" si="186"/>
        <v>23</v>
      </c>
      <c r="R1704" s="160" t="str">
        <f t="shared" si="187"/>
        <v/>
      </c>
      <c r="S1704" s="176" t="str">
        <f t="shared" si="188"/>
        <v/>
      </c>
      <c r="T1704" s="227"/>
    </row>
    <row r="1705" spans="1:20" x14ac:dyDescent="0.2">
      <c r="A1705" s="175" t="s">
        <v>393</v>
      </c>
      <c r="B1705" s="164" t="s">
        <v>74</v>
      </c>
      <c r="C1705" s="165" t="s">
        <v>75</v>
      </c>
      <c r="D1705" s="157">
        <v>0</v>
      </c>
      <c r="E1705" s="158">
        <v>0</v>
      </c>
      <c r="F1705" s="158">
        <v>0</v>
      </c>
      <c r="G1705" s="158">
        <v>0</v>
      </c>
      <c r="H1705" s="181" t="str">
        <f t="shared" si="182"/>
        <v/>
      </c>
      <c r="I1705" s="221">
        <v>407</v>
      </c>
      <c r="J1705" s="131">
        <v>373</v>
      </c>
      <c r="K1705" s="131">
        <v>266</v>
      </c>
      <c r="L1705" s="167">
        <f t="shared" si="183"/>
        <v>0.71313672922252014</v>
      </c>
      <c r="M1705" s="222">
        <v>2</v>
      </c>
      <c r="N1705" s="131">
        <v>32</v>
      </c>
      <c r="O1705" s="184">
        <f t="shared" si="184"/>
        <v>7.8624078624078622E-2</v>
      </c>
      <c r="P1705" s="159">
        <f t="shared" si="185"/>
        <v>407</v>
      </c>
      <c r="Q1705" s="160">
        <f t="shared" si="186"/>
        <v>375</v>
      </c>
      <c r="R1705" s="160">
        <f t="shared" si="187"/>
        <v>32</v>
      </c>
      <c r="S1705" s="176">
        <f t="shared" si="188"/>
        <v>7.8624078624078622E-2</v>
      </c>
      <c r="T1705" s="227"/>
    </row>
    <row r="1706" spans="1:20" x14ac:dyDescent="0.2">
      <c r="A1706" s="175" t="s">
        <v>393</v>
      </c>
      <c r="B1706" s="164" t="s">
        <v>76</v>
      </c>
      <c r="C1706" s="165" t="s">
        <v>77</v>
      </c>
      <c r="D1706" s="157">
        <v>0</v>
      </c>
      <c r="E1706" s="158">
        <v>0</v>
      </c>
      <c r="F1706" s="158">
        <v>0</v>
      </c>
      <c r="G1706" s="158">
        <v>0</v>
      </c>
      <c r="H1706" s="181" t="str">
        <f t="shared" si="182"/>
        <v/>
      </c>
      <c r="I1706" s="221">
        <v>1</v>
      </c>
      <c r="J1706" s="131">
        <v>0</v>
      </c>
      <c r="K1706" s="131">
        <v>0</v>
      </c>
      <c r="L1706" s="167" t="str">
        <f t="shared" si="183"/>
        <v/>
      </c>
      <c r="M1706" s="222">
        <v>1</v>
      </c>
      <c r="N1706" s="131">
        <v>0</v>
      </c>
      <c r="O1706" s="184">
        <f t="shared" si="184"/>
        <v>0</v>
      </c>
      <c r="P1706" s="159">
        <f t="shared" si="185"/>
        <v>1</v>
      </c>
      <c r="Q1706" s="160">
        <f t="shared" si="186"/>
        <v>1</v>
      </c>
      <c r="R1706" s="160" t="str">
        <f t="shared" si="187"/>
        <v/>
      </c>
      <c r="S1706" s="176" t="str">
        <f t="shared" si="188"/>
        <v/>
      </c>
      <c r="T1706" s="227"/>
    </row>
    <row r="1707" spans="1:20" x14ac:dyDescent="0.2">
      <c r="A1707" s="175" t="s">
        <v>393</v>
      </c>
      <c r="B1707" s="164" t="s">
        <v>76</v>
      </c>
      <c r="C1707" s="165" t="s">
        <v>275</v>
      </c>
      <c r="D1707" s="157">
        <v>0</v>
      </c>
      <c r="E1707" s="158">
        <v>0</v>
      </c>
      <c r="F1707" s="158">
        <v>0</v>
      </c>
      <c r="G1707" s="158">
        <v>0</v>
      </c>
      <c r="H1707" s="181" t="str">
        <f t="shared" si="182"/>
        <v/>
      </c>
      <c r="I1707" s="221">
        <v>5</v>
      </c>
      <c r="J1707" s="131">
        <v>4</v>
      </c>
      <c r="K1707" s="131">
        <v>4</v>
      </c>
      <c r="L1707" s="167">
        <f t="shared" si="183"/>
        <v>1</v>
      </c>
      <c r="M1707" s="222">
        <v>1</v>
      </c>
      <c r="N1707" s="131">
        <v>0</v>
      </c>
      <c r="O1707" s="184">
        <f t="shared" si="184"/>
        <v>0</v>
      </c>
      <c r="P1707" s="159">
        <f t="shared" si="185"/>
        <v>5</v>
      </c>
      <c r="Q1707" s="160">
        <f t="shared" si="186"/>
        <v>5</v>
      </c>
      <c r="R1707" s="160" t="str">
        <f t="shared" si="187"/>
        <v/>
      </c>
      <c r="S1707" s="176" t="str">
        <f t="shared" si="188"/>
        <v/>
      </c>
      <c r="T1707" s="227"/>
    </row>
    <row r="1708" spans="1:20" x14ac:dyDescent="0.2">
      <c r="A1708" s="175" t="s">
        <v>393</v>
      </c>
      <c r="B1708" s="164" t="s">
        <v>76</v>
      </c>
      <c r="C1708" s="165" t="s">
        <v>395</v>
      </c>
      <c r="D1708" s="157">
        <v>0</v>
      </c>
      <c r="E1708" s="158">
        <v>0</v>
      </c>
      <c r="F1708" s="158">
        <v>0</v>
      </c>
      <c r="G1708" s="158">
        <v>0</v>
      </c>
      <c r="H1708" s="181" t="str">
        <f t="shared" si="182"/>
        <v/>
      </c>
      <c r="I1708" s="221">
        <v>6</v>
      </c>
      <c r="J1708" s="131">
        <v>6</v>
      </c>
      <c r="K1708" s="131">
        <v>6</v>
      </c>
      <c r="L1708" s="167">
        <f t="shared" si="183"/>
        <v>1</v>
      </c>
      <c r="M1708" s="222">
        <v>0</v>
      </c>
      <c r="N1708" s="131">
        <v>0</v>
      </c>
      <c r="O1708" s="184">
        <f t="shared" si="184"/>
        <v>0</v>
      </c>
      <c r="P1708" s="159">
        <f t="shared" si="185"/>
        <v>6</v>
      </c>
      <c r="Q1708" s="160">
        <f t="shared" si="186"/>
        <v>6</v>
      </c>
      <c r="R1708" s="160" t="str">
        <f t="shared" si="187"/>
        <v/>
      </c>
      <c r="S1708" s="176" t="str">
        <f t="shared" si="188"/>
        <v/>
      </c>
      <c r="T1708" s="227"/>
    </row>
    <row r="1709" spans="1:20" x14ac:dyDescent="0.2">
      <c r="A1709" s="175" t="s">
        <v>393</v>
      </c>
      <c r="B1709" s="164" t="s">
        <v>79</v>
      </c>
      <c r="C1709" s="165" t="s">
        <v>80</v>
      </c>
      <c r="D1709" s="157">
        <v>130</v>
      </c>
      <c r="E1709" s="158">
        <v>126</v>
      </c>
      <c r="F1709" s="158">
        <v>88</v>
      </c>
      <c r="G1709" s="158">
        <v>4</v>
      </c>
      <c r="H1709" s="181">
        <f t="shared" si="182"/>
        <v>3.0769230769230771E-2</v>
      </c>
      <c r="I1709" s="221">
        <v>4348</v>
      </c>
      <c r="J1709" s="131">
        <v>2456</v>
      </c>
      <c r="K1709" s="131">
        <v>423</v>
      </c>
      <c r="L1709" s="167">
        <f t="shared" si="183"/>
        <v>0.17223127035830618</v>
      </c>
      <c r="M1709" s="222">
        <v>2</v>
      </c>
      <c r="N1709" s="131">
        <v>1890</v>
      </c>
      <c r="O1709" s="184">
        <f t="shared" si="184"/>
        <v>0.43468261269549219</v>
      </c>
      <c r="P1709" s="159">
        <f t="shared" si="185"/>
        <v>4478</v>
      </c>
      <c r="Q1709" s="160">
        <f t="shared" si="186"/>
        <v>2584</v>
      </c>
      <c r="R1709" s="160">
        <f t="shared" si="187"/>
        <v>1894</v>
      </c>
      <c r="S1709" s="176">
        <f t="shared" si="188"/>
        <v>0.42295667708798573</v>
      </c>
      <c r="T1709" s="227"/>
    </row>
    <row r="1710" spans="1:20" x14ac:dyDescent="0.2">
      <c r="A1710" s="175" t="s">
        <v>393</v>
      </c>
      <c r="B1710" s="164" t="s">
        <v>519</v>
      </c>
      <c r="C1710" s="165" t="s">
        <v>87</v>
      </c>
      <c r="D1710" s="157">
        <v>0</v>
      </c>
      <c r="E1710" s="158">
        <v>0</v>
      </c>
      <c r="F1710" s="158">
        <v>0</v>
      </c>
      <c r="G1710" s="158">
        <v>0</v>
      </c>
      <c r="H1710" s="181" t="str">
        <f t="shared" si="182"/>
        <v/>
      </c>
      <c r="I1710" s="221">
        <v>963</v>
      </c>
      <c r="J1710" s="131">
        <v>934</v>
      </c>
      <c r="K1710" s="131">
        <v>197</v>
      </c>
      <c r="L1710" s="167">
        <f t="shared" si="183"/>
        <v>0.21092077087794434</v>
      </c>
      <c r="M1710" s="222">
        <v>0</v>
      </c>
      <c r="N1710" s="131">
        <v>29</v>
      </c>
      <c r="O1710" s="184">
        <f t="shared" si="184"/>
        <v>3.0114226375908618E-2</v>
      </c>
      <c r="P1710" s="159">
        <f t="shared" si="185"/>
        <v>963</v>
      </c>
      <c r="Q1710" s="160">
        <f t="shared" si="186"/>
        <v>934</v>
      </c>
      <c r="R1710" s="160">
        <f t="shared" si="187"/>
        <v>29</v>
      </c>
      <c r="S1710" s="176">
        <f t="shared" si="188"/>
        <v>3.0114226375908618E-2</v>
      </c>
      <c r="T1710" s="227"/>
    </row>
    <row r="1711" spans="1:20" x14ac:dyDescent="0.2">
      <c r="A1711" s="175" t="s">
        <v>393</v>
      </c>
      <c r="B1711" s="164" t="s">
        <v>90</v>
      </c>
      <c r="C1711" s="165" t="s">
        <v>91</v>
      </c>
      <c r="D1711" s="157">
        <v>0</v>
      </c>
      <c r="E1711" s="158">
        <v>0</v>
      </c>
      <c r="F1711" s="158">
        <v>0</v>
      </c>
      <c r="G1711" s="158">
        <v>0</v>
      </c>
      <c r="H1711" s="181" t="str">
        <f t="shared" si="182"/>
        <v/>
      </c>
      <c r="I1711" s="221">
        <v>189646</v>
      </c>
      <c r="J1711" s="131">
        <v>166919</v>
      </c>
      <c r="K1711" s="131">
        <v>164440</v>
      </c>
      <c r="L1711" s="167">
        <f t="shared" si="183"/>
        <v>0.98514848519341713</v>
      </c>
      <c r="M1711" s="222">
        <v>97</v>
      </c>
      <c r="N1711" s="131">
        <v>22630</v>
      </c>
      <c r="O1711" s="184">
        <f t="shared" si="184"/>
        <v>0.11932758929795513</v>
      </c>
      <c r="P1711" s="159">
        <f t="shared" si="185"/>
        <v>189646</v>
      </c>
      <c r="Q1711" s="160">
        <f t="shared" si="186"/>
        <v>167016</v>
      </c>
      <c r="R1711" s="160">
        <f t="shared" si="187"/>
        <v>22630</v>
      </c>
      <c r="S1711" s="176">
        <f t="shared" si="188"/>
        <v>0.11932758929795513</v>
      </c>
      <c r="T1711" s="227"/>
    </row>
    <row r="1712" spans="1:20" x14ac:dyDescent="0.2">
      <c r="A1712" s="175" t="s">
        <v>393</v>
      </c>
      <c r="B1712" s="164" t="s">
        <v>96</v>
      </c>
      <c r="C1712" s="165" t="s">
        <v>97</v>
      </c>
      <c r="D1712" s="157">
        <v>0</v>
      </c>
      <c r="E1712" s="158">
        <v>0</v>
      </c>
      <c r="F1712" s="158">
        <v>0</v>
      </c>
      <c r="G1712" s="158">
        <v>0</v>
      </c>
      <c r="H1712" s="181" t="str">
        <f t="shared" si="182"/>
        <v/>
      </c>
      <c r="I1712" s="221">
        <v>21318</v>
      </c>
      <c r="J1712" s="131">
        <v>20717</v>
      </c>
      <c r="K1712" s="131">
        <v>4525</v>
      </c>
      <c r="L1712" s="167">
        <f t="shared" si="183"/>
        <v>0.21841965535550514</v>
      </c>
      <c r="M1712" s="222">
        <v>147</v>
      </c>
      <c r="N1712" s="131">
        <v>454</v>
      </c>
      <c r="O1712" s="184">
        <f t="shared" si="184"/>
        <v>2.129655690027207E-2</v>
      </c>
      <c r="P1712" s="159">
        <f t="shared" si="185"/>
        <v>21318</v>
      </c>
      <c r="Q1712" s="160">
        <f t="shared" si="186"/>
        <v>20864</v>
      </c>
      <c r="R1712" s="160">
        <f t="shared" si="187"/>
        <v>454</v>
      </c>
      <c r="S1712" s="176">
        <f t="shared" si="188"/>
        <v>2.129655690027207E-2</v>
      </c>
      <c r="T1712" s="227"/>
    </row>
    <row r="1713" spans="1:20" x14ac:dyDescent="0.2">
      <c r="A1713" s="175" t="s">
        <v>393</v>
      </c>
      <c r="B1713" s="164" t="s">
        <v>521</v>
      </c>
      <c r="C1713" s="165" t="s">
        <v>98</v>
      </c>
      <c r="D1713" s="157">
        <v>0</v>
      </c>
      <c r="E1713" s="158">
        <v>0</v>
      </c>
      <c r="F1713" s="158">
        <v>0</v>
      </c>
      <c r="G1713" s="158">
        <v>0</v>
      </c>
      <c r="H1713" s="181" t="str">
        <f t="shared" si="182"/>
        <v/>
      </c>
      <c r="I1713" s="221">
        <v>10346</v>
      </c>
      <c r="J1713" s="131">
        <v>9350</v>
      </c>
      <c r="K1713" s="131">
        <v>1522</v>
      </c>
      <c r="L1713" s="167">
        <f t="shared" si="183"/>
        <v>0.1627807486631016</v>
      </c>
      <c r="M1713" s="222">
        <v>231</v>
      </c>
      <c r="N1713" s="131">
        <v>765</v>
      </c>
      <c r="O1713" s="184">
        <f t="shared" si="184"/>
        <v>7.3941619949739024E-2</v>
      </c>
      <c r="P1713" s="159">
        <f t="shared" si="185"/>
        <v>10346</v>
      </c>
      <c r="Q1713" s="160">
        <f t="shared" si="186"/>
        <v>9581</v>
      </c>
      <c r="R1713" s="160">
        <f t="shared" si="187"/>
        <v>765</v>
      </c>
      <c r="S1713" s="176">
        <f t="shared" si="188"/>
        <v>7.3941619949739024E-2</v>
      </c>
      <c r="T1713" s="227"/>
    </row>
    <row r="1714" spans="1:20" x14ac:dyDescent="0.2">
      <c r="A1714" s="175" t="s">
        <v>393</v>
      </c>
      <c r="B1714" s="164" t="s">
        <v>103</v>
      </c>
      <c r="C1714" s="165" t="s">
        <v>104</v>
      </c>
      <c r="D1714" s="157">
        <v>1</v>
      </c>
      <c r="E1714" s="158">
        <v>1</v>
      </c>
      <c r="F1714" s="158">
        <v>0</v>
      </c>
      <c r="G1714" s="158">
        <v>0</v>
      </c>
      <c r="H1714" s="181">
        <f t="shared" si="182"/>
        <v>0</v>
      </c>
      <c r="I1714" s="221">
        <v>347</v>
      </c>
      <c r="J1714" s="131">
        <v>323</v>
      </c>
      <c r="K1714" s="131">
        <v>304</v>
      </c>
      <c r="L1714" s="167">
        <f t="shared" si="183"/>
        <v>0.94117647058823528</v>
      </c>
      <c r="M1714" s="222">
        <v>0</v>
      </c>
      <c r="N1714" s="131">
        <v>24</v>
      </c>
      <c r="O1714" s="184">
        <f t="shared" si="184"/>
        <v>6.9164265129683003E-2</v>
      </c>
      <c r="P1714" s="159">
        <f t="shared" si="185"/>
        <v>348</v>
      </c>
      <c r="Q1714" s="160">
        <f t="shared" si="186"/>
        <v>324</v>
      </c>
      <c r="R1714" s="160">
        <f t="shared" si="187"/>
        <v>24</v>
      </c>
      <c r="S1714" s="176">
        <f t="shared" si="188"/>
        <v>6.8965517241379309E-2</v>
      </c>
      <c r="T1714" s="227"/>
    </row>
    <row r="1715" spans="1:20" x14ac:dyDescent="0.2">
      <c r="A1715" s="175" t="s">
        <v>393</v>
      </c>
      <c r="B1715" s="164" t="s">
        <v>105</v>
      </c>
      <c r="C1715" s="165" t="s">
        <v>106</v>
      </c>
      <c r="D1715" s="157">
        <v>0</v>
      </c>
      <c r="E1715" s="158">
        <v>0</v>
      </c>
      <c r="F1715" s="158">
        <v>0</v>
      </c>
      <c r="G1715" s="158">
        <v>0</v>
      </c>
      <c r="H1715" s="181" t="str">
        <f t="shared" si="182"/>
        <v/>
      </c>
      <c r="I1715" s="221">
        <v>6</v>
      </c>
      <c r="J1715" s="131">
        <v>1</v>
      </c>
      <c r="K1715" s="131">
        <v>1</v>
      </c>
      <c r="L1715" s="167">
        <f t="shared" si="183"/>
        <v>1</v>
      </c>
      <c r="M1715" s="222">
        <v>5</v>
      </c>
      <c r="N1715" s="131">
        <v>0</v>
      </c>
      <c r="O1715" s="184">
        <f t="shared" si="184"/>
        <v>0</v>
      </c>
      <c r="P1715" s="159">
        <f t="shared" si="185"/>
        <v>6</v>
      </c>
      <c r="Q1715" s="160">
        <f t="shared" si="186"/>
        <v>6</v>
      </c>
      <c r="R1715" s="160" t="str">
        <f t="shared" si="187"/>
        <v/>
      </c>
      <c r="S1715" s="176" t="str">
        <f t="shared" si="188"/>
        <v/>
      </c>
      <c r="T1715" s="227"/>
    </row>
    <row r="1716" spans="1:20" x14ac:dyDescent="0.2">
      <c r="A1716" s="175" t="s">
        <v>393</v>
      </c>
      <c r="B1716" s="164" t="s">
        <v>105</v>
      </c>
      <c r="C1716" s="165" t="s">
        <v>284</v>
      </c>
      <c r="D1716" s="157">
        <v>0</v>
      </c>
      <c r="E1716" s="158">
        <v>0</v>
      </c>
      <c r="F1716" s="158">
        <v>0</v>
      </c>
      <c r="G1716" s="158">
        <v>0</v>
      </c>
      <c r="H1716" s="181" t="str">
        <f t="shared" si="182"/>
        <v/>
      </c>
      <c r="I1716" s="221">
        <v>24</v>
      </c>
      <c r="J1716" s="131">
        <v>23</v>
      </c>
      <c r="K1716" s="131">
        <v>1</v>
      </c>
      <c r="L1716" s="167">
        <f t="shared" si="183"/>
        <v>4.3478260869565216E-2</v>
      </c>
      <c r="M1716" s="222">
        <v>1</v>
      </c>
      <c r="N1716" s="131">
        <v>0</v>
      </c>
      <c r="O1716" s="184">
        <f t="shared" si="184"/>
        <v>0</v>
      </c>
      <c r="P1716" s="159">
        <f t="shared" si="185"/>
        <v>24</v>
      </c>
      <c r="Q1716" s="160">
        <f t="shared" si="186"/>
        <v>24</v>
      </c>
      <c r="R1716" s="160" t="str">
        <f t="shared" si="187"/>
        <v/>
      </c>
      <c r="S1716" s="176" t="str">
        <f t="shared" si="188"/>
        <v/>
      </c>
      <c r="T1716" s="227"/>
    </row>
    <row r="1717" spans="1:20" x14ac:dyDescent="0.2">
      <c r="A1717" s="175" t="s">
        <v>393</v>
      </c>
      <c r="B1717" s="164" t="s">
        <v>108</v>
      </c>
      <c r="C1717" s="165" t="s">
        <v>109</v>
      </c>
      <c r="D1717" s="157">
        <v>0</v>
      </c>
      <c r="E1717" s="158">
        <v>0</v>
      </c>
      <c r="F1717" s="158">
        <v>0</v>
      </c>
      <c r="G1717" s="158">
        <v>0</v>
      </c>
      <c r="H1717" s="181" t="str">
        <f t="shared" si="182"/>
        <v/>
      </c>
      <c r="I1717" s="221">
        <v>759</v>
      </c>
      <c r="J1717" s="131">
        <v>710</v>
      </c>
      <c r="K1717" s="131">
        <v>375</v>
      </c>
      <c r="L1717" s="167">
        <f t="shared" si="183"/>
        <v>0.528169014084507</v>
      </c>
      <c r="M1717" s="222">
        <v>2</v>
      </c>
      <c r="N1717" s="131">
        <v>47</v>
      </c>
      <c r="O1717" s="184">
        <f t="shared" si="184"/>
        <v>6.1923583662714096E-2</v>
      </c>
      <c r="P1717" s="159">
        <f t="shared" si="185"/>
        <v>759</v>
      </c>
      <c r="Q1717" s="160">
        <f t="shared" si="186"/>
        <v>712</v>
      </c>
      <c r="R1717" s="160">
        <f t="shared" si="187"/>
        <v>47</v>
      </c>
      <c r="S1717" s="176">
        <f t="shared" si="188"/>
        <v>6.1923583662714096E-2</v>
      </c>
      <c r="T1717" s="227"/>
    </row>
    <row r="1718" spans="1:20" x14ac:dyDescent="0.2">
      <c r="A1718" s="175" t="s">
        <v>393</v>
      </c>
      <c r="B1718" s="164" t="s">
        <v>110</v>
      </c>
      <c r="C1718" s="165" t="s">
        <v>111</v>
      </c>
      <c r="D1718" s="157">
        <v>0</v>
      </c>
      <c r="E1718" s="158">
        <v>0</v>
      </c>
      <c r="F1718" s="158">
        <v>0</v>
      </c>
      <c r="G1718" s="158">
        <v>0</v>
      </c>
      <c r="H1718" s="181" t="str">
        <f t="shared" si="182"/>
        <v/>
      </c>
      <c r="I1718" s="221">
        <v>2866</v>
      </c>
      <c r="J1718" s="131">
        <v>2590</v>
      </c>
      <c r="K1718" s="131">
        <v>1356</v>
      </c>
      <c r="L1718" s="167">
        <f t="shared" si="183"/>
        <v>0.52355212355212355</v>
      </c>
      <c r="M1718" s="222">
        <v>110</v>
      </c>
      <c r="N1718" s="131">
        <v>166</v>
      </c>
      <c r="O1718" s="184">
        <f t="shared" si="184"/>
        <v>5.7920446615491977E-2</v>
      </c>
      <c r="P1718" s="159">
        <f t="shared" si="185"/>
        <v>2866</v>
      </c>
      <c r="Q1718" s="160">
        <f t="shared" si="186"/>
        <v>2700</v>
      </c>
      <c r="R1718" s="160">
        <f t="shared" si="187"/>
        <v>166</v>
      </c>
      <c r="S1718" s="176">
        <f t="shared" si="188"/>
        <v>5.7920446615491977E-2</v>
      </c>
      <c r="T1718" s="227"/>
    </row>
    <row r="1719" spans="1:20" x14ac:dyDescent="0.2">
      <c r="A1719" s="175" t="s">
        <v>393</v>
      </c>
      <c r="B1719" s="164" t="s">
        <v>112</v>
      </c>
      <c r="C1719" s="165" t="s">
        <v>538</v>
      </c>
      <c r="D1719" s="157">
        <v>0</v>
      </c>
      <c r="E1719" s="158">
        <v>0</v>
      </c>
      <c r="F1719" s="158">
        <v>0</v>
      </c>
      <c r="G1719" s="158">
        <v>0</v>
      </c>
      <c r="H1719" s="181" t="str">
        <f t="shared" si="182"/>
        <v/>
      </c>
      <c r="I1719" s="221">
        <v>4493</v>
      </c>
      <c r="J1719" s="131">
        <v>3955</v>
      </c>
      <c r="K1719" s="131">
        <v>940</v>
      </c>
      <c r="L1719" s="167">
        <f t="shared" si="183"/>
        <v>0.23767383059418457</v>
      </c>
      <c r="M1719" s="222">
        <v>49</v>
      </c>
      <c r="N1719" s="131">
        <v>489</v>
      </c>
      <c r="O1719" s="184">
        <f t="shared" si="184"/>
        <v>0.10883596705987091</v>
      </c>
      <c r="P1719" s="159">
        <f t="shared" si="185"/>
        <v>4493</v>
      </c>
      <c r="Q1719" s="160">
        <f t="shared" si="186"/>
        <v>4004</v>
      </c>
      <c r="R1719" s="160">
        <f t="shared" si="187"/>
        <v>489</v>
      </c>
      <c r="S1719" s="176">
        <f t="shared" si="188"/>
        <v>0.10883596705987091</v>
      </c>
      <c r="T1719" s="227"/>
    </row>
    <row r="1720" spans="1:20" x14ac:dyDescent="0.2">
      <c r="A1720" s="175" t="s">
        <v>393</v>
      </c>
      <c r="B1720" s="164" t="s">
        <v>114</v>
      </c>
      <c r="C1720" s="165" t="s">
        <v>115</v>
      </c>
      <c r="D1720" s="157">
        <v>0</v>
      </c>
      <c r="E1720" s="158">
        <v>0</v>
      </c>
      <c r="F1720" s="158">
        <v>0</v>
      </c>
      <c r="G1720" s="158">
        <v>0</v>
      </c>
      <c r="H1720" s="181" t="str">
        <f t="shared" si="182"/>
        <v/>
      </c>
      <c r="I1720" s="221">
        <v>4103</v>
      </c>
      <c r="J1720" s="131">
        <v>3463</v>
      </c>
      <c r="K1720" s="131">
        <v>1966</v>
      </c>
      <c r="L1720" s="167">
        <f t="shared" si="183"/>
        <v>0.56771585330638175</v>
      </c>
      <c r="M1720" s="222">
        <v>127</v>
      </c>
      <c r="N1720" s="131">
        <v>513</v>
      </c>
      <c r="O1720" s="184">
        <f t="shared" si="184"/>
        <v>0.12503046551303923</v>
      </c>
      <c r="P1720" s="159">
        <f t="shared" si="185"/>
        <v>4103</v>
      </c>
      <c r="Q1720" s="160">
        <f t="shared" si="186"/>
        <v>3590</v>
      </c>
      <c r="R1720" s="160">
        <f t="shared" si="187"/>
        <v>513</v>
      </c>
      <c r="S1720" s="176">
        <f t="shared" si="188"/>
        <v>0.12503046551303923</v>
      </c>
      <c r="T1720" s="227"/>
    </row>
    <row r="1721" spans="1:20" x14ac:dyDescent="0.2">
      <c r="A1721" s="175" t="s">
        <v>393</v>
      </c>
      <c r="B1721" s="164" t="s">
        <v>117</v>
      </c>
      <c r="C1721" s="165" t="s">
        <v>118</v>
      </c>
      <c r="D1721" s="157">
        <v>1</v>
      </c>
      <c r="E1721" s="158">
        <v>0</v>
      </c>
      <c r="F1721" s="158">
        <v>0</v>
      </c>
      <c r="G1721" s="158">
        <v>1</v>
      </c>
      <c r="H1721" s="181">
        <f t="shared" si="182"/>
        <v>1</v>
      </c>
      <c r="I1721" s="221">
        <v>33255</v>
      </c>
      <c r="J1721" s="131">
        <v>596</v>
      </c>
      <c r="K1721" s="131">
        <v>594</v>
      </c>
      <c r="L1721" s="167">
        <f t="shared" si="183"/>
        <v>0.99664429530201337</v>
      </c>
      <c r="M1721" s="222">
        <v>28642</v>
      </c>
      <c r="N1721" s="131">
        <v>4017</v>
      </c>
      <c r="O1721" s="184">
        <f t="shared" si="184"/>
        <v>0.12079386558412269</v>
      </c>
      <c r="P1721" s="159">
        <f t="shared" si="185"/>
        <v>33256</v>
      </c>
      <c r="Q1721" s="160">
        <f t="shared" si="186"/>
        <v>29238</v>
      </c>
      <c r="R1721" s="160">
        <f t="shared" si="187"/>
        <v>4018</v>
      </c>
      <c r="S1721" s="176">
        <f t="shared" si="188"/>
        <v>0.12082030310319943</v>
      </c>
      <c r="T1721" s="227"/>
    </row>
    <row r="1722" spans="1:20" x14ac:dyDescent="0.2">
      <c r="A1722" s="175" t="s">
        <v>393</v>
      </c>
      <c r="B1722" s="164" t="s">
        <v>372</v>
      </c>
      <c r="C1722" s="165" t="s">
        <v>373</v>
      </c>
      <c r="D1722" s="157">
        <v>0</v>
      </c>
      <c r="E1722" s="158">
        <v>0</v>
      </c>
      <c r="F1722" s="158">
        <v>0</v>
      </c>
      <c r="G1722" s="158">
        <v>0</v>
      </c>
      <c r="H1722" s="181" t="str">
        <f t="shared" si="182"/>
        <v/>
      </c>
      <c r="I1722" s="221">
        <v>4278</v>
      </c>
      <c r="J1722" s="131">
        <v>2560</v>
      </c>
      <c r="K1722" s="131">
        <v>278</v>
      </c>
      <c r="L1722" s="167">
        <f t="shared" si="183"/>
        <v>0.10859375</v>
      </c>
      <c r="M1722" s="222">
        <v>24</v>
      </c>
      <c r="N1722" s="131">
        <v>1694</v>
      </c>
      <c r="O1722" s="184">
        <f t="shared" si="184"/>
        <v>0.3959794296400187</v>
      </c>
      <c r="P1722" s="159">
        <f t="shared" si="185"/>
        <v>4278</v>
      </c>
      <c r="Q1722" s="160">
        <f t="shared" si="186"/>
        <v>2584</v>
      </c>
      <c r="R1722" s="160">
        <f t="shared" si="187"/>
        <v>1694</v>
      </c>
      <c r="S1722" s="176">
        <f t="shared" si="188"/>
        <v>0.3959794296400187</v>
      </c>
      <c r="T1722" s="227"/>
    </row>
    <row r="1723" spans="1:20" x14ac:dyDescent="0.2">
      <c r="A1723" s="175" t="s">
        <v>393</v>
      </c>
      <c r="B1723" s="164" t="s">
        <v>120</v>
      </c>
      <c r="C1723" s="165" t="s">
        <v>121</v>
      </c>
      <c r="D1723" s="157">
        <v>0</v>
      </c>
      <c r="E1723" s="158">
        <v>0</v>
      </c>
      <c r="F1723" s="158">
        <v>0</v>
      </c>
      <c r="G1723" s="158">
        <v>0</v>
      </c>
      <c r="H1723" s="181" t="str">
        <f t="shared" si="182"/>
        <v/>
      </c>
      <c r="I1723" s="221">
        <v>3310</v>
      </c>
      <c r="J1723" s="131">
        <v>2390</v>
      </c>
      <c r="K1723" s="131">
        <v>1331</v>
      </c>
      <c r="L1723" s="167">
        <f t="shared" si="183"/>
        <v>0.55690376569037658</v>
      </c>
      <c r="M1723" s="222">
        <v>163</v>
      </c>
      <c r="N1723" s="131">
        <v>757</v>
      </c>
      <c r="O1723" s="184">
        <f t="shared" si="184"/>
        <v>0.22870090634441087</v>
      </c>
      <c r="P1723" s="159">
        <f t="shared" si="185"/>
        <v>3310</v>
      </c>
      <c r="Q1723" s="160">
        <f t="shared" si="186"/>
        <v>2553</v>
      </c>
      <c r="R1723" s="160">
        <f t="shared" si="187"/>
        <v>757</v>
      </c>
      <c r="S1723" s="176">
        <f t="shared" si="188"/>
        <v>0.22870090634441087</v>
      </c>
      <c r="T1723" s="227"/>
    </row>
    <row r="1724" spans="1:20" x14ac:dyDescent="0.2">
      <c r="A1724" s="175" t="s">
        <v>393</v>
      </c>
      <c r="B1724" s="164" t="s">
        <v>334</v>
      </c>
      <c r="C1724" s="165" t="s">
        <v>335</v>
      </c>
      <c r="D1724" s="157">
        <v>0</v>
      </c>
      <c r="E1724" s="158">
        <v>0</v>
      </c>
      <c r="F1724" s="158">
        <v>0</v>
      </c>
      <c r="G1724" s="158">
        <v>0</v>
      </c>
      <c r="H1724" s="181" t="str">
        <f t="shared" ref="H1724:H1761" si="189">IF((E1724+G1724)&lt;&gt;0,G1724/(E1724+G1724),"")</f>
        <v/>
      </c>
      <c r="I1724" s="221">
        <v>1047</v>
      </c>
      <c r="J1724" s="131">
        <v>829</v>
      </c>
      <c r="K1724" s="131">
        <v>248</v>
      </c>
      <c r="L1724" s="167">
        <f t="shared" ref="L1724:L1763" si="190">IF(J1724&lt;&gt;0,K1724/J1724,"")</f>
        <v>0.29915560916767192</v>
      </c>
      <c r="M1724" s="222">
        <v>1</v>
      </c>
      <c r="N1724" s="131">
        <v>217</v>
      </c>
      <c r="O1724" s="184">
        <f t="shared" ref="O1724:O1761" si="191">IF((J1724+M1724+N1724)&lt;&gt;0,N1724/(J1724+M1724+N1724),"")</f>
        <v>0.2072588347659981</v>
      </c>
      <c r="P1724" s="159">
        <f t="shared" ref="P1724:P1761" si="192">IF(SUM(D1724,I1724)&gt;0,SUM(D1724,I1724),"")</f>
        <v>1047</v>
      </c>
      <c r="Q1724" s="160">
        <f t="shared" ref="Q1724:Q1761" si="193">IF(SUM(E1724,J1724, M1724)&gt;0,SUM(E1724,J1724, M1724),"")</f>
        <v>830</v>
      </c>
      <c r="R1724" s="160">
        <f t="shared" ref="R1724:R1761" si="194">IF(SUM(G1724,N1724)&gt;0,SUM(G1724,N1724),"")</f>
        <v>217</v>
      </c>
      <c r="S1724" s="176">
        <f t="shared" ref="S1724:S1761" si="195">IFERROR(IF((Q1724+R1724)&lt;&gt;0,R1724/(Q1724+R1724),""),"")</f>
        <v>0.2072588347659981</v>
      </c>
      <c r="T1724" s="227"/>
    </row>
    <row r="1725" spans="1:20" x14ac:dyDescent="0.2">
      <c r="A1725" s="175" t="s">
        <v>393</v>
      </c>
      <c r="B1725" s="164" t="s">
        <v>128</v>
      </c>
      <c r="C1725" s="165" t="s">
        <v>129</v>
      </c>
      <c r="D1725" s="157">
        <v>0</v>
      </c>
      <c r="E1725" s="158">
        <v>0</v>
      </c>
      <c r="F1725" s="158">
        <v>0</v>
      </c>
      <c r="G1725" s="158">
        <v>0</v>
      </c>
      <c r="H1725" s="181" t="str">
        <f t="shared" si="189"/>
        <v/>
      </c>
      <c r="I1725" s="221">
        <v>135</v>
      </c>
      <c r="J1725" s="131">
        <v>120</v>
      </c>
      <c r="K1725" s="131">
        <v>41</v>
      </c>
      <c r="L1725" s="167">
        <f t="shared" si="190"/>
        <v>0.34166666666666667</v>
      </c>
      <c r="M1725" s="222">
        <v>0</v>
      </c>
      <c r="N1725" s="131">
        <v>15</v>
      </c>
      <c r="O1725" s="184">
        <f t="shared" si="191"/>
        <v>0.1111111111111111</v>
      </c>
      <c r="P1725" s="159">
        <f t="shared" si="192"/>
        <v>135</v>
      </c>
      <c r="Q1725" s="160">
        <f t="shared" si="193"/>
        <v>120</v>
      </c>
      <c r="R1725" s="160">
        <f t="shared" si="194"/>
        <v>15</v>
      </c>
      <c r="S1725" s="176">
        <f t="shared" si="195"/>
        <v>0.1111111111111111</v>
      </c>
      <c r="T1725" s="227"/>
    </row>
    <row r="1726" spans="1:20" x14ac:dyDescent="0.2">
      <c r="A1726" s="175" t="s">
        <v>393</v>
      </c>
      <c r="B1726" s="164" t="s">
        <v>131</v>
      </c>
      <c r="C1726" s="165" t="s">
        <v>132</v>
      </c>
      <c r="D1726" s="157">
        <v>0</v>
      </c>
      <c r="E1726" s="158">
        <v>0</v>
      </c>
      <c r="F1726" s="158">
        <v>0</v>
      </c>
      <c r="G1726" s="158">
        <v>0</v>
      </c>
      <c r="H1726" s="181" t="str">
        <f t="shared" si="189"/>
        <v/>
      </c>
      <c r="I1726" s="221">
        <v>4961</v>
      </c>
      <c r="J1726" s="131">
        <v>4162</v>
      </c>
      <c r="K1726" s="131">
        <v>3415</v>
      </c>
      <c r="L1726" s="167">
        <f t="shared" si="190"/>
        <v>0.82051898125901013</v>
      </c>
      <c r="M1726" s="222">
        <v>6</v>
      </c>
      <c r="N1726" s="131">
        <v>793</v>
      </c>
      <c r="O1726" s="184">
        <f t="shared" si="191"/>
        <v>0.15984680507962104</v>
      </c>
      <c r="P1726" s="159">
        <f t="shared" si="192"/>
        <v>4961</v>
      </c>
      <c r="Q1726" s="160">
        <f t="shared" si="193"/>
        <v>4168</v>
      </c>
      <c r="R1726" s="160">
        <f t="shared" si="194"/>
        <v>793</v>
      </c>
      <c r="S1726" s="176">
        <f t="shared" si="195"/>
        <v>0.15984680507962104</v>
      </c>
      <c r="T1726" s="227"/>
    </row>
    <row r="1727" spans="1:20" x14ac:dyDescent="0.2">
      <c r="A1727" s="175" t="s">
        <v>393</v>
      </c>
      <c r="B1727" s="164" t="s">
        <v>136</v>
      </c>
      <c r="C1727" s="165" t="s">
        <v>137</v>
      </c>
      <c r="D1727" s="157">
        <v>4</v>
      </c>
      <c r="E1727" s="158">
        <v>0</v>
      </c>
      <c r="F1727" s="158">
        <v>0</v>
      </c>
      <c r="G1727" s="158">
        <v>4</v>
      </c>
      <c r="H1727" s="181">
        <f t="shared" si="189"/>
        <v>1</v>
      </c>
      <c r="I1727" s="221">
        <v>2820</v>
      </c>
      <c r="J1727" s="131">
        <v>1770</v>
      </c>
      <c r="K1727" s="131">
        <v>292</v>
      </c>
      <c r="L1727" s="167">
        <f t="shared" si="190"/>
        <v>0.16497175141242937</v>
      </c>
      <c r="M1727" s="222">
        <v>0</v>
      </c>
      <c r="N1727" s="131">
        <v>1050</v>
      </c>
      <c r="O1727" s="184">
        <f t="shared" si="191"/>
        <v>0.37234042553191488</v>
      </c>
      <c r="P1727" s="159">
        <f t="shared" si="192"/>
        <v>2824</v>
      </c>
      <c r="Q1727" s="160">
        <f t="shared" si="193"/>
        <v>1770</v>
      </c>
      <c r="R1727" s="160">
        <f t="shared" si="194"/>
        <v>1054</v>
      </c>
      <c r="S1727" s="176">
        <f t="shared" si="195"/>
        <v>0.37322946175637395</v>
      </c>
      <c r="T1727" s="227"/>
    </row>
    <row r="1728" spans="1:20" x14ac:dyDescent="0.2">
      <c r="A1728" s="175" t="s">
        <v>393</v>
      </c>
      <c r="B1728" s="164" t="s">
        <v>138</v>
      </c>
      <c r="C1728" s="165" t="s">
        <v>140</v>
      </c>
      <c r="D1728" s="157">
        <v>0</v>
      </c>
      <c r="E1728" s="158">
        <v>0</v>
      </c>
      <c r="F1728" s="158">
        <v>0</v>
      </c>
      <c r="G1728" s="158">
        <v>0</v>
      </c>
      <c r="H1728" s="181" t="str">
        <f t="shared" si="189"/>
        <v/>
      </c>
      <c r="I1728" s="221">
        <v>11</v>
      </c>
      <c r="J1728" s="131">
        <v>10</v>
      </c>
      <c r="K1728" s="131">
        <v>7</v>
      </c>
      <c r="L1728" s="167">
        <f t="shared" si="190"/>
        <v>0.7</v>
      </c>
      <c r="M1728" s="222">
        <v>1</v>
      </c>
      <c r="N1728" s="131">
        <v>0</v>
      </c>
      <c r="O1728" s="184">
        <f t="shared" si="191"/>
        <v>0</v>
      </c>
      <c r="P1728" s="159">
        <f t="shared" si="192"/>
        <v>11</v>
      </c>
      <c r="Q1728" s="160">
        <f t="shared" si="193"/>
        <v>11</v>
      </c>
      <c r="R1728" s="160" t="str">
        <f t="shared" si="194"/>
        <v/>
      </c>
      <c r="S1728" s="176" t="str">
        <f t="shared" si="195"/>
        <v/>
      </c>
      <c r="T1728" s="227"/>
    </row>
    <row r="1729" spans="1:20" x14ac:dyDescent="0.2">
      <c r="A1729" s="175" t="s">
        <v>393</v>
      </c>
      <c r="B1729" s="164" t="s">
        <v>142</v>
      </c>
      <c r="C1729" s="165" t="s">
        <v>143</v>
      </c>
      <c r="D1729" s="157">
        <v>0</v>
      </c>
      <c r="E1729" s="158">
        <v>0</v>
      </c>
      <c r="F1729" s="158">
        <v>0</v>
      </c>
      <c r="G1729" s="158">
        <v>0</v>
      </c>
      <c r="H1729" s="181" t="str">
        <f t="shared" si="189"/>
        <v/>
      </c>
      <c r="I1729" s="221">
        <v>205</v>
      </c>
      <c r="J1729" s="131">
        <v>204</v>
      </c>
      <c r="K1729" s="131">
        <v>188</v>
      </c>
      <c r="L1729" s="167">
        <f t="shared" si="190"/>
        <v>0.92156862745098034</v>
      </c>
      <c r="M1729" s="222">
        <v>0</v>
      </c>
      <c r="N1729" s="131">
        <v>1</v>
      </c>
      <c r="O1729" s="184">
        <f t="shared" si="191"/>
        <v>4.8780487804878049E-3</v>
      </c>
      <c r="P1729" s="159">
        <f t="shared" si="192"/>
        <v>205</v>
      </c>
      <c r="Q1729" s="160">
        <f t="shared" si="193"/>
        <v>204</v>
      </c>
      <c r="R1729" s="160">
        <f t="shared" si="194"/>
        <v>1</v>
      </c>
      <c r="S1729" s="176">
        <f t="shared" si="195"/>
        <v>4.8780487804878049E-3</v>
      </c>
      <c r="T1729" s="227"/>
    </row>
    <row r="1730" spans="1:20" x14ac:dyDescent="0.2">
      <c r="A1730" s="175" t="s">
        <v>393</v>
      </c>
      <c r="B1730" s="164" t="s">
        <v>145</v>
      </c>
      <c r="C1730" s="165" t="s">
        <v>146</v>
      </c>
      <c r="D1730" s="157">
        <v>1</v>
      </c>
      <c r="E1730" s="158">
        <v>1</v>
      </c>
      <c r="F1730" s="158">
        <v>0</v>
      </c>
      <c r="G1730" s="158">
        <v>0</v>
      </c>
      <c r="H1730" s="181">
        <f t="shared" si="189"/>
        <v>0</v>
      </c>
      <c r="I1730" s="221">
        <v>2550</v>
      </c>
      <c r="J1730" s="131">
        <v>2138</v>
      </c>
      <c r="K1730" s="131">
        <v>480</v>
      </c>
      <c r="L1730" s="167">
        <f t="shared" si="190"/>
        <v>0.22450888681010289</v>
      </c>
      <c r="M1730" s="222">
        <v>15</v>
      </c>
      <c r="N1730" s="131">
        <v>397</v>
      </c>
      <c r="O1730" s="184">
        <f t="shared" si="191"/>
        <v>0.15568627450980393</v>
      </c>
      <c r="P1730" s="159">
        <f t="shared" si="192"/>
        <v>2551</v>
      </c>
      <c r="Q1730" s="160">
        <f t="shared" si="193"/>
        <v>2154</v>
      </c>
      <c r="R1730" s="160">
        <f t="shared" si="194"/>
        <v>397</v>
      </c>
      <c r="S1730" s="176">
        <f t="shared" si="195"/>
        <v>0.15562524500196001</v>
      </c>
      <c r="T1730" s="227"/>
    </row>
    <row r="1731" spans="1:20" x14ac:dyDescent="0.2">
      <c r="A1731" s="175" t="s">
        <v>393</v>
      </c>
      <c r="B1731" s="164" t="s">
        <v>151</v>
      </c>
      <c r="C1731" s="165" t="s">
        <v>152</v>
      </c>
      <c r="D1731" s="157">
        <v>0</v>
      </c>
      <c r="E1731" s="158">
        <v>0</v>
      </c>
      <c r="F1731" s="158">
        <v>0</v>
      </c>
      <c r="G1731" s="158">
        <v>0</v>
      </c>
      <c r="H1731" s="181" t="str">
        <f t="shared" si="189"/>
        <v/>
      </c>
      <c r="I1731" s="221">
        <v>3347</v>
      </c>
      <c r="J1731" s="131">
        <v>1648</v>
      </c>
      <c r="K1731" s="131">
        <v>219</v>
      </c>
      <c r="L1731" s="167">
        <f t="shared" si="190"/>
        <v>0.1328883495145631</v>
      </c>
      <c r="M1731" s="222">
        <v>137</v>
      </c>
      <c r="N1731" s="131">
        <v>1562</v>
      </c>
      <c r="O1731" s="184">
        <f t="shared" si="191"/>
        <v>0.46668658500149385</v>
      </c>
      <c r="P1731" s="159">
        <f t="shared" si="192"/>
        <v>3347</v>
      </c>
      <c r="Q1731" s="160">
        <f t="shared" si="193"/>
        <v>1785</v>
      </c>
      <c r="R1731" s="160">
        <f t="shared" si="194"/>
        <v>1562</v>
      </c>
      <c r="S1731" s="176">
        <f t="shared" si="195"/>
        <v>0.46668658500149385</v>
      </c>
      <c r="T1731" s="227"/>
    </row>
    <row r="1732" spans="1:20" ht="29" x14ac:dyDescent="0.2">
      <c r="A1732" s="175" t="s">
        <v>393</v>
      </c>
      <c r="B1732" s="164" t="s">
        <v>524</v>
      </c>
      <c r="C1732" s="165" t="s">
        <v>153</v>
      </c>
      <c r="D1732" s="157">
        <v>0</v>
      </c>
      <c r="E1732" s="158">
        <v>0</v>
      </c>
      <c r="F1732" s="158">
        <v>0</v>
      </c>
      <c r="G1732" s="158">
        <v>0</v>
      </c>
      <c r="H1732" s="181" t="str">
        <f t="shared" si="189"/>
        <v/>
      </c>
      <c r="I1732" s="221">
        <v>643</v>
      </c>
      <c r="J1732" s="131">
        <v>609</v>
      </c>
      <c r="K1732" s="131">
        <v>181</v>
      </c>
      <c r="L1732" s="167">
        <f t="shared" si="190"/>
        <v>0.29720853858784896</v>
      </c>
      <c r="M1732" s="222">
        <v>8</v>
      </c>
      <c r="N1732" s="131">
        <v>26</v>
      </c>
      <c r="O1732" s="184">
        <f t="shared" si="191"/>
        <v>4.0435458786936239E-2</v>
      </c>
      <c r="P1732" s="159">
        <f t="shared" si="192"/>
        <v>643</v>
      </c>
      <c r="Q1732" s="160">
        <f t="shared" si="193"/>
        <v>617</v>
      </c>
      <c r="R1732" s="160">
        <f t="shared" si="194"/>
        <v>26</v>
      </c>
      <c r="S1732" s="176">
        <f t="shared" si="195"/>
        <v>4.0435458786936239E-2</v>
      </c>
      <c r="T1732" s="227"/>
    </row>
    <row r="1733" spans="1:20" x14ac:dyDescent="0.2">
      <c r="A1733" s="175" t="s">
        <v>393</v>
      </c>
      <c r="B1733" s="164" t="s">
        <v>156</v>
      </c>
      <c r="C1733" s="165" t="s">
        <v>157</v>
      </c>
      <c r="D1733" s="157">
        <v>0</v>
      </c>
      <c r="E1733" s="158">
        <v>0</v>
      </c>
      <c r="F1733" s="158">
        <v>0</v>
      </c>
      <c r="G1733" s="158">
        <v>0</v>
      </c>
      <c r="H1733" s="181" t="str">
        <f t="shared" si="189"/>
        <v/>
      </c>
      <c r="I1733" s="221">
        <v>121</v>
      </c>
      <c r="J1733" s="131">
        <v>99</v>
      </c>
      <c r="K1733" s="131">
        <v>85</v>
      </c>
      <c r="L1733" s="167">
        <f t="shared" si="190"/>
        <v>0.85858585858585856</v>
      </c>
      <c r="M1733" s="222">
        <v>0</v>
      </c>
      <c r="N1733" s="131">
        <v>22</v>
      </c>
      <c r="O1733" s="184">
        <f t="shared" si="191"/>
        <v>0.18181818181818182</v>
      </c>
      <c r="P1733" s="159">
        <f t="shared" si="192"/>
        <v>121</v>
      </c>
      <c r="Q1733" s="160">
        <f t="shared" si="193"/>
        <v>99</v>
      </c>
      <c r="R1733" s="160">
        <f t="shared" si="194"/>
        <v>22</v>
      </c>
      <c r="S1733" s="176">
        <f t="shared" si="195"/>
        <v>0.18181818181818182</v>
      </c>
      <c r="T1733" s="227"/>
    </row>
    <row r="1734" spans="1:20" x14ac:dyDescent="0.2">
      <c r="A1734" s="175" t="s">
        <v>393</v>
      </c>
      <c r="B1734" s="164" t="s">
        <v>158</v>
      </c>
      <c r="C1734" s="165" t="s">
        <v>159</v>
      </c>
      <c r="D1734" s="157">
        <v>0</v>
      </c>
      <c r="E1734" s="158">
        <v>0</v>
      </c>
      <c r="F1734" s="158">
        <v>0</v>
      </c>
      <c r="G1734" s="158">
        <v>0</v>
      </c>
      <c r="H1734" s="181" t="str">
        <f t="shared" si="189"/>
        <v/>
      </c>
      <c r="I1734" s="221">
        <v>11718</v>
      </c>
      <c r="J1734" s="131">
        <v>11230</v>
      </c>
      <c r="K1734" s="131">
        <v>8270</v>
      </c>
      <c r="L1734" s="167">
        <f t="shared" si="190"/>
        <v>0.736420302760463</v>
      </c>
      <c r="M1734" s="222">
        <v>0</v>
      </c>
      <c r="N1734" s="131">
        <v>488</v>
      </c>
      <c r="O1734" s="184">
        <f t="shared" si="191"/>
        <v>4.1645331967912612E-2</v>
      </c>
      <c r="P1734" s="159">
        <f t="shared" si="192"/>
        <v>11718</v>
      </c>
      <c r="Q1734" s="160">
        <f t="shared" si="193"/>
        <v>11230</v>
      </c>
      <c r="R1734" s="160">
        <f t="shared" si="194"/>
        <v>488</v>
      </c>
      <c r="S1734" s="176">
        <f t="shared" si="195"/>
        <v>4.1645331967912612E-2</v>
      </c>
      <c r="T1734" s="227"/>
    </row>
    <row r="1735" spans="1:20" x14ac:dyDescent="0.2">
      <c r="A1735" s="175" t="s">
        <v>393</v>
      </c>
      <c r="B1735" s="164" t="s">
        <v>161</v>
      </c>
      <c r="C1735" s="165" t="s">
        <v>247</v>
      </c>
      <c r="D1735" s="157">
        <v>0</v>
      </c>
      <c r="E1735" s="158">
        <v>0</v>
      </c>
      <c r="F1735" s="158">
        <v>0</v>
      </c>
      <c r="G1735" s="158">
        <v>0</v>
      </c>
      <c r="H1735" s="181" t="str">
        <f t="shared" si="189"/>
        <v/>
      </c>
      <c r="I1735" s="221">
        <v>1</v>
      </c>
      <c r="J1735" s="131">
        <v>1</v>
      </c>
      <c r="K1735" s="131">
        <v>0</v>
      </c>
      <c r="L1735" s="167">
        <f t="shared" si="190"/>
        <v>0</v>
      </c>
      <c r="M1735" s="222">
        <v>0</v>
      </c>
      <c r="N1735" s="131">
        <v>0</v>
      </c>
      <c r="O1735" s="184">
        <f t="shared" si="191"/>
        <v>0</v>
      </c>
      <c r="P1735" s="159">
        <f t="shared" si="192"/>
        <v>1</v>
      </c>
      <c r="Q1735" s="160">
        <f t="shared" si="193"/>
        <v>1</v>
      </c>
      <c r="R1735" s="160" t="str">
        <f t="shared" si="194"/>
        <v/>
      </c>
      <c r="S1735" s="176" t="str">
        <f t="shared" si="195"/>
        <v/>
      </c>
      <c r="T1735" s="227"/>
    </row>
    <row r="1736" spans="1:20" x14ac:dyDescent="0.2">
      <c r="A1736" s="175" t="s">
        <v>393</v>
      </c>
      <c r="B1736" s="164" t="s">
        <v>162</v>
      </c>
      <c r="C1736" s="165" t="s">
        <v>163</v>
      </c>
      <c r="D1736" s="157">
        <v>0</v>
      </c>
      <c r="E1736" s="158">
        <v>0</v>
      </c>
      <c r="F1736" s="158">
        <v>0</v>
      </c>
      <c r="G1736" s="158">
        <v>0</v>
      </c>
      <c r="H1736" s="181" t="str">
        <f t="shared" si="189"/>
        <v/>
      </c>
      <c r="I1736" s="221">
        <v>11547</v>
      </c>
      <c r="J1736" s="131">
        <v>10664</v>
      </c>
      <c r="K1736" s="131">
        <v>9749</v>
      </c>
      <c r="L1736" s="167">
        <f t="shared" si="190"/>
        <v>0.91419729932483118</v>
      </c>
      <c r="M1736" s="222">
        <v>111</v>
      </c>
      <c r="N1736" s="131">
        <v>772</v>
      </c>
      <c r="O1736" s="184">
        <f t="shared" si="191"/>
        <v>6.6857192344331864E-2</v>
      </c>
      <c r="P1736" s="159">
        <f t="shared" si="192"/>
        <v>11547</v>
      </c>
      <c r="Q1736" s="160">
        <f t="shared" si="193"/>
        <v>10775</v>
      </c>
      <c r="R1736" s="160">
        <f t="shared" si="194"/>
        <v>772</v>
      </c>
      <c r="S1736" s="176">
        <f t="shared" si="195"/>
        <v>6.6857192344331864E-2</v>
      </c>
      <c r="T1736" s="227"/>
    </row>
    <row r="1737" spans="1:20" x14ac:dyDescent="0.2">
      <c r="A1737" s="175" t="s">
        <v>393</v>
      </c>
      <c r="B1737" s="164" t="s">
        <v>164</v>
      </c>
      <c r="C1737" s="165" t="s">
        <v>165</v>
      </c>
      <c r="D1737" s="157">
        <v>0</v>
      </c>
      <c r="E1737" s="158">
        <v>0</v>
      </c>
      <c r="F1737" s="158">
        <v>0</v>
      </c>
      <c r="G1737" s="158">
        <v>0</v>
      </c>
      <c r="H1737" s="181" t="str">
        <f t="shared" si="189"/>
        <v/>
      </c>
      <c r="I1737" s="221">
        <v>416</v>
      </c>
      <c r="J1737" s="131">
        <v>410</v>
      </c>
      <c r="K1737" s="131">
        <v>297</v>
      </c>
      <c r="L1737" s="167">
        <f t="shared" si="190"/>
        <v>0.724390243902439</v>
      </c>
      <c r="M1737" s="222">
        <v>0</v>
      </c>
      <c r="N1737" s="131">
        <v>6</v>
      </c>
      <c r="O1737" s="184">
        <f t="shared" si="191"/>
        <v>1.4423076923076924E-2</v>
      </c>
      <c r="P1737" s="159">
        <f t="shared" si="192"/>
        <v>416</v>
      </c>
      <c r="Q1737" s="160">
        <f t="shared" si="193"/>
        <v>410</v>
      </c>
      <c r="R1737" s="160">
        <f t="shared" si="194"/>
        <v>6</v>
      </c>
      <c r="S1737" s="176">
        <f t="shared" si="195"/>
        <v>1.4423076923076924E-2</v>
      </c>
      <c r="T1737" s="227"/>
    </row>
    <row r="1738" spans="1:20" ht="29" x14ac:dyDescent="0.2">
      <c r="A1738" s="175" t="s">
        <v>393</v>
      </c>
      <c r="B1738" s="164" t="s">
        <v>166</v>
      </c>
      <c r="C1738" s="165" t="s">
        <v>168</v>
      </c>
      <c r="D1738" s="157">
        <v>0</v>
      </c>
      <c r="E1738" s="158">
        <v>0</v>
      </c>
      <c r="F1738" s="158">
        <v>0</v>
      </c>
      <c r="G1738" s="158">
        <v>0</v>
      </c>
      <c r="H1738" s="181" t="str">
        <f t="shared" si="189"/>
        <v/>
      </c>
      <c r="I1738" s="221">
        <v>9980</v>
      </c>
      <c r="J1738" s="131">
        <v>8260</v>
      </c>
      <c r="K1738" s="131">
        <v>6676</v>
      </c>
      <c r="L1738" s="167">
        <f t="shared" si="190"/>
        <v>0.80823244552058116</v>
      </c>
      <c r="M1738" s="222">
        <v>1138</v>
      </c>
      <c r="N1738" s="131">
        <v>582</v>
      </c>
      <c r="O1738" s="184">
        <f t="shared" si="191"/>
        <v>5.8316633266533066E-2</v>
      </c>
      <c r="P1738" s="159">
        <f t="shared" si="192"/>
        <v>9980</v>
      </c>
      <c r="Q1738" s="160">
        <f t="shared" si="193"/>
        <v>9398</v>
      </c>
      <c r="R1738" s="160">
        <f t="shared" si="194"/>
        <v>582</v>
      </c>
      <c r="S1738" s="176">
        <f t="shared" si="195"/>
        <v>5.8316633266533066E-2</v>
      </c>
      <c r="T1738" s="227"/>
    </row>
    <row r="1739" spans="1:20" x14ac:dyDescent="0.2">
      <c r="A1739" s="175" t="s">
        <v>393</v>
      </c>
      <c r="B1739" s="164" t="s">
        <v>172</v>
      </c>
      <c r="C1739" s="165" t="s">
        <v>173</v>
      </c>
      <c r="D1739" s="157">
        <v>0</v>
      </c>
      <c r="E1739" s="158">
        <v>0</v>
      </c>
      <c r="F1739" s="158">
        <v>0</v>
      </c>
      <c r="G1739" s="158">
        <v>0</v>
      </c>
      <c r="H1739" s="181" t="str">
        <f t="shared" si="189"/>
        <v/>
      </c>
      <c r="I1739" s="221">
        <v>34288</v>
      </c>
      <c r="J1739" s="131">
        <v>33280</v>
      </c>
      <c r="K1739" s="131">
        <v>31290</v>
      </c>
      <c r="L1739" s="167">
        <f t="shared" si="190"/>
        <v>0.94020432692307687</v>
      </c>
      <c r="M1739" s="222">
        <v>36</v>
      </c>
      <c r="N1739" s="131">
        <v>972</v>
      </c>
      <c r="O1739" s="184">
        <f t="shared" si="191"/>
        <v>2.8348110125991602E-2</v>
      </c>
      <c r="P1739" s="159">
        <f t="shared" si="192"/>
        <v>34288</v>
      </c>
      <c r="Q1739" s="160">
        <f t="shared" si="193"/>
        <v>33316</v>
      </c>
      <c r="R1739" s="160">
        <f t="shared" si="194"/>
        <v>972</v>
      </c>
      <c r="S1739" s="176">
        <f t="shared" si="195"/>
        <v>2.8348110125991602E-2</v>
      </c>
      <c r="T1739" s="227"/>
    </row>
    <row r="1740" spans="1:20" x14ac:dyDescent="0.2">
      <c r="A1740" s="175" t="s">
        <v>393</v>
      </c>
      <c r="B1740" s="164" t="s">
        <v>174</v>
      </c>
      <c r="C1740" s="165" t="s">
        <v>175</v>
      </c>
      <c r="D1740" s="157">
        <v>0</v>
      </c>
      <c r="E1740" s="158">
        <v>0</v>
      </c>
      <c r="F1740" s="158">
        <v>0</v>
      </c>
      <c r="G1740" s="158">
        <v>0</v>
      </c>
      <c r="H1740" s="181" t="str">
        <f t="shared" si="189"/>
        <v/>
      </c>
      <c r="I1740" s="221">
        <v>2541</v>
      </c>
      <c r="J1740" s="131">
        <v>1694</v>
      </c>
      <c r="K1740" s="131">
        <v>531</v>
      </c>
      <c r="L1740" s="167">
        <f t="shared" si="190"/>
        <v>0.31345926800472257</v>
      </c>
      <c r="M1740" s="222">
        <v>13</v>
      </c>
      <c r="N1740" s="131">
        <v>834</v>
      </c>
      <c r="O1740" s="184">
        <f t="shared" si="191"/>
        <v>0.32821723730814639</v>
      </c>
      <c r="P1740" s="159">
        <f t="shared" si="192"/>
        <v>2541</v>
      </c>
      <c r="Q1740" s="160">
        <f t="shared" si="193"/>
        <v>1707</v>
      </c>
      <c r="R1740" s="160">
        <f t="shared" si="194"/>
        <v>834</v>
      </c>
      <c r="S1740" s="176">
        <f t="shared" si="195"/>
        <v>0.32821723730814639</v>
      </c>
      <c r="T1740" s="227"/>
    </row>
    <row r="1741" spans="1:20" x14ac:dyDescent="0.2">
      <c r="A1741" s="175" t="s">
        <v>393</v>
      </c>
      <c r="B1741" s="164" t="s">
        <v>176</v>
      </c>
      <c r="C1741" s="165" t="s">
        <v>481</v>
      </c>
      <c r="D1741" s="157">
        <v>1</v>
      </c>
      <c r="E1741" s="158">
        <v>0</v>
      </c>
      <c r="F1741" s="158">
        <v>0</v>
      </c>
      <c r="G1741" s="158">
        <v>1</v>
      </c>
      <c r="H1741" s="181">
        <f t="shared" si="189"/>
        <v>1</v>
      </c>
      <c r="I1741" s="221">
        <v>1540</v>
      </c>
      <c r="J1741" s="131">
        <v>1430</v>
      </c>
      <c r="K1741" s="131">
        <v>1006</v>
      </c>
      <c r="L1741" s="167">
        <f t="shared" si="190"/>
        <v>0.7034965034965035</v>
      </c>
      <c r="M1741" s="222">
        <v>0</v>
      </c>
      <c r="N1741" s="131">
        <v>110</v>
      </c>
      <c r="O1741" s="184">
        <f t="shared" si="191"/>
        <v>7.1428571428571425E-2</v>
      </c>
      <c r="P1741" s="159">
        <f t="shared" si="192"/>
        <v>1541</v>
      </c>
      <c r="Q1741" s="160">
        <f t="shared" si="193"/>
        <v>1430</v>
      </c>
      <c r="R1741" s="160">
        <f t="shared" si="194"/>
        <v>111</v>
      </c>
      <c r="S1741" s="176">
        <f t="shared" si="195"/>
        <v>7.2031148604802073E-2</v>
      </c>
      <c r="T1741" s="227"/>
    </row>
    <row r="1742" spans="1:20" x14ac:dyDescent="0.2">
      <c r="A1742" s="175" t="s">
        <v>393</v>
      </c>
      <c r="B1742" s="164" t="s">
        <v>178</v>
      </c>
      <c r="C1742" s="165" t="s">
        <v>178</v>
      </c>
      <c r="D1742" s="157">
        <v>2</v>
      </c>
      <c r="E1742" s="158">
        <v>2</v>
      </c>
      <c r="F1742" s="158">
        <v>2</v>
      </c>
      <c r="G1742" s="158">
        <v>0</v>
      </c>
      <c r="H1742" s="181">
        <f t="shared" si="189"/>
        <v>0</v>
      </c>
      <c r="I1742" s="221">
        <v>4416</v>
      </c>
      <c r="J1742" s="131">
        <v>4151</v>
      </c>
      <c r="K1742" s="131">
        <v>2412</v>
      </c>
      <c r="L1742" s="167">
        <f t="shared" si="190"/>
        <v>0.58106480366176827</v>
      </c>
      <c r="M1742" s="222">
        <v>157</v>
      </c>
      <c r="N1742" s="131">
        <v>108</v>
      </c>
      <c r="O1742" s="184">
        <f t="shared" si="191"/>
        <v>2.4456521739130436E-2</v>
      </c>
      <c r="P1742" s="159">
        <f t="shared" si="192"/>
        <v>4418</v>
      </c>
      <c r="Q1742" s="160">
        <f t="shared" si="193"/>
        <v>4310</v>
      </c>
      <c r="R1742" s="160">
        <f t="shared" si="194"/>
        <v>108</v>
      </c>
      <c r="S1742" s="176">
        <f t="shared" si="195"/>
        <v>2.444545043005885E-2</v>
      </c>
      <c r="T1742" s="227"/>
    </row>
    <row r="1743" spans="1:20" x14ac:dyDescent="0.2">
      <c r="A1743" s="175" t="s">
        <v>393</v>
      </c>
      <c r="B1743" s="164" t="s">
        <v>180</v>
      </c>
      <c r="C1743" s="165" t="s">
        <v>182</v>
      </c>
      <c r="D1743" s="157">
        <v>2</v>
      </c>
      <c r="E1743" s="158">
        <v>2</v>
      </c>
      <c r="F1743" s="158">
        <v>1</v>
      </c>
      <c r="G1743" s="158">
        <v>0</v>
      </c>
      <c r="H1743" s="181">
        <f t="shared" si="189"/>
        <v>0</v>
      </c>
      <c r="I1743" s="221">
        <v>7116</v>
      </c>
      <c r="J1743" s="131">
        <v>6780</v>
      </c>
      <c r="K1743" s="131">
        <v>4956</v>
      </c>
      <c r="L1743" s="167">
        <f t="shared" si="190"/>
        <v>0.73097345132743363</v>
      </c>
      <c r="M1743" s="222">
        <v>23</v>
      </c>
      <c r="N1743" s="131">
        <v>313</v>
      </c>
      <c r="O1743" s="184">
        <f t="shared" si="191"/>
        <v>4.398538504777965E-2</v>
      </c>
      <c r="P1743" s="159">
        <f t="shared" si="192"/>
        <v>7118</v>
      </c>
      <c r="Q1743" s="160">
        <f t="shared" si="193"/>
        <v>6805</v>
      </c>
      <c r="R1743" s="160">
        <f t="shared" si="194"/>
        <v>313</v>
      </c>
      <c r="S1743" s="176">
        <f t="shared" si="195"/>
        <v>4.3973026130935657E-2</v>
      </c>
      <c r="T1743" s="227"/>
    </row>
    <row r="1744" spans="1:20" x14ac:dyDescent="0.2">
      <c r="A1744" s="175" t="s">
        <v>393</v>
      </c>
      <c r="B1744" s="164" t="s">
        <v>525</v>
      </c>
      <c r="C1744" s="165" t="s">
        <v>116</v>
      </c>
      <c r="D1744" s="157">
        <v>0</v>
      </c>
      <c r="E1744" s="158">
        <v>0</v>
      </c>
      <c r="F1744" s="158">
        <v>0</v>
      </c>
      <c r="G1744" s="158">
        <v>0</v>
      </c>
      <c r="H1744" s="181" t="str">
        <f t="shared" si="189"/>
        <v/>
      </c>
      <c r="I1744" s="221">
        <v>393</v>
      </c>
      <c r="J1744" s="131">
        <v>362</v>
      </c>
      <c r="K1744" s="131">
        <v>46</v>
      </c>
      <c r="L1744" s="167">
        <f t="shared" si="190"/>
        <v>0.1270718232044199</v>
      </c>
      <c r="M1744" s="222">
        <v>1</v>
      </c>
      <c r="N1744" s="131">
        <v>30</v>
      </c>
      <c r="O1744" s="184">
        <f t="shared" si="191"/>
        <v>7.6335877862595422E-2</v>
      </c>
      <c r="P1744" s="159">
        <f t="shared" si="192"/>
        <v>393</v>
      </c>
      <c r="Q1744" s="160">
        <f t="shared" si="193"/>
        <v>363</v>
      </c>
      <c r="R1744" s="160">
        <f t="shared" si="194"/>
        <v>30</v>
      </c>
      <c r="S1744" s="176">
        <f t="shared" si="195"/>
        <v>7.6335877862595422E-2</v>
      </c>
      <c r="T1744" s="227"/>
    </row>
    <row r="1745" spans="1:20" x14ac:dyDescent="0.2">
      <c r="A1745" s="175" t="s">
        <v>393</v>
      </c>
      <c r="B1745" s="164" t="s">
        <v>183</v>
      </c>
      <c r="C1745" s="165" t="s">
        <v>396</v>
      </c>
      <c r="D1745" s="157">
        <v>0</v>
      </c>
      <c r="E1745" s="158">
        <v>0</v>
      </c>
      <c r="F1745" s="158">
        <v>0</v>
      </c>
      <c r="G1745" s="158">
        <v>0</v>
      </c>
      <c r="H1745" s="181" t="str">
        <f t="shared" si="189"/>
        <v/>
      </c>
      <c r="I1745" s="221">
        <v>1</v>
      </c>
      <c r="J1745" s="131">
        <v>1</v>
      </c>
      <c r="K1745" s="131">
        <v>1</v>
      </c>
      <c r="L1745" s="167">
        <f t="shared" si="190"/>
        <v>1</v>
      </c>
      <c r="M1745" s="222">
        <v>0</v>
      </c>
      <c r="N1745" s="131">
        <v>0</v>
      </c>
      <c r="O1745" s="184">
        <f t="shared" si="191"/>
        <v>0</v>
      </c>
      <c r="P1745" s="159">
        <f t="shared" si="192"/>
        <v>1</v>
      </c>
      <c r="Q1745" s="160">
        <f t="shared" si="193"/>
        <v>1</v>
      </c>
      <c r="R1745" s="160" t="str">
        <f t="shared" si="194"/>
        <v/>
      </c>
      <c r="S1745" s="176" t="str">
        <f t="shared" si="195"/>
        <v/>
      </c>
      <c r="T1745" s="227"/>
    </row>
    <row r="1746" spans="1:20" x14ac:dyDescent="0.2">
      <c r="A1746" s="175" t="s">
        <v>393</v>
      </c>
      <c r="B1746" s="164" t="s">
        <v>183</v>
      </c>
      <c r="C1746" s="165" t="s">
        <v>184</v>
      </c>
      <c r="D1746" s="157">
        <v>0</v>
      </c>
      <c r="E1746" s="158">
        <v>0</v>
      </c>
      <c r="F1746" s="158">
        <v>0</v>
      </c>
      <c r="G1746" s="158">
        <v>0</v>
      </c>
      <c r="H1746" s="181" t="str">
        <f t="shared" si="189"/>
        <v/>
      </c>
      <c r="I1746" s="221">
        <v>22</v>
      </c>
      <c r="J1746" s="131">
        <v>21</v>
      </c>
      <c r="K1746" s="131">
        <v>21</v>
      </c>
      <c r="L1746" s="167">
        <f t="shared" si="190"/>
        <v>1</v>
      </c>
      <c r="M1746" s="222">
        <v>1</v>
      </c>
      <c r="N1746" s="131">
        <v>0</v>
      </c>
      <c r="O1746" s="184">
        <f t="shared" si="191"/>
        <v>0</v>
      </c>
      <c r="P1746" s="159">
        <f t="shared" si="192"/>
        <v>22</v>
      </c>
      <c r="Q1746" s="160">
        <f t="shared" si="193"/>
        <v>22</v>
      </c>
      <c r="R1746" s="160" t="str">
        <f t="shared" si="194"/>
        <v/>
      </c>
      <c r="S1746" s="176" t="str">
        <f t="shared" si="195"/>
        <v/>
      </c>
      <c r="T1746" s="227"/>
    </row>
    <row r="1747" spans="1:20" x14ac:dyDescent="0.2">
      <c r="A1747" s="175" t="s">
        <v>393</v>
      </c>
      <c r="B1747" s="164" t="s">
        <v>185</v>
      </c>
      <c r="C1747" s="165" t="s">
        <v>186</v>
      </c>
      <c r="D1747" s="157">
        <v>42</v>
      </c>
      <c r="E1747" s="158">
        <v>29</v>
      </c>
      <c r="F1747" s="158">
        <v>19</v>
      </c>
      <c r="G1747" s="158">
        <v>13</v>
      </c>
      <c r="H1747" s="181">
        <f t="shared" si="189"/>
        <v>0.30952380952380953</v>
      </c>
      <c r="I1747" s="221">
        <v>6285</v>
      </c>
      <c r="J1747" s="131">
        <v>3980</v>
      </c>
      <c r="K1747" s="131">
        <v>1514</v>
      </c>
      <c r="L1747" s="167">
        <f t="shared" si="190"/>
        <v>0.38040201005025126</v>
      </c>
      <c r="M1747" s="222">
        <v>111</v>
      </c>
      <c r="N1747" s="131">
        <v>2194</v>
      </c>
      <c r="O1747" s="184">
        <f t="shared" si="191"/>
        <v>0.349085123309467</v>
      </c>
      <c r="P1747" s="159">
        <f t="shared" si="192"/>
        <v>6327</v>
      </c>
      <c r="Q1747" s="160">
        <f t="shared" si="193"/>
        <v>4120</v>
      </c>
      <c r="R1747" s="160">
        <f t="shared" si="194"/>
        <v>2207</v>
      </c>
      <c r="S1747" s="176">
        <f t="shared" si="195"/>
        <v>0.34882250671724357</v>
      </c>
      <c r="T1747" s="227"/>
    </row>
    <row r="1748" spans="1:20" x14ac:dyDescent="0.2">
      <c r="A1748" s="175" t="s">
        <v>393</v>
      </c>
      <c r="B1748" s="164" t="s">
        <v>187</v>
      </c>
      <c r="C1748" s="165" t="s">
        <v>188</v>
      </c>
      <c r="D1748" s="157">
        <v>0</v>
      </c>
      <c r="E1748" s="158">
        <v>0</v>
      </c>
      <c r="F1748" s="158">
        <v>0</v>
      </c>
      <c r="G1748" s="158">
        <v>0</v>
      </c>
      <c r="H1748" s="181" t="str">
        <f t="shared" si="189"/>
        <v/>
      </c>
      <c r="I1748" s="221">
        <v>140</v>
      </c>
      <c r="J1748" s="131">
        <v>100</v>
      </c>
      <c r="K1748" s="131">
        <v>15</v>
      </c>
      <c r="L1748" s="167">
        <f t="shared" si="190"/>
        <v>0.15</v>
      </c>
      <c r="M1748" s="222">
        <v>1</v>
      </c>
      <c r="N1748" s="131">
        <v>39</v>
      </c>
      <c r="O1748" s="184">
        <f t="shared" si="191"/>
        <v>0.27857142857142858</v>
      </c>
      <c r="P1748" s="159">
        <f t="shared" si="192"/>
        <v>140</v>
      </c>
      <c r="Q1748" s="160">
        <f t="shared" si="193"/>
        <v>101</v>
      </c>
      <c r="R1748" s="160">
        <f t="shared" si="194"/>
        <v>39</v>
      </c>
      <c r="S1748" s="176">
        <f t="shared" si="195"/>
        <v>0.27857142857142858</v>
      </c>
      <c r="T1748" s="227"/>
    </row>
    <row r="1749" spans="1:20" x14ac:dyDescent="0.2">
      <c r="A1749" s="175" t="s">
        <v>393</v>
      </c>
      <c r="B1749" s="164" t="s">
        <v>527</v>
      </c>
      <c r="C1749" s="165" t="s">
        <v>194</v>
      </c>
      <c r="D1749" s="157">
        <v>0</v>
      </c>
      <c r="E1749" s="158">
        <v>0</v>
      </c>
      <c r="F1749" s="158">
        <v>0</v>
      </c>
      <c r="G1749" s="158">
        <v>0</v>
      </c>
      <c r="H1749" s="181" t="str">
        <f t="shared" si="189"/>
        <v/>
      </c>
      <c r="I1749" s="221">
        <v>115</v>
      </c>
      <c r="J1749" s="131">
        <v>112</v>
      </c>
      <c r="K1749" s="131">
        <v>21</v>
      </c>
      <c r="L1749" s="167">
        <f t="shared" si="190"/>
        <v>0.1875</v>
      </c>
      <c r="M1749" s="222">
        <v>0</v>
      </c>
      <c r="N1749" s="131">
        <v>3</v>
      </c>
      <c r="O1749" s="184">
        <f t="shared" si="191"/>
        <v>2.6086956521739129E-2</v>
      </c>
      <c r="P1749" s="159">
        <f t="shared" si="192"/>
        <v>115</v>
      </c>
      <c r="Q1749" s="160">
        <f t="shared" si="193"/>
        <v>112</v>
      </c>
      <c r="R1749" s="160">
        <f t="shared" si="194"/>
        <v>3</v>
      </c>
      <c r="S1749" s="176">
        <f t="shared" si="195"/>
        <v>2.6086956521739129E-2</v>
      </c>
      <c r="T1749" s="227"/>
    </row>
    <row r="1750" spans="1:20" x14ac:dyDescent="0.2">
      <c r="A1750" s="175" t="s">
        <v>393</v>
      </c>
      <c r="B1750" s="164" t="s">
        <v>474</v>
      </c>
      <c r="C1750" s="165" t="s">
        <v>195</v>
      </c>
      <c r="D1750" s="157">
        <v>0</v>
      </c>
      <c r="E1750" s="158">
        <v>0</v>
      </c>
      <c r="F1750" s="158">
        <v>0</v>
      </c>
      <c r="G1750" s="158">
        <v>0</v>
      </c>
      <c r="H1750" s="181" t="str">
        <f t="shared" si="189"/>
        <v/>
      </c>
      <c r="I1750" s="221">
        <v>1275</v>
      </c>
      <c r="J1750" s="131">
        <v>1156</v>
      </c>
      <c r="K1750" s="131">
        <v>407</v>
      </c>
      <c r="L1750" s="167">
        <f t="shared" si="190"/>
        <v>0.35207612456747406</v>
      </c>
      <c r="M1750" s="222">
        <v>0</v>
      </c>
      <c r="N1750" s="131">
        <v>119</v>
      </c>
      <c r="O1750" s="184">
        <f t="shared" si="191"/>
        <v>9.3333333333333338E-2</v>
      </c>
      <c r="P1750" s="159">
        <f t="shared" si="192"/>
        <v>1275</v>
      </c>
      <c r="Q1750" s="160">
        <f t="shared" si="193"/>
        <v>1156</v>
      </c>
      <c r="R1750" s="160">
        <f t="shared" si="194"/>
        <v>119</v>
      </c>
      <c r="S1750" s="176">
        <f t="shared" si="195"/>
        <v>9.3333333333333338E-2</v>
      </c>
      <c r="T1750" s="227"/>
    </row>
    <row r="1751" spans="1:20" x14ac:dyDescent="0.2">
      <c r="A1751" s="175" t="s">
        <v>393</v>
      </c>
      <c r="B1751" s="164" t="s">
        <v>196</v>
      </c>
      <c r="C1751" s="165" t="s">
        <v>197</v>
      </c>
      <c r="D1751" s="157">
        <v>0</v>
      </c>
      <c r="E1751" s="158">
        <v>0</v>
      </c>
      <c r="F1751" s="158">
        <v>0</v>
      </c>
      <c r="G1751" s="158">
        <v>0</v>
      </c>
      <c r="H1751" s="181" t="str">
        <f t="shared" si="189"/>
        <v/>
      </c>
      <c r="I1751" s="221">
        <v>43441</v>
      </c>
      <c r="J1751" s="131">
        <v>42252</v>
      </c>
      <c r="K1751" s="131">
        <v>8587</v>
      </c>
      <c r="L1751" s="167">
        <f t="shared" si="190"/>
        <v>0.20323298305405663</v>
      </c>
      <c r="M1751" s="222">
        <v>3</v>
      </c>
      <c r="N1751" s="131">
        <v>1186</v>
      </c>
      <c r="O1751" s="184">
        <f t="shared" si="191"/>
        <v>2.7301397297483945E-2</v>
      </c>
      <c r="P1751" s="159">
        <f t="shared" si="192"/>
        <v>43441</v>
      </c>
      <c r="Q1751" s="160">
        <f t="shared" si="193"/>
        <v>42255</v>
      </c>
      <c r="R1751" s="160">
        <f t="shared" si="194"/>
        <v>1186</v>
      </c>
      <c r="S1751" s="176">
        <f t="shared" si="195"/>
        <v>2.7301397297483945E-2</v>
      </c>
      <c r="T1751" s="227"/>
    </row>
    <row r="1752" spans="1:20" x14ac:dyDescent="0.2">
      <c r="A1752" s="175" t="s">
        <v>393</v>
      </c>
      <c r="B1752" s="164" t="s">
        <v>200</v>
      </c>
      <c r="C1752" s="165" t="s">
        <v>201</v>
      </c>
      <c r="D1752" s="157">
        <v>0</v>
      </c>
      <c r="E1752" s="158">
        <v>0</v>
      </c>
      <c r="F1752" s="158">
        <v>0</v>
      </c>
      <c r="G1752" s="158">
        <v>0</v>
      </c>
      <c r="H1752" s="181" t="str">
        <f t="shared" si="189"/>
        <v/>
      </c>
      <c r="I1752" s="221">
        <v>5186</v>
      </c>
      <c r="J1752" s="131">
        <v>3941</v>
      </c>
      <c r="K1752" s="131">
        <v>3528</v>
      </c>
      <c r="L1752" s="167">
        <f t="shared" si="190"/>
        <v>0.89520426287744226</v>
      </c>
      <c r="M1752" s="222">
        <v>69</v>
      </c>
      <c r="N1752" s="131">
        <v>1176</v>
      </c>
      <c r="O1752" s="184">
        <f t="shared" si="191"/>
        <v>0.22676436559969149</v>
      </c>
      <c r="P1752" s="159">
        <f t="shared" si="192"/>
        <v>5186</v>
      </c>
      <c r="Q1752" s="160">
        <f t="shared" si="193"/>
        <v>4010</v>
      </c>
      <c r="R1752" s="160">
        <f t="shared" si="194"/>
        <v>1176</v>
      </c>
      <c r="S1752" s="176">
        <f t="shared" si="195"/>
        <v>0.22676436559969149</v>
      </c>
      <c r="T1752" s="227"/>
    </row>
    <row r="1753" spans="1:20" x14ac:dyDescent="0.2">
      <c r="A1753" s="175" t="s">
        <v>393</v>
      </c>
      <c r="B1753" s="164" t="s">
        <v>539</v>
      </c>
      <c r="C1753" s="165" t="s">
        <v>203</v>
      </c>
      <c r="D1753" s="157">
        <v>0</v>
      </c>
      <c r="E1753" s="158">
        <v>0</v>
      </c>
      <c r="F1753" s="158">
        <v>0</v>
      </c>
      <c r="G1753" s="158">
        <v>0</v>
      </c>
      <c r="H1753" s="181" t="str">
        <f t="shared" si="189"/>
        <v/>
      </c>
      <c r="I1753" s="221">
        <v>19127</v>
      </c>
      <c r="J1753" s="131">
        <v>15047</v>
      </c>
      <c r="K1753" s="131">
        <v>10868</v>
      </c>
      <c r="L1753" s="167">
        <f t="shared" si="190"/>
        <v>0.72227021997740415</v>
      </c>
      <c r="M1753" s="222">
        <v>417</v>
      </c>
      <c r="N1753" s="131">
        <v>3663</v>
      </c>
      <c r="O1753" s="184">
        <f t="shared" si="191"/>
        <v>0.19150938463951483</v>
      </c>
      <c r="P1753" s="159">
        <f t="shared" si="192"/>
        <v>19127</v>
      </c>
      <c r="Q1753" s="160">
        <f t="shared" si="193"/>
        <v>15464</v>
      </c>
      <c r="R1753" s="160">
        <f t="shared" si="194"/>
        <v>3663</v>
      </c>
      <c r="S1753" s="176">
        <f t="shared" si="195"/>
        <v>0.19150938463951483</v>
      </c>
      <c r="T1753" s="227"/>
    </row>
    <row r="1754" spans="1:20" ht="29" x14ac:dyDescent="0.2">
      <c r="A1754" s="175" t="s">
        <v>393</v>
      </c>
      <c r="B1754" s="164" t="s">
        <v>209</v>
      </c>
      <c r="C1754" s="165" t="s">
        <v>210</v>
      </c>
      <c r="D1754" s="157">
        <v>1</v>
      </c>
      <c r="E1754" s="158">
        <v>1</v>
      </c>
      <c r="F1754" s="158">
        <v>0</v>
      </c>
      <c r="G1754" s="158">
        <v>0</v>
      </c>
      <c r="H1754" s="181">
        <f t="shared" si="189"/>
        <v>0</v>
      </c>
      <c r="I1754" s="221">
        <v>21465</v>
      </c>
      <c r="J1754" s="131">
        <v>17604</v>
      </c>
      <c r="K1754" s="131">
        <v>8555</v>
      </c>
      <c r="L1754" s="167">
        <f t="shared" si="190"/>
        <v>0.4859690979322881</v>
      </c>
      <c r="M1754" s="222">
        <v>124</v>
      </c>
      <c r="N1754" s="131">
        <v>3737</v>
      </c>
      <c r="O1754" s="184">
        <f t="shared" si="191"/>
        <v>0.17409736780805962</v>
      </c>
      <c r="P1754" s="159">
        <f t="shared" si="192"/>
        <v>21466</v>
      </c>
      <c r="Q1754" s="160">
        <f t="shared" si="193"/>
        <v>17729</v>
      </c>
      <c r="R1754" s="160">
        <f t="shared" si="194"/>
        <v>3737</v>
      </c>
      <c r="S1754" s="176">
        <f t="shared" si="195"/>
        <v>0.17408925743035497</v>
      </c>
      <c r="T1754" s="227"/>
    </row>
    <row r="1755" spans="1:20" x14ac:dyDescent="0.2">
      <c r="A1755" s="175" t="s">
        <v>393</v>
      </c>
      <c r="B1755" s="164" t="s">
        <v>212</v>
      </c>
      <c r="C1755" s="165" t="s">
        <v>214</v>
      </c>
      <c r="D1755" s="157">
        <v>32</v>
      </c>
      <c r="E1755" s="158">
        <v>32</v>
      </c>
      <c r="F1755" s="158">
        <v>31</v>
      </c>
      <c r="G1755" s="158">
        <v>0</v>
      </c>
      <c r="H1755" s="181">
        <f t="shared" si="189"/>
        <v>0</v>
      </c>
      <c r="I1755" s="221">
        <v>10268</v>
      </c>
      <c r="J1755" s="131">
        <v>9306</v>
      </c>
      <c r="K1755" s="131">
        <v>9236</v>
      </c>
      <c r="L1755" s="167">
        <f t="shared" si="190"/>
        <v>0.99247797120137549</v>
      </c>
      <c r="M1755" s="222">
        <v>72</v>
      </c>
      <c r="N1755" s="131">
        <v>890</v>
      </c>
      <c r="O1755" s="184">
        <f t="shared" si="191"/>
        <v>8.6677054927931443E-2</v>
      </c>
      <c r="P1755" s="159">
        <f t="shared" si="192"/>
        <v>10300</v>
      </c>
      <c r="Q1755" s="160">
        <f t="shared" si="193"/>
        <v>9410</v>
      </c>
      <c r="R1755" s="160">
        <f t="shared" si="194"/>
        <v>890</v>
      </c>
      <c r="S1755" s="176">
        <f t="shared" si="195"/>
        <v>8.6407766990291263E-2</v>
      </c>
      <c r="T1755" s="227"/>
    </row>
    <row r="1756" spans="1:20" x14ac:dyDescent="0.2">
      <c r="A1756" s="175" t="s">
        <v>393</v>
      </c>
      <c r="B1756" s="164" t="s">
        <v>217</v>
      </c>
      <c r="C1756" s="165" t="s">
        <v>350</v>
      </c>
      <c r="D1756" s="157">
        <v>0</v>
      </c>
      <c r="E1756" s="158">
        <v>0</v>
      </c>
      <c r="F1756" s="158">
        <v>0</v>
      </c>
      <c r="G1756" s="158">
        <v>0</v>
      </c>
      <c r="H1756" s="181" t="str">
        <f t="shared" si="189"/>
        <v/>
      </c>
      <c r="I1756" s="221">
        <v>1598</v>
      </c>
      <c r="J1756" s="131">
        <v>1593</v>
      </c>
      <c r="K1756" s="131">
        <v>1591</v>
      </c>
      <c r="L1756" s="167">
        <f t="shared" si="190"/>
        <v>0.99874450721908348</v>
      </c>
      <c r="M1756" s="222">
        <v>0</v>
      </c>
      <c r="N1756" s="131">
        <v>5</v>
      </c>
      <c r="O1756" s="184">
        <f t="shared" si="191"/>
        <v>3.1289111389236545E-3</v>
      </c>
      <c r="P1756" s="159">
        <f t="shared" si="192"/>
        <v>1598</v>
      </c>
      <c r="Q1756" s="160">
        <f t="shared" si="193"/>
        <v>1593</v>
      </c>
      <c r="R1756" s="160">
        <f t="shared" si="194"/>
        <v>5</v>
      </c>
      <c r="S1756" s="176">
        <f t="shared" si="195"/>
        <v>3.1289111389236545E-3</v>
      </c>
      <c r="T1756" s="227"/>
    </row>
    <row r="1757" spans="1:20" x14ac:dyDescent="0.2">
      <c r="A1757" s="175" t="s">
        <v>393</v>
      </c>
      <c r="B1757" s="164" t="s">
        <v>217</v>
      </c>
      <c r="C1757" s="165" t="s">
        <v>221</v>
      </c>
      <c r="D1757" s="157">
        <v>0</v>
      </c>
      <c r="E1757" s="158">
        <v>0</v>
      </c>
      <c r="F1757" s="158">
        <v>0</v>
      </c>
      <c r="G1757" s="158">
        <v>0</v>
      </c>
      <c r="H1757" s="181" t="str">
        <f t="shared" si="189"/>
        <v/>
      </c>
      <c r="I1757" s="221">
        <v>3024</v>
      </c>
      <c r="J1757" s="131">
        <v>2939</v>
      </c>
      <c r="K1757" s="131">
        <v>2881</v>
      </c>
      <c r="L1757" s="167">
        <f t="shared" si="190"/>
        <v>0.9802653963933311</v>
      </c>
      <c r="M1757" s="222">
        <v>39</v>
      </c>
      <c r="N1757" s="131">
        <v>46</v>
      </c>
      <c r="O1757" s="184">
        <f t="shared" si="191"/>
        <v>1.5211640211640211E-2</v>
      </c>
      <c r="P1757" s="159">
        <f t="shared" si="192"/>
        <v>3024</v>
      </c>
      <c r="Q1757" s="160">
        <f t="shared" si="193"/>
        <v>2978</v>
      </c>
      <c r="R1757" s="160">
        <f t="shared" si="194"/>
        <v>46</v>
      </c>
      <c r="S1757" s="176">
        <f t="shared" si="195"/>
        <v>1.5211640211640211E-2</v>
      </c>
      <c r="T1757" s="227"/>
    </row>
    <row r="1758" spans="1:20" ht="29" x14ac:dyDescent="0.2">
      <c r="A1758" s="175" t="s">
        <v>393</v>
      </c>
      <c r="B1758" s="164" t="s">
        <v>217</v>
      </c>
      <c r="C1758" s="165" t="s">
        <v>222</v>
      </c>
      <c r="D1758" s="157">
        <v>0</v>
      </c>
      <c r="E1758" s="158">
        <v>0</v>
      </c>
      <c r="F1758" s="158">
        <v>0</v>
      </c>
      <c r="G1758" s="158">
        <v>0</v>
      </c>
      <c r="H1758" s="181" t="str">
        <f t="shared" si="189"/>
        <v/>
      </c>
      <c r="I1758" s="221">
        <v>3394</v>
      </c>
      <c r="J1758" s="131">
        <v>2930</v>
      </c>
      <c r="K1758" s="131">
        <v>2924</v>
      </c>
      <c r="L1758" s="167">
        <f t="shared" si="190"/>
        <v>0.99795221843003412</v>
      </c>
      <c r="M1758" s="222">
        <v>19</v>
      </c>
      <c r="N1758" s="131">
        <v>445</v>
      </c>
      <c r="O1758" s="184">
        <f t="shared" si="191"/>
        <v>0.13111373011196228</v>
      </c>
      <c r="P1758" s="159">
        <f t="shared" si="192"/>
        <v>3394</v>
      </c>
      <c r="Q1758" s="160">
        <f t="shared" si="193"/>
        <v>2949</v>
      </c>
      <c r="R1758" s="160">
        <f t="shared" si="194"/>
        <v>445</v>
      </c>
      <c r="S1758" s="176">
        <f t="shared" si="195"/>
        <v>0.13111373011196228</v>
      </c>
      <c r="T1758" s="227"/>
    </row>
    <row r="1759" spans="1:20" x14ac:dyDescent="0.2">
      <c r="A1759" s="175" t="s">
        <v>393</v>
      </c>
      <c r="B1759" s="164" t="s">
        <v>217</v>
      </c>
      <c r="C1759" s="165" t="s">
        <v>223</v>
      </c>
      <c r="D1759" s="157">
        <v>0</v>
      </c>
      <c r="E1759" s="158">
        <v>0</v>
      </c>
      <c r="F1759" s="158">
        <v>0</v>
      </c>
      <c r="G1759" s="158">
        <v>0</v>
      </c>
      <c r="H1759" s="181" t="str">
        <f t="shared" si="189"/>
        <v/>
      </c>
      <c r="I1759" s="221">
        <v>983</v>
      </c>
      <c r="J1759" s="131">
        <v>976</v>
      </c>
      <c r="K1759" s="131">
        <v>969</v>
      </c>
      <c r="L1759" s="167">
        <f t="shared" si="190"/>
        <v>0.99282786885245899</v>
      </c>
      <c r="M1759" s="222">
        <v>3</v>
      </c>
      <c r="N1759" s="131">
        <v>4</v>
      </c>
      <c r="O1759" s="184">
        <f t="shared" si="191"/>
        <v>4.0691759918616479E-3</v>
      </c>
      <c r="P1759" s="159">
        <f t="shared" si="192"/>
        <v>983</v>
      </c>
      <c r="Q1759" s="160">
        <f t="shared" si="193"/>
        <v>979</v>
      </c>
      <c r="R1759" s="160">
        <f t="shared" si="194"/>
        <v>4</v>
      </c>
      <c r="S1759" s="176">
        <f t="shared" si="195"/>
        <v>4.0691759918616479E-3</v>
      </c>
      <c r="T1759" s="227"/>
    </row>
    <row r="1760" spans="1:20" x14ac:dyDescent="0.2">
      <c r="A1760" s="175" t="s">
        <v>393</v>
      </c>
      <c r="B1760" s="164" t="s">
        <v>226</v>
      </c>
      <c r="C1760" s="165" t="s">
        <v>227</v>
      </c>
      <c r="D1760" s="157">
        <v>0</v>
      </c>
      <c r="E1760" s="158">
        <v>0</v>
      </c>
      <c r="F1760" s="158">
        <v>0</v>
      </c>
      <c r="G1760" s="158">
        <v>0</v>
      </c>
      <c r="H1760" s="181" t="str">
        <f t="shared" si="189"/>
        <v/>
      </c>
      <c r="I1760" s="221">
        <v>6</v>
      </c>
      <c r="J1760" s="131">
        <v>5</v>
      </c>
      <c r="K1760" s="131">
        <v>5</v>
      </c>
      <c r="L1760" s="167">
        <f t="shared" si="190"/>
        <v>1</v>
      </c>
      <c r="M1760" s="222">
        <v>0</v>
      </c>
      <c r="N1760" s="131">
        <v>1</v>
      </c>
      <c r="O1760" s="184">
        <f t="shared" si="191"/>
        <v>0.16666666666666666</v>
      </c>
      <c r="P1760" s="159">
        <f t="shared" si="192"/>
        <v>6</v>
      </c>
      <c r="Q1760" s="160">
        <f t="shared" si="193"/>
        <v>5</v>
      </c>
      <c r="R1760" s="160">
        <f t="shared" si="194"/>
        <v>1</v>
      </c>
      <c r="S1760" s="176">
        <f t="shared" si="195"/>
        <v>0.16666666666666666</v>
      </c>
      <c r="T1760" s="227"/>
    </row>
    <row r="1761" spans="1:20" x14ac:dyDescent="0.2">
      <c r="A1761" s="175" t="s">
        <v>393</v>
      </c>
      <c r="B1761" s="164" t="s">
        <v>528</v>
      </c>
      <c r="C1761" s="165" t="s">
        <v>229</v>
      </c>
      <c r="D1761" s="157">
        <v>0</v>
      </c>
      <c r="E1761" s="158">
        <v>0</v>
      </c>
      <c r="F1761" s="158">
        <v>0</v>
      </c>
      <c r="G1761" s="158">
        <v>0</v>
      </c>
      <c r="H1761" s="181" t="str">
        <f t="shared" si="189"/>
        <v/>
      </c>
      <c r="I1761" s="221">
        <v>6600</v>
      </c>
      <c r="J1761" s="131">
        <v>5945</v>
      </c>
      <c r="K1761" s="131">
        <v>1028</v>
      </c>
      <c r="L1761" s="167">
        <f t="shared" si="190"/>
        <v>0.17291841883936082</v>
      </c>
      <c r="M1761" s="222">
        <v>15</v>
      </c>
      <c r="N1761" s="131">
        <v>640</v>
      </c>
      <c r="O1761" s="184">
        <f t="shared" si="191"/>
        <v>9.696969696969697E-2</v>
      </c>
      <c r="P1761" s="159">
        <f t="shared" si="192"/>
        <v>6600</v>
      </c>
      <c r="Q1761" s="160">
        <f t="shared" si="193"/>
        <v>5960</v>
      </c>
      <c r="R1761" s="160">
        <f t="shared" si="194"/>
        <v>640</v>
      </c>
      <c r="S1761" s="176">
        <f t="shared" si="195"/>
        <v>9.696969696969697E-2</v>
      </c>
      <c r="T1761" s="227"/>
    </row>
    <row r="1762" spans="1:20" ht="15" customHeight="1" x14ac:dyDescent="0.2">
      <c r="L1762" t="str">
        <f t="shared" si="190"/>
        <v/>
      </c>
      <c r="O1762" t="str">
        <f>IF(I1762&lt;&gt;0,N1762/I1762,"")</f>
        <v/>
      </c>
      <c r="S1762" t="str">
        <f>IFERROR(IF(P1762&lt;&gt;0,R1762/P1762,""),"")</f>
        <v/>
      </c>
      <c r="T1762" s="227">
        <f t="shared" ref="T1762:T1763" si="196">SUM(D1762:S1762)</f>
        <v>0</v>
      </c>
    </row>
    <row r="1763" spans="1:20" ht="15" customHeight="1" x14ac:dyDescent="0.2">
      <c r="L1763" t="str">
        <f t="shared" si="190"/>
        <v/>
      </c>
      <c r="O1763" t="str">
        <f>IF(I1763&lt;&gt;0,N1763/I1763,"")</f>
        <v/>
      </c>
      <c r="S1763" t="str">
        <f>IFERROR(IF(P1763&lt;&gt;0,R1763/P1763,""),"")</f>
        <v/>
      </c>
      <c r="T1763" s="227">
        <f t="shared" si="196"/>
        <v>0</v>
      </c>
    </row>
    <row r="1765" spans="1:20" ht="16" thickBot="1" x14ac:dyDescent="0.25"/>
    <row r="1766" spans="1:20" ht="32" x14ac:dyDescent="0.2">
      <c r="C1766" s="22" t="str">
        <f>"Selection Sub total in 2023"</f>
        <v>Selection Sub total in 2023</v>
      </c>
      <c r="D1766" s="149">
        <f>SUBTOTAL(9,D2:D1761)</f>
        <v>12306</v>
      </c>
      <c r="E1766" s="149">
        <f>SUBTOTAL(9,E2:E1761)</f>
        <v>9904</v>
      </c>
      <c r="F1766" s="149">
        <f>SUBTOTAL(9,F2:F1761)</f>
        <v>3376</v>
      </c>
      <c r="G1766" s="149">
        <f>SUBTOTAL(9,G2:G1761)</f>
        <v>1798</v>
      </c>
      <c r="H1766" s="19">
        <f>IF((E1766+G1766)&lt;&gt;0,G1766/(E1766+G1766),"")</f>
        <v>0.15364894889762434</v>
      </c>
      <c r="I1766" s="149">
        <f>SUBTOTAL(9,I2:I1761)</f>
        <v>10327572</v>
      </c>
      <c r="J1766" s="149">
        <f>SUBTOTAL(9,J2:J1761)</f>
        <v>8492776</v>
      </c>
      <c r="K1766" s="149">
        <f>SUBTOTAL(9,K2:K1761)</f>
        <v>4601134</v>
      </c>
      <c r="L1766" s="20">
        <f>IF(J1766&lt;&gt;0,K1766/J1766,"")</f>
        <v>0.54177032339013764</v>
      </c>
      <c r="M1766" s="149">
        <f>SUBTOTAL(9,M2:M1761)</f>
        <v>102785</v>
      </c>
      <c r="N1766" s="149">
        <f>SUBTOTAL(9,N2:N1761)</f>
        <v>1632984</v>
      </c>
      <c r="O1766" s="20">
        <f>IF((J1766+M1766+N1766)&lt;&gt;0,N1766/(J1766+M1766+N1766),"")</f>
        <v>0.1596496862456977</v>
      </c>
      <c r="P1766" s="149">
        <f>SUBTOTAL(9,P2:P1761)</f>
        <v>10339878</v>
      </c>
      <c r="Q1766" s="149">
        <f>SUBTOTAL(9,Q2:Q1761)</f>
        <v>8605465</v>
      </c>
      <c r="R1766" s="149">
        <f>SUBTOTAL(9,R2:R1761)</f>
        <v>1634782</v>
      </c>
      <c r="S1766" s="21">
        <f>IFERROR(IF((Q1766+R1766)&lt;&gt;0,R1766/(Q1766+R1766),""),"")</f>
        <v>0.15964282892785692</v>
      </c>
      <c r="T1766" s="226"/>
    </row>
    <row r="1767" spans="1:20" ht="32" x14ac:dyDescent="0.2">
      <c r="C1767" s="1" t="s">
        <v>562</v>
      </c>
      <c r="D1767" s="150">
        <f>SUM(D2:D1761)</f>
        <v>12306</v>
      </c>
      <c r="E1767" s="150">
        <f>SUM(E2:E1761)</f>
        <v>9904</v>
      </c>
      <c r="F1767" s="150">
        <f>SUM(F2:F1761)</f>
        <v>3376</v>
      </c>
      <c r="G1767" s="151">
        <f>SUM(G2:G1761)</f>
        <v>1798</v>
      </c>
      <c r="H1767" s="17">
        <f>IF((E1767+G1767)&lt;&gt;0,G1767/(E1767+G1767),"")</f>
        <v>0.15364894889762434</v>
      </c>
      <c r="I1767" s="151">
        <f>SUM(I2:I1761)</f>
        <v>10327572</v>
      </c>
      <c r="J1767" s="151">
        <f>SUM(J2:J1761)</f>
        <v>8492776</v>
      </c>
      <c r="K1767" s="151">
        <f>SUM(K2:K1761)</f>
        <v>4601134</v>
      </c>
      <c r="L1767" s="2">
        <f>IF(J1767&lt;&gt;0,K1767/J1767,"")</f>
        <v>0.54177032339013764</v>
      </c>
      <c r="M1767" s="151">
        <f>SUM(M2:M1761)</f>
        <v>102785</v>
      </c>
      <c r="N1767" s="151">
        <f>SUM(N2:N1761)</f>
        <v>1632984</v>
      </c>
      <c r="O1767" s="2">
        <f>IF((J1767+M1767+N1767)&lt;&gt;0,N1767/(J1767+M1767+N1767),"")</f>
        <v>0.1596496862456977</v>
      </c>
      <c r="P1767" s="151">
        <f>SUM(P2:P1761)</f>
        <v>10339878</v>
      </c>
      <c r="Q1767" s="150">
        <f>SUM(Q2:Q1761)</f>
        <v>8605465</v>
      </c>
      <c r="R1767" s="150">
        <f>SUM(R2:R1761)</f>
        <v>1634782</v>
      </c>
      <c r="S1767" s="26">
        <f>IFERROR(IF((Q1767+R1767)&lt;&gt;0,R1767/(Q1767+R1767),""),"")</f>
        <v>0.15964282892785692</v>
      </c>
    </row>
    <row r="1768" spans="1:20" ht="33" thickBot="1" x14ac:dyDescent="0.25">
      <c r="C1768" s="14" t="s">
        <v>243</v>
      </c>
      <c r="D1768" s="152">
        <f>D1766/D1767</f>
        <v>1</v>
      </c>
      <c r="E1768" s="152">
        <f>E1766/E1767</f>
        <v>1</v>
      </c>
      <c r="F1768" s="152">
        <f>F1766/F1767</f>
        <v>1</v>
      </c>
      <c r="G1768" s="153">
        <f>G1766/G1767</f>
        <v>1</v>
      </c>
      <c r="H1768" s="153"/>
      <c r="I1768" s="153">
        <f>I1766/I1767</f>
        <v>1</v>
      </c>
      <c r="J1768" s="153">
        <f>J1766/J1767</f>
        <v>1</v>
      </c>
      <c r="K1768" s="153">
        <f>K1766/K1767</f>
        <v>1</v>
      </c>
      <c r="L1768" s="153"/>
      <c r="M1768" s="153">
        <f>M1766/M1767</f>
        <v>1</v>
      </c>
      <c r="N1768" s="153">
        <f>N1766/N1767</f>
        <v>1</v>
      </c>
      <c r="O1768" s="153"/>
      <c r="P1768" s="153">
        <f>P1766/P1767</f>
        <v>1</v>
      </c>
      <c r="Q1768" s="152">
        <f>Q1766/Q1767</f>
        <v>1</v>
      </c>
      <c r="R1768" s="152">
        <f>R1766/R1767</f>
        <v>1</v>
      </c>
      <c r="S1768" s="154"/>
    </row>
  </sheetData>
  <protectedRanges>
    <protectedRange password="90E5" sqref="B1526" name="Range1_54"/>
    <protectedRange password="90E5" sqref="C1526 B1478:C1525 B1527:C1634" name="Range1_58"/>
    <protectedRange password="90E5" sqref="B1231:C1404 B1635:C1761 B2:C202 B304:C681 B1406:C1477 B684:C1228" name="Range1"/>
    <protectedRange password="90E5" sqref="B203:C203" name="Range1_2"/>
    <protectedRange password="90E5" sqref="B204:C204" name="Range1_3"/>
    <protectedRange password="90E5" sqref="B205:C205" name="Range1_4"/>
    <protectedRange password="90E5" sqref="B206:C206" name="Range1_5"/>
    <protectedRange password="90E5" sqref="B207:C207" name="Range1_6"/>
    <protectedRange password="90E5" sqref="B208:C209" name="Range1_7"/>
    <protectedRange password="90E5" sqref="B210:C210" name="Range1_8"/>
    <protectedRange password="90E5" sqref="B211:C211" name="Range1_9"/>
    <protectedRange password="90E5" sqref="B212:C212" name="Range1_10"/>
    <protectedRange password="90E5" sqref="B213:C213" name="Range1_11"/>
    <protectedRange password="90E5" sqref="B214:C214" name="Range1_12"/>
    <protectedRange password="90E5" sqref="B215:C216" name="Range1_13"/>
    <protectedRange password="90E5" sqref="B217:C219" name="Range1_14"/>
    <protectedRange password="90E5" sqref="B220:C220" name="Range1_15"/>
    <protectedRange password="90E5" sqref="B221:C221" name="Range1_16"/>
    <protectedRange password="90E5" sqref="B222:C223" name="Range1_17"/>
    <protectedRange password="90E5" sqref="B224:C224" name="Range1_18"/>
    <protectedRange password="90E5" sqref="B225:C225" name="Range1_19"/>
    <protectedRange password="90E5" sqref="B226:C226" name="Range1_20"/>
    <protectedRange password="90E5" sqref="B227:C228" name="Range1_21"/>
    <protectedRange password="90E5" sqref="B229:C229" name="Range1_22"/>
    <protectedRange password="90E5" sqref="B230:C230" name="Range1_23"/>
    <protectedRange password="90E5" sqref="B231:C231" name="Range1_24"/>
    <protectedRange password="90E5" sqref="B232:C236" name="Range1_25"/>
    <protectedRange password="90E5" sqref="B237:C237" name="Range1_26"/>
    <protectedRange password="90E5" sqref="B238:C239" name="Range1_27"/>
    <protectedRange password="90E5" sqref="B240:C241" name="Range1_28"/>
    <protectedRange password="90E5" sqref="B242:C242" name="Range1_29"/>
    <protectedRange password="90E5" sqref="B243:C243" name="Range1_30"/>
    <protectedRange password="90E5" sqref="B244:C244" name="Range1_31"/>
    <protectedRange password="90E5" sqref="B245:C245" name="Range1_32"/>
    <protectedRange password="90E5" sqref="B246:C246" name="Range1_33"/>
    <protectedRange password="90E5" sqref="B247:C247" name="Range1_34"/>
    <protectedRange password="90E5" sqref="B248:C248" name="Range1_35"/>
    <protectedRange password="90E5" sqref="B249:C249" name="Range1_36"/>
    <protectedRange password="90E5" sqref="B250:C250" name="Range1_37"/>
    <protectedRange password="90E5" sqref="B251:C252" name="Range1_38"/>
    <protectedRange password="90E5" sqref="B253:C254" name="Range1_39"/>
    <protectedRange password="90E5" sqref="B255:C255" name="Range1_40"/>
    <protectedRange password="90E5" sqref="B256:C257" name="Range1_41"/>
    <protectedRange password="90E5" sqref="B258:C259" name="Range1_42"/>
    <protectedRange password="90E5" sqref="B260:C260" name="Range1_43"/>
    <protectedRange password="90E5" sqref="B261:C262" name="Range1_44"/>
    <protectedRange password="90E5" sqref="B263:C264" name="Range1_45"/>
    <protectedRange password="90E5" sqref="B265:C266" name="Range1_46"/>
    <protectedRange password="90E5" sqref="B267:C267" name="Range1_47"/>
    <protectedRange password="90E5" sqref="B268:C269" name="Range1_48"/>
    <protectedRange password="90E5" sqref="B270:C270" name="Range1_49"/>
    <protectedRange password="90E5" sqref="B271:C271" name="Range1_50"/>
    <protectedRange password="90E5" sqref="B272:C272" name="Range1_51"/>
    <protectedRange password="90E5" sqref="B273:C273" name="Range1_52"/>
    <protectedRange password="90E5" sqref="B274:C274" name="Range1_53"/>
    <protectedRange password="90E5" sqref="B275:C275" name="Range1_59"/>
    <protectedRange password="90E5" sqref="B276:C276" name="Range1_60"/>
    <protectedRange password="90E5" sqref="B277:C277" name="Range1_65"/>
    <protectedRange password="90E5" sqref="B278:C278" name="Range1_66"/>
    <protectedRange password="90E5" sqref="B279:C279" name="Range1_67"/>
    <protectedRange password="90E5" sqref="B280:C280" name="Range1_68"/>
    <protectedRange password="90E5" sqref="B281:C281" name="Range1_69"/>
    <protectedRange password="90E5" sqref="B282:C283" name="Range1_70"/>
    <protectedRange password="90E5" sqref="B284:C284" name="Range1_71"/>
    <protectedRange password="90E5" sqref="B285:C285" name="Range1_72"/>
    <protectedRange password="90E5" sqref="B286:C286" name="Range1_73"/>
    <protectedRange password="90E5" sqref="B287:C287" name="Range1_74"/>
    <protectedRange password="90E5" sqref="B288:C288" name="Range1_75"/>
    <protectedRange password="90E5" sqref="B289:C290" name="Range1_76"/>
    <protectedRange password="90E5" sqref="B291:C291" name="Range1_77"/>
    <protectedRange password="90E5" sqref="B292:C292" name="Range1_78"/>
    <protectedRange password="90E5" sqref="B293:C294" name="Range1_79"/>
    <protectedRange password="90E5" sqref="B295:C295" name="Range1_80"/>
    <protectedRange password="90E5" sqref="B296:C296" name="Range1_81"/>
    <protectedRange password="90E5" sqref="B297:C297" name="Range1_82"/>
    <protectedRange password="90E5" sqref="B298:C298" name="Range1_83"/>
    <protectedRange password="90E5" sqref="B299:C299" name="Range1_84"/>
    <protectedRange password="90E5" sqref="B300:C300" name="Range1_85"/>
    <protectedRange password="90E5" sqref="B301:C301" name="Range1_86"/>
    <protectedRange password="90E5" sqref="B302:C302" name="Range1_87"/>
    <protectedRange password="90E5" sqref="B303:C303" name="Range1_88"/>
    <protectedRange password="90E5" sqref="B682:C683" name="Range1_1"/>
    <protectedRange password="90E5" sqref="B1405:C1405" name="Range1_57"/>
    <protectedRange password="90E5" sqref="B1229:C1229" name="Range1_55"/>
    <protectedRange password="90E5" sqref="B1230:C1230" name="Range1_56"/>
  </protectedRanges>
  <autoFilter ref="A1:S1763" xr:uid="{00000000-0009-0000-0000-000001000000}">
    <sortState xmlns:xlrd2="http://schemas.microsoft.com/office/spreadsheetml/2017/richdata2" ref="A2:S1763">
      <sortCondition ref="A1741:A1763"/>
    </sortState>
  </autoFilter>
  <sortState xmlns:xlrd2="http://schemas.microsoft.com/office/spreadsheetml/2017/richdata2" ref="A2:S1702">
    <sortCondition ref="A2:A1702"/>
    <sortCondition ref="B2:B1702"/>
    <sortCondition ref="C2:C1702"/>
  </sortState>
  <dataValidations count="1">
    <dataValidation type="whole" allowBlank="1" showInputMessage="1" showErrorMessage="1" error="Please enter a whole number" sqref="M2:N1761 D2:G1761 I2:K1761"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2:L1720"/>
  <sheetViews>
    <sheetView topLeftCell="A14" workbookViewId="0">
      <selection activeCell="L7" sqref="L7"/>
    </sheetView>
  </sheetViews>
  <sheetFormatPr baseColWidth="10" defaultColWidth="4" defaultRowHeight="15" x14ac:dyDescent="0.2"/>
  <cols>
    <col min="1" max="1" width="13.33203125" style="29" bestFit="1" customWidth="1"/>
    <col min="2" max="2" width="11.5" style="29" customWidth="1"/>
    <col min="3" max="3" width="10.5" style="29" customWidth="1"/>
    <col min="4" max="4" width="12.5" style="29" customWidth="1"/>
    <col min="5" max="5" width="7.33203125" style="29" bestFit="1" customWidth="1"/>
    <col min="6" max="6" width="8.6640625" style="29" bestFit="1" customWidth="1"/>
    <col min="7" max="8" width="8.6640625" customWidth="1"/>
    <col min="9" max="10" width="2" customWidth="1"/>
    <col min="11" max="11" width="3" customWidth="1"/>
    <col min="12" max="12" width="6.6640625" customWidth="1"/>
    <col min="13" max="82" width="3" customWidth="1"/>
  </cols>
  <sheetData>
    <row r="2" spans="1:12" ht="48" x14ac:dyDescent="0.2">
      <c r="A2" s="238" t="s">
        <v>234</v>
      </c>
      <c r="B2" s="29" t="s">
        <v>429</v>
      </c>
    </row>
    <row r="3" spans="1:12" ht="7.5" customHeight="1" thickBot="1" x14ac:dyDescent="0.25"/>
    <row r="4" spans="1:12" ht="9" hidden="1" customHeight="1" thickBot="1" x14ac:dyDescent="0.25">
      <c r="A4" s="39"/>
      <c r="C4" s="39"/>
      <c r="D4" s="155"/>
      <c r="E4" s="155"/>
      <c r="F4" s="39"/>
    </row>
    <row r="5" spans="1:12" s="29" customFormat="1" ht="78.75" customHeight="1" thickBot="1" x14ac:dyDescent="0.25">
      <c r="B5" s="99" t="s">
        <v>462</v>
      </c>
      <c r="C5" s="44" t="s">
        <v>467</v>
      </c>
      <c r="D5" s="29" t="s">
        <v>501</v>
      </c>
      <c r="E5" s="29" t="s">
        <v>468</v>
      </c>
      <c r="F5" s="44" t="s">
        <v>460</v>
      </c>
      <c r="G5" s="191" t="s">
        <v>455</v>
      </c>
      <c r="H5" s="192" t="s">
        <v>461</v>
      </c>
    </row>
    <row r="6" spans="1:12" ht="16" x14ac:dyDescent="0.2">
      <c r="A6" s="91" t="s">
        <v>412</v>
      </c>
      <c r="B6" s="47">
        <v>229613</v>
      </c>
      <c r="C6" s="34">
        <v>194273</v>
      </c>
      <c r="D6" s="34">
        <v>147021</v>
      </c>
      <c r="E6" s="34">
        <v>2418</v>
      </c>
      <c r="F6" s="35">
        <v>32922</v>
      </c>
      <c r="G6" s="193">
        <f>IF(B6&lt;&gt;0,F6/(C6+E6+F6),"")</f>
        <v>0.14338038351487067</v>
      </c>
      <c r="H6" s="206">
        <f>IF(C6&lt;&gt;0,D6/C6,"")</f>
        <v>0.75677525955742697</v>
      </c>
      <c r="L6" s="213"/>
    </row>
    <row r="7" spans="1:12" ht="16" x14ac:dyDescent="0.2">
      <c r="A7" s="92" t="s">
        <v>389</v>
      </c>
      <c r="B7" s="48">
        <v>225951</v>
      </c>
      <c r="C7" s="30">
        <v>166053</v>
      </c>
      <c r="D7" s="30">
        <v>94854</v>
      </c>
      <c r="E7" s="30">
        <v>401</v>
      </c>
      <c r="F7" s="36">
        <v>60148</v>
      </c>
      <c r="G7" s="194">
        <f t="shared" ref="G7:G30" si="0">IF(B7&lt;&gt;0,F7/(C7+E7+F7),"")</f>
        <v>0.26543455044527409</v>
      </c>
      <c r="H7" s="207">
        <f t="shared" ref="H7:H30" si="1">IF(C7&lt;&gt;0,D7/C7,"")</f>
        <v>0.57122725876677927</v>
      </c>
      <c r="L7" s="213"/>
    </row>
    <row r="8" spans="1:12" ht="16" x14ac:dyDescent="0.2">
      <c r="A8" s="92" t="s">
        <v>440</v>
      </c>
      <c r="B8" s="48">
        <v>38511</v>
      </c>
      <c r="C8" s="30">
        <v>29785</v>
      </c>
      <c r="D8" s="30">
        <v>18454</v>
      </c>
      <c r="E8" s="30">
        <v>376</v>
      </c>
      <c r="F8" s="36">
        <v>7561</v>
      </c>
      <c r="G8" s="195">
        <f t="shared" si="0"/>
        <v>0.20044006150257143</v>
      </c>
      <c r="H8" s="208">
        <f t="shared" si="1"/>
        <v>0.6195736108779587</v>
      </c>
      <c r="L8" s="213"/>
    </row>
    <row r="9" spans="1:12" ht="16" x14ac:dyDescent="0.2">
      <c r="A9" s="92" t="s">
        <v>413</v>
      </c>
      <c r="B9" s="48">
        <v>138840</v>
      </c>
      <c r="C9" s="30">
        <v>114058</v>
      </c>
      <c r="D9" s="30">
        <v>39359</v>
      </c>
      <c r="E9" s="30">
        <v>552</v>
      </c>
      <c r="F9" s="36">
        <v>24218</v>
      </c>
      <c r="G9" s="194">
        <f t="shared" si="0"/>
        <v>0.17444607716022703</v>
      </c>
      <c r="H9" s="207">
        <f t="shared" si="1"/>
        <v>0.34507881954794928</v>
      </c>
      <c r="L9" s="213"/>
    </row>
    <row r="10" spans="1:12" ht="16" x14ac:dyDescent="0.2">
      <c r="A10" s="92" t="s">
        <v>414</v>
      </c>
      <c r="B10" s="48">
        <v>107872</v>
      </c>
      <c r="C10" s="30">
        <v>79786</v>
      </c>
      <c r="D10" s="30">
        <v>36576</v>
      </c>
      <c r="E10" s="30">
        <v>99</v>
      </c>
      <c r="F10" s="36">
        <v>21509</v>
      </c>
      <c r="G10" s="195">
        <f t="shared" si="0"/>
        <v>0.21213286782255361</v>
      </c>
      <c r="H10" s="208">
        <f t="shared" si="1"/>
        <v>0.45842629032662374</v>
      </c>
      <c r="L10" s="213"/>
    </row>
    <row r="11" spans="1:12" ht="16" x14ac:dyDescent="0.2">
      <c r="A11" s="92" t="s">
        <v>428</v>
      </c>
      <c r="B11" s="48">
        <v>13190</v>
      </c>
      <c r="C11" s="30">
        <v>8105</v>
      </c>
      <c r="D11" s="30">
        <v>4865</v>
      </c>
      <c r="E11" s="30">
        <v>696</v>
      </c>
      <c r="F11" s="36">
        <v>4347</v>
      </c>
      <c r="G11" s="194">
        <f t="shared" si="0"/>
        <v>0.33062062671128689</v>
      </c>
      <c r="H11" s="207">
        <f t="shared" si="1"/>
        <v>0.60024676125848242</v>
      </c>
      <c r="L11" s="213"/>
    </row>
    <row r="12" spans="1:12" ht="16" x14ac:dyDescent="0.2">
      <c r="A12" s="92" t="s">
        <v>384</v>
      </c>
      <c r="B12" s="48">
        <v>92078</v>
      </c>
      <c r="C12" s="30">
        <v>68939</v>
      </c>
      <c r="D12" s="30">
        <v>14702</v>
      </c>
      <c r="E12" s="30">
        <v>4034</v>
      </c>
      <c r="F12" s="36">
        <v>16602</v>
      </c>
      <c r="G12" s="195">
        <f t="shared" si="0"/>
        <v>0.18534189226904829</v>
      </c>
      <c r="H12" s="208">
        <f t="shared" si="1"/>
        <v>0.21326099885405939</v>
      </c>
      <c r="L12" s="213"/>
    </row>
    <row r="13" spans="1:12" ht="16" x14ac:dyDescent="0.2">
      <c r="A13" s="92" t="s">
        <v>386</v>
      </c>
      <c r="B13" s="48">
        <v>2625846</v>
      </c>
      <c r="C13" s="30">
        <v>2169332</v>
      </c>
      <c r="D13" s="30">
        <v>791417</v>
      </c>
      <c r="E13" s="30">
        <v>6312</v>
      </c>
      <c r="F13" s="36">
        <v>436893</v>
      </c>
      <c r="G13" s="194">
        <f t="shared" si="0"/>
        <v>0.16722940191851829</v>
      </c>
      <c r="H13" s="207">
        <f t="shared" si="1"/>
        <v>0.3648205991521814</v>
      </c>
      <c r="L13" s="213"/>
    </row>
    <row r="14" spans="1:12" ht="16" x14ac:dyDescent="0.2">
      <c r="A14" s="92" t="s">
        <v>391</v>
      </c>
      <c r="B14" s="48">
        <v>1459560</v>
      </c>
      <c r="C14" s="30">
        <v>1233561</v>
      </c>
      <c r="D14" s="30">
        <v>1115424</v>
      </c>
      <c r="E14" s="30">
        <v>12517</v>
      </c>
      <c r="F14" s="36">
        <v>208155</v>
      </c>
      <c r="G14" s="195">
        <f t="shared" si="0"/>
        <v>0.14313731018344378</v>
      </c>
      <c r="H14" s="208">
        <f t="shared" si="1"/>
        <v>0.90423092169742725</v>
      </c>
      <c r="L14" s="213"/>
    </row>
    <row r="15" spans="1:12" ht="16" x14ac:dyDescent="0.2">
      <c r="A15" s="92" t="s">
        <v>415</v>
      </c>
      <c r="B15" s="48">
        <v>627008</v>
      </c>
      <c r="C15" s="30">
        <v>521825</v>
      </c>
      <c r="D15" s="30">
        <v>344668</v>
      </c>
      <c r="E15" s="30">
        <v>8610</v>
      </c>
      <c r="F15" s="36">
        <v>91379</v>
      </c>
      <c r="G15" s="194">
        <f t="shared" si="0"/>
        <v>0.14695552046110252</v>
      </c>
      <c r="H15" s="207">
        <f t="shared" si="1"/>
        <v>0.6605049585589039</v>
      </c>
      <c r="L15" s="213"/>
    </row>
    <row r="16" spans="1:12" ht="16" x14ac:dyDescent="0.2">
      <c r="A16" s="92" t="s">
        <v>390</v>
      </c>
      <c r="B16" s="48">
        <v>215799</v>
      </c>
      <c r="C16" s="30">
        <v>183158</v>
      </c>
      <c r="D16" s="30">
        <v>79105</v>
      </c>
      <c r="E16" s="30">
        <v>198</v>
      </c>
      <c r="F16" s="36">
        <v>32641</v>
      </c>
      <c r="G16" s="195">
        <f t="shared" si="0"/>
        <v>0.15111783959962408</v>
      </c>
      <c r="H16" s="208">
        <f t="shared" si="1"/>
        <v>0.4318948667270881</v>
      </c>
      <c r="L16" s="213"/>
    </row>
    <row r="17" spans="1:12" ht="16" x14ac:dyDescent="0.2">
      <c r="A17" s="92" t="s">
        <v>383</v>
      </c>
      <c r="B17" s="48">
        <v>22541</v>
      </c>
      <c r="C17" s="30">
        <v>21247</v>
      </c>
      <c r="D17" s="30">
        <v>8549</v>
      </c>
      <c r="E17" s="30">
        <v>6</v>
      </c>
      <c r="F17" s="36">
        <v>474</v>
      </c>
      <c r="G17" s="194">
        <f t="shared" si="0"/>
        <v>2.1816173424771022E-2</v>
      </c>
      <c r="H17" s="207">
        <f t="shared" si="1"/>
        <v>0.4023626864969172</v>
      </c>
      <c r="L17" s="213"/>
    </row>
    <row r="18" spans="1:12" ht="16" x14ac:dyDescent="0.2">
      <c r="A18" s="92" t="s">
        <v>402</v>
      </c>
      <c r="B18" s="48">
        <v>1108035</v>
      </c>
      <c r="C18" s="30">
        <v>970073</v>
      </c>
      <c r="D18" s="30">
        <v>680794</v>
      </c>
      <c r="E18" s="30">
        <v>4467</v>
      </c>
      <c r="F18" s="36">
        <v>133495</v>
      </c>
      <c r="G18" s="195">
        <f t="shared" si="0"/>
        <v>0.1204790462395141</v>
      </c>
      <c r="H18" s="208">
        <f t="shared" si="1"/>
        <v>0.70179666891048409</v>
      </c>
      <c r="L18" s="213"/>
    </row>
    <row r="19" spans="1:12" ht="16" x14ac:dyDescent="0.2">
      <c r="A19" s="92" t="s">
        <v>418</v>
      </c>
      <c r="B19" s="48">
        <v>18897</v>
      </c>
      <c r="C19" s="30">
        <v>16394</v>
      </c>
      <c r="D19" s="30">
        <v>9124</v>
      </c>
      <c r="E19" s="30">
        <v>295</v>
      </c>
      <c r="F19" s="36">
        <v>2208</v>
      </c>
      <c r="G19" s="194">
        <f t="shared" si="0"/>
        <v>0.11684394348309256</v>
      </c>
      <c r="H19" s="207">
        <f t="shared" si="1"/>
        <v>0.55654507746736614</v>
      </c>
      <c r="L19" s="213"/>
    </row>
    <row r="20" spans="1:12" ht="16" x14ac:dyDescent="0.2">
      <c r="A20" s="92" t="s">
        <v>387</v>
      </c>
      <c r="B20" s="48">
        <v>30668</v>
      </c>
      <c r="C20" s="30">
        <v>26156</v>
      </c>
      <c r="D20" s="30">
        <v>15227</v>
      </c>
      <c r="E20" s="30">
        <v>396</v>
      </c>
      <c r="F20" s="36">
        <v>3911</v>
      </c>
      <c r="G20" s="195">
        <f t="shared" si="0"/>
        <v>0.12838525424285199</v>
      </c>
      <c r="H20" s="208">
        <f t="shared" si="1"/>
        <v>0.58216088086863438</v>
      </c>
      <c r="L20" s="213"/>
    </row>
    <row r="21" spans="1:12" ht="16" x14ac:dyDescent="0.2">
      <c r="A21" s="92" t="s">
        <v>417</v>
      </c>
      <c r="B21" s="48">
        <v>11227</v>
      </c>
      <c r="C21" s="30">
        <v>9151</v>
      </c>
      <c r="D21" s="30">
        <v>5362</v>
      </c>
      <c r="E21" s="30">
        <v>140</v>
      </c>
      <c r="F21" s="36">
        <v>1354</v>
      </c>
      <c r="G21" s="194">
        <f t="shared" si="0"/>
        <v>0.12719586660403945</v>
      </c>
      <c r="H21" s="207">
        <f t="shared" si="1"/>
        <v>0.5859468910501584</v>
      </c>
      <c r="L21" s="213"/>
    </row>
    <row r="22" spans="1:12" ht="16" x14ac:dyDescent="0.2">
      <c r="A22" s="92" t="s">
        <v>420</v>
      </c>
      <c r="B22" s="48">
        <v>33306</v>
      </c>
      <c r="C22" s="30">
        <v>20270</v>
      </c>
      <c r="D22" s="30">
        <v>8223</v>
      </c>
      <c r="E22" s="30">
        <v>41</v>
      </c>
      <c r="F22" s="36">
        <v>12261</v>
      </c>
      <c r="G22" s="195">
        <f t="shared" si="0"/>
        <v>0.37642760653321872</v>
      </c>
      <c r="H22" s="208">
        <f t="shared" si="1"/>
        <v>0.4056734089787864</v>
      </c>
      <c r="L22" s="213"/>
    </row>
    <row r="23" spans="1:12" ht="16" x14ac:dyDescent="0.2">
      <c r="A23" s="92" t="s">
        <v>388</v>
      </c>
      <c r="B23" s="48">
        <v>669291</v>
      </c>
      <c r="C23" s="30">
        <v>542255</v>
      </c>
      <c r="D23" s="30">
        <v>326018</v>
      </c>
      <c r="E23" s="30">
        <v>2146</v>
      </c>
      <c r="F23" s="36">
        <v>114269</v>
      </c>
      <c r="G23" s="194">
        <f t="shared" si="0"/>
        <v>0.17348444592891737</v>
      </c>
      <c r="H23" s="207">
        <f t="shared" si="1"/>
        <v>0.6012263602917447</v>
      </c>
      <c r="L23" s="213"/>
    </row>
    <row r="24" spans="1:12" ht="16" x14ac:dyDescent="0.2">
      <c r="A24" s="92" t="s">
        <v>421</v>
      </c>
      <c r="B24" s="48">
        <v>108536</v>
      </c>
      <c r="C24" s="30">
        <v>91079</v>
      </c>
      <c r="D24" s="30">
        <v>20594</v>
      </c>
      <c r="E24" s="30">
        <v>1282</v>
      </c>
      <c r="F24" s="36">
        <v>17457</v>
      </c>
      <c r="G24" s="195">
        <f t="shared" si="0"/>
        <v>0.15896301152816478</v>
      </c>
      <c r="H24" s="208">
        <f t="shared" si="1"/>
        <v>0.22611139779751643</v>
      </c>
      <c r="L24" s="213"/>
    </row>
    <row r="25" spans="1:12" ht="16" x14ac:dyDescent="0.2">
      <c r="A25" s="92" t="s">
        <v>422</v>
      </c>
      <c r="B25" s="48">
        <v>124057</v>
      </c>
      <c r="C25" s="30">
        <v>105219</v>
      </c>
      <c r="D25" s="30">
        <v>56103</v>
      </c>
      <c r="E25" s="30">
        <v>1298</v>
      </c>
      <c r="F25" s="36">
        <v>18564</v>
      </c>
      <c r="G25" s="194">
        <f t="shared" si="0"/>
        <v>0.14841582654439922</v>
      </c>
      <c r="H25" s="207">
        <f t="shared" si="1"/>
        <v>0.53320217831380268</v>
      </c>
      <c r="L25" s="213"/>
    </row>
    <row r="26" spans="1:12" ht="16" x14ac:dyDescent="0.2">
      <c r="A26" s="92" t="s">
        <v>392</v>
      </c>
      <c r="B26" s="48">
        <v>207654</v>
      </c>
      <c r="C26" s="30">
        <v>173927</v>
      </c>
      <c r="D26" s="30">
        <v>92414</v>
      </c>
      <c r="E26" s="30">
        <v>613</v>
      </c>
      <c r="F26" s="36">
        <v>33220</v>
      </c>
      <c r="G26" s="195">
        <f t="shared" si="0"/>
        <v>0.15989603388525223</v>
      </c>
      <c r="H26" s="208">
        <f t="shared" si="1"/>
        <v>0.53133786013672402</v>
      </c>
      <c r="L26" s="213"/>
    </row>
    <row r="27" spans="1:12" ht="16" x14ac:dyDescent="0.2">
      <c r="A27" s="92" t="s">
        <v>425</v>
      </c>
      <c r="B27" s="48">
        <v>13468</v>
      </c>
      <c r="C27" s="30">
        <v>11605</v>
      </c>
      <c r="D27" s="30">
        <v>5943</v>
      </c>
      <c r="E27" s="30">
        <v>203</v>
      </c>
      <c r="F27" s="36">
        <v>1752</v>
      </c>
      <c r="G27" s="194">
        <f t="shared" si="0"/>
        <v>0.12920353982300886</v>
      </c>
      <c r="H27" s="207">
        <f t="shared" si="1"/>
        <v>0.51210685049547611</v>
      </c>
      <c r="L27" s="213"/>
    </row>
    <row r="28" spans="1:12" ht="16" x14ac:dyDescent="0.2">
      <c r="A28" s="92" t="s">
        <v>398</v>
      </c>
      <c r="B28" s="48">
        <v>19990</v>
      </c>
      <c r="C28" s="30">
        <v>12612</v>
      </c>
      <c r="D28" s="30">
        <v>7529</v>
      </c>
      <c r="E28" s="30">
        <v>4112</v>
      </c>
      <c r="F28" s="36">
        <v>3097</v>
      </c>
      <c r="G28" s="195">
        <f t="shared" si="0"/>
        <v>0.15624842338933453</v>
      </c>
      <c r="H28" s="208">
        <f t="shared" si="1"/>
        <v>0.59697113859816053</v>
      </c>
      <c r="L28" s="213"/>
    </row>
    <row r="29" spans="1:12" ht="16" x14ac:dyDescent="0.2">
      <c r="A29" s="92" t="s">
        <v>385</v>
      </c>
      <c r="B29" s="48">
        <v>1413222</v>
      </c>
      <c r="C29" s="30">
        <v>1093803</v>
      </c>
      <c r="D29" s="30">
        <v>297215</v>
      </c>
      <c r="E29" s="30">
        <v>14139</v>
      </c>
      <c r="F29" s="36">
        <v>251470</v>
      </c>
      <c r="G29" s="194">
        <f t="shared" si="0"/>
        <v>0.18498439030992811</v>
      </c>
      <c r="H29" s="207">
        <f t="shared" si="1"/>
        <v>0.27172626149315737</v>
      </c>
      <c r="L29" s="213"/>
    </row>
    <row r="30" spans="1:12" ht="16" x14ac:dyDescent="0.2">
      <c r="A30" s="92" t="s">
        <v>426</v>
      </c>
      <c r="B30" s="48">
        <v>169151</v>
      </c>
      <c r="C30" s="30">
        <v>123611</v>
      </c>
      <c r="D30" s="30">
        <v>31732</v>
      </c>
      <c r="E30" s="30">
        <v>5069</v>
      </c>
      <c r="F30" s="36">
        <v>38680</v>
      </c>
      <c r="G30" s="194">
        <f t="shared" si="0"/>
        <v>0.23111854684512428</v>
      </c>
      <c r="H30" s="207">
        <f t="shared" si="1"/>
        <v>0.2567085453559958</v>
      </c>
      <c r="L30" s="213"/>
    </row>
    <row r="31" spans="1:12" ht="17" thickBot="1" x14ac:dyDescent="0.25">
      <c r="A31" s="93" t="s">
        <v>393</v>
      </c>
      <c r="B31" s="50">
        <v>603261</v>
      </c>
      <c r="C31" s="40">
        <v>506499</v>
      </c>
      <c r="D31" s="40">
        <v>349862</v>
      </c>
      <c r="E31" s="40">
        <v>32365</v>
      </c>
      <c r="F31" s="41">
        <v>64397</v>
      </c>
      <c r="G31" s="196">
        <f t="shared" ref="G31" si="2">IF(B31&lt;&gt;0,F31/(C31+E31+F31),"")</f>
        <v>0.10674815709949756</v>
      </c>
      <c r="H31" s="209">
        <f t="shared" ref="H31" si="3">IF(C31&lt;&gt;0,D31/C31,"")</f>
        <v>0.69074568755318366</v>
      </c>
      <c r="L31" s="213"/>
    </row>
    <row r="32" spans="1:12" ht="18" thickTop="1" thickBot="1" x14ac:dyDescent="0.25">
      <c r="A32" s="43" t="s">
        <v>241</v>
      </c>
      <c r="B32" s="49">
        <v>10327572</v>
      </c>
      <c r="C32" s="37">
        <v>8492776</v>
      </c>
      <c r="D32" s="37">
        <v>4601134</v>
      </c>
      <c r="E32" s="37">
        <v>102785</v>
      </c>
      <c r="F32" s="38">
        <v>1632984</v>
      </c>
      <c r="G32" s="215">
        <f t="shared" ref="G32" si="4">IF(B32&lt;&gt;0,F32/(C32+E32+F32),"")</f>
        <v>0.1596496862456977</v>
      </c>
      <c r="H32" s="210">
        <f t="shared" ref="H32" si="5">IF(C32&lt;&gt;0,D32/C32,"")</f>
        <v>0.54177032339013764</v>
      </c>
    </row>
    <row r="33" customFormat="1" x14ac:dyDescent="0.2"/>
    <row r="34" customFormat="1" ht="16.5" customHeigh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I598"/>
  <sheetViews>
    <sheetView topLeftCell="A14" workbookViewId="0">
      <selection activeCell="K23" sqref="K23"/>
    </sheetView>
  </sheetViews>
  <sheetFormatPr baseColWidth="10" defaultColWidth="8.83203125" defaultRowHeight="15" x14ac:dyDescent="0.2"/>
  <cols>
    <col min="1" max="1" width="4.6640625" customWidth="1"/>
    <col min="2" max="2" width="15.6640625" style="30" bestFit="1" customWidth="1"/>
    <col min="3" max="3" width="9.83203125" style="30" customWidth="1"/>
    <col min="4" max="4" width="10.5" style="30" customWidth="1"/>
    <col min="5" max="5" width="12.5" style="30" customWidth="1"/>
    <col min="6" max="6" width="7.33203125" style="30" bestFit="1" customWidth="1"/>
    <col min="7" max="7" width="8.6640625" style="30" bestFit="1" customWidth="1"/>
    <col min="8" max="8" width="8.6640625" style="30" customWidth="1"/>
    <col min="9" max="9" width="8.6640625" customWidth="1"/>
  </cols>
  <sheetData>
    <row r="1" spans="1:9" s="31" customFormat="1" ht="16" x14ac:dyDescent="0.2">
      <c r="B1" s="32"/>
      <c r="C1" s="42" t="s">
        <v>242</v>
      </c>
      <c r="D1" s="32"/>
      <c r="E1" s="32"/>
      <c r="F1" s="32"/>
      <c r="G1" s="32"/>
      <c r="H1" s="32"/>
    </row>
    <row r="2" spans="1:9" ht="75.75" customHeight="1" thickBot="1" x14ac:dyDescent="0.25">
      <c r="A2" s="188" t="s">
        <v>427</v>
      </c>
      <c r="B2" s="188" t="s">
        <v>233</v>
      </c>
      <c r="C2" s="189" t="s">
        <v>462</v>
      </c>
      <c r="D2" s="190" t="s">
        <v>473</v>
      </c>
      <c r="E2" s="203" t="s">
        <v>501</v>
      </c>
      <c r="F2" s="203" t="s">
        <v>482</v>
      </c>
      <c r="G2" s="189" t="s">
        <v>460</v>
      </c>
      <c r="H2" s="197" t="s">
        <v>455</v>
      </c>
      <c r="I2" s="198" t="s">
        <v>461</v>
      </c>
    </row>
    <row r="3" spans="1:9" ht="16" x14ac:dyDescent="0.2">
      <c r="A3" s="100">
        <v>1</v>
      </c>
      <c r="B3" s="56" t="s">
        <v>386</v>
      </c>
      <c r="C3" s="103">
        <v>2625846</v>
      </c>
      <c r="D3" s="53">
        <v>2169332</v>
      </c>
      <c r="E3" s="53">
        <v>791417</v>
      </c>
      <c r="F3" s="53">
        <v>6312</v>
      </c>
      <c r="G3" s="54">
        <v>436893</v>
      </c>
      <c r="H3" s="199">
        <f>IF(C3&lt;&gt;0,G3/(D3+F3+G3),"")</f>
        <v>0.16722940191851829</v>
      </c>
      <c r="I3" s="200">
        <f t="shared" ref="I3:I27" si="0">IF(D3&lt;&gt;0,E3/D3,"")</f>
        <v>0.3648205991521814</v>
      </c>
    </row>
    <row r="4" spans="1:9" ht="16" x14ac:dyDescent="0.2">
      <c r="A4" s="45">
        <v>2</v>
      </c>
      <c r="B4" s="57" t="s">
        <v>391</v>
      </c>
      <c r="C4" s="104">
        <v>1459560</v>
      </c>
      <c r="D4" s="32">
        <v>1233561</v>
      </c>
      <c r="E4" s="32">
        <v>1115424</v>
      </c>
      <c r="F4" s="32">
        <v>12517</v>
      </c>
      <c r="G4" s="55">
        <v>208155</v>
      </c>
      <c r="H4" s="199">
        <f t="shared" ref="H4:H27" si="1">IF(C4&lt;&gt;0,G4/(D4+F4+G4),"")</f>
        <v>0.14313731018344378</v>
      </c>
      <c r="I4" s="201">
        <f t="shared" si="0"/>
        <v>0.90423092169742725</v>
      </c>
    </row>
    <row r="5" spans="1:9" ht="16" x14ac:dyDescent="0.2">
      <c r="A5" s="45">
        <v>3</v>
      </c>
      <c r="B5" s="57" t="s">
        <v>385</v>
      </c>
      <c r="C5" s="104">
        <v>1413222</v>
      </c>
      <c r="D5" s="32">
        <v>1093803</v>
      </c>
      <c r="E5" s="32">
        <v>297215</v>
      </c>
      <c r="F5" s="32">
        <v>14139</v>
      </c>
      <c r="G5" s="55">
        <v>251470</v>
      </c>
      <c r="H5" s="199">
        <f t="shared" si="1"/>
        <v>0.18498439030992811</v>
      </c>
      <c r="I5" s="201">
        <f t="shared" si="0"/>
        <v>0.27172626149315737</v>
      </c>
    </row>
    <row r="6" spans="1:9" ht="16" x14ac:dyDescent="0.2">
      <c r="A6" s="45">
        <v>4</v>
      </c>
      <c r="B6" s="57" t="s">
        <v>402</v>
      </c>
      <c r="C6" s="104">
        <v>1108035</v>
      </c>
      <c r="D6" s="32">
        <v>970073</v>
      </c>
      <c r="E6" s="32">
        <v>680794</v>
      </c>
      <c r="F6" s="32">
        <v>4467</v>
      </c>
      <c r="G6" s="55">
        <v>133495</v>
      </c>
      <c r="H6" s="199">
        <f t="shared" si="1"/>
        <v>0.1204790462395141</v>
      </c>
      <c r="I6" s="201">
        <f t="shared" si="0"/>
        <v>0.70179666891048409</v>
      </c>
    </row>
    <row r="7" spans="1:9" ht="16" x14ac:dyDescent="0.2">
      <c r="A7" s="45">
        <v>5</v>
      </c>
      <c r="B7" s="57" t="s">
        <v>388</v>
      </c>
      <c r="C7" s="104">
        <v>669291</v>
      </c>
      <c r="D7" s="32">
        <v>542255</v>
      </c>
      <c r="E7" s="32">
        <v>326018</v>
      </c>
      <c r="F7" s="32">
        <v>2146</v>
      </c>
      <c r="G7" s="55">
        <v>114269</v>
      </c>
      <c r="H7" s="199">
        <f t="shared" si="1"/>
        <v>0.17348444592891737</v>
      </c>
      <c r="I7" s="201">
        <f t="shared" si="0"/>
        <v>0.6012263602917447</v>
      </c>
    </row>
    <row r="8" spans="1:9" ht="16" x14ac:dyDescent="0.2">
      <c r="A8" s="45">
        <v>6</v>
      </c>
      <c r="B8" s="57" t="s">
        <v>415</v>
      </c>
      <c r="C8" s="104">
        <v>627008</v>
      </c>
      <c r="D8" s="32">
        <v>521825</v>
      </c>
      <c r="E8" s="32">
        <v>344668</v>
      </c>
      <c r="F8" s="32">
        <v>8610</v>
      </c>
      <c r="G8" s="55">
        <v>91379</v>
      </c>
      <c r="H8" s="199">
        <f t="shared" si="1"/>
        <v>0.14695552046110252</v>
      </c>
      <c r="I8" s="201">
        <f t="shared" si="0"/>
        <v>0.6605049585589039</v>
      </c>
    </row>
    <row r="9" spans="1:9" ht="16" x14ac:dyDescent="0.2">
      <c r="A9" s="45">
        <v>7</v>
      </c>
      <c r="B9" s="57" t="s">
        <v>393</v>
      </c>
      <c r="C9" s="104">
        <v>603261</v>
      </c>
      <c r="D9" s="32">
        <v>506499</v>
      </c>
      <c r="E9" s="32">
        <v>349862</v>
      </c>
      <c r="F9" s="32">
        <v>32365</v>
      </c>
      <c r="G9" s="55">
        <v>64397</v>
      </c>
      <c r="H9" s="199">
        <f t="shared" si="1"/>
        <v>0.10674815709949756</v>
      </c>
      <c r="I9" s="201">
        <f t="shared" si="0"/>
        <v>0.69074568755318366</v>
      </c>
    </row>
    <row r="10" spans="1:9" ht="16" x14ac:dyDescent="0.2">
      <c r="A10" s="45">
        <v>8</v>
      </c>
      <c r="B10" s="57" t="s">
        <v>412</v>
      </c>
      <c r="C10" s="104">
        <v>229613</v>
      </c>
      <c r="D10" s="32">
        <v>194273</v>
      </c>
      <c r="E10" s="32">
        <v>147021</v>
      </c>
      <c r="F10" s="32">
        <v>2418</v>
      </c>
      <c r="G10" s="55">
        <v>32922</v>
      </c>
      <c r="H10" s="199">
        <f t="shared" si="1"/>
        <v>0.14338038351487067</v>
      </c>
      <c r="I10" s="201">
        <f t="shared" si="0"/>
        <v>0.75677525955742697</v>
      </c>
    </row>
    <row r="11" spans="1:9" ht="16" x14ac:dyDescent="0.2">
      <c r="A11" s="45">
        <v>9</v>
      </c>
      <c r="B11" s="57" t="s">
        <v>389</v>
      </c>
      <c r="C11" s="104">
        <v>225951</v>
      </c>
      <c r="D11" s="32">
        <v>166053</v>
      </c>
      <c r="E11" s="32">
        <v>94854</v>
      </c>
      <c r="F11" s="32">
        <v>401</v>
      </c>
      <c r="G11" s="55">
        <v>60148</v>
      </c>
      <c r="H11" s="199">
        <f t="shared" si="1"/>
        <v>0.26543455044527409</v>
      </c>
      <c r="I11" s="201">
        <f t="shared" si="0"/>
        <v>0.57122725876677927</v>
      </c>
    </row>
    <row r="12" spans="1:9" ht="16" x14ac:dyDescent="0.2">
      <c r="A12" s="45">
        <v>10</v>
      </c>
      <c r="B12" s="57" t="s">
        <v>390</v>
      </c>
      <c r="C12" s="104">
        <v>215799</v>
      </c>
      <c r="D12" s="32">
        <v>183158</v>
      </c>
      <c r="E12" s="32">
        <v>79105</v>
      </c>
      <c r="F12" s="32">
        <v>198</v>
      </c>
      <c r="G12" s="55">
        <v>32641</v>
      </c>
      <c r="H12" s="199">
        <f t="shared" si="1"/>
        <v>0.15111783959962408</v>
      </c>
      <c r="I12" s="201">
        <f t="shared" si="0"/>
        <v>0.4318948667270881</v>
      </c>
    </row>
    <row r="13" spans="1:9" ht="16" x14ac:dyDescent="0.2">
      <c r="A13" s="45">
        <v>11</v>
      </c>
      <c r="B13" s="57" t="s">
        <v>392</v>
      </c>
      <c r="C13" s="104">
        <v>207654</v>
      </c>
      <c r="D13" s="32">
        <v>173927</v>
      </c>
      <c r="E13" s="32">
        <v>92414</v>
      </c>
      <c r="F13" s="32">
        <v>613</v>
      </c>
      <c r="G13" s="55">
        <v>33220</v>
      </c>
      <c r="H13" s="199">
        <f t="shared" si="1"/>
        <v>0.15989603388525223</v>
      </c>
      <c r="I13" s="201">
        <f t="shared" si="0"/>
        <v>0.53133786013672402</v>
      </c>
    </row>
    <row r="14" spans="1:9" ht="16" x14ac:dyDescent="0.2">
      <c r="A14" s="45">
        <v>12</v>
      </c>
      <c r="B14" s="57" t="s">
        <v>426</v>
      </c>
      <c r="C14" s="104">
        <v>169151</v>
      </c>
      <c r="D14" s="32">
        <v>123611</v>
      </c>
      <c r="E14" s="32">
        <v>31732</v>
      </c>
      <c r="F14" s="32">
        <v>5069</v>
      </c>
      <c r="G14" s="55">
        <v>38680</v>
      </c>
      <c r="H14" s="199">
        <f t="shared" si="1"/>
        <v>0.23111854684512428</v>
      </c>
      <c r="I14" s="201">
        <f t="shared" si="0"/>
        <v>0.2567085453559958</v>
      </c>
    </row>
    <row r="15" spans="1:9" ht="16" x14ac:dyDescent="0.2">
      <c r="A15" s="45">
        <v>13</v>
      </c>
      <c r="B15" s="57" t="s">
        <v>413</v>
      </c>
      <c r="C15" s="104">
        <v>138840</v>
      </c>
      <c r="D15" s="32">
        <v>114058</v>
      </c>
      <c r="E15" s="32">
        <v>39359</v>
      </c>
      <c r="F15" s="32">
        <v>552</v>
      </c>
      <c r="G15" s="55">
        <v>24218</v>
      </c>
      <c r="H15" s="199">
        <f t="shared" si="1"/>
        <v>0.17444607716022703</v>
      </c>
      <c r="I15" s="201">
        <f t="shared" si="0"/>
        <v>0.34507881954794928</v>
      </c>
    </row>
    <row r="16" spans="1:9" ht="16" x14ac:dyDescent="0.2">
      <c r="A16" s="45">
        <v>14</v>
      </c>
      <c r="B16" s="57" t="s">
        <v>422</v>
      </c>
      <c r="C16" s="104">
        <v>124057</v>
      </c>
      <c r="D16" s="32">
        <v>105219</v>
      </c>
      <c r="E16" s="32">
        <v>56103</v>
      </c>
      <c r="F16" s="32">
        <v>1298</v>
      </c>
      <c r="G16" s="55">
        <v>18564</v>
      </c>
      <c r="H16" s="199">
        <f t="shared" si="1"/>
        <v>0.14841582654439922</v>
      </c>
      <c r="I16" s="201">
        <f t="shared" si="0"/>
        <v>0.53320217831380268</v>
      </c>
    </row>
    <row r="17" spans="1:9" ht="16" x14ac:dyDescent="0.2">
      <c r="A17" s="45">
        <v>15</v>
      </c>
      <c r="B17" s="57" t="s">
        <v>421</v>
      </c>
      <c r="C17" s="104">
        <v>108536</v>
      </c>
      <c r="D17" s="32">
        <v>91079</v>
      </c>
      <c r="E17" s="32">
        <v>20594</v>
      </c>
      <c r="F17" s="32">
        <v>1282</v>
      </c>
      <c r="G17" s="55">
        <v>17457</v>
      </c>
      <c r="H17" s="199">
        <f t="shared" si="1"/>
        <v>0.15896301152816478</v>
      </c>
      <c r="I17" s="201">
        <f t="shared" si="0"/>
        <v>0.22611139779751643</v>
      </c>
    </row>
    <row r="18" spans="1:9" ht="16" x14ac:dyDescent="0.2">
      <c r="A18" s="45">
        <v>16</v>
      </c>
      <c r="B18" s="57" t="s">
        <v>414</v>
      </c>
      <c r="C18" s="104">
        <v>107872</v>
      </c>
      <c r="D18" s="32">
        <v>79786</v>
      </c>
      <c r="E18" s="32">
        <v>36576</v>
      </c>
      <c r="F18" s="32">
        <v>99</v>
      </c>
      <c r="G18" s="55">
        <v>21509</v>
      </c>
      <c r="H18" s="199">
        <f t="shared" si="1"/>
        <v>0.21213286782255361</v>
      </c>
      <c r="I18" s="201">
        <f t="shared" si="0"/>
        <v>0.45842629032662374</v>
      </c>
    </row>
    <row r="19" spans="1:9" ht="16" x14ac:dyDescent="0.2">
      <c r="A19" s="45">
        <v>17</v>
      </c>
      <c r="B19" s="57" t="s">
        <v>384</v>
      </c>
      <c r="C19" s="104">
        <v>92078</v>
      </c>
      <c r="D19" s="32">
        <v>68939</v>
      </c>
      <c r="E19" s="32">
        <v>14702</v>
      </c>
      <c r="F19" s="32">
        <v>4034</v>
      </c>
      <c r="G19" s="55">
        <v>16602</v>
      </c>
      <c r="H19" s="199">
        <f t="shared" si="1"/>
        <v>0.18534189226904829</v>
      </c>
      <c r="I19" s="201">
        <f t="shared" si="0"/>
        <v>0.21326099885405939</v>
      </c>
    </row>
    <row r="20" spans="1:9" ht="16" x14ac:dyDescent="0.2">
      <c r="A20" s="45">
        <v>18</v>
      </c>
      <c r="B20" s="57" t="s">
        <v>440</v>
      </c>
      <c r="C20" s="104">
        <v>38511</v>
      </c>
      <c r="D20" s="32">
        <v>29785</v>
      </c>
      <c r="E20" s="32">
        <v>18454</v>
      </c>
      <c r="F20" s="32">
        <v>376</v>
      </c>
      <c r="G20" s="55">
        <v>7561</v>
      </c>
      <c r="H20" s="199">
        <f t="shared" si="1"/>
        <v>0.20044006150257143</v>
      </c>
      <c r="I20" s="201">
        <f t="shared" si="0"/>
        <v>0.6195736108779587</v>
      </c>
    </row>
    <row r="21" spans="1:9" ht="16" x14ac:dyDescent="0.2">
      <c r="A21" s="45">
        <v>19</v>
      </c>
      <c r="B21" s="57" t="s">
        <v>420</v>
      </c>
      <c r="C21" s="104">
        <v>33306</v>
      </c>
      <c r="D21" s="32">
        <v>20270</v>
      </c>
      <c r="E21" s="32">
        <v>8223</v>
      </c>
      <c r="F21" s="32">
        <v>41</v>
      </c>
      <c r="G21" s="55">
        <v>12261</v>
      </c>
      <c r="H21" s="199">
        <f t="shared" si="1"/>
        <v>0.37642760653321872</v>
      </c>
      <c r="I21" s="201">
        <f t="shared" si="0"/>
        <v>0.4056734089787864</v>
      </c>
    </row>
    <row r="22" spans="1:9" ht="16" x14ac:dyDescent="0.2">
      <c r="A22" s="45">
        <v>20</v>
      </c>
      <c r="B22" s="57" t="s">
        <v>387</v>
      </c>
      <c r="C22" s="104">
        <v>30668</v>
      </c>
      <c r="D22" s="32">
        <v>26156</v>
      </c>
      <c r="E22" s="32">
        <v>15227</v>
      </c>
      <c r="F22" s="32">
        <v>396</v>
      </c>
      <c r="G22" s="55">
        <v>3911</v>
      </c>
      <c r="H22" s="199">
        <f t="shared" si="1"/>
        <v>0.12838525424285199</v>
      </c>
      <c r="I22" s="201">
        <f t="shared" si="0"/>
        <v>0.58216088086863438</v>
      </c>
    </row>
    <row r="23" spans="1:9" ht="16" x14ac:dyDescent="0.2">
      <c r="A23" s="45">
        <v>21</v>
      </c>
      <c r="B23" s="57" t="s">
        <v>383</v>
      </c>
      <c r="C23" s="104">
        <v>22541</v>
      </c>
      <c r="D23" s="32">
        <v>21247</v>
      </c>
      <c r="E23" s="32">
        <v>8549</v>
      </c>
      <c r="F23" s="32">
        <v>6</v>
      </c>
      <c r="G23" s="55">
        <v>474</v>
      </c>
      <c r="H23" s="199">
        <f t="shared" si="1"/>
        <v>2.1816173424771022E-2</v>
      </c>
      <c r="I23" s="201">
        <f t="shared" si="0"/>
        <v>0.4023626864969172</v>
      </c>
    </row>
    <row r="24" spans="1:9" ht="16" x14ac:dyDescent="0.2">
      <c r="A24" s="45">
        <v>22</v>
      </c>
      <c r="B24" s="57" t="s">
        <v>398</v>
      </c>
      <c r="C24" s="104">
        <v>19990</v>
      </c>
      <c r="D24" s="32">
        <v>12612</v>
      </c>
      <c r="E24" s="32">
        <v>7529</v>
      </c>
      <c r="F24" s="32">
        <v>4112</v>
      </c>
      <c r="G24" s="55">
        <v>3097</v>
      </c>
      <c r="H24" s="199">
        <f t="shared" si="1"/>
        <v>0.15624842338933453</v>
      </c>
      <c r="I24" s="201">
        <f t="shared" si="0"/>
        <v>0.59697113859816053</v>
      </c>
    </row>
    <row r="25" spans="1:9" ht="16" x14ac:dyDescent="0.2">
      <c r="A25" s="45">
        <v>23</v>
      </c>
      <c r="B25" s="57" t="s">
        <v>418</v>
      </c>
      <c r="C25" s="104">
        <v>18897</v>
      </c>
      <c r="D25" s="32">
        <v>16394</v>
      </c>
      <c r="E25" s="32">
        <v>9124</v>
      </c>
      <c r="F25" s="32">
        <v>295</v>
      </c>
      <c r="G25" s="55">
        <v>2208</v>
      </c>
      <c r="H25" s="199">
        <f t="shared" si="1"/>
        <v>0.11684394348309256</v>
      </c>
      <c r="I25" s="201">
        <f t="shared" si="0"/>
        <v>0.55654507746736614</v>
      </c>
    </row>
    <row r="26" spans="1:9" ht="16" x14ac:dyDescent="0.2">
      <c r="A26" s="45">
        <v>24</v>
      </c>
      <c r="B26" s="57" t="s">
        <v>425</v>
      </c>
      <c r="C26" s="104">
        <v>13468</v>
      </c>
      <c r="D26" s="32">
        <v>11605</v>
      </c>
      <c r="E26" s="32">
        <v>5943</v>
      </c>
      <c r="F26" s="32">
        <v>203</v>
      </c>
      <c r="G26" s="55">
        <v>1752</v>
      </c>
      <c r="H26" s="199">
        <f t="shared" si="1"/>
        <v>0.12920353982300886</v>
      </c>
      <c r="I26" s="201">
        <f t="shared" si="0"/>
        <v>0.51210685049547611</v>
      </c>
    </row>
    <row r="27" spans="1:9" ht="16" x14ac:dyDescent="0.2">
      <c r="A27" s="45">
        <v>25</v>
      </c>
      <c r="B27" s="57" t="s">
        <v>428</v>
      </c>
      <c r="C27" s="104">
        <v>13190</v>
      </c>
      <c r="D27" s="32">
        <v>8105</v>
      </c>
      <c r="E27" s="32">
        <v>4865</v>
      </c>
      <c r="F27" s="32">
        <v>696</v>
      </c>
      <c r="G27" s="55">
        <v>4347</v>
      </c>
      <c r="H27" s="199">
        <f t="shared" si="1"/>
        <v>0.33062062671128689</v>
      </c>
      <c r="I27" s="201">
        <f t="shared" si="0"/>
        <v>0.60024676125848242</v>
      </c>
    </row>
    <row r="28" spans="1:9" ht="17" thickBot="1" x14ac:dyDescent="0.25">
      <c r="A28" s="45">
        <v>26</v>
      </c>
      <c r="B28" s="216" t="s">
        <v>417</v>
      </c>
      <c r="C28" s="104">
        <v>11227</v>
      </c>
      <c r="D28" s="32">
        <v>9151</v>
      </c>
      <c r="E28" s="32">
        <v>5362</v>
      </c>
      <c r="F28" s="32">
        <v>140</v>
      </c>
      <c r="G28" s="55">
        <v>1354</v>
      </c>
      <c r="H28" s="219">
        <f t="shared" ref="H28:H29" si="2">IF(C28&lt;&gt;0,G28/(D28+F28+G28),"")</f>
        <v>0.12719586660403945</v>
      </c>
      <c r="I28" s="220">
        <f t="shared" ref="I28:I29" si="3">IF(D28&lt;&gt;0,E28/D28,"")</f>
        <v>0.5859468910501584</v>
      </c>
    </row>
    <row r="29" spans="1:9" ht="18" thickTop="1" thickBot="1" x14ac:dyDescent="0.25">
      <c r="B29" s="247" t="s">
        <v>241</v>
      </c>
      <c r="C29" s="105">
        <v>10327572</v>
      </c>
      <c r="D29" s="94">
        <v>8492776</v>
      </c>
      <c r="E29" s="94">
        <v>4601134</v>
      </c>
      <c r="F29" s="94">
        <v>102785</v>
      </c>
      <c r="G29" s="95">
        <v>1632984</v>
      </c>
      <c r="H29" s="251">
        <f t="shared" si="2"/>
        <v>0.1596496862456977</v>
      </c>
      <c r="I29" s="252">
        <f t="shared" si="3"/>
        <v>0.54177032339013764</v>
      </c>
    </row>
    <row r="30" spans="1:9" x14ac:dyDescent="0.2">
      <c r="B30"/>
      <c r="C30"/>
      <c r="D30"/>
      <c r="E30"/>
      <c r="F30"/>
      <c r="G30"/>
      <c r="H30" s="90"/>
    </row>
    <row r="31" spans="1:9" x14ac:dyDescent="0.2">
      <c r="B31"/>
      <c r="C31"/>
      <c r="D31"/>
      <c r="E31"/>
      <c r="F31"/>
      <c r="G31"/>
    </row>
    <row r="32" spans="1:9" x14ac:dyDescent="0.2">
      <c r="B32"/>
      <c r="C32"/>
      <c r="D32"/>
      <c r="E32"/>
      <c r="F32"/>
      <c r="G32"/>
      <c r="H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ht="16" thickBot="1" x14ac:dyDescent="0.25"/>
    <row r="44" customFormat="1" ht="16" thickBot="1" x14ac:dyDescent="0.25"/>
    <row r="45" customFormat="1" x14ac:dyDescent="0.2"/>
    <row r="46" customFormat="1" x14ac:dyDescent="0.2"/>
    <row r="47" customFormat="1" x14ac:dyDescent="0.2"/>
    <row r="48" customFormat="1" x14ac:dyDescent="0.2"/>
    <row r="49" spans="2:8" x14ac:dyDescent="0.2">
      <c r="B49"/>
      <c r="C49"/>
      <c r="D49"/>
      <c r="E49"/>
      <c r="F49"/>
      <c r="G49"/>
      <c r="H49"/>
    </row>
    <row r="50" spans="2:8" x14ac:dyDescent="0.2">
      <c r="B50"/>
      <c r="C50"/>
      <c r="D50"/>
      <c r="E50"/>
      <c r="F50"/>
      <c r="G50"/>
      <c r="H50"/>
    </row>
    <row r="51" spans="2:8" x14ac:dyDescent="0.2">
      <c r="B51"/>
      <c r="C51"/>
      <c r="D51"/>
      <c r="E51"/>
      <c r="F51"/>
      <c r="G51"/>
      <c r="H51"/>
    </row>
    <row r="52" spans="2:8" x14ac:dyDescent="0.2">
      <c r="B52"/>
      <c r="C52"/>
      <c r="D52"/>
      <c r="E52"/>
      <c r="F52"/>
      <c r="G52"/>
      <c r="H52"/>
    </row>
    <row r="53" spans="2:8" x14ac:dyDescent="0.2">
      <c r="B53"/>
      <c r="C53"/>
      <c r="D53"/>
      <c r="E53"/>
      <c r="F53"/>
      <c r="G53"/>
      <c r="H53"/>
    </row>
    <row r="54" spans="2:8" x14ac:dyDescent="0.2">
      <c r="B54"/>
      <c r="C54"/>
      <c r="D54"/>
      <c r="E54"/>
      <c r="F54"/>
      <c r="G54"/>
      <c r="H54"/>
    </row>
    <row r="55" spans="2:8" x14ac:dyDescent="0.2">
      <c r="B55"/>
      <c r="C55"/>
      <c r="D55"/>
      <c r="E55"/>
      <c r="F55"/>
      <c r="G55"/>
      <c r="H55"/>
    </row>
    <row r="56" spans="2:8" x14ac:dyDescent="0.2">
      <c r="B56"/>
      <c r="C56"/>
      <c r="D56"/>
      <c r="E56"/>
      <c r="F56"/>
      <c r="G56"/>
      <c r="H56"/>
    </row>
    <row r="57" spans="2:8" x14ac:dyDescent="0.2">
      <c r="B57"/>
      <c r="C57"/>
      <c r="D57"/>
      <c r="E57"/>
      <c r="F57"/>
      <c r="G57"/>
      <c r="H57"/>
    </row>
    <row r="58" spans="2:8" x14ac:dyDescent="0.2">
      <c r="B58"/>
      <c r="C58"/>
      <c r="D58"/>
      <c r="E58"/>
      <c r="F58"/>
      <c r="G58"/>
      <c r="H58"/>
    </row>
    <row r="59" spans="2:8" hidden="1" x14ac:dyDescent="0.2">
      <c r="B59"/>
      <c r="C59"/>
      <c r="D59"/>
      <c r="E59"/>
      <c r="F59"/>
      <c r="G59"/>
      <c r="H59"/>
    </row>
    <row r="60" spans="2:8" x14ac:dyDescent="0.2">
      <c r="B60"/>
      <c r="C60"/>
      <c r="D60"/>
      <c r="E60"/>
      <c r="F60"/>
      <c r="G60"/>
      <c r="H60"/>
    </row>
    <row r="61" spans="2:8" x14ac:dyDescent="0.2">
      <c r="B61"/>
      <c r="C61"/>
      <c r="D61"/>
      <c r="E61"/>
      <c r="F61"/>
      <c r="G61"/>
      <c r="H61"/>
    </row>
    <row r="62" spans="2:8" x14ac:dyDescent="0.2">
      <c r="B62"/>
      <c r="C62"/>
      <c r="D62"/>
      <c r="E62"/>
      <c r="F62"/>
      <c r="G62"/>
      <c r="H62"/>
    </row>
    <row r="63" spans="2:8" x14ac:dyDescent="0.2">
      <c r="B63"/>
      <c r="C63"/>
      <c r="D63"/>
      <c r="E63"/>
      <c r="F63"/>
      <c r="G63"/>
      <c r="H63"/>
    </row>
    <row r="64" spans="2:8"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ht="16" thickBot="1" x14ac:dyDescent="0.25">
      <c r="B102"/>
      <c r="C102"/>
      <c r="D102"/>
      <c r="E102"/>
      <c r="F102"/>
      <c r="G102"/>
    </row>
    <row r="103" spans="2:7" ht="16" thickBot="1" x14ac:dyDescent="0.25">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row r="107" spans="2:7" x14ac:dyDescent="0.2">
      <c r="B107"/>
      <c r="C107"/>
      <c r="D107"/>
      <c r="E107"/>
      <c r="F107"/>
      <c r="G107"/>
    </row>
    <row r="108" spans="2:7" x14ac:dyDescent="0.2">
      <c r="B108"/>
      <c r="C108"/>
      <c r="D108"/>
      <c r="E108"/>
      <c r="F108"/>
      <c r="G108"/>
    </row>
    <row r="109" spans="2:7" x14ac:dyDescent="0.2">
      <c r="B109"/>
      <c r="C109"/>
      <c r="D109"/>
      <c r="E109"/>
      <c r="F109"/>
      <c r="G109"/>
    </row>
    <row r="110" spans="2:7" x14ac:dyDescent="0.2">
      <c r="B110"/>
      <c r="C110"/>
      <c r="D110"/>
      <c r="E110"/>
      <c r="F110"/>
      <c r="G110"/>
    </row>
    <row r="111" spans="2:7" x14ac:dyDescent="0.2">
      <c r="B111"/>
      <c r="C111"/>
      <c r="D111"/>
      <c r="E111"/>
      <c r="F111"/>
      <c r="G111"/>
    </row>
    <row r="112" spans="2:7" x14ac:dyDescent="0.2">
      <c r="B112"/>
      <c r="C112"/>
      <c r="D112"/>
      <c r="E112"/>
      <c r="F112"/>
      <c r="G112"/>
    </row>
    <row r="113" spans="2:7" x14ac:dyDescent="0.2">
      <c r="B113"/>
      <c r="C113"/>
      <c r="D113"/>
      <c r="E113"/>
      <c r="F113"/>
      <c r="G113"/>
    </row>
    <row r="114" spans="2:7" x14ac:dyDescent="0.2">
      <c r="B114"/>
      <c r="C114"/>
      <c r="D114"/>
      <c r="E114"/>
      <c r="F114"/>
      <c r="G114"/>
    </row>
    <row r="115" spans="2:7" x14ac:dyDescent="0.2">
      <c r="B115"/>
      <c r="C115"/>
      <c r="D115"/>
      <c r="E115"/>
      <c r="F115"/>
      <c r="G115"/>
    </row>
    <row r="116" spans="2:7" x14ac:dyDescent="0.2">
      <c r="B116"/>
      <c r="C116"/>
      <c r="D116"/>
      <c r="E116"/>
      <c r="F116"/>
      <c r="G116"/>
    </row>
    <row r="117" spans="2:7" x14ac:dyDescent="0.2">
      <c r="B117"/>
      <c r="C117"/>
      <c r="D117"/>
      <c r="E117"/>
      <c r="F117"/>
      <c r="G117"/>
    </row>
    <row r="118" spans="2:7" x14ac:dyDescent="0.2">
      <c r="B118"/>
      <c r="C118"/>
      <c r="D118"/>
      <c r="E118"/>
      <c r="F118"/>
      <c r="G118"/>
    </row>
    <row r="119" spans="2:7" x14ac:dyDescent="0.2">
      <c r="B119"/>
      <c r="C119"/>
      <c r="D119"/>
      <c r="E119"/>
      <c r="F119"/>
      <c r="G119"/>
    </row>
    <row r="120" spans="2:7" x14ac:dyDescent="0.2">
      <c r="B120"/>
      <c r="C120"/>
      <c r="D120"/>
      <c r="E120"/>
      <c r="F120"/>
      <c r="G120"/>
    </row>
    <row r="121" spans="2:7" x14ac:dyDescent="0.2">
      <c r="B121"/>
      <c r="C121"/>
      <c r="D121"/>
      <c r="E121"/>
      <c r="F121"/>
      <c r="G121"/>
    </row>
    <row r="122" spans="2:7" x14ac:dyDescent="0.2">
      <c r="B122"/>
      <c r="C122"/>
      <c r="D122"/>
      <c r="E122"/>
      <c r="F122"/>
      <c r="G122"/>
    </row>
    <row r="123" spans="2:7" x14ac:dyDescent="0.2">
      <c r="B123"/>
      <c r="C123"/>
      <c r="D123"/>
      <c r="E123"/>
      <c r="F123"/>
      <c r="G123"/>
    </row>
    <row r="124" spans="2:7" x14ac:dyDescent="0.2">
      <c r="B124"/>
      <c r="C124"/>
      <c r="D124"/>
      <c r="E124"/>
      <c r="F124"/>
      <c r="G124"/>
    </row>
    <row r="125" spans="2:7" x14ac:dyDescent="0.2">
      <c r="B125"/>
      <c r="C125"/>
      <c r="D125"/>
      <c r="E125"/>
      <c r="F125"/>
      <c r="G125"/>
    </row>
    <row r="126" spans="2:7" x14ac:dyDescent="0.2">
      <c r="B126"/>
      <c r="C126"/>
      <c r="D126"/>
      <c r="E126"/>
      <c r="F126"/>
      <c r="G126"/>
    </row>
    <row r="127" spans="2:7" x14ac:dyDescent="0.2">
      <c r="B127"/>
      <c r="C127"/>
      <c r="D127"/>
      <c r="E127"/>
      <c r="F127"/>
      <c r="G127"/>
    </row>
    <row r="128" spans="2:7" x14ac:dyDescent="0.2">
      <c r="B128"/>
      <c r="C128"/>
      <c r="D128"/>
      <c r="E128"/>
      <c r="F128"/>
      <c r="G128"/>
    </row>
    <row r="129" spans="2:7" x14ac:dyDescent="0.2">
      <c r="B129"/>
      <c r="C129"/>
      <c r="D129"/>
      <c r="E129"/>
      <c r="F129"/>
      <c r="G129"/>
    </row>
    <row r="130" spans="2:7" x14ac:dyDescent="0.2">
      <c r="B130"/>
      <c r="C130"/>
      <c r="D130"/>
      <c r="E130"/>
      <c r="F130"/>
      <c r="G130"/>
    </row>
    <row r="131" spans="2:7" x14ac:dyDescent="0.2">
      <c r="B131"/>
      <c r="C131"/>
      <c r="D131"/>
      <c r="E131"/>
      <c r="F131"/>
      <c r="G131"/>
    </row>
    <row r="132" spans="2:7" x14ac:dyDescent="0.2">
      <c r="B132"/>
      <c r="C132"/>
      <c r="D132"/>
      <c r="E132"/>
      <c r="F132"/>
      <c r="G132"/>
    </row>
    <row r="133" spans="2:7" x14ac:dyDescent="0.2">
      <c r="B133"/>
      <c r="C133"/>
      <c r="D133"/>
      <c r="E133"/>
      <c r="F133"/>
      <c r="G133"/>
    </row>
    <row r="134" spans="2:7" x14ac:dyDescent="0.2">
      <c r="B134"/>
      <c r="C134"/>
      <c r="D134"/>
      <c r="E134"/>
      <c r="F134"/>
      <c r="G134"/>
    </row>
    <row r="135" spans="2:7" x14ac:dyDescent="0.2">
      <c r="B135"/>
      <c r="C135"/>
      <c r="D135"/>
      <c r="E135"/>
      <c r="F135"/>
      <c r="G135"/>
    </row>
    <row r="136" spans="2:7" x14ac:dyDescent="0.2">
      <c r="B136"/>
      <c r="C136"/>
      <c r="D136"/>
      <c r="E136"/>
      <c r="F136"/>
      <c r="G136"/>
    </row>
    <row r="137" spans="2:7" x14ac:dyDescent="0.2">
      <c r="B137"/>
      <c r="C137"/>
      <c r="D137"/>
      <c r="E137"/>
      <c r="F137"/>
      <c r="G137"/>
    </row>
    <row r="138" spans="2:7" x14ac:dyDescent="0.2">
      <c r="B138"/>
      <c r="C138"/>
      <c r="D138"/>
      <c r="E138"/>
      <c r="F138"/>
      <c r="G138"/>
    </row>
    <row r="139" spans="2:7" x14ac:dyDescent="0.2">
      <c r="B139"/>
      <c r="C139"/>
      <c r="D139"/>
      <c r="E139"/>
      <c r="F139"/>
      <c r="G139"/>
    </row>
    <row r="140" spans="2:7" x14ac:dyDescent="0.2">
      <c r="B140"/>
      <c r="C140"/>
      <c r="D140"/>
      <c r="E140"/>
      <c r="F140"/>
      <c r="G140"/>
    </row>
    <row r="141" spans="2:7" x14ac:dyDescent="0.2">
      <c r="B141"/>
      <c r="C141"/>
      <c r="D141"/>
      <c r="E141"/>
      <c r="F141"/>
      <c r="G141"/>
    </row>
    <row r="142" spans="2:7" x14ac:dyDescent="0.2">
      <c r="B142"/>
      <c r="C142"/>
      <c r="D142"/>
      <c r="E142"/>
      <c r="F142"/>
      <c r="G142"/>
    </row>
    <row r="143" spans="2:7" x14ac:dyDescent="0.2">
      <c r="B143"/>
      <c r="C143"/>
      <c r="D143"/>
      <c r="E143"/>
      <c r="F143"/>
      <c r="G143"/>
    </row>
    <row r="144" spans="2:7" x14ac:dyDescent="0.2">
      <c r="B144"/>
      <c r="C144"/>
      <c r="D144"/>
      <c r="E144"/>
      <c r="F144"/>
      <c r="G144"/>
    </row>
    <row r="145" spans="2:7" x14ac:dyDescent="0.2">
      <c r="B145"/>
      <c r="C145"/>
      <c r="D145"/>
      <c r="E145"/>
      <c r="F145"/>
      <c r="G145"/>
    </row>
    <row r="146" spans="2:7" x14ac:dyDescent="0.2">
      <c r="B146"/>
      <c r="C146"/>
      <c r="D146"/>
      <c r="E146"/>
      <c r="F146"/>
      <c r="G146"/>
    </row>
    <row r="147" spans="2:7" x14ac:dyDescent="0.2">
      <c r="B147"/>
      <c r="C147"/>
      <c r="D147"/>
      <c r="E147"/>
      <c r="F147"/>
      <c r="G147"/>
    </row>
    <row r="148" spans="2:7" x14ac:dyDescent="0.2">
      <c r="B148"/>
      <c r="C148"/>
      <c r="D148"/>
      <c r="E148"/>
      <c r="F148"/>
      <c r="G148"/>
    </row>
    <row r="149" spans="2:7" x14ac:dyDescent="0.2">
      <c r="B149"/>
      <c r="C149"/>
      <c r="D149"/>
      <c r="E149"/>
      <c r="F149"/>
      <c r="G149"/>
    </row>
    <row r="150" spans="2:7" x14ac:dyDescent="0.2">
      <c r="B150"/>
      <c r="C150"/>
      <c r="D150"/>
      <c r="E150"/>
      <c r="F150"/>
      <c r="G150"/>
    </row>
    <row r="151" spans="2:7" x14ac:dyDescent="0.2">
      <c r="B151"/>
      <c r="C151"/>
      <c r="D151"/>
      <c r="E151"/>
      <c r="F151"/>
      <c r="G151"/>
    </row>
    <row r="152" spans="2:7" x14ac:dyDescent="0.2">
      <c r="B152"/>
      <c r="C152"/>
      <c r="D152"/>
      <c r="E152"/>
      <c r="F152"/>
      <c r="G152"/>
    </row>
    <row r="153" spans="2:7" x14ac:dyDescent="0.2">
      <c r="B153"/>
      <c r="C153"/>
      <c r="D153"/>
      <c r="E153"/>
      <c r="F153"/>
      <c r="G153"/>
    </row>
    <row r="154" spans="2:7" x14ac:dyDescent="0.2">
      <c r="B154"/>
      <c r="C154"/>
      <c r="D154"/>
      <c r="E154"/>
      <c r="F154"/>
      <c r="G154"/>
    </row>
    <row r="155" spans="2:7" x14ac:dyDescent="0.2">
      <c r="B155"/>
      <c r="C155"/>
      <c r="D155"/>
      <c r="E155"/>
      <c r="F155"/>
      <c r="G155"/>
    </row>
    <row r="156" spans="2:7" x14ac:dyDescent="0.2">
      <c r="B156"/>
      <c r="C156"/>
      <c r="D156"/>
      <c r="E156"/>
      <c r="F156"/>
      <c r="G156"/>
    </row>
    <row r="157" spans="2:7" x14ac:dyDescent="0.2">
      <c r="B157"/>
      <c r="C157"/>
      <c r="D157"/>
      <c r="E157"/>
      <c r="F157"/>
      <c r="G157"/>
    </row>
    <row r="158" spans="2:7" x14ac:dyDescent="0.2">
      <c r="B158"/>
      <c r="C158"/>
      <c r="D158"/>
      <c r="E158"/>
      <c r="F158"/>
      <c r="G158"/>
    </row>
    <row r="159" spans="2:7" x14ac:dyDescent="0.2">
      <c r="B159"/>
      <c r="C159"/>
      <c r="D159"/>
      <c r="E159"/>
      <c r="F159"/>
      <c r="G159"/>
    </row>
    <row r="160" spans="2:7" x14ac:dyDescent="0.2">
      <c r="B160"/>
      <c r="C160"/>
      <c r="D160"/>
      <c r="E160"/>
      <c r="F160"/>
      <c r="G160"/>
    </row>
    <row r="161" spans="2:7" x14ac:dyDescent="0.2">
      <c r="B161"/>
      <c r="C161"/>
      <c r="D161"/>
      <c r="E161"/>
      <c r="F161"/>
      <c r="G161"/>
    </row>
    <row r="162" spans="2:7" x14ac:dyDescent="0.2">
      <c r="B162"/>
      <c r="C162"/>
      <c r="D162"/>
      <c r="E162"/>
      <c r="F162"/>
      <c r="G162"/>
    </row>
    <row r="163" spans="2:7" ht="16" thickBot="1" x14ac:dyDescent="0.25">
      <c r="B163"/>
      <c r="C163"/>
      <c r="D163"/>
      <c r="E163"/>
      <c r="F163"/>
      <c r="G163"/>
    </row>
    <row r="164" spans="2:7" ht="16" thickBot="1" x14ac:dyDescent="0.25">
      <c r="B164"/>
      <c r="C164"/>
      <c r="D164"/>
      <c r="E164"/>
      <c r="F164"/>
      <c r="G164"/>
    </row>
    <row r="165" spans="2:7" x14ac:dyDescent="0.2">
      <c r="B165"/>
      <c r="C165"/>
      <c r="D165"/>
      <c r="E165"/>
      <c r="F165"/>
      <c r="G165"/>
    </row>
    <row r="166" spans="2:7" x14ac:dyDescent="0.2">
      <c r="B166"/>
      <c r="C166"/>
      <c r="D166"/>
      <c r="E166"/>
      <c r="F166"/>
      <c r="G166"/>
    </row>
    <row r="167" spans="2:7" x14ac:dyDescent="0.2">
      <c r="B167"/>
      <c r="C167"/>
      <c r="D167"/>
      <c r="E167"/>
      <c r="F167"/>
      <c r="G167"/>
    </row>
    <row r="168" spans="2:7" x14ac:dyDescent="0.2">
      <c r="B168"/>
      <c r="C168"/>
      <c r="D168"/>
      <c r="E168"/>
      <c r="F168"/>
      <c r="G168"/>
    </row>
    <row r="169" spans="2:7" x14ac:dyDescent="0.2">
      <c r="B169"/>
      <c r="C169"/>
      <c r="D169"/>
      <c r="E169"/>
      <c r="F169"/>
      <c r="G169"/>
    </row>
    <row r="170" spans="2:7" x14ac:dyDescent="0.2">
      <c r="B170"/>
      <c r="C170"/>
      <c r="D170"/>
      <c r="E170"/>
      <c r="F170"/>
      <c r="G170"/>
    </row>
    <row r="171" spans="2:7" x14ac:dyDescent="0.2">
      <c r="B171"/>
      <c r="C171"/>
      <c r="D171"/>
      <c r="E171"/>
      <c r="F171"/>
      <c r="G171"/>
    </row>
    <row r="172" spans="2:7" x14ac:dyDescent="0.2">
      <c r="B172"/>
      <c r="C172"/>
      <c r="D172"/>
      <c r="E172"/>
      <c r="F172"/>
      <c r="G172"/>
    </row>
    <row r="173" spans="2:7" x14ac:dyDescent="0.2">
      <c r="B173"/>
      <c r="C173"/>
      <c r="D173"/>
      <c r="E173"/>
      <c r="F173"/>
      <c r="G173"/>
    </row>
    <row r="174" spans="2:7" x14ac:dyDescent="0.2">
      <c r="B174"/>
      <c r="C174"/>
      <c r="D174"/>
      <c r="E174"/>
      <c r="F174"/>
      <c r="G174"/>
    </row>
    <row r="175" spans="2:7" x14ac:dyDescent="0.2">
      <c r="B175"/>
      <c r="C175"/>
      <c r="D175"/>
      <c r="E175"/>
      <c r="F175"/>
      <c r="G175"/>
    </row>
    <row r="176" spans="2:7" x14ac:dyDescent="0.2">
      <c r="B176"/>
      <c r="C176"/>
      <c r="D176"/>
      <c r="E176"/>
      <c r="F176"/>
      <c r="G176"/>
    </row>
    <row r="177" spans="2:7" x14ac:dyDescent="0.2">
      <c r="B177"/>
      <c r="C177"/>
      <c r="D177"/>
      <c r="E177"/>
      <c r="F177"/>
      <c r="G177"/>
    </row>
    <row r="178" spans="2:7" x14ac:dyDescent="0.2">
      <c r="B178"/>
      <c r="C178"/>
      <c r="D178"/>
      <c r="E178"/>
      <c r="F178"/>
      <c r="G178"/>
    </row>
    <row r="179" spans="2:7" x14ac:dyDescent="0.2">
      <c r="B179"/>
      <c r="C179"/>
      <c r="D179"/>
      <c r="E179"/>
      <c r="F179"/>
      <c r="G179"/>
    </row>
    <row r="180" spans="2:7" x14ac:dyDescent="0.2">
      <c r="B180"/>
      <c r="C180"/>
      <c r="D180"/>
      <c r="E180"/>
      <c r="F180"/>
      <c r="G180"/>
    </row>
    <row r="181" spans="2:7" x14ac:dyDescent="0.2">
      <c r="B181"/>
      <c r="C181"/>
      <c r="D181"/>
      <c r="E181"/>
      <c r="F181"/>
      <c r="G181"/>
    </row>
    <row r="182" spans="2:7" x14ac:dyDescent="0.2">
      <c r="B182"/>
      <c r="C182"/>
      <c r="D182"/>
      <c r="E182"/>
      <c r="F182"/>
      <c r="G182"/>
    </row>
    <row r="183" spans="2:7" x14ac:dyDescent="0.2">
      <c r="B183"/>
      <c r="C183"/>
      <c r="D183"/>
      <c r="E183"/>
      <c r="F183"/>
      <c r="G183"/>
    </row>
    <row r="184" spans="2:7" x14ac:dyDescent="0.2">
      <c r="B184"/>
      <c r="C184"/>
      <c r="D184"/>
      <c r="E184"/>
      <c r="F184"/>
      <c r="G184"/>
    </row>
    <row r="185" spans="2:7" x14ac:dyDescent="0.2">
      <c r="B185"/>
      <c r="C185"/>
      <c r="D185"/>
      <c r="E185"/>
      <c r="F185"/>
      <c r="G185"/>
    </row>
    <row r="186" spans="2:7" x14ac:dyDescent="0.2">
      <c r="B186"/>
      <c r="C186"/>
      <c r="D186"/>
      <c r="E186"/>
      <c r="F186"/>
      <c r="G186"/>
    </row>
    <row r="187" spans="2:7" x14ac:dyDescent="0.2">
      <c r="B187"/>
      <c r="C187"/>
      <c r="D187"/>
      <c r="E187"/>
      <c r="F187"/>
      <c r="G187"/>
    </row>
    <row r="188" spans="2:7" x14ac:dyDescent="0.2">
      <c r="B188"/>
      <c r="C188"/>
      <c r="D188"/>
      <c r="E188"/>
      <c r="F188"/>
      <c r="G188"/>
    </row>
    <row r="189" spans="2:7" x14ac:dyDescent="0.2">
      <c r="B189"/>
      <c r="C189"/>
      <c r="D189"/>
      <c r="E189"/>
      <c r="F189"/>
      <c r="G189"/>
    </row>
    <row r="190" spans="2:7" x14ac:dyDescent="0.2">
      <c r="B190"/>
      <c r="C190"/>
      <c r="D190"/>
      <c r="E190"/>
      <c r="F190"/>
      <c r="G190"/>
    </row>
    <row r="191" spans="2:7" x14ac:dyDescent="0.2">
      <c r="B191"/>
      <c r="C191"/>
      <c r="D191"/>
      <c r="E191"/>
      <c r="F191"/>
      <c r="G191"/>
    </row>
    <row r="192" spans="2:7" x14ac:dyDescent="0.2">
      <c r="B192"/>
      <c r="C192"/>
      <c r="D192"/>
      <c r="E192"/>
      <c r="F192"/>
      <c r="G192"/>
    </row>
    <row r="193" spans="2:7" x14ac:dyDescent="0.2">
      <c r="B193"/>
      <c r="C193"/>
      <c r="D193"/>
      <c r="E193"/>
      <c r="F193"/>
      <c r="G193"/>
    </row>
    <row r="194" spans="2:7" x14ac:dyDescent="0.2">
      <c r="B194"/>
      <c r="C194"/>
      <c r="D194"/>
      <c r="E194"/>
      <c r="F194"/>
      <c r="G194"/>
    </row>
    <row r="195" spans="2:7" x14ac:dyDescent="0.2">
      <c r="B195"/>
      <c r="C195"/>
      <c r="D195"/>
      <c r="E195"/>
      <c r="F195"/>
      <c r="G195"/>
    </row>
    <row r="196" spans="2:7" x14ac:dyDescent="0.2">
      <c r="B196"/>
      <c r="C196"/>
      <c r="D196"/>
      <c r="E196"/>
      <c r="F196"/>
      <c r="G196"/>
    </row>
    <row r="197" spans="2:7" x14ac:dyDescent="0.2">
      <c r="B197"/>
      <c r="C197"/>
      <c r="D197"/>
      <c r="E197"/>
      <c r="F197"/>
      <c r="G197"/>
    </row>
    <row r="198" spans="2:7" x14ac:dyDescent="0.2">
      <c r="B198"/>
      <c r="C198"/>
      <c r="D198"/>
      <c r="E198"/>
      <c r="F198"/>
      <c r="G198"/>
    </row>
    <row r="199" spans="2:7" x14ac:dyDescent="0.2">
      <c r="B199"/>
      <c r="C199"/>
      <c r="D199"/>
      <c r="E199"/>
      <c r="F199"/>
      <c r="G199"/>
    </row>
    <row r="200" spans="2:7" x14ac:dyDescent="0.2">
      <c r="B200"/>
      <c r="C200"/>
      <c r="D200"/>
      <c r="E200"/>
      <c r="F200"/>
      <c r="G200"/>
    </row>
    <row r="201" spans="2:7" x14ac:dyDescent="0.2">
      <c r="B201"/>
      <c r="C201"/>
      <c r="D201"/>
      <c r="E201"/>
      <c r="F201"/>
      <c r="G201"/>
    </row>
    <row r="202" spans="2:7" x14ac:dyDescent="0.2">
      <c r="B202"/>
      <c r="C202"/>
      <c r="D202"/>
      <c r="E202"/>
      <c r="F202"/>
      <c r="G202"/>
    </row>
    <row r="203" spans="2:7" x14ac:dyDescent="0.2">
      <c r="B203"/>
      <c r="C203"/>
      <c r="D203"/>
      <c r="E203"/>
      <c r="F203"/>
      <c r="G203"/>
    </row>
    <row r="204" spans="2:7" x14ac:dyDescent="0.2">
      <c r="B204"/>
      <c r="C204"/>
      <c r="D204"/>
      <c r="E204"/>
      <c r="F204"/>
      <c r="G204"/>
    </row>
    <row r="205" spans="2:7" x14ac:dyDescent="0.2">
      <c r="B205"/>
      <c r="C205"/>
      <c r="D205"/>
      <c r="E205"/>
      <c r="F205"/>
      <c r="G205"/>
    </row>
    <row r="206" spans="2:7" x14ac:dyDescent="0.2">
      <c r="B206"/>
      <c r="C206"/>
      <c r="D206"/>
      <c r="E206"/>
      <c r="F206"/>
      <c r="G206"/>
    </row>
    <row r="207" spans="2:7" x14ac:dyDescent="0.2">
      <c r="B207"/>
      <c r="C207"/>
      <c r="D207"/>
      <c r="E207"/>
      <c r="F207"/>
      <c r="G207"/>
    </row>
    <row r="208" spans="2:7" x14ac:dyDescent="0.2">
      <c r="B208"/>
      <c r="C208"/>
      <c r="D208"/>
      <c r="E208"/>
      <c r="F208"/>
      <c r="G208"/>
    </row>
    <row r="209" spans="2:7" x14ac:dyDescent="0.2">
      <c r="B209"/>
      <c r="C209"/>
      <c r="D209"/>
      <c r="E209"/>
      <c r="F209"/>
      <c r="G209"/>
    </row>
    <row r="210" spans="2:7" x14ac:dyDescent="0.2">
      <c r="B210"/>
      <c r="C210"/>
      <c r="D210"/>
      <c r="E210"/>
      <c r="F210"/>
      <c r="G210"/>
    </row>
    <row r="211" spans="2:7" ht="16" thickBot="1" x14ac:dyDescent="0.25">
      <c r="B211"/>
      <c r="C211"/>
      <c r="D211"/>
      <c r="E211"/>
      <c r="F211"/>
      <c r="G211"/>
    </row>
    <row r="212" spans="2:7" ht="16" thickBot="1" x14ac:dyDescent="0.25">
      <c r="B212"/>
      <c r="C212"/>
      <c r="D212"/>
      <c r="E212"/>
      <c r="F212"/>
      <c r="G212"/>
    </row>
    <row r="213" spans="2:7" x14ac:dyDescent="0.2">
      <c r="B213"/>
      <c r="C213"/>
      <c r="D213"/>
      <c r="E213"/>
      <c r="F213"/>
      <c r="G213"/>
    </row>
    <row r="214" spans="2:7" x14ac:dyDescent="0.2">
      <c r="B214"/>
      <c r="C214"/>
      <c r="D214"/>
      <c r="E214"/>
      <c r="F214"/>
      <c r="G214"/>
    </row>
    <row r="215" spans="2:7" x14ac:dyDescent="0.2">
      <c r="B215"/>
      <c r="C215"/>
      <c r="D215"/>
      <c r="E215"/>
      <c r="F215"/>
      <c r="G215"/>
    </row>
    <row r="216" spans="2:7" x14ac:dyDescent="0.2">
      <c r="B216"/>
      <c r="C216"/>
      <c r="D216"/>
      <c r="E216"/>
      <c r="F216"/>
      <c r="G216"/>
    </row>
    <row r="217" spans="2:7" x14ac:dyDescent="0.2">
      <c r="B217"/>
      <c r="C217"/>
      <c r="D217"/>
      <c r="E217"/>
      <c r="F217"/>
      <c r="G217"/>
    </row>
    <row r="218" spans="2:7" x14ac:dyDescent="0.2">
      <c r="B218"/>
      <c r="C218"/>
      <c r="D218"/>
      <c r="E218"/>
      <c r="F218"/>
      <c r="G218"/>
    </row>
    <row r="219" spans="2:7" x14ac:dyDescent="0.2">
      <c r="B219"/>
      <c r="C219"/>
      <c r="D219"/>
      <c r="E219"/>
      <c r="F219"/>
      <c r="G219"/>
    </row>
    <row r="220" spans="2:7" x14ac:dyDescent="0.2">
      <c r="B220"/>
      <c r="C220"/>
      <c r="D220"/>
      <c r="E220"/>
      <c r="F220"/>
      <c r="G220"/>
    </row>
    <row r="221" spans="2:7" x14ac:dyDescent="0.2">
      <c r="B221"/>
      <c r="C221"/>
      <c r="D221"/>
      <c r="E221"/>
      <c r="F221"/>
      <c r="G221"/>
    </row>
    <row r="222" spans="2:7" x14ac:dyDescent="0.2">
      <c r="B222"/>
      <c r="C222"/>
      <c r="D222"/>
      <c r="E222"/>
      <c r="F222"/>
      <c r="G222"/>
    </row>
    <row r="223" spans="2:7" x14ac:dyDescent="0.2">
      <c r="B223"/>
      <c r="C223"/>
      <c r="D223"/>
      <c r="E223"/>
      <c r="F223"/>
      <c r="G223"/>
    </row>
    <row r="224" spans="2:7" x14ac:dyDescent="0.2">
      <c r="B224"/>
      <c r="C224"/>
      <c r="D224"/>
      <c r="E224"/>
      <c r="F224"/>
      <c r="G224"/>
    </row>
    <row r="225" spans="2:7" x14ac:dyDescent="0.2">
      <c r="B225"/>
      <c r="C225"/>
      <c r="D225"/>
      <c r="E225"/>
      <c r="F225"/>
      <c r="G225"/>
    </row>
    <row r="226" spans="2:7" x14ac:dyDescent="0.2">
      <c r="B226"/>
      <c r="C226"/>
      <c r="D226"/>
      <c r="E226"/>
      <c r="F226"/>
      <c r="G226"/>
    </row>
    <row r="227" spans="2:7" x14ac:dyDescent="0.2">
      <c r="B227"/>
      <c r="C227"/>
      <c r="D227"/>
      <c r="E227"/>
      <c r="F227"/>
      <c r="G227"/>
    </row>
    <row r="228" spans="2:7" x14ac:dyDescent="0.2">
      <c r="B228"/>
      <c r="C228"/>
      <c r="D228"/>
      <c r="E228"/>
      <c r="F228"/>
      <c r="G228"/>
    </row>
    <row r="229" spans="2:7" x14ac:dyDescent="0.2">
      <c r="B229"/>
      <c r="C229"/>
      <c r="D229"/>
      <c r="E229"/>
      <c r="F229"/>
      <c r="G229"/>
    </row>
    <row r="230" spans="2:7" x14ac:dyDescent="0.2">
      <c r="B230"/>
      <c r="C230"/>
      <c r="D230"/>
      <c r="E230"/>
      <c r="F230"/>
      <c r="G230"/>
    </row>
    <row r="231" spans="2:7" x14ac:dyDescent="0.2">
      <c r="B231"/>
      <c r="C231"/>
      <c r="D231"/>
      <c r="E231"/>
      <c r="F231"/>
      <c r="G231"/>
    </row>
    <row r="232" spans="2:7" x14ac:dyDescent="0.2">
      <c r="B232"/>
      <c r="C232"/>
      <c r="D232"/>
      <c r="E232"/>
      <c r="F232"/>
      <c r="G232"/>
    </row>
    <row r="233" spans="2:7" x14ac:dyDescent="0.2">
      <c r="B233"/>
      <c r="C233"/>
      <c r="D233"/>
      <c r="E233"/>
      <c r="F233"/>
      <c r="G233"/>
    </row>
    <row r="234" spans="2:7" x14ac:dyDescent="0.2">
      <c r="B234"/>
      <c r="C234"/>
      <c r="D234"/>
      <c r="E234"/>
      <c r="F234"/>
      <c r="G234"/>
    </row>
    <row r="235" spans="2:7" x14ac:dyDescent="0.2">
      <c r="B235"/>
      <c r="C235"/>
      <c r="D235"/>
      <c r="E235"/>
      <c r="F235"/>
      <c r="G235"/>
    </row>
    <row r="236" spans="2:7" ht="16" thickBot="1" x14ac:dyDescent="0.25">
      <c r="B236"/>
      <c r="C236"/>
      <c r="D236"/>
      <c r="E236"/>
      <c r="F236"/>
      <c r="G236"/>
    </row>
    <row r="237" spans="2:7" ht="16" thickBot="1" x14ac:dyDescent="0.25">
      <c r="B237"/>
      <c r="C237"/>
      <c r="D237"/>
      <c r="E237"/>
      <c r="F237"/>
      <c r="G237"/>
    </row>
    <row r="238" spans="2:7" x14ac:dyDescent="0.2">
      <c r="B238"/>
      <c r="C238"/>
      <c r="D238"/>
      <c r="E238"/>
      <c r="F238"/>
      <c r="G238"/>
    </row>
    <row r="239" spans="2:7" x14ac:dyDescent="0.2">
      <c r="B239"/>
      <c r="C239"/>
      <c r="D239"/>
      <c r="E239"/>
      <c r="F239"/>
      <c r="G239"/>
    </row>
    <row r="240" spans="2:7" x14ac:dyDescent="0.2">
      <c r="B240"/>
      <c r="C240"/>
      <c r="D240"/>
      <c r="E240"/>
      <c r="F240"/>
      <c r="G240"/>
    </row>
    <row r="241" spans="2:7" x14ac:dyDescent="0.2">
      <c r="B241"/>
      <c r="C241"/>
      <c r="D241"/>
      <c r="E241"/>
      <c r="F241"/>
      <c r="G241"/>
    </row>
    <row r="242" spans="2:7" x14ac:dyDescent="0.2">
      <c r="B242"/>
      <c r="C242"/>
      <c r="D242"/>
      <c r="E242"/>
      <c r="F242"/>
      <c r="G242"/>
    </row>
    <row r="243" spans="2:7" x14ac:dyDescent="0.2">
      <c r="B243"/>
      <c r="C243"/>
      <c r="D243"/>
      <c r="E243"/>
      <c r="F243"/>
      <c r="G243"/>
    </row>
    <row r="244" spans="2:7" x14ac:dyDescent="0.2">
      <c r="B244"/>
      <c r="C244"/>
      <c r="D244"/>
      <c r="E244"/>
      <c r="F244"/>
      <c r="G244"/>
    </row>
    <row r="245" spans="2:7" x14ac:dyDescent="0.2">
      <c r="B245"/>
      <c r="C245"/>
      <c r="D245"/>
      <c r="E245"/>
      <c r="F245"/>
      <c r="G245"/>
    </row>
    <row r="246" spans="2:7" x14ac:dyDescent="0.2">
      <c r="B246"/>
      <c r="C246"/>
      <c r="D246"/>
      <c r="E246"/>
      <c r="F246"/>
      <c r="G246"/>
    </row>
    <row r="247" spans="2:7" x14ac:dyDescent="0.2">
      <c r="B247"/>
      <c r="C247"/>
      <c r="D247"/>
      <c r="E247"/>
      <c r="F247"/>
      <c r="G247"/>
    </row>
    <row r="248" spans="2:7" x14ac:dyDescent="0.2">
      <c r="B248"/>
      <c r="C248"/>
      <c r="D248"/>
      <c r="E248"/>
      <c r="F248"/>
      <c r="G248"/>
    </row>
    <row r="249" spans="2:7" x14ac:dyDescent="0.2">
      <c r="B249"/>
      <c r="C249"/>
      <c r="D249"/>
      <c r="E249"/>
      <c r="F249"/>
      <c r="G249"/>
    </row>
    <row r="250" spans="2:7" x14ac:dyDescent="0.2">
      <c r="B250"/>
      <c r="C250"/>
      <c r="D250"/>
      <c r="E250"/>
      <c r="F250"/>
      <c r="G250"/>
    </row>
    <row r="251" spans="2:7" x14ac:dyDescent="0.2">
      <c r="B251"/>
      <c r="C251"/>
      <c r="D251"/>
      <c r="E251"/>
      <c r="F251"/>
      <c r="G251"/>
    </row>
    <row r="252" spans="2:7" x14ac:dyDescent="0.2">
      <c r="B252"/>
      <c r="C252"/>
      <c r="D252"/>
      <c r="E252"/>
      <c r="F252"/>
      <c r="G252"/>
    </row>
    <row r="253" spans="2:7" x14ac:dyDescent="0.2">
      <c r="B253"/>
      <c r="C253"/>
      <c r="D253"/>
      <c r="E253"/>
      <c r="F253"/>
      <c r="G253"/>
    </row>
    <row r="254" spans="2:7" x14ac:dyDescent="0.2">
      <c r="B254"/>
      <c r="C254"/>
      <c r="D254"/>
      <c r="E254"/>
      <c r="F254"/>
      <c r="G254"/>
    </row>
    <row r="255" spans="2:7" x14ac:dyDescent="0.2">
      <c r="B255"/>
      <c r="C255"/>
      <c r="D255"/>
      <c r="E255"/>
      <c r="F255"/>
      <c r="G255"/>
    </row>
    <row r="256" spans="2:7" x14ac:dyDescent="0.2">
      <c r="B256"/>
      <c r="C256"/>
      <c r="D256"/>
      <c r="E256"/>
      <c r="F256"/>
      <c r="G256"/>
    </row>
    <row r="257" spans="2:7" x14ac:dyDescent="0.2">
      <c r="B257"/>
      <c r="C257"/>
      <c r="D257"/>
      <c r="E257"/>
      <c r="F257"/>
      <c r="G257"/>
    </row>
    <row r="258" spans="2:7" x14ac:dyDescent="0.2">
      <c r="B258"/>
      <c r="C258"/>
      <c r="D258"/>
      <c r="E258"/>
      <c r="F258"/>
      <c r="G258"/>
    </row>
    <row r="259" spans="2:7" x14ac:dyDescent="0.2">
      <c r="B259"/>
      <c r="C259"/>
      <c r="D259"/>
      <c r="E259"/>
      <c r="F259"/>
      <c r="G259"/>
    </row>
    <row r="260" spans="2:7" x14ac:dyDescent="0.2">
      <c r="B260"/>
      <c r="C260"/>
      <c r="D260"/>
      <c r="E260"/>
      <c r="F260"/>
      <c r="G260"/>
    </row>
    <row r="261" spans="2:7" x14ac:dyDescent="0.2">
      <c r="B261"/>
      <c r="C261"/>
      <c r="D261"/>
      <c r="E261"/>
      <c r="F261"/>
      <c r="G261"/>
    </row>
    <row r="262" spans="2:7" ht="16" thickBot="1" x14ac:dyDescent="0.25">
      <c r="B262"/>
      <c r="C262"/>
      <c r="D262"/>
      <c r="E262"/>
      <c r="F262"/>
      <c r="G262"/>
    </row>
    <row r="263" spans="2:7" ht="16" thickBot="1" x14ac:dyDescent="0.25">
      <c r="B263"/>
      <c r="C263"/>
      <c r="D263"/>
      <c r="E263"/>
      <c r="F263"/>
      <c r="G263"/>
    </row>
    <row r="264" spans="2:7" x14ac:dyDescent="0.2">
      <c r="B264"/>
      <c r="C264"/>
      <c r="D264"/>
      <c r="E264"/>
      <c r="F264"/>
      <c r="G264"/>
    </row>
    <row r="265" spans="2:7" x14ac:dyDescent="0.2">
      <c r="B265"/>
      <c r="C265"/>
      <c r="D265"/>
      <c r="E265"/>
      <c r="F265"/>
      <c r="G265"/>
    </row>
    <row r="266" spans="2:7" x14ac:dyDescent="0.2">
      <c r="B266"/>
      <c r="C266"/>
      <c r="D266"/>
      <c r="E266"/>
      <c r="F266"/>
      <c r="G266"/>
    </row>
    <row r="267" spans="2:7" x14ac:dyDescent="0.2">
      <c r="B267"/>
      <c r="C267"/>
      <c r="D267"/>
      <c r="E267"/>
      <c r="F267"/>
      <c r="G267"/>
    </row>
    <row r="268" spans="2:7" x14ac:dyDescent="0.2">
      <c r="B268"/>
      <c r="C268"/>
      <c r="D268"/>
      <c r="E268"/>
      <c r="F268"/>
      <c r="G268"/>
    </row>
    <row r="269" spans="2:7" x14ac:dyDescent="0.2">
      <c r="B269"/>
      <c r="C269"/>
      <c r="D269"/>
      <c r="E269"/>
      <c r="F269"/>
      <c r="G269"/>
    </row>
    <row r="270" spans="2:7" x14ac:dyDescent="0.2">
      <c r="B270"/>
      <c r="C270"/>
      <c r="D270"/>
      <c r="E270"/>
      <c r="F270"/>
      <c r="G270"/>
    </row>
    <row r="271" spans="2:7" x14ac:dyDescent="0.2">
      <c r="B271"/>
      <c r="C271"/>
      <c r="D271"/>
      <c r="E271"/>
      <c r="F271"/>
      <c r="G271"/>
    </row>
    <row r="272" spans="2:7" x14ac:dyDescent="0.2">
      <c r="B272"/>
      <c r="C272"/>
      <c r="D272"/>
      <c r="E272"/>
      <c r="F272"/>
      <c r="G272"/>
    </row>
    <row r="273" spans="2:7" x14ac:dyDescent="0.2">
      <c r="B273"/>
      <c r="C273"/>
      <c r="D273"/>
      <c r="E273"/>
      <c r="F273"/>
      <c r="G273"/>
    </row>
    <row r="274" spans="2:7" x14ac:dyDescent="0.2">
      <c r="B274"/>
      <c r="C274"/>
      <c r="D274"/>
      <c r="E274"/>
      <c r="F274"/>
      <c r="G274"/>
    </row>
    <row r="275" spans="2:7" x14ac:dyDescent="0.2">
      <c r="B275"/>
      <c r="C275"/>
      <c r="D275"/>
      <c r="E275"/>
      <c r="F275"/>
      <c r="G275"/>
    </row>
    <row r="276" spans="2:7" x14ac:dyDescent="0.2">
      <c r="B276"/>
      <c r="C276"/>
      <c r="D276"/>
      <c r="E276"/>
      <c r="F276"/>
      <c r="G276"/>
    </row>
    <row r="277" spans="2:7" x14ac:dyDescent="0.2">
      <c r="B277"/>
      <c r="C277"/>
      <c r="D277"/>
      <c r="E277"/>
      <c r="F277"/>
      <c r="G277"/>
    </row>
    <row r="278" spans="2:7" x14ac:dyDescent="0.2">
      <c r="B278"/>
      <c r="C278"/>
      <c r="D278"/>
      <c r="E278"/>
      <c r="F278"/>
      <c r="G278"/>
    </row>
    <row r="279" spans="2:7" x14ac:dyDescent="0.2">
      <c r="B279"/>
      <c r="C279"/>
      <c r="D279"/>
      <c r="E279"/>
      <c r="F279"/>
      <c r="G279"/>
    </row>
    <row r="280" spans="2:7" x14ac:dyDescent="0.2">
      <c r="B280"/>
      <c r="C280"/>
      <c r="D280"/>
      <c r="E280"/>
      <c r="F280"/>
      <c r="G280"/>
    </row>
    <row r="281" spans="2:7" x14ac:dyDescent="0.2">
      <c r="B281"/>
      <c r="C281"/>
      <c r="D281"/>
      <c r="E281"/>
      <c r="F281"/>
      <c r="G281"/>
    </row>
    <row r="282" spans="2:7" x14ac:dyDescent="0.2">
      <c r="B282"/>
      <c r="C282"/>
      <c r="D282"/>
      <c r="E282"/>
      <c r="F282"/>
      <c r="G282"/>
    </row>
    <row r="283" spans="2:7" x14ac:dyDescent="0.2">
      <c r="B283"/>
      <c r="C283"/>
      <c r="D283"/>
      <c r="E283"/>
      <c r="F283"/>
      <c r="G283"/>
    </row>
    <row r="284" spans="2:7" ht="16" thickBot="1" x14ac:dyDescent="0.25">
      <c r="B284"/>
      <c r="C284"/>
      <c r="D284"/>
      <c r="E284"/>
      <c r="F284"/>
      <c r="G284"/>
    </row>
    <row r="285" spans="2:7" ht="16" thickBot="1" x14ac:dyDescent="0.25">
      <c r="B285"/>
      <c r="C285"/>
      <c r="D285"/>
      <c r="E285"/>
      <c r="F285"/>
      <c r="G285"/>
    </row>
    <row r="286" spans="2:7" x14ac:dyDescent="0.2">
      <c r="B286"/>
      <c r="C286"/>
      <c r="D286"/>
      <c r="E286"/>
      <c r="F286"/>
      <c r="G286"/>
    </row>
    <row r="287" spans="2:7" x14ac:dyDescent="0.2">
      <c r="B287"/>
      <c r="C287"/>
      <c r="D287"/>
      <c r="E287"/>
      <c r="F287"/>
      <c r="G287"/>
    </row>
    <row r="288" spans="2:7" x14ac:dyDescent="0.2">
      <c r="B288"/>
      <c r="C288"/>
      <c r="D288"/>
      <c r="E288"/>
      <c r="F288"/>
      <c r="G288"/>
    </row>
    <row r="289" spans="2:7" x14ac:dyDescent="0.2">
      <c r="B289"/>
      <c r="C289"/>
      <c r="D289"/>
      <c r="E289"/>
      <c r="F289"/>
      <c r="G289"/>
    </row>
    <row r="290" spans="2:7" x14ac:dyDescent="0.2">
      <c r="B290"/>
      <c r="C290"/>
      <c r="D290"/>
      <c r="E290"/>
      <c r="F290"/>
      <c r="G290"/>
    </row>
    <row r="291" spans="2:7" x14ac:dyDescent="0.2">
      <c r="B291"/>
      <c r="C291"/>
      <c r="D291"/>
      <c r="E291"/>
      <c r="F291"/>
      <c r="G291"/>
    </row>
    <row r="292" spans="2:7" x14ac:dyDescent="0.2">
      <c r="B292"/>
      <c r="C292"/>
      <c r="D292"/>
      <c r="E292"/>
      <c r="F292"/>
      <c r="G292"/>
    </row>
    <row r="293" spans="2:7" x14ac:dyDescent="0.2">
      <c r="B293"/>
      <c r="C293"/>
      <c r="D293"/>
      <c r="E293"/>
      <c r="F293"/>
      <c r="G293"/>
    </row>
    <row r="294" spans="2:7" x14ac:dyDescent="0.2">
      <c r="B294"/>
      <c r="C294"/>
      <c r="D294"/>
      <c r="E294"/>
      <c r="F294"/>
      <c r="G294"/>
    </row>
    <row r="295" spans="2:7" x14ac:dyDescent="0.2">
      <c r="B295"/>
      <c r="C295"/>
      <c r="D295"/>
      <c r="E295"/>
      <c r="F295"/>
      <c r="G295"/>
    </row>
    <row r="296" spans="2:7" x14ac:dyDescent="0.2">
      <c r="B296"/>
      <c r="C296"/>
      <c r="D296"/>
      <c r="E296"/>
      <c r="F296"/>
      <c r="G296"/>
    </row>
    <row r="297" spans="2:7" x14ac:dyDescent="0.2">
      <c r="B297"/>
      <c r="C297"/>
      <c r="D297"/>
      <c r="E297"/>
      <c r="F297"/>
      <c r="G297"/>
    </row>
    <row r="298" spans="2:7" x14ac:dyDescent="0.2">
      <c r="B298"/>
      <c r="C298"/>
      <c r="D298"/>
      <c r="E298"/>
      <c r="F298"/>
      <c r="G298"/>
    </row>
    <row r="299" spans="2:7" x14ac:dyDescent="0.2">
      <c r="B299"/>
      <c r="C299"/>
      <c r="D299"/>
      <c r="E299"/>
      <c r="F299"/>
      <c r="G299"/>
    </row>
    <row r="300" spans="2:7" x14ac:dyDescent="0.2">
      <c r="B300"/>
      <c r="C300"/>
      <c r="D300"/>
      <c r="E300"/>
      <c r="F300"/>
      <c r="G300"/>
    </row>
    <row r="301" spans="2:7" x14ac:dyDescent="0.2">
      <c r="B301"/>
      <c r="C301"/>
      <c r="D301"/>
      <c r="E301"/>
      <c r="F301"/>
      <c r="G301"/>
    </row>
    <row r="302" spans="2:7" x14ac:dyDescent="0.2">
      <c r="B302"/>
      <c r="C302"/>
      <c r="D302"/>
      <c r="E302"/>
      <c r="F302"/>
      <c r="G302"/>
    </row>
    <row r="303" spans="2:7" x14ac:dyDescent="0.2">
      <c r="B303"/>
      <c r="C303"/>
      <c r="D303"/>
      <c r="E303"/>
      <c r="F303"/>
      <c r="G303"/>
    </row>
    <row r="304" spans="2:7" x14ac:dyDescent="0.2">
      <c r="B304"/>
      <c r="C304"/>
      <c r="D304"/>
      <c r="E304"/>
      <c r="F304"/>
      <c r="G304"/>
    </row>
    <row r="305" spans="2:7" x14ac:dyDescent="0.2">
      <c r="B305"/>
      <c r="C305"/>
      <c r="D305"/>
      <c r="E305"/>
      <c r="F305"/>
      <c r="G305"/>
    </row>
    <row r="306" spans="2:7" x14ac:dyDescent="0.2">
      <c r="B306"/>
      <c r="C306"/>
      <c r="D306"/>
      <c r="E306"/>
      <c r="F306"/>
      <c r="G306"/>
    </row>
    <row r="307" spans="2:7" x14ac:dyDescent="0.2">
      <c r="B307"/>
      <c r="C307"/>
      <c r="D307"/>
      <c r="E307"/>
      <c r="F307"/>
      <c r="G307"/>
    </row>
    <row r="308" spans="2:7" x14ac:dyDescent="0.2">
      <c r="B308"/>
      <c r="C308"/>
      <c r="D308"/>
      <c r="E308"/>
      <c r="F308"/>
      <c r="G308"/>
    </row>
    <row r="309" spans="2:7" x14ac:dyDescent="0.2">
      <c r="B309"/>
      <c r="C309"/>
      <c r="D309"/>
      <c r="E309"/>
      <c r="F309"/>
      <c r="G309"/>
    </row>
    <row r="310" spans="2:7" x14ac:dyDescent="0.2">
      <c r="B310"/>
      <c r="C310"/>
      <c r="D310"/>
      <c r="E310"/>
      <c r="F310"/>
      <c r="G310"/>
    </row>
    <row r="311" spans="2:7" x14ac:dyDescent="0.2">
      <c r="B311"/>
      <c r="C311"/>
      <c r="D311"/>
      <c r="E311"/>
      <c r="F311"/>
      <c r="G311"/>
    </row>
    <row r="312" spans="2:7" x14ac:dyDescent="0.2">
      <c r="B312"/>
      <c r="C312"/>
      <c r="D312"/>
      <c r="E312"/>
      <c r="F312"/>
      <c r="G312"/>
    </row>
    <row r="313" spans="2:7" x14ac:dyDescent="0.2">
      <c r="B313"/>
      <c r="C313"/>
      <c r="D313"/>
      <c r="E313"/>
      <c r="F313"/>
      <c r="G313"/>
    </row>
    <row r="314" spans="2:7" x14ac:dyDescent="0.2">
      <c r="B314"/>
      <c r="C314"/>
      <c r="D314"/>
      <c r="E314"/>
      <c r="F314"/>
      <c r="G314"/>
    </row>
    <row r="315" spans="2:7" x14ac:dyDescent="0.2">
      <c r="B315"/>
      <c r="C315"/>
      <c r="D315"/>
      <c r="E315"/>
      <c r="F315"/>
      <c r="G315"/>
    </row>
    <row r="316" spans="2:7" x14ac:dyDescent="0.2">
      <c r="B316"/>
      <c r="C316"/>
      <c r="D316"/>
      <c r="E316"/>
      <c r="F316"/>
      <c r="G316"/>
    </row>
    <row r="317" spans="2:7" x14ac:dyDescent="0.2">
      <c r="B317"/>
      <c r="C317"/>
      <c r="D317"/>
      <c r="E317"/>
      <c r="F317"/>
      <c r="G317"/>
    </row>
    <row r="318" spans="2:7" x14ac:dyDescent="0.2">
      <c r="B318"/>
      <c r="C318"/>
      <c r="D318"/>
      <c r="E318"/>
      <c r="F318"/>
      <c r="G318"/>
    </row>
    <row r="319" spans="2:7" x14ac:dyDescent="0.2">
      <c r="B319"/>
      <c r="C319"/>
      <c r="D319"/>
      <c r="E319"/>
      <c r="F319"/>
      <c r="G319"/>
    </row>
    <row r="320" spans="2:7" x14ac:dyDescent="0.2">
      <c r="B320"/>
      <c r="C320"/>
      <c r="D320"/>
      <c r="E320"/>
      <c r="F320"/>
      <c r="G320"/>
    </row>
    <row r="321" spans="2:7" ht="16" thickBot="1" x14ac:dyDescent="0.25">
      <c r="B321"/>
      <c r="C321"/>
      <c r="D321"/>
      <c r="E321"/>
      <c r="F321"/>
      <c r="G321"/>
    </row>
    <row r="322" spans="2:7" ht="16" thickBot="1" x14ac:dyDescent="0.25">
      <c r="B322"/>
      <c r="C322"/>
      <c r="D322"/>
      <c r="E322"/>
      <c r="F322"/>
      <c r="G322"/>
    </row>
    <row r="323" spans="2:7" x14ac:dyDescent="0.2">
      <c r="B323"/>
      <c r="C323"/>
      <c r="D323"/>
      <c r="E323"/>
      <c r="F323"/>
      <c r="G323"/>
    </row>
    <row r="324" spans="2:7" x14ac:dyDescent="0.2">
      <c r="B324"/>
      <c r="C324"/>
      <c r="D324"/>
      <c r="E324"/>
      <c r="F324"/>
      <c r="G324"/>
    </row>
    <row r="325" spans="2:7" x14ac:dyDescent="0.2">
      <c r="B325"/>
      <c r="C325"/>
      <c r="D325"/>
      <c r="E325"/>
      <c r="F325"/>
      <c r="G325"/>
    </row>
    <row r="326" spans="2:7" x14ac:dyDescent="0.2">
      <c r="B326"/>
      <c r="C326"/>
      <c r="D326"/>
      <c r="E326"/>
      <c r="F326"/>
      <c r="G326"/>
    </row>
    <row r="327" spans="2:7" x14ac:dyDescent="0.2">
      <c r="B327"/>
      <c r="C327"/>
      <c r="D327"/>
      <c r="E327"/>
      <c r="F327"/>
      <c r="G327"/>
    </row>
    <row r="328" spans="2:7" x14ac:dyDescent="0.2">
      <c r="B328"/>
      <c r="C328"/>
      <c r="D328"/>
      <c r="E328"/>
      <c r="F328"/>
      <c r="G328"/>
    </row>
    <row r="329" spans="2:7" x14ac:dyDescent="0.2">
      <c r="B329"/>
      <c r="C329"/>
      <c r="D329"/>
      <c r="E329"/>
      <c r="F329"/>
      <c r="G329"/>
    </row>
    <row r="330" spans="2:7" x14ac:dyDescent="0.2">
      <c r="B330"/>
      <c r="C330"/>
      <c r="D330"/>
      <c r="E330"/>
      <c r="F330"/>
      <c r="G330"/>
    </row>
    <row r="331" spans="2:7" x14ac:dyDescent="0.2">
      <c r="B331"/>
      <c r="C331"/>
      <c r="D331"/>
      <c r="E331"/>
      <c r="F331"/>
      <c r="G331"/>
    </row>
    <row r="332" spans="2:7" x14ac:dyDescent="0.2">
      <c r="B332"/>
      <c r="C332"/>
      <c r="D332"/>
      <c r="E332"/>
      <c r="F332"/>
      <c r="G332"/>
    </row>
    <row r="333" spans="2:7" x14ac:dyDescent="0.2">
      <c r="B333"/>
      <c r="C333"/>
      <c r="D333"/>
      <c r="E333"/>
      <c r="F333"/>
      <c r="G333"/>
    </row>
    <row r="334" spans="2:7" x14ac:dyDescent="0.2">
      <c r="B334"/>
      <c r="C334"/>
      <c r="D334"/>
      <c r="E334"/>
      <c r="F334"/>
      <c r="G334"/>
    </row>
    <row r="335" spans="2:7" x14ac:dyDescent="0.2">
      <c r="B335"/>
      <c r="C335"/>
      <c r="D335"/>
      <c r="E335"/>
      <c r="F335"/>
      <c r="G335"/>
    </row>
    <row r="336" spans="2:7" x14ac:dyDescent="0.2">
      <c r="B336"/>
      <c r="C336"/>
      <c r="D336"/>
      <c r="E336"/>
      <c r="F336"/>
      <c r="G336"/>
    </row>
    <row r="337" spans="2:7" x14ac:dyDescent="0.2">
      <c r="B337"/>
      <c r="C337"/>
      <c r="D337"/>
      <c r="E337"/>
      <c r="F337"/>
      <c r="G337"/>
    </row>
    <row r="338" spans="2:7" x14ac:dyDescent="0.2">
      <c r="B338"/>
      <c r="C338"/>
      <c r="D338"/>
      <c r="E338"/>
      <c r="F338"/>
      <c r="G338"/>
    </row>
    <row r="339" spans="2:7" x14ac:dyDescent="0.2">
      <c r="B339"/>
      <c r="C339"/>
      <c r="D339"/>
      <c r="E339"/>
      <c r="F339"/>
      <c r="G339"/>
    </row>
    <row r="340" spans="2:7" x14ac:dyDescent="0.2">
      <c r="B340"/>
      <c r="C340"/>
      <c r="D340"/>
      <c r="E340"/>
      <c r="F340"/>
      <c r="G340"/>
    </row>
    <row r="341" spans="2:7" x14ac:dyDescent="0.2">
      <c r="B341"/>
      <c r="C341"/>
      <c r="D341"/>
      <c r="E341"/>
      <c r="F341"/>
      <c r="G341"/>
    </row>
    <row r="342" spans="2:7" x14ac:dyDescent="0.2">
      <c r="B342"/>
      <c r="C342"/>
      <c r="D342"/>
      <c r="E342"/>
      <c r="F342"/>
      <c r="G342"/>
    </row>
    <row r="343" spans="2:7" x14ac:dyDescent="0.2">
      <c r="B343"/>
      <c r="C343"/>
      <c r="D343"/>
      <c r="E343"/>
      <c r="F343"/>
      <c r="G343"/>
    </row>
    <row r="344" spans="2:7" x14ac:dyDescent="0.2">
      <c r="B344"/>
      <c r="C344"/>
      <c r="D344"/>
      <c r="E344"/>
      <c r="F344"/>
      <c r="G344"/>
    </row>
    <row r="345" spans="2:7" x14ac:dyDescent="0.2">
      <c r="B345"/>
      <c r="C345"/>
      <c r="D345"/>
      <c r="E345"/>
      <c r="F345"/>
      <c r="G345"/>
    </row>
    <row r="346" spans="2:7" x14ac:dyDescent="0.2">
      <c r="B346"/>
      <c r="C346"/>
      <c r="D346"/>
      <c r="E346"/>
      <c r="F346"/>
      <c r="G346"/>
    </row>
    <row r="347" spans="2:7" x14ac:dyDescent="0.2">
      <c r="B347"/>
      <c r="C347"/>
      <c r="D347"/>
      <c r="E347"/>
      <c r="F347"/>
      <c r="G347"/>
    </row>
    <row r="348" spans="2:7" x14ac:dyDescent="0.2">
      <c r="B348"/>
      <c r="C348"/>
      <c r="D348"/>
      <c r="E348"/>
      <c r="F348"/>
      <c r="G348"/>
    </row>
    <row r="349" spans="2:7" x14ac:dyDescent="0.2">
      <c r="B349"/>
      <c r="C349"/>
      <c r="D349"/>
      <c r="E349"/>
      <c r="F349"/>
      <c r="G349"/>
    </row>
    <row r="350" spans="2:7" x14ac:dyDescent="0.2">
      <c r="B350"/>
      <c r="C350"/>
      <c r="D350"/>
      <c r="E350"/>
      <c r="F350"/>
      <c r="G350"/>
    </row>
    <row r="351" spans="2:7" x14ac:dyDescent="0.2">
      <c r="B351"/>
      <c r="C351"/>
      <c r="D351"/>
      <c r="E351"/>
      <c r="F351"/>
      <c r="G351"/>
    </row>
    <row r="352" spans="2:7" x14ac:dyDescent="0.2">
      <c r="B352"/>
      <c r="C352"/>
      <c r="D352"/>
      <c r="E352"/>
      <c r="F352"/>
      <c r="G352"/>
    </row>
    <row r="353" spans="2:7" x14ac:dyDescent="0.2">
      <c r="B353"/>
      <c r="C353"/>
      <c r="D353"/>
      <c r="E353"/>
      <c r="F353"/>
      <c r="G353"/>
    </row>
    <row r="354" spans="2:7" x14ac:dyDescent="0.2">
      <c r="B354"/>
      <c r="C354"/>
      <c r="D354"/>
      <c r="E354"/>
      <c r="F354"/>
      <c r="G354"/>
    </row>
    <row r="355" spans="2:7" x14ac:dyDescent="0.2">
      <c r="B355"/>
      <c r="C355"/>
      <c r="D355"/>
      <c r="E355"/>
      <c r="F355"/>
      <c r="G355"/>
    </row>
    <row r="356" spans="2:7" x14ac:dyDescent="0.2">
      <c r="B356"/>
      <c r="C356"/>
      <c r="D356"/>
      <c r="E356"/>
      <c r="F356"/>
      <c r="G356"/>
    </row>
    <row r="357" spans="2:7" x14ac:dyDescent="0.2">
      <c r="B357"/>
      <c r="C357"/>
      <c r="D357"/>
      <c r="E357"/>
      <c r="F357"/>
      <c r="G357"/>
    </row>
    <row r="358" spans="2:7" ht="16" thickBot="1" x14ac:dyDescent="0.25">
      <c r="B358"/>
      <c r="C358"/>
      <c r="D358"/>
      <c r="E358"/>
      <c r="F358"/>
      <c r="G358"/>
    </row>
    <row r="359" spans="2:7" ht="16" thickBot="1" x14ac:dyDescent="0.25">
      <c r="B359"/>
      <c r="C359"/>
      <c r="D359"/>
      <c r="E359"/>
      <c r="F359"/>
      <c r="G359"/>
    </row>
    <row r="360" spans="2:7" x14ac:dyDescent="0.2">
      <c r="B360"/>
      <c r="C360"/>
      <c r="D360"/>
      <c r="E360"/>
      <c r="F360"/>
      <c r="G360"/>
    </row>
    <row r="361" spans="2:7" x14ac:dyDescent="0.2">
      <c r="B361"/>
      <c r="C361"/>
      <c r="D361"/>
      <c r="E361"/>
      <c r="F361"/>
      <c r="G361"/>
    </row>
    <row r="362" spans="2:7" x14ac:dyDescent="0.2">
      <c r="B362"/>
      <c r="C362"/>
      <c r="D362"/>
      <c r="E362"/>
      <c r="F362"/>
      <c r="G362"/>
    </row>
    <row r="363" spans="2:7" x14ac:dyDescent="0.2">
      <c r="B363"/>
      <c r="C363"/>
      <c r="D363"/>
      <c r="E363"/>
      <c r="F363"/>
      <c r="G363"/>
    </row>
    <row r="364" spans="2:7" x14ac:dyDescent="0.2">
      <c r="B364"/>
      <c r="C364"/>
      <c r="D364"/>
      <c r="E364"/>
      <c r="F364"/>
      <c r="G364"/>
    </row>
    <row r="365" spans="2:7" x14ac:dyDescent="0.2">
      <c r="B365"/>
      <c r="C365"/>
      <c r="D365"/>
      <c r="E365"/>
      <c r="F365"/>
      <c r="G365"/>
    </row>
    <row r="366" spans="2:7" x14ac:dyDescent="0.2">
      <c r="B366"/>
      <c r="C366"/>
      <c r="D366"/>
      <c r="E366"/>
      <c r="F366"/>
      <c r="G366"/>
    </row>
    <row r="367" spans="2:7" ht="16" thickBot="1" x14ac:dyDescent="0.25">
      <c r="B367"/>
      <c r="C367"/>
      <c r="D367"/>
      <c r="E367"/>
      <c r="F367"/>
      <c r="G367"/>
    </row>
    <row r="368" spans="2:7" ht="16" thickBot="1" x14ac:dyDescent="0.25">
      <c r="B368"/>
      <c r="C368"/>
      <c r="D368"/>
      <c r="E368"/>
      <c r="F368"/>
      <c r="G368"/>
    </row>
    <row r="369" spans="2:7" x14ac:dyDescent="0.2">
      <c r="B369"/>
      <c r="C369"/>
      <c r="D369"/>
      <c r="E369"/>
      <c r="F369"/>
      <c r="G369"/>
    </row>
    <row r="370" spans="2:7" x14ac:dyDescent="0.2">
      <c r="B370"/>
      <c r="C370"/>
      <c r="D370"/>
      <c r="E370"/>
      <c r="F370"/>
      <c r="G370"/>
    </row>
    <row r="371" spans="2:7" x14ac:dyDescent="0.2">
      <c r="B371"/>
      <c r="C371"/>
      <c r="D371"/>
      <c r="E371"/>
      <c r="F371"/>
      <c r="G371"/>
    </row>
    <row r="372" spans="2:7" x14ac:dyDescent="0.2">
      <c r="B372"/>
      <c r="C372"/>
      <c r="D372"/>
      <c r="E372"/>
      <c r="F372"/>
      <c r="G372"/>
    </row>
    <row r="373" spans="2:7" x14ac:dyDescent="0.2">
      <c r="B373"/>
      <c r="C373"/>
      <c r="D373"/>
      <c r="E373"/>
      <c r="F373"/>
      <c r="G373"/>
    </row>
    <row r="374" spans="2:7" x14ac:dyDescent="0.2">
      <c r="B374"/>
      <c r="C374"/>
      <c r="D374"/>
      <c r="E374"/>
      <c r="F374"/>
      <c r="G374"/>
    </row>
    <row r="375" spans="2:7" x14ac:dyDescent="0.2">
      <c r="B375"/>
      <c r="C375"/>
      <c r="D375"/>
      <c r="E375"/>
      <c r="F375"/>
      <c r="G375"/>
    </row>
    <row r="376" spans="2:7" x14ac:dyDescent="0.2">
      <c r="B376"/>
      <c r="C376"/>
      <c r="D376"/>
      <c r="E376"/>
      <c r="F376"/>
      <c r="G376"/>
    </row>
    <row r="377" spans="2:7" x14ac:dyDescent="0.2">
      <c r="B377"/>
      <c r="C377"/>
      <c r="D377"/>
      <c r="E377"/>
      <c r="F377"/>
      <c r="G377"/>
    </row>
    <row r="378" spans="2:7" x14ac:dyDescent="0.2">
      <c r="B378"/>
      <c r="C378"/>
      <c r="D378"/>
      <c r="E378"/>
      <c r="F378"/>
      <c r="G378"/>
    </row>
    <row r="379" spans="2:7" x14ac:dyDescent="0.2">
      <c r="B379"/>
      <c r="C379"/>
      <c r="D379"/>
      <c r="E379"/>
      <c r="F379"/>
      <c r="G379"/>
    </row>
    <row r="380" spans="2:7" x14ac:dyDescent="0.2">
      <c r="B380"/>
      <c r="C380"/>
      <c r="D380"/>
      <c r="E380"/>
      <c r="F380"/>
      <c r="G380"/>
    </row>
    <row r="381" spans="2:7" x14ac:dyDescent="0.2">
      <c r="B381"/>
      <c r="C381"/>
      <c r="D381"/>
      <c r="E381"/>
      <c r="F381"/>
      <c r="G381"/>
    </row>
    <row r="382" spans="2:7" x14ac:dyDescent="0.2">
      <c r="B382"/>
      <c r="C382"/>
      <c r="D382"/>
      <c r="E382"/>
      <c r="F382"/>
      <c r="G382"/>
    </row>
    <row r="383" spans="2:7" x14ac:dyDescent="0.2">
      <c r="B383"/>
      <c r="C383"/>
      <c r="D383"/>
      <c r="E383"/>
      <c r="F383"/>
      <c r="G383"/>
    </row>
    <row r="384" spans="2:7" x14ac:dyDescent="0.2">
      <c r="B384"/>
      <c r="C384"/>
      <c r="D384"/>
      <c r="E384"/>
      <c r="F384"/>
      <c r="G384"/>
    </row>
    <row r="385" spans="2:7" x14ac:dyDescent="0.2">
      <c r="B385"/>
      <c r="C385"/>
      <c r="D385"/>
      <c r="E385"/>
      <c r="F385"/>
      <c r="G385"/>
    </row>
    <row r="386" spans="2:7" x14ac:dyDescent="0.2">
      <c r="B386"/>
      <c r="C386"/>
      <c r="D386"/>
      <c r="E386"/>
      <c r="F386"/>
      <c r="G386"/>
    </row>
    <row r="387" spans="2:7" x14ac:dyDescent="0.2">
      <c r="B387"/>
      <c r="C387"/>
      <c r="D387"/>
      <c r="E387"/>
      <c r="F387"/>
      <c r="G387"/>
    </row>
    <row r="388" spans="2:7" x14ac:dyDescent="0.2">
      <c r="B388"/>
      <c r="C388"/>
      <c r="D388"/>
      <c r="E388"/>
      <c r="F388"/>
      <c r="G388"/>
    </row>
    <row r="389" spans="2:7" x14ac:dyDescent="0.2">
      <c r="B389"/>
      <c r="C389"/>
      <c r="D389"/>
      <c r="E389"/>
      <c r="F389"/>
      <c r="G389"/>
    </row>
    <row r="390" spans="2:7" x14ac:dyDescent="0.2">
      <c r="B390"/>
      <c r="C390"/>
      <c r="D390"/>
      <c r="E390"/>
      <c r="F390"/>
      <c r="G390"/>
    </row>
    <row r="391" spans="2:7" x14ac:dyDescent="0.2">
      <c r="B391"/>
      <c r="C391"/>
      <c r="D391"/>
      <c r="E391"/>
      <c r="F391"/>
      <c r="G391"/>
    </row>
    <row r="392" spans="2:7" x14ac:dyDescent="0.2">
      <c r="B392"/>
      <c r="C392"/>
      <c r="D392"/>
      <c r="E392"/>
      <c r="F392"/>
      <c r="G392"/>
    </row>
    <row r="393" spans="2:7" x14ac:dyDescent="0.2">
      <c r="B393"/>
      <c r="C393"/>
      <c r="D393"/>
      <c r="E393"/>
      <c r="F393"/>
      <c r="G393"/>
    </row>
    <row r="394" spans="2:7" x14ac:dyDescent="0.2">
      <c r="B394"/>
      <c r="C394"/>
      <c r="D394"/>
      <c r="E394"/>
      <c r="F394"/>
      <c r="G394"/>
    </row>
    <row r="395" spans="2:7" x14ac:dyDescent="0.2">
      <c r="B395"/>
      <c r="C395"/>
      <c r="D395"/>
      <c r="E395"/>
      <c r="F395"/>
      <c r="G395"/>
    </row>
    <row r="396" spans="2:7" ht="16" thickBot="1" x14ac:dyDescent="0.25">
      <c r="B396"/>
      <c r="C396"/>
      <c r="D396"/>
      <c r="E396"/>
      <c r="F396"/>
      <c r="G396"/>
    </row>
    <row r="397" spans="2:7" ht="16" thickBot="1" x14ac:dyDescent="0.25">
      <c r="B397"/>
      <c r="C397"/>
      <c r="D397"/>
      <c r="E397"/>
      <c r="F397"/>
      <c r="G397"/>
    </row>
    <row r="398" spans="2:7" x14ac:dyDescent="0.2">
      <c r="B398"/>
      <c r="C398"/>
      <c r="D398"/>
      <c r="E398"/>
      <c r="F398"/>
      <c r="G398"/>
    </row>
    <row r="399" spans="2:7" x14ac:dyDescent="0.2">
      <c r="B399"/>
      <c r="C399"/>
      <c r="D399"/>
      <c r="E399"/>
      <c r="F399"/>
      <c r="G399"/>
    </row>
    <row r="400" spans="2:7" x14ac:dyDescent="0.2">
      <c r="B400"/>
      <c r="C400"/>
      <c r="D400"/>
      <c r="E400"/>
      <c r="F400"/>
      <c r="G400"/>
    </row>
    <row r="401" spans="2:7" x14ac:dyDescent="0.2">
      <c r="B401"/>
      <c r="C401"/>
      <c r="D401"/>
      <c r="E401"/>
      <c r="F401"/>
      <c r="G401"/>
    </row>
    <row r="402" spans="2:7" x14ac:dyDescent="0.2">
      <c r="B402"/>
      <c r="C402"/>
      <c r="D402"/>
      <c r="E402"/>
      <c r="F402"/>
      <c r="G402"/>
    </row>
    <row r="403" spans="2:7" x14ac:dyDescent="0.2">
      <c r="B403"/>
      <c r="C403"/>
      <c r="D403"/>
      <c r="E403"/>
      <c r="F403"/>
      <c r="G403"/>
    </row>
    <row r="404" spans="2:7" x14ac:dyDescent="0.2">
      <c r="B404"/>
      <c r="C404"/>
      <c r="D404"/>
      <c r="E404"/>
      <c r="F404"/>
      <c r="G404"/>
    </row>
    <row r="405" spans="2:7" x14ac:dyDescent="0.2">
      <c r="B405"/>
      <c r="C405"/>
      <c r="D405"/>
      <c r="E405"/>
      <c r="F405"/>
      <c r="G405"/>
    </row>
    <row r="406" spans="2:7" x14ac:dyDescent="0.2">
      <c r="B406"/>
      <c r="C406"/>
      <c r="D406"/>
      <c r="E406"/>
      <c r="F406"/>
      <c r="G406"/>
    </row>
    <row r="407" spans="2:7" x14ac:dyDescent="0.2">
      <c r="B407"/>
      <c r="C407"/>
      <c r="D407"/>
      <c r="E407"/>
      <c r="F407"/>
      <c r="G407"/>
    </row>
    <row r="408" spans="2:7" x14ac:dyDescent="0.2">
      <c r="B408"/>
      <c r="C408"/>
      <c r="D408"/>
      <c r="E408"/>
      <c r="F408"/>
      <c r="G408"/>
    </row>
    <row r="409" spans="2:7" x14ac:dyDescent="0.2">
      <c r="B409"/>
      <c r="C409"/>
      <c r="D409"/>
      <c r="E409"/>
      <c r="F409"/>
      <c r="G409"/>
    </row>
    <row r="410" spans="2:7" x14ac:dyDescent="0.2">
      <c r="B410"/>
      <c r="C410"/>
      <c r="D410"/>
      <c r="E410"/>
      <c r="F410"/>
      <c r="G410"/>
    </row>
    <row r="411" spans="2:7" x14ac:dyDescent="0.2">
      <c r="B411"/>
      <c r="C411"/>
      <c r="D411"/>
      <c r="E411"/>
      <c r="F411"/>
      <c r="G411"/>
    </row>
    <row r="412" spans="2:7" x14ac:dyDescent="0.2">
      <c r="B412"/>
      <c r="C412"/>
      <c r="D412"/>
      <c r="E412"/>
      <c r="F412"/>
      <c r="G412"/>
    </row>
    <row r="413" spans="2:7" x14ac:dyDescent="0.2">
      <c r="B413"/>
      <c r="C413"/>
      <c r="D413"/>
      <c r="E413"/>
      <c r="F413"/>
      <c r="G413"/>
    </row>
    <row r="414" spans="2:7" x14ac:dyDescent="0.2">
      <c r="B414"/>
      <c r="C414"/>
      <c r="D414"/>
      <c r="E414"/>
      <c r="F414"/>
      <c r="G414"/>
    </row>
    <row r="415" spans="2:7" ht="16" thickBot="1" x14ac:dyDescent="0.25">
      <c r="B415"/>
      <c r="C415"/>
      <c r="D415"/>
      <c r="E415"/>
      <c r="F415"/>
      <c r="G415"/>
    </row>
    <row r="416" spans="2:7" ht="16" thickBot="1" x14ac:dyDescent="0.25">
      <c r="B416"/>
      <c r="C416"/>
      <c r="D416"/>
      <c r="E416"/>
      <c r="F416"/>
      <c r="G416"/>
    </row>
    <row r="417" spans="2:7" x14ac:dyDescent="0.2">
      <c r="B417"/>
      <c r="C417"/>
      <c r="D417"/>
      <c r="E417"/>
      <c r="F417"/>
      <c r="G417"/>
    </row>
    <row r="418" spans="2:7" x14ac:dyDescent="0.2">
      <c r="B418"/>
      <c r="C418"/>
      <c r="D418"/>
      <c r="E418"/>
      <c r="F418"/>
      <c r="G418"/>
    </row>
    <row r="419" spans="2:7" x14ac:dyDescent="0.2">
      <c r="B419"/>
      <c r="C419"/>
      <c r="D419"/>
      <c r="E419"/>
      <c r="F419"/>
      <c r="G419"/>
    </row>
    <row r="420" spans="2:7" x14ac:dyDescent="0.2">
      <c r="B420"/>
      <c r="C420"/>
      <c r="D420"/>
      <c r="E420"/>
      <c r="F420"/>
      <c r="G420"/>
    </row>
    <row r="421" spans="2:7" x14ac:dyDescent="0.2">
      <c r="B421"/>
      <c r="C421"/>
      <c r="D421"/>
      <c r="E421"/>
      <c r="F421"/>
      <c r="G421"/>
    </row>
    <row r="422" spans="2:7" x14ac:dyDescent="0.2">
      <c r="B422"/>
      <c r="C422"/>
      <c r="D422"/>
      <c r="E422"/>
      <c r="F422"/>
      <c r="G422"/>
    </row>
    <row r="423" spans="2:7" x14ac:dyDescent="0.2">
      <c r="B423"/>
      <c r="C423"/>
      <c r="D423"/>
      <c r="E423"/>
      <c r="F423"/>
      <c r="G423"/>
    </row>
    <row r="424" spans="2:7" x14ac:dyDescent="0.2">
      <c r="B424"/>
      <c r="C424"/>
      <c r="D424"/>
      <c r="E424"/>
      <c r="F424"/>
      <c r="G424"/>
    </row>
    <row r="425" spans="2:7" x14ac:dyDescent="0.2">
      <c r="B425"/>
      <c r="C425"/>
      <c r="D425"/>
      <c r="E425"/>
      <c r="F425"/>
      <c r="G425"/>
    </row>
    <row r="426" spans="2:7" x14ac:dyDescent="0.2">
      <c r="B426"/>
      <c r="C426"/>
      <c r="D426"/>
      <c r="E426"/>
      <c r="F426"/>
      <c r="G426"/>
    </row>
    <row r="427" spans="2:7" x14ac:dyDescent="0.2">
      <c r="B427"/>
      <c r="C427"/>
      <c r="D427"/>
      <c r="E427"/>
      <c r="F427"/>
      <c r="G427"/>
    </row>
    <row r="428" spans="2:7" x14ac:dyDescent="0.2">
      <c r="B428"/>
      <c r="C428"/>
      <c r="D428"/>
      <c r="E428"/>
      <c r="F428"/>
      <c r="G428"/>
    </row>
    <row r="429" spans="2:7" x14ac:dyDescent="0.2">
      <c r="B429"/>
      <c r="C429"/>
      <c r="D429"/>
      <c r="E429"/>
      <c r="F429"/>
      <c r="G429"/>
    </row>
    <row r="430" spans="2:7" x14ac:dyDescent="0.2">
      <c r="B430"/>
      <c r="C430"/>
      <c r="D430"/>
      <c r="E430"/>
      <c r="F430"/>
      <c r="G430"/>
    </row>
    <row r="431" spans="2:7" x14ac:dyDescent="0.2">
      <c r="B431"/>
      <c r="C431"/>
      <c r="D431"/>
      <c r="E431"/>
      <c r="F431"/>
      <c r="G431"/>
    </row>
    <row r="432" spans="2:7" x14ac:dyDescent="0.2">
      <c r="B432"/>
      <c r="C432"/>
      <c r="D432"/>
      <c r="E432"/>
      <c r="F432"/>
      <c r="G432"/>
    </row>
    <row r="433" spans="2:7" x14ac:dyDescent="0.2">
      <c r="B433"/>
      <c r="C433"/>
      <c r="D433"/>
      <c r="E433"/>
      <c r="F433"/>
      <c r="G433"/>
    </row>
    <row r="434" spans="2:7" x14ac:dyDescent="0.2">
      <c r="B434"/>
      <c r="C434"/>
      <c r="D434"/>
      <c r="E434"/>
      <c r="F434"/>
      <c r="G434"/>
    </row>
    <row r="435" spans="2:7" x14ac:dyDescent="0.2">
      <c r="B435"/>
      <c r="C435"/>
      <c r="D435"/>
      <c r="E435"/>
      <c r="F435"/>
      <c r="G435"/>
    </row>
    <row r="436" spans="2:7" x14ac:dyDescent="0.2">
      <c r="B436"/>
      <c r="C436"/>
      <c r="D436"/>
      <c r="E436"/>
      <c r="F436"/>
      <c r="G436"/>
    </row>
    <row r="437" spans="2:7" x14ac:dyDescent="0.2">
      <c r="B437"/>
      <c r="C437"/>
      <c r="D437"/>
      <c r="E437"/>
      <c r="F437"/>
      <c r="G437"/>
    </row>
    <row r="438" spans="2:7" x14ac:dyDescent="0.2">
      <c r="B438"/>
      <c r="C438"/>
      <c r="D438"/>
      <c r="E438"/>
      <c r="F438"/>
      <c r="G438"/>
    </row>
    <row r="439" spans="2:7" x14ac:dyDescent="0.2">
      <c r="B439"/>
      <c r="C439"/>
      <c r="D439"/>
      <c r="E439"/>
      <c r="F439"/>
      <c r="G439"/>
    </row>
    <row r="440" spans="2:7" x14ac:dyDescent="0.2">
      <c r="B440"/>
      <c r="C440"/>
      <c r="D440"/>
      <c r="E440"/>
      <c r="F440"/>
      <c r="G440"/>
    </row>
    <row r="441" spans="2:7" ht="16" thickBot="1" x14ac:dyDescent="0.25">
      <c r="B441"/>
      <c r="C441"/>
      <c r="D441"/>
      <c r="E441"/>
      <c r="F441"/>
      <c r="G441"/>
    </row>
    <row r="442" spans="2:7" ht="16" thickBot="1" x14ac:dyDescent="0.25">
      <c r="B442"/>
      <c r="C442"/>
      <c r="D442"/>
      <c r="E442"/>
      <c r="F442"/>
      <c r="G442"/>
    </row>
    <row r="443" spans="2:7" x14ac:dyDescent="0.2">
      <c r="B443"/>
      <c r="C443"/>
      <c r="D443"/>
      <c r="E443"/>
      <c r="F443"/>
      <c r="G443"/>
    </row>
    <row r="444" spans="2:7" x14ac:dyDescent="0.2">
      <c r="B444"/>
      <c r="C444"/>
      <c r="D444"/>
      <c r="E444"/>
      <c r="F444"/>
      <c r="G444"/>
    </row>
    <row r="445" spans="2:7" x14ac:dyDescent="0.2">
      <c r="B445"/>
      <c r="C445"/>
      <c r="D445"/>
      <c r="E445"/>
      <c r="F445"/>
      <c r="G445"/>
    </row>
    <row r="446" spans="2:7" x14ac:dyDescent="0.2">
      <c r="B446"/>
      <c r="C446"/>
      <c r="D446"/>
      <c r="E446"/>
      <c r="F446"/>
      <c r="G446"/>
    </row>
    <row r="447" spans="2:7" x14ac:dyDescent="0.2">
      <c r="B447"/>
      <c r="C447"/>
      <c r="D447"/>
      <c r="E447"/>
      <c r="F447"/>
      <c r="G447"/>
    </row>
    <row r="448" spans="2:7" x14ac:dyDescent="0.2">
      <c r="B448"/>
      <c r="C448"/>
      <c r="D448"/>
      <c r="E448"/>
      <c r="F448"/>
      <c r="G448"/>
    </row>
    <row r="449" spans="2:7" x14ac:dyDescent="0.2">
      <c r="B449"/>
      <c r="C449"/>
      <c r="D449"/>
      <c r="E449"/>
      <c r="F449"/>
      <c r="G449"/>
    </row>
    <row r="450" spans="2:7" x14ac:dyDescent="0.2">
      <c r="B450"/>
      <c r="C450"/>
      <c r="D450"/>
      <c r="E450"/>
      <c r="F450"/>
      <c r="G450"/>
    </row>
    <row r="451" spans="2:7" x14ac:dyDescent="0.2">
      <c r="B451"/>
      <c r="C451"/>
      <c r="D451"/>
      <c r="E451"/>
      <c r="F451"/>
      <c r="G451"/>
    </row>
    <row r="452" spans="2:7" x14ac:dyDescent="0.2">
      <c r="B452"/>
      <c r="C452"/>
      <c r="D452"/>
      <c r="E452"/>
      <c r="F452"/>
      <c r="G452"/>
    </row>
    <row r="453" spans="2:7" x14ac:dyDescent="0.2">
      <c r="B453"/>
      <c r="C453"/>
      <c r="D453"/>
      <c r="E453"/>
      <c r="F453"/>
      <c r="G453"/>
    </row>
    <row r="454" spans="2:7" x14ac:dyDescent="0.2">
      <c r="B454"/>
      <c r="C454"/>
      <c r="D454"/>
      <c r="E454"/>
      <c r="F454"/>
      <c r="G454"/>
    </row>
    <row r="455" spans="2:7" x14ac:dyDescent="0.2">
      <c r="B455"/>
      <c r="C455"/>
      <c r="D455"/>
      <c r="E455"/>
      <c r="F455"/>
      <c r="G455"/>
    </row>
    <row r="456" spans="2:7" x14ac:dyDescent="0.2">
      <c r="B456"/>
      <c r="C456"/>
      <c r="D456"/>
      <c r="E456"/>
      <c r="F456"/>
      <c r="G456"/>
    </row>
    <row r="457" spans="2:7" x14ac:dyDescent="0.2">
      <c r="B457"/>
      <c r="C457"/>
      <c r="D457"/>
      <c r="E457"/>
      <c r="F457"/>
      <c r="G457"/>
    </row>
    <row r="458" spans="2:7" x14ac:dyDescent="0.2">
      <c r="B458"/>
      <c r="C458"/>
      <c r="D458"/>
      <c r="E458"/>
      <c r="F458"/>
      <c r="G458"/>
    </row>
    <row r="459" spans="2:7" x14ac:dyDescent="0.2">
      <c r="B459"/>
      <c r="C459"/>
      <c r="D459"/>
      <c r="E459"/>
      <c r="F459"/>
      <c r="G459"/>
    </row>
    <row r="460" spans="2:7" ht="16" thickBot="1" x14ac:dyDescent="0.25">
      <c r="B460"/>
      <c r="C460"/>
      <c r="D460"/>
      <c r="E460"/>
      <c r="F460"/>
      <c r="G460"/>
    </row>
    <row r="461" spans="2:7" ht="16" thickBot="1" x14ac:dyDescent="0.25">
      <c r="B461"/>
      <c r="C461"/>
      <c r="D461"/>
      <c r="E461"/>
      <c r="F461"/>
      <c r="G461"/>
    </row>
    <row r="462" spans="2:7" x14ac:dyDescent="0.2">
      <c r="B462"/>
      <c r="C462"/>
      <c r="D462"/>
      <c r="E462"/>
      <c r="F462"/>
      <c r="G462"/>
    </row>
    <row r="463" spans="2:7" x14ac:dyDescent="0.2">
      <c r="B463"/>
      <c r="C463"/>
      <c r="D463"/>
      <c r="E463"/>
      <c r="F463"/>
      <c r="G463"/>
    </row>
    <row r="464" spans="2:7" x14ac:dyDescent="0.2">
      <c r="B464"/>
      <c r="C464"/>
      <c r="D464"/>
      <c r="E464"/>
      <c r="F464"/>
      <c r="G464"/>
    </row>
    <row r="465" spans="2:7" x14ac:dyDescent="0.2">
      <c r="B465"/>
      <c r="C465"/>
      <c r="D465"/>
      <c r="E465"/>
      <c r="F465"/>
      <c r="G465"/>
    </row>
    <row r="466" spans="2:7" x14ac:dyDescent="0.2">
      <c r="B466"/>
      <c r="C466"/>
      <c r="D466"/>
      <c r="E466"/>
      <c r="F466"/>
      <c r="G466"/>
    </row>
    <row r="467" spans="2:7" x14ac:dyDescent="0.2">
      <c r="B467"/>
      <c r="C467"/>
      <c r="D467"/>
      <c r="E467"/>
      <c r="F467"/>
      <c r="G467"/>
    </row>
    <row r="468" spans="2:7" x14ac:dyDescent="0.2">
      <c r="B468"/>
      <c r="C468"/>
      <c r="D468"/>
      <c r="E468"/>
      <c r="F468"/>
      <c r="G468"/>
    </row>
    <row r="469" spans="2:7" x14ac:dyDescent="0.2">
      <c r="B469"/>
      <c r="C469"/>
      <c r="D469"/>
      <c r="E469"/>
      <c r="F469"/>
      <c r="G469"/>
    </row>
    <row r="470" spans="2:7" x14ac:dyDescent="0.2">
      <c r="B470"/>
      <c r="C470"/>
      <c r="D470"/>
      <c r="E470"/>
      <c r="F470"/>
      <c r="G470"/>
    </row>
    <row r="471" spans="2:7" x14ac:dyDescent="0.2">
      <c r="B471"/>
      <c r="C471"/>
      <c r="D471"/>
      <c r="E471"/>
      <c r="F471"/>
      <c r="G471"/>
    </row>
    <row r="472" spans="2:7" x14ac:dyDescent="0.2">
      <c r="B472"/>
      <c r="C472"/>
      <c r="D472"/>
      <c r="E472"/>
      <c r="F472"/>
      <c r="G472"/>
    </row>
    <row r="473" spans="2:7" x14ac:dyDescent="0.2">
      <c r="B473"/>
      <c r="C473"/>
      <c r="D473"/>
      <c r="E473"/>
      <c r="F473"/>
      <c r="G473"/>
    </row>
    <row r="474" spans="2:7" x14ac:dyDescent="0.2">
      <c r="B474"/>
      <c r="C474"/>
      <c r="D474"/>
      <c r="E474"/>
      <c r="F474"/>
      <c r="G474"/>
    </row>
    <row r="475" spans="2:7" x14ac:dyDescent="0.2">
      <c r="B475"/>
      <c r="C475"/>
      <c r="D475"/>
      <c r="E475"/>
      <c r="F475"/>
      <c r="G475"/>
    </row>
    <row r="476" spans="2:7" x14ac:dyDescent="0.2">
      <c r="B476"/>
      <c r="C476"/>
      <c r="D476"/>
      <c r="E476"/>
      <c r="F476"/>
      <c r="G476"/>
    </row>
    <row r="477" spans="2:7" x14ac:dyDescent="0.2">
      <c r="B477"/>
      <c r="C477"/>
      <c r="D477"/>
      <c r="E477"/>
      <c r="F477"/>
      <c r="G477"/>
    </row>
    <row r="478" spans="2:7" x14ac:dyDescent="0.2">
      <c r="B478"/>
      <c r="C478"/>
      <c r="D478"/>
      <c r="E478"/>
      <c r="F478"/>
      <c r="G478"/>
    </row>
    <row r="479" spans="2:7" x14ac:dyDescent="0.2">
      <c r="B479"/>
      <c r="C479"/>
      <c r="D479"/>
      <c r="E479"/>
      <c r="F479"/>
      <c r="G479"/>
    </row>
    <row r="480" spans="2:7" ht="16" thickBot="1" x14ac:dyDescent="0.25">
      <c r="B480"/>
      <c r="C480"/>
      <c r="D480"/>
      <c r="E480"/>
      <c r="F480"/>
      <c r="G480"/>
    </row>
    <row r="481" spans="2:7" ht="16" thickBot="1" x14ac:dyDescent="0.25">
      <c r="B481"/>
      <c r="C481"/>
      <c r="D481"/>
      <c r="E481"/>
      <c r="F481"/>
      <c r="G481"/>
    </row>
    <row r="482" spans="2:7" x14ac:dyDescent="0.2">
      <c r="B482"/>
      <c r="C482"/>
      <c r="D482"/>
      <c r="E482"/>
      <c r="F482"/>
      <c r="G482"/>
    </row>
    <row r="483" spans="2:7" x14ac:dyDescent="0.2">
      <c r="B483"/>
      <c r="C483"/>
      <c r="D483"/>
      <c r="E483"/>
      <c r="F483"/>
      <c r="G483"/>
    </row>
    <row r="484" spans="2:7" x14ac:dyDescent="0.2">
      <c r="B484"/>
      <c r="C484"/>
      <c r="D484"/>
      <c r="E484"/>
      <c r="F484"/>
      <c r="G484"/>
    </row>
    <row r="485" spans="2:7" x14ac:dyDescent="0.2">
      <c r="B485"/>
      <c r="C485"/>
      <c r="D485"/>
      <c r="E485"/>
      <c r="F485"/>
      <c r="G485"/>
    </row>
    <row r="486" spans="2:7" x14ac:dyDescent="0.2">
      <c r="B486"/>
      <c r="C486"/>
      <c r="D486"/>
      <c r="E486"/>
      <c r="F486"/>
      <c r="G486"/>
    </row>
    <row r="487" spans="2:7" x14ac:dyDescent="0.2">
      <c r="B487"/>
      <c r="C487"/>
      <c r="D487"/>
      <c r="E487"/>
      <c r="F487"/>
      <c r="G487"/>
    </row>
    <row r="488" spans="2:7" x14ac:dyDescent="0.2">
      <c r="B488"/>
      <c r="C488"/>
      <c r="D488"/>
      <c r="E488"/>
      <c r="F488"/>
      <c r="G488"/>
    </row>
    <row r="489" spans="2:7" x14ac:dyDescent="0.2">
      <c r="B489"/>
      <c r="C489"/>
      <c r="D489"/>
      <c r="E489"/>
      <c r="F489"/>
      <c r="G489"/>
    </row>
    <row r="490" spans="2:7" x14ac:dyDescent="0.2">
      <c r="B490"/>
      <c r="C490"/>
      <c r="D490"/>
      <c r="E490"/>
      <c r="F490"/>
      <c r="G490"/>
    </row>
    <row r="491" spans="2:7" x14ac:dyDescent="0.2">
      <c r="B491"/>
      <c r="C491"/>
      <c r="D491"/>
      <c r="E491"/>
      <c r="F491"/>
      <c r="G491"/>
    </row>
    <row r="492" spans="2:7" x14ac:dyDescent="0.2">
      <c r="B492"/>
      <c r="C492"/>
      <c r="D492"/>
      <c r="E492"/>
      <c r="F492"/>
      <c r="G492"/>
    </row>
    <row r="493" spans="2:7" x14ac:dyDescent="0.2">
      <c r="B493"/>
      <c r="C493"/>
      <c r="D493"/>
      <c r="E493"/>
      <c r="F493"/>
      <c r="G493"/>
    </row>
    <row r="494" spans="2:7" x14ac:dyDescent="0.2">
      <c r="B494"/>
      <c r="C494"/>
      <c r="D494"/>
      <c r="E494"/>
      <c r="F494"/>
      <c r="G494"/>
    </row>
    <row r="495" spans="2:7" x14ac:dyDescent="0.2">
      <c r="B495"/>
      <c r="C495"/>
      <c r="D495"/>
      <c r="E495"/>
      <c r="F495"/>
      <c r="G495"/>
    </row>
    <row r="496" spans="2:7" x14ac:dyDescent="0.2">
      <c r="B496"/>
      <c r="C496"/>
      <c r="D496"/>
      <c r="E496"/>
      <c r="F496"/>
      <c r="G496"/>
    </row>
    <row r="497" spans="2:7" x14ac:dyDescent="0.2">
      <c r="B497"/>
      <c r="C497"/>
      <c r="D497"/>
      <c r="E497"/>
      <c r="F497"/>
      <c r="G497"/>
    </row>
    <row r="498" spans="2:7" x14ac:dyDescent="0.2">
      <c r="B498"/>
      <c r="C498"/>
      <c r="D498"/>
      <c r="E498"/>
      <c r="F498"/>
      <c r="G498"/>
    </row>
    <row r="499" spans="2:7" x14ac:dyDescent="0.2">
      <c r="B499"/>
      <c r="C499"/>
      <c r="D499"/>
      <c r="E499"/>
      <c r="F499"/>
      <c r="G499"/>
    </row>
    <row r="500" spans="2:7" x14ac:dyDescent="0.2">
      <c r="B500"/>
      <c r="C500"/>
      <c r="D500"/>
      <c r="E500"/>
      <c r="F500"/>
      <c r="G500"/>
    </row>
    <row r="501" spans="2:7" ht="16" thickBot="1" x14ac:dyDescent="0.25">
      <c r="B501"/>
      <c r="C501"/>
      <c r="D501"/>
      <c r="E501"/>
      <c r="F501"/>
      <c r="G501"/>
    </row>
    <row r="502" spans="2:7" ht="16" thickBot="1" x14ac:dyDescent="0.25">
      <c r="B502"/>
      <c r="C502"/>
      <c r="D502"/>
      <c r="E502"/>
      <c r="F502"/>
      <c r="G502"/>
    </row>
    <row r="503" spans="2:7" x14ac:dyDescent="0.2">
      <c r="B503"/>
      <c r="C503"/>
      <c r="D503"/>
      <c r="E503"/>
      <c r="F503"/>
      <c r="G503"/>
    </row>
    <row r="504" spans="2:7" x14ac:dyDescent="0.2">
      <c r="B504"/>
      <c r="C504"/>
      <c r="D504"/>
      <c r="E504"/>
      <c r="F504"/>
      <c r="G504"/>
    </row>
    <row r="505" spans="2:7" x14ac:dyDescent="0.2">
      <c r="B505"/>
      <c r="C505"/>
      <c r="D505"/>
      <c r="E505"/>
      <c r="F505"/>
      <c r="G505"/>
    </row>
    <row r="506" spans="2:7" x14ac:dyDescent="0.2">
      <c r="B506"/>
      <c r="C506"/>
      <c r="D506"/>
      <c r="E506"/>
      <c r="F506"/>
      <c r="G506"/>
    </row>
    <row r="507" spans="2:7" x14ac:dyDescent="0.2">
      <c r="B507"/>
      <c r="C507"/>
      <c r="D507"/>
      <c r="E507"/>
      <c r="F507"/>
      <c r="G507"/>
    </row>
    <row r="508" spans="2:7" x14ac:dyDescent="0.2">
      <c r="B508"/>
      <c r="C508"/>
      <c r="D508"/>
      <c r="E508"/>
      <c r="F508"/>
      <c r="G508"/>
    </row>
    <row r="509" spans="2:7" x14ac:dyDescent="0.2">
      <c r="B509"/>
      <c r="C509"/>
      <c r="D509"/>
      <c r="E509"/>
      <c r="F509"/>
      <c r="G509"/>
    </row>
    <row r="510" spans="2:7" x14ac:dyDescent="0.2">
      <c r="B510"/>
      <c r="C510"/>
      <c r="D510"/>
      <c r="E510"/>
      <c r="F510"/>
      <c r="G510"/>
    </row>
    <row r="511" spans="2:7" x14ac:dyDescent="0.2">
      <c r="B511"/>
      <c r="C511"/>
      <c r="D511"/>
      <c r="E511"/>
      <c r="F511"/>
      <c r="G511"/>
    </row>
    <row r="512" spans="2:7" x14ac:dyDescent="0.2">
      <c r="B512"/>
      <c r="C512"/>
      <c r="D512"/>
      <c r="E512"/>
      <c r="F512"/>
      <c r="G512"/>
    </row>
    <row r="513" spans="2:7" x14ac:dyDescent="0.2">
      <c r="B513"/>
      <c r="C513"/>
      <c r="D513"/>
      <c r="E513"/>
      <c r="F513"/>
      <c r="G513"/>
    </row>
    <row r="514" spans="2:7" x14ac:dyDescent="0.2">
      <c r="B514"/>
      <c r="C514"/>
      <c r="D514"/>
      <c r="E514"/>
      <c r="F514"/>
      <c r="G514"/>
    </row>
    <row r="515" spans="2:7" x14ac:dyDescent="0.2">
      <c r="B515"/>
      <c r="C515"/>
      <c r="D515"/>
      <c r="E515"/>
      <c r="F515"/>
      <c r="G515"/>
    </row>
    <row r="516" spans="2:7" x14ac:dyDescent="0.2">
      <c r="B516"/>
      <c r="C516"/>
      <c r="D516"/>
      <c r="E516"/>
      <c r="F516"/>
      <c r="G516"/>
    </row>
    <row r="517" spans="2:7" x14ac:dyDescent="0.2">
      <c r="B517"/>
      <c r="C517"/>
      <c r="D517"/>
      <c r="E517"/>
      <c r="F517"/>
      <c r="G517"/>
    </row>
    <row r="518" spans="2:7" x14ac:dyDescent="0.2">
      <c r="B518"/>
      <c r="C518"/>
      <c r="D518"/>
      <c r="E518"/>
      <c r="F518"/>
      <c r="G518"/>
    </row>
    <row r="519" spans="2:7" x14ac:dyDescent="0.2">
      <c r="B519"/>
      <c r="C519"/>
      <c r="D519"/>
      <c r="E519"/>
      <c r="F519"/>
      <c r="G519"/>
    </row>
    <row r="520" spans="2:7" x14ac:dyDescent="0.2">
      <c r="B520"/>
      <c r="C520"/>
      <c r="D520"/>
      <c r="E520"/>
      <c r="F520"/>
      <c r="G520"/>
    </row>
    <row r="521" spans="2:7" x14ac:dyDescent="0.2">
      <c r="B521"/>
      <c r="C521"/>
      <c r="D521"/>
      <c r="E521"/>
      <c r="F521"/>
      <c r="G521"/>
    </row>
    <row r="522" spans="2:7" ht="16" thickBot="1" x14ac:dyDescent="0.25">
      <c r="B522"/>
      <c r="C522"/>
      <c r="D522"/>
      <c r="E522"/>
      <c r="F522"/>
      <c r="G522"/>
    </row>
    <row r="523" spans="2:7" ht="16" thickBot="1" x14ac:dyDescent="0.25">
      <c r="B523"/>
      <c r="C523"/>
      <c r="D523"/>
      <c r="E523"/>
      <c r="F523"/>
      <c r="G523"/>
    </row>
    <row r="524" spans="2:7" x14ac:dyDescent="0.2">
      <c r="B524"/>
      <c r="C524"/>
      <c r="D524"/>
      <c r="E524"/>
      <c r="F524"/>
      <c r="G524"/>
    </row>
    <row r="525" spans="2:7" x14ac:dyDescent="0.2">
      <c r="B525"/>
      <c r="C525"/>
      <c r="D525"/>
      <c r="E525"/>
      <c r="F525"/>
      <c r="G525"/>
    </row>
    <row r="526" spans="2:7" x14ac:dyDescent="0.2">
      <c r="B526"/>
      <c r="C526"/>
      <c r="D526"/>
      <c r="E526"/>
      <c r="F526"/>
      <c r="G526"/>
    </row>
    <row r="527" spans="2:7" x14ac:dyDescent="0.2">
      <c r="B527"/>
      <c r="C527"/>
      <c r="D527"/>
      <c r="E527"/>
      <c r="F527"/>
      <c r="G527"/>
    </row>
    <row r="528" spans="2:7" x14ac:dyDescent="0.2">
      <c r="B528"/>
      <c r="C528"/>
      <c r="D528"/>
      <c r="E528"/>
      <c r="F528"/>
      <c r="G528"/>
    </row>
    <row r="529" spans="2:7" x14ac:dyDescent="0.2">
      <c r="B529"/>
      <c r="C529"/>
      <c r="D529"/>
      <c r="E529"/>
      <c r="F529"/>
      <c r="G529"/>
    </row>
    <row r="530" spans="2:7" x14ac:dyDescent="0.2">
      <c r="B530"/>
      <c r="C530"/>
      <c r="D530"/>
      <c r="E530"/>
      <c r="F530"/>
      <c r="G530"/>
    </row>
    <row r="531" spans="2:7" x14ac:dyDescent="0.2">
      <c r="B531"/>
      <c r="C531"/>
      <c r="D531"/>
      <c r="E531"/>
      <c r="F531"/>
      <c r="G531"/>
    </row>
    <row r="532" spans="2:7" ht="16" thickBot="1" x14ac:dyDescent="0.25">
      <c r="B532"/>
      <c r="C532"/>
      <c r="D532"/>
      <c r="E532"/>
      <c r="F532"/>
      <c r="G532"/>
    </row>
    <row r="533" spans="2:7" ht="16" thickBot="1" x14ac:dyDescent="0.25">
      <c r="B533"/>
      <c r="C533"/>
      <c r="D533"/>
      <c r="E533"/>
      <c r="F533"/>
      <c r="G533"/>
    </row>
    <row r="534" spans="2:7" x14ac:dyDescent="0.2">
      <c r="B534"/>
      <c r="C534"/>
      <c r="D534"/>
      <c r="E534"/>
      <c r="F534"/>
      <c r="G534"/>
    </row>
    <row r="535" spans="2:7" x14ac:dyDescent="0.2">
      <c r="B535"/>
      <c r="C535"/>
      <c r="D535"/>
      <c r="E535"/>
      <c r="F535"/>
      <c r="G535"/>
    </row>
    <row r="536" spans="2:7" x14ac:dyDescent="0.2">
      <c r="B536"/>
      <c r="C536"/>
      <c r="D536"/>
      <c r="E536"/>
      <c r="F536"/>
      <c r="G536"/>
    </row>
    <row r="537" spans="2:7" x14ac:dyDescent="0.2">
      <c r="B537"/>
      <c r="C537"/>
      <c r="D537"/>
      <c r="E537"/>
      <c r="F537"/>
      <c r="G537"/>
    </row>
    <row r="538" spans="2:7" x14ac:dyDescent="0.2">
      <c r="B538"/>
      <c r="C538"/>
      <c r="D538"/>
      <c r="E538"/>
      <c r="F538"/>
      <c r="G538"/>
    </row>
    <row r="539" spans="2:7" x14ac:dyDescent="0.2">
      <c r="B539"/>
      <c r="C539"/>
      <c r="D539"/>
      <c r="E539"/>
      <c r="F539"/>
      <c r="G539"/>
    </row>
    <row r="540" spans="2:7" x14ac:dyDescent="0.2">
      <c r="B540"/>
      <c r="C540"/>
      <c r="D540"/>
      <c r="E540"/>
      <c r="F540"/>
      <c r="G540"/>
    </row>
    <row r="541" spans="2:7" x14ac:dyDescent="0.2">
      <c r="B541"/>
      <c r="C541"/>
      <c r="D541"/>
      <c r="E541"/>
      <c r="F541"/>
      <c r="G541"/>
    </row>
    <row r="542" spans="2:7" x14ac:dyDescent="0.2">
      <c r="B542"/>
      <c r="C542"/>
      <c r="D542"/>
      <c r="E542"/>
      <c r="F542"/>
      <c r="G542"/>
    </row>
    <row r="543" spans="2:7" ht="16" thickBot="1" x14ac:dyDescent="0.25">
      <c r="B543"/>
      <c r="C543"/>
      <c r="D543"/>
      <c r="E543"/>
      <c r="F543"/>
      <c r="G543"/>
    </row>
    <row r="544" spans="2:7" ht="17" thickTop="1" thickBot="1" x14ac:dyDescent="0.25">
      <c r="B544"/>
      <c r="C544"/>
      <c r="D544"/>
      <c r="E544"/>
      <c r="F544"/>
      <c r="G544"/>
    </row>
    <row r="545" spans="2:7" ht="16" thickTop="1" x14ac:dyDescent="0.2">
      <c r="B545"/>
      <c r="C545"/>
      <c r="D545"/>
      <c r="E545"/>
      <c r="F545"/>
      <c r="G545"/>
    </row>
    <row r="546" spans="2:7" x14ac:dyDescent="0.2">
      <c r="B546"/>
      <c r="C546"/>
      <c r="D546"/>
      <c r="E546"/>
      <c r="F546"/>
      <c r="G546"/>
    </row>
    <row r="547" spans="2:7" x14ac:dyDescent="0.2">
      <c r="B547"/>
      <c r="C547"/>
      <c r="D547"/>
      <c r="E547"/>
      <c r="F547"/>
      <c r="G547"/>
    </row>
    <row r="548" spans="2:7" x14ac:dyDescent="0.2">
      <c r="B548"/>
      <c r="C548"/>
      <c r="D548"/>
      <c r="E548"/>
      <c r="F548"/>
      <c r="G548"/>
    </row>
    <row r="549" spans="2:7" x14ac:dyDescent="0.2">
      <c r="B549"/>
      <c r="C549"/>
      <c r="D549"/>
      <c r="E549"/>
      <c r="F549"/>
      <c r="G549"/>
    </row>
    <row r="550" spans="2:7" x14ac:dyDescent="0.2">
      <c r="B550"/>
      <c r="C550"/>
      <c r="D550"/>
      <c r="E550"/>
      <c r="F550"/>
      <c r="G550"/>
    </row>
    <row r="551" spans="2:7" x14ac:dyDescent="0.2">
      <c r="B551"/>
      <c r="C551"/>
      <c r="D551"/>
      <c r="E551"/>
      <c r="F551"/>
      <c r="G551"/>
    </row>
    <row r="552" spans="2:7" x14ac:dyDescent="0.2">
      <c r="B552"/>
      <c r="C552"/>
      <c r="D552"/>
      <c r="E552"/>
      <c r="F552"/>
      <c r="G552"/>
    </row>
    <row r="553" spans="2:7" x14ac:dyDescent="0.2">
      <c r="B553"/>
      <c r="C553"/>
      <c r="D553"/>
      <c r="E553"/>
      <c r="F553"/>
      <c r="G553"/>
    </row>
    <row r="554" spans="2:7" x14ac:dyDescent="0.2">
      <c r="B554"/>
      <c r="C554"/>
      <c r="D554"/>
      <c r="E554"/>
      <c r="F554"/>
      <c r="G554"/>
    </row>
    <row r="555" spans="2:7" ht="16" thickBot="1" x14ac:dyDescent="0.25">
      <c r="B555"/>
      <c r="C555"/>
      <c r="D555"/>
      <c r="E555"/>
      <c r="F555"/>
      <c r="G555"/>
    </row>
    <row r="556" spans="2:7" ht="16" thickBot="1" x14ac:dyDescent="0.25">
      <c r="B556"/>
      <c r="C556"/>
      <c r="D556"/>
      <c r="E556"/>
      <c r="F556"/>
      <c r="G556"/>
    </row>
    <row r="557" spans="2:7" x14ac:dyDescent="0.2">
      <c r="B557"/>
      <c r="C557"/>
      <c r="D557"/>
      <c r="E557"/>
      <c r="F557"/>
      <c r="G557"/>
    </row>
    <row r="558" spans="2:7" x14ac:dyDescent="0.2">
      <c r="B558"/>
      <c r="C558"/>
      <c r="D558"/>
      <c r="E558"/>
      <c r="F558"/>
      <c r="G558"/>
    </row>
    <row r="559" spans="2:7" x14ac:dyDescent="0.2">
      <c r="B559"/>
      <c r="C559"/>
      <c r="D559"/>
      <c r="E559"/>
      <c r="F559"/>
      <c r="G559"/>
    </row>
    <row r="560" spans="2:7" x14ac:dyDescent="0.2">
      <c r="B560"/>
      <c r="C560"/>
      <c r="D560"/>
      <c r="E560"/>
      <c r="F560"/>
      <c r="G560"/>
    </row>
    <row r="561" spans="2:7" x14ac:dyDescent="0.2">
      <c r="B561"/>
      <c r="C561"/>
      <c r="D561"/>
      <c r="E561"/>
      <c r="F561"/>
      <c r="G561"/>
    </row>
    <row r="562" spans="2:7" x14ac:dyDescent="0.2">
      <c r="B562"/>
      <c r="C562"/>
      <c r="D562"/>
      <c r="E562"/>
      <c r="F562"/>
      <c r="G562"/>
    </row>
    <row r="563" spans="2:7" ht="16" thickBot="1" x14ac:dyDescent="0.25">
      <c r="B563"/>
      <c r="C563"/>
      <c r="D563"/>
      <c r="E563"/>
      <c r="F563"/>
      <c r="G563"/>
    </row>
    <row r="564" spans="2:7" ht="16" thickBot="1" x14ac:dyDescent="0.25">
      <c r="B564"/>
      <c r="C564"/>
      <c r="D564"/>
      <c r="E564"/>
      <c r="F564"/>
      <c r="G564"/>
    </row>
    <row r="565" spans="2:7" x14ac:dyDescent="0.2">
      <c r="B565"/>
      <c r="C565"/>
      <c r="D565"/>
      <c r="E565"/>
      <c r="F565"/>
      <c r="G565"/>
    </row>
    <row r="566" spans="2:7" x14ac:dyDescent="0.2">
      <c r="B566"/>
      <c r="C566"/>
      <c r="D566"/>
      <c r="E566"/>
      <c r="F566"/>
      <c r="G566"/>
    </row>
    <row r="567" spans="2:7" x14ac:dyDescent="0.2">
      <c r="B567"/>
      <c r="C567"/>
      <c r="D567"/>
      <c r="E567"/>
      <c r="F567"/>
      <c r="G567"/>
    </row>
    <row r="568" spans="2:7" x14ac:dyDescent="0.2">
      <c r="B568"/>
      <c r="C568"/>
      <c r="D568"/>
      <c r="E568"/>
      <c r="F568"/>
      <c r="G568"/>
    </row>
    <row r="569" spans="2:7" x14ac:dyDescent="0.2">
      <c r="B569"/>
      <c r="C569"/>
      <c r="D569"/>
      <c r="E569"/>
      <c r="F569"/>
      <c r="G569"/>
    </row>
    <row r="570" spans="2:7" x14ac:dyDescent="0.2">
      <c r="B570"/>
      <c r="C570"/>
      <c r="D570"/>
      <c r="E570"/>
      <c r="F570"/>
      <c r="G570"/>
    </row>
    <row r="571" spans="2:7" x14ac:dyDescent="0.2">
      <c r="B571"/>
      <c r="C571"/>
      <c r="D571"/>
      <c r="E571"/>
      <c r="F571"/>
      <c r="G571"/>
    </row>
    <row r="572" spans="2:7" x14ac:dyDescent="0.2">
      <c r="B572"/>
      <c r="C572"/>
      <c r="D572"/>
      <c r="E572"/>
      <c r="F572"/>
      <c r="G572"/>
    </row>
    <row r="573" spans="2:7" x14ac:dyDescent="0.2">
      <c r="B573"/>
      <c r="C573"/>
      <c r="D573"/>
      <c r="E573"/>
      <c r="F573"/>
      <c r="G573"/>
    </row>
    <row r="574" spans="2:7" x14ac:dyDescent="0.2">
      <c r="B574"/>
      <c r="C574"/>
      <c r="D574"/>
      <c r="E574"/>
      <c r="F574"/>
      <c r="G574"/>
    </row>
    <row r="575" spans="2:7" x14ac:dyDescent="0.2">
      <c r="B575"/>
      <c r="C575"/>
      <c r="D575"/>
      <c r="E575"/>
      <c r="F575"/>
      <c r="G575"/>
    </row>
    <row r="576" spans="2:7" ht="16" thickBot="1" x14ac:dyDescent="0.25">
      <c r="B576"/>
      <c r="C576"/>
      <c r="D576"/>
      <c r="E576"/>
      <c r="F576"/>
      <c r="G576"/>
    </row>
    <row r="577" spans="2:7" ht="16" thickBot="1" x14ac:dyDescent="0.25">
      <c r="B577"/>
      <c r="C577"/>
      <c r="D577"/>
      <c r="E577"/>
      <c r="F577"/>
      <c r="G577"/>
    </row>
    <row r="578" spans="2:7" x14ac:dyDescent="0.2">
      <c r="B578"/>
      <c r="C578"/>
      <c r="D578"/>
      <c r="E578"/>
      <c r="F578"/>
      <c r="G578"/>
    </row>
    <row r="579" spans="2:7" x14ac:dyDescent="0.2">
      <c r="B579"/>
      <c r="C579"/>
      <c r="D579"/>
      <c r="E579"/>
      <c r="F579"/>
      <c r="G579"/>
    </row>
    <row r="580" spans="2:7" x14ac:dyDescent="0.2">
      <c r="B580"/>
      <c r="C580"/>
      <c r="D580"/>
      <c r="E580"/>
      <c r="F580"/>
      <c r="G580"/>
    </row>
    <row r="581" spans="2:7" x14ac:dyDescent="0.2">
      <c r="B581"/>
      <c r="C581"/>
      <c r="D581"/>
      <c r="E581"/>
      <c r="F581"/>
      <c r="G581"/>
    </row>
    <row r="582" spans="2:7" x14ac:dyDescent="0.2">
      <c r="B582"/>
      <c r="C582"/>
      <c r="D582"/>
      <c r="E582"/>
      <c r="F582"/>
      <c r="G582"/>
    </row>
    <row r="583" spans="2:7" x14ac:dyDescent="0.2">
      <c r="B583"/>
      <c r="C583"/>
      <c r="D583"/>
      <c r="E583"/>
      <c r="F583"/>
      <c r="G583"/>
    </row>
    <row r="584" spans="2:7" x14ac:dyDescent="0.2">
      <c r="B584"/>
      <c r="C584"/>
      <c r="D584"/>
      <c r="E584"/>
      <c r="F584"/>
      <c r="G584"/>
    </row>
    <row r="585" spans="2:7" x14ac:dyDescent="0.2">
      <c r="B585"/>
      <c r="C585"/>
      <c r="D585"/>
      <c r="E585"/>
      <c r="F585"/>
      <c r="G585"/>
    </row>
    <row r="586" spans="2:7" x14ac:dyDescent="0.2">
      <c r="B586"/>
      <c r="C586"/>
      <c r="D586"/>
      <c r="E586"/>
      <c r="F586"/>
      <c r="G586"/>
    </row>
    <row r="587" spans="2:7" x14ac:dyDescent="0.2">
      <c r="B587"/>
      <c r="C587"/>
      <c r="D587"/>
      <c r="E587"/>
      <c r="F587"/>
      <c r="G587"/>
    </row>
    <row r="588" spans="2:7" x14ac:dyDescent="0.2">
      <c r="B588"/>
      <c r="C588"/>
      <c r="D588"/>
      <c r="E588"/>
      <c r="F588"/>
      <c r="G588"/>
    </row>
    <row r="589" spans="2:7" x14ac:dyDescent="0.2">
      <c r="B589"/>
      <c r="C589"/>
      <c r="D589"/>
      <c r="E589"/>
      <c r="F589"/>
      <c r="G589"/>
    </row>
    <row r="590" spans="2:7" x14ac:dyDescent="0.2">
      <c r="B590"/>
      <c r="C590"/>
      <c r="D590"/>
      <c r="E590"/>
      <c r="F590"/>
      <c r="G590"/>
    </row>
    <row r="591" spans="2:7" x14ac:dyDescent="0.2">
      <c r="B591"/>
      <c r="C591"/>
      <c r="D591"/>
      <c r="E591"/>
      <c r="F591"/>
      <c r="G591"/>
    </row>
    <row r="592" spans="2:7" ht="16" thickBot="1" x14ac:dyDescent="0.25">
      <c r="B592"/>
      <c r="C592"/>
      <c r="D592"/>
      <c r="E592"/>
      <c r="F592"/>
      <c r="G592"/>
    </row>
    <row r="593" spans="2:7" ht="16" thickBot="1" x14ac:dyDescent="0.25">
      <c r="B593"/>
      <c r="C593"/>
      <c r="D593"/>
      <c r="E593"/>
      <c r="F593"/>
      <c r="G593"/>
    </row>
    <row r="594" spans="2:7" ht="16" thickBot="1" x14ac:dyDescent="0.25">
      <c r="B594"/>
      <c r="C594"/>
      <c r="D594"/>
      <c r="E594"/>
      <c r="F594"/>
      <c r="G594"/>
    </row>
    <row r="595" spans="2:7" ht="16" thickBot="1" x14ac:dyDescent="0.25">
      <c r="B595"/>
      <c r="C595"/>
      <c r="D595"/>
      <c r="E595"/>
      <c r="F595"/>
      <c r="G595"/>
    </row>
    <row r="596" spans="2:7" ht="16" thickBot="1" x14ac:dyDescent="0.25">
      <c r="B596"/>
      <c r="C596"/>
      <c r="D596"/>
      <c r="E596"/>
      <c r="F596"/>
      <c r="G596"/>
    </row>
    <row r="597" spans="2:7" ht="17" thickTop="1" thickBot="1" x14ac:dyDescent="0.25">
      <c r="B597"/>
      <c r="C597"/>
      <c r="D597"/>
      <c r="E597"/>
      <c r="F597"/>
      <c r="G597"/>
    </row>
    <row r="598" spans="2:7" ht="16" thickBot="1" x14ac:dyDescent="0.25">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L598"/>
  <sheetViews>
    <sheetView workbookViewId="0">
      <selection activeCell="L11" sqref="L11"/>
    </sheetView>
  </sheetViews>
  <sheetFormatPr baseColWidth="10" defaultColWidth="8.83203125" defaultRowHeight="15" x14ac:dyDescent="0.2"/>
  <cols>
    <col min="1" max="1" width="4.6640625" customWidth="1"/>
    <col min="2" max="2" width="15.6640625" bestFit="1" customWidth="1"/>
    <col min="3" max="3" width="9.83203125" customWidth="1"/>
    <col min="4" max="4" width="10.5" customWidth="1"/>
    <col min="5" max="5" width="12.5" customWidth="1"/>
    <col min="6" max="6" width="7.33203125" bestFit="1" customWidth="1"/>
    <col min="7" max="7" width="9.1640625" bestFit="1" customWidth="1"/>
    <col min="8" max="9" width="8.6640625" customWidth="1"/>
  </cols>
  <sheetData>
    <row r="1" spans="1:9" ht="17" thickBot="1" x14ac:dyDescent="0.25">
      <c r="A1" s="31"/>
      <c r="B1" s="32"/>
      <c r="C1" s="32" t="s">
        <v>242</v>
      </c>
      <c r="D1" s="32"/>
      <c r="E1" s="156"/>
      <c r="F1" s="156"/>
      <c r="G1" s="32"/>
    </row>
    <row r="2" spans="1:9" ht="75.75" customHeight="1" thickBot="1" x14ac:dyDescent="0.25">
      <c r="A2" s="33" t="s">
        <v>427</v>
      </c>
      <c r="B2" s="51" t="s">
        <v>233</v>
      </c>
      <c r="C2" s="101" t="s">
        <v>452</v>
      </c>
      <c r="D2" s="102" t="s">
        <v>473</v>
      </c>
      <c r="E2" s="30" t="s">
        <v>501</v>
      </c>
      <c r="F2" s="30" t="s">
        <v>483</v>
      </c>
      <c r="G2" s="52" t="s">
        <v>454</v>
      </c>
      <c r="H2" s="124" t="s">
        <v>455</v>
      </c>
      <c r="I2" s="123" t="s">
        <v>461</v>
      </c>
    </row>
    <row r="3" spans="1:9" ht="16" x14ac:dyDescent="0.2">
      <c r="A3" s="46">
        <v>1</v>
      </c>
      <c r="B3" s="58" t="s">
        <v>386</v>
      </c>
      <c r="C3" s="47">
        <v>2625846</v>
      </c>
      <c r="D3" s="117">
        <v>2169332</v>
      </c>
      <c r="E3" s="34">
        <v>791417</v>
      </c>
      <c r="F3" s="34">
        <v>6312</v>
      </c>
      <c r="G3" s="35">
        <v>436893</v>
      </c>
      <c r="H3" s="122">
        <f>IF(C3&lt;&gt;0,G3/(D3+F3+G3),"")</f>
        <v>0.16722940191851829</v>
      </c>
      <c r="I3" s="120">
        <f t="shared" ref="I3:I27" si="0">IF(D3&lt;&gt;0,E3/D3,"")</f>
        <v>0.3648205991521814</v>
      </c>
    </row>
    <row r="4" spans="1:9" ht="16" x14ac:dyDescent="0.2">
      <c r="A4" s="46">
        <v>2</v>
      </c>
      <c r="B4" s="59" t="s">
        <v>391</v>
      </c>
      <c r="C4" s="48">
        <v>1459560</v>
      </c>
      <c r="D4" s="118">
        <v>1233561</v>
      </c>
      <c r="E4" s="30">
        <v>1115424</v>
      </c>
      <c r="F4" s="30">
        <v>12517</v>
      </c>
      <c r="G4" s="36">
        <v>208155</v>
      </c>
      <c r="H4" s="122">
        <f t="shared" ref="H4:H26" si="1">IF(C4&lt;&gt;0,G4/(D4+F4+G4),"")</f>
        <v>0.14313731018344378</v>
      </c>
      <c r="I4" s="120">
        <f t="shared" si="0"/>
        <v>0.90423092169742725</v>
      </c>
    </row>
    <row r="5" spans="1:9" ht="16" x14ac:dyDescent="0.2">
      <c r="A5" s="46">
        <v>3</v>
      </c>
      <c r="B5" s="59" t="s">
        <v>385</v>
      </c>
      <c r="C5" s="48">
        <v>1413222</v>
      </c>
      <c r="D5" s="118">
        <v>1093803</v>
      </c>
      <c r="E5" s="30">
        <v>297215</v>
      </c>
      <c r="F5" s="30">
        <v>14139</v>
      </c>
      <c r="G5" s="36">
        <v>251470</v>
      </c>
      <c r="H5" s="122">
        <f t="shared" si="1"/>
        <v>0.18498439030992811</v>
      </c>
      <c r="I5" s="120">
        <f t="shared" si="0"/>
        <v>0.27172626149315737</v>
      </c>
    </row>
    <row r="6" spans="1:9" ht="16" x14ac:dyDescent="0.2">
      <c r="A6" s="46">
        <v>4</v>
      </c>
      <c r="B6" s="59" t="s">
        <v>402</v>
      </c>
      <c r="C6" s="48">
        <v>1108035</v>
      </c>
      <c r="D6" s="118">
        <v>970073</v>
      </c>
      <c r="E6" s="30">
        <v>680794</v>
      </c>
      <c r="F6" s="30">
        <v>4467</v>
      </c>
      <c r="G6" s="36">
        <v>133495</v>
      </c>
      <c r="H6" s="122">
        <f t="shared" si="1"/>
        <v>0.1204790462395141</v>
      </c>
      <c r="I6" s="120">
        <f t="shared" si="0"/>
        <v>0.70179666891048409</v>
      </c>
    </row>
    <row r="7" spans="1:9" ht="16" x14ac:dyDescent="0.2">
      <c r="A7" s="46">
        <v>5</v>
      </c>
      <c r="B7" s="59" t="s">
        <v>388</v>
      </c>
      <c r="C7" s="48">
        <v>669291</v>
      </c>
      <c r="D7" s="118">
        <v>542255</v>
      </c>
      <c r="E7" s="30">
        <v>326018</v>
      </c>
      <c r="F7" s="30">
        <v>2146</v>
      </c>
      <c r="G7" s="36">
        <v>114269</v>
      </c>
      <c r="H7" s="122">
        <f t="shared" si="1"/>
        <v>0.17348444592891737</v>
      </c>
      <c r="I7" s="120">
        <f t="shared" si="0"/>
        <v>0.6012263602917447</v>
      </c>
    </row>
    <row r="8" spans="1:9" ht="16" x14ac:dyDescent="0.2">
      <c r="A8" s="46">
        <v>6</v>
      </c>
      <c r="B8" s="59" t="s">
        <v>415</v>
      </c>
      <c r="C8" s="48">
        <v>627008</v>
      </c>
      <c r="D8" s="118">
        <v>521825</v>
      </c>
      <c r="E8" s="30">
        <v>344668</v>
      </c>
      <c r="F8" s="30">
        <v>8610</v>
      </c>
      <c r="G8" s="36">
        <v>91379</v>
      </c>
      <c r="H8" s="122">
        <f t="shared" si="1"/>
        <v>0.14695552046110252</v>
      </c>
      <c r="I8" s="120">
        <f t="shared" si="0"/>
        <v>0.6605049585589039</v>
      </c>
    </row>
    <row r="9" spans="1:9" ht="16" x14ac:dyDescent="0.2">
      <c r="A9" s="46">
        <v>7</v>
      </c>
      <c r="B9" s="59" t="s">
        <v>393</v>
      </c>
      <c r="C9" s="48">
        <v>603261</v>
      </c>
      <c r="D9" s="118">
        <v>506499</v>
      </c>
      <c r="E9" s="30">
        <v>349862</v>
      </c>
      <c r="F9" s="30">
        <v>32365</v>
      </c>
      <c r="G9" s="36">
        <v>64397</v>
      </c>
      <c r="H9" s="122">
        <f t="shared" si="1"/>
        <v>0.10674815709949756</v>
      </c>
      <c r="I9" s="120">
        <f t="shared" si="0"/>
        <v>0.69074568755318366</v>
      </c>
    </row>
    <row r="10" spans="1:9" ht="16" x14ac:dyDescent="0.2">
      <c r="A10" s="46">
        <v>8</v>
      </c>
      <c r="B10" s="59" t="s">
        <v>412</v>
      </c>
      <c r="C10" s="48">
        <v>229613</v>
      </c>
      <c r="D10" s="118">
        <v>194273</v>
      </c>
      <c r="E10" s="30">
        <v>147021</v>
      </c>
      <c r="F10" s="30">
        <v>2418</v>
      </c>
      <c r="G10" s="36">
        <v>32922</v>
      </c>
      <c r="H10" s="122">
        <f t="shared" si="1"/>
        <v>0.14338038351487067</v>
      </c>
      <c r="I10" s="120">
        <f t="shared" si="0"/>
        <v>0.75677525955742697</v>
      </c>
    </row>
    <row r="11" spans="1:9" ht="16" x14ac:dyDescent="0.2">
      <c r="A11" s="46">
        <v>9</v>
      </c>
      <c r="B11" s="59" t="s">
        <v>390</v>
      </c>
      <c r="C11" s="48">
        <v>215799</v>
      </c>
      <c r="D11" s="118">
        <v>183158</v>
      </c>
      <c r="E11" s="30">
        <v>79105</v>
      </c>
      <c r="F11" s="30">
        <v>198</v>
      </c>
      <c r="G11" s="36">
        <v>32641</v>
      </c>
      <c r="H11" s="122">
        <f t="shared" si="1"/>
        <v>0.15111783959962408</v>
      </c>
      <c r="I11" s="120">
        <f t="shared" si="0"/>
        <v>0.4318948667270881</v>
      </c>
    </row>
    <row r="12" spans="1:9" ht="16" x14ac:dyDescent="0.2">
      <c r="A12" s="46">
        <v>10</v>
      </c>
      <c r="B12" s="59" t="s">
        <v>392</v>
      </c>
      <c r="C12" s="48">
        <v>207654</v>
      </c>
      <c r="D12" s="118">
        <v>173927</v>
      </c>
      <c r="E12" s="30">
        <v>92414</v>
      </c>
      <c r="F12" s="30">
        <v>613</v>
      </c>
      <c r="G12" s="36">
        <v>33220</v>
      </c>
      <c r="H12" s="122">
        <f t="shared" si="1"/>
        <v>0.15989603388525223</v>
      </c>
      <c r="I12" s="120">
        <f t="shared" si="0"/>
        <v>0.53133786013672402</v>
      </c>
    </row>
    <row r="13" spans="1:9" ht="16" x14ac:dyDescent="0.2">
      <c r="A13" s="46">
        <v>11</v>
      </c>
      <c r="B13" s="59" t="s">
        <v>389</v>
      </c>
      <c r="C13" s="48">
        <v>225951</v>
      </c>
      <c r="D13" s="118">
        <v>166053</v>
      </c>
      <c r="E13" s="30">
        <v>94854</v>
      </c>
      <c r="F13" s="30">
        <v>401</v>
      </c>
      <c r="G13" s="36">
        <v>60148</v>
      </c>
      <c r="H13" s="122">
        <f t="shared" si="1"/>
        <v>0.26543455044527409</v>
      </c>
      <c r="I13" s="120">
        <f t="shared" si="0"/>
        <v>0.57122725876677927</v>
      </c>
    </row>
    <row r="14" spans="1:9" ht="16" x14ac:dyDescent="0.2">
      <c r="A14" s="46">
        <v>12</v>
      </c>
      <c r="B14" s="59" t="s">
        <v>426</v>
      </c>
      <c r="C14" s="48">
        <v>169151</v>
      </c>
      <c r="D14" s="118">
        <v>123611</v>
      </c>
      <c r="E14" s="30">
        <v>31732</v>
      </c>
      <c r="F14" s="30">
        <v>5069</v>
      </c>
      <c r="G14" s="36">
        <v>38680</v>
      </c>
      <c r="H14" s="122">
        <f t="shared" si="1"/>
        <v>0.23111854684512428</v>
      </c>
      <c r="I14" s="120">
        <f t="shared" si="0"/>
        <v>0.2567085453559958</v>
      </c>
    </row>
    <row r="15" spans="1:9" ht="16" x14ac:dyDescent="0.2">
      <c r="A15" s="46">
        <v>13</v>
      </c>
      <c r="B15" s="59" t="s">
        <v>413</v>
      </c>
      <c r="C15" s="48">
        <v>138840</v>
      </c>
      <c r="D15" s="118">
        <v>114058</v>
      </c>
      <c r="E15" s="30">
        <v>39359</v>
      </c>
      <c r="F15" s="30">
        <v>552</v>
      </c>
      <c r="G15" s="36">
        <v>24218</v>
      </c>
      <c r="H15" s="122">
        <f t="shared" si="1"/>
        <v>0.17444607716022703</v>
      </c>
      <c r="I15" s="120">
        <f t="shared" si="0"/>
        <v>0.34507881954794928</v>
      </c>
    </row>
    <row r="16" spans="1:9" ht="16" x14ac:dyDescent="0.2">
      <c r="A16" s="46">
        <v>14</v>
      </c>
      <c r="B16" s="59" t="s">
        <v>422</v>
      </c>
      <c r="C16" s="48">
        <v>124057</v>
      </c>
      <c r="D16" s="118">
        <v>105219</v>
      </c>
      <c r="E16" s="30">
        <v>56103</v>
      </c>
      <c r="F16" s="30">
        <v>1298</v>
      </c>
      <c r="G16" s="36">
        <v>18564</v>
      </c>
      <c r="H16" s="122">
        <f t="shared" si="1"/>
        <v>0.14841582654439922</v>
      </c>
      <c r="I16" s="120">
        <f t="shared" si="0"/>
        <v>0.53320217831380268</v>
      </c>
    </row>
    <row r="17" spans="1:12" ht="16" x14ac:dyDescent="0.2">
      <c r="A17" s="46">
        <v>15</v>
      </c>
      <c r="B17" s="59" t="s">
        <v>421</v>
      </c>
      <c r="C17" s="48">
        <v>108536</v>
      </c>
      <c r="D17" s="118">
        <v>91079</v>
      </c>
      <c r="E17" s="30">
        <v>20594</v>
      </c>
      <c r="F17" s="30">
        <v>1282</v>
      </c>
      <c r="G17" s="36">
        <v>17457</v>
      </c>
      <c r="H17" s="122">
        <f t="shared" si="1"/>
        <v>0.15896301152816478</v>
      </c>
      <c r="I17" s="120">
        <f t="shared" si="0"/>
        <v>0.22611139779751643</v>
      </c>
    </row>
    <row r="18" spans="1:12" ht="16" x14ac:dyDescent="0.2">
      <c r="A18" s="46">
        <v>16</v>
      </c>
      <c r="B18" s="59" t="s">
        <v>414</v>
      </c>
      <c r="C18" s="48">
        <v>107872</v>
      </c>
      <c r="D18" s="118">
        <v>79786</v>
      </c>
      <c r="E18" s="30">
        <v>36576</v>
      </c>
      <c r="F18" s="30">
        <v>99</v>
      </c>
      <c r="G18" s="36">
        <v>21509</v>
      </c>
      <c r="H18" s="122">
        <f t="shared" si="1"/>
        <v>0.21213286782255361</v>
      </c>
      <c r="I18" s="120">
        <f t="shared" si="0"/>
        <v>0.45842629032662374</v>
      </c>
    </row>
    <row r="19" spans="1:12" ht="16" x14ac:dyDescent="0.2">
      <c r="A19" s="46">
        <v>17</v>
      </c>
      <c r="B19" s="59" t="s">
        <v>384</v>
      </c>
      <c r="C19" s="48">
        <v>92078</v>
      </c>
      <c r="D19" s="118">
        <v>68939</v>
      </c>
      <c r="E19" s="30">
        <v>14702</v>
      </c>
      <c r="F19" s="30">
        <v>4034</v>
      </c>
      <c r="G19" s="36">
        <v>16602</v>
      </c>
      <c r="H19" s="122">
        <f t="shared" si="1"/>
        <v>0.18534189226904829</v>
      </c>
      <c r="I19" s="120">
        <f t="shared" si="0"/>
        <v>0.21326099885405939</v>
      </c>
    </row>
    <row r="20" spans="1:12" ht="16" x14ac:dyDescent="0.2">
      <c r="A20" s="46">
        <v>18</v>
      </c>
      <c r="B20" s="59" t="s">
        <v>440</v>
      </c>
      <c r="C20" s="48">
        <v>38511</v>
      </c>
      <c r="D20" s="118">
        <v>29785</v>
      </c>
      <c r="E20" s="30">
        <v>18454</v>
      </c>
      <c r="F20" s="30">
        <v>376</v>
      </c>
      <c r="G20" s="36">
        <v>7561</v>
      </c>
      <c r="H20" s="122">
        <f t="shared" si="1"/>
        <v>0.20044006150257143</v>
      </c>
      <c r="I20" s="120">
        <f t="shared" si="0"/>
        <v>0.6195736108779587</v>
      </c>
    </row>
    <row r="21" spans="1:12" ht="16" x14ac:dyDescent="0.2">
      <c r="A21" s="46">
        <v>19</v>
      </c>
      <c r="B21" s="59" t="s">
        <v>387</v>
      </c>
      <c r="C21" s="48">
        <v>30668</v>
      </c>
      <c r="D21" s="118">
        <v>26156</v>
      </c>
      <c r="E21" s="30">
        <v>15227</v>
      </c>
      <c r="F21" s="30">
        <v>396</v>
      </c>
      <c r="G21" s="36">
        <v>3911</v>
      </c>
      <c r="H21" s="122">
        <f t="shared" si="1"/>
        <v>0.12838525424285199</v>
      </c>
      <c r="I21" s="120">
        <f t="shared" si="0"/>
        <v>0.58216088086863438</v>
      </c>
    </row>
    <row r="22" spans="1:12" ht="16" x14ac:dyDescent="0.2">
      <c r="A22" s="46">
        <v>20</v>
      </c>
      <c r="B22" s="59" t="s">
        <v>383</v>
      </c>
      <c r="C22" s="48">
        <v>22541</v>
      </c>
      <c r="D22" s="118">
        <v>21247</v>
      </c>
      <c r="E22" s="30">
        <v>8549</v>
      </c>
      <c r="F22" s="30">
        <v>6</v>
      </c>
      <c r="G22" s="36">
        <v>474</v>
      </c>
      <c r="H22" s="122">
        <f t="shared" si="1"/>
        <v>2.1816173424771022E-2</v>
      </c>
      <c r="I22" s="120">
        <f t="shared" si="0"/>
        <v>0.4023626864969172</v>
      </c>
    </row>
    <row r="23" spans="1:12" ht="16" x14ac:dyDescent="0.2">
      <c r="A23" s="46">
        <v>21</v>
      </c>
      <c r="B23" s="59" t="s">
        <v>420</v>
      </c>
      <c r="C23" s="48">
        <v>33306</v>
      </c>
      <c r="D23" s="118">
        <v>20270</v>
      </c>
      <c r="E23" s="30">
        <v>8223</v>
      </c>
      <c r="F23" s="30">
        <v>41</v>
      </c>
      <c r="G23" s="36">
        <v>12261</v>
      </c>
      <c r="H23" s="122">
        <f t="shared" si="1"/>
        <v>0.37642760653321872</v>
      </c>
      <c r="I23" s="120">
        <f t="shared" si="0"/>
        <v>0.4056734089787864</v>
      </c>
    </row>
    <row r="24" spans="1:12" ht="16" x14ac:dyDescent="0.2">
      <c r="A24" s="46">
        <v>22</v>
      </c>
      <c r="B24" s="59" t="s">
        <v>418</v>
      </c>
      <c r="C24" s="48">
        <v>18897</v>
      </c>
      <c r="D24" s="118">
        <v>16394</v>
      </c>
      <c r="E24" s="30">
        <v>9124</v>
      </c>
      <c r="F24" s="30">
        <v>295</v>
      </c>
      <c r="G24" s="36">
        <v>2208</v>
      </c>
      <c r="H24" s="122">
        <f t="shared" si="1"/>
        <v>0.11684394348309256</v>
      </c>
      <c r="I24" s="120">
        <f t="shared" si="0"/>
        <v>0.55654507746736614</v>
      </c>
    </row>
    <row r="25" spans="1:12" ht="16" x14ac:dyDescent="0.2">
      <c r="A25" s="46">
        <v>23</v>
      </c>
      <c r="B25" s="59" t="s">
        <v>398</v>
      </c>
      <c r="C25" s="48">
        <v>19990</v>
      </c>
      <c r="D25" s="118">
        <v>12612</v>
      </c>
      <c r="E25" s="30">
        <v>7529</v>
      </c>
      <c r="F25" s="30">
        <v>4112</v>
      </c>
      <c r="G25" s="36">
        <v>3097</v>
      </c>
      <c r="H25" s="122">
        <f t="shared" si="1"/>
        <v>0.15624842338933453</v>
      </c>
      <c r="I25" s="120">
        <f t="shared" si="0"/>
        <v>0.59697113859816053</v>
      </c>
    </row>
    <row r="26" spans="1:12" ht="16" x14ac:dyDescent="0.2">
      <c r="A26" s="46">
        <v>24</v>
      </c>
      <c r="B26" s="59" t="s">
        <v>425</v>
      </c>
      <c r="C26" s="48">
        <v>13468</v>
      </c>
      <c r="D26" s="118">
        <v>11605</v>
      </c>
      <c r="E26" s="30">
        <v>5943</v>
      </c>
      <c r="F26" s="30">
        <v>203</v>
      </c>
      <c r="G26" s="36">
        <v>1752</v>
      </c>
      <c r="H26" s="122">
        <f t="shared" si="1"/>
        <v>0.12920353982300886</v>
      </c>
      <c r="I26" s="120">
        <f t="shared" si="0"/>
        <v>0.51210685049547611</v>
      </c>
    </row>
    <row r="27" spans="1:12" ht="16" x14ac:dyDescent="0.2">
      <c r="A27" s="46">
        <v>25</v>
      </c>
      <c r="B27" s="59" t="s">
        <v>417</v>
      </c>
      <c r="C27" s="48">
        <v>11227</v>
      </c>
      <c r="D27" s="118">
        <v>9151</v>
      </c>
      <c r="E27" s="30">
        <v>5362</v>
      </c>
      <c r="F27" s="30">
        <v>140</v>
      </c>
      <c r="G27" s="36">
        <v>1354</v>
      </c>
      <c r="H27" s="140">
        <f>IF(C27&lt;&gt;0,G27/(D27+F27+G27),"")</f>
        <v>0.12719586660403945</v>
      </c>
      <c r="I27" s="120">
        <f t="shared" si="0"/>
        <v>0.5859468910501584</v>
      </c>
    </row>
    <row r="28" spans="1:12" ht="17" thickBot="1" x14ac:dyDescent="0.25">
      <c r="A28" s="46">
        <v>26</v>
      </c>
      <c r="B28" s="240" t="s">
        <v>428</v>
      </c>
      <c r="C28" s="240">
        <v>13190</v>
      </c>
      <c r="D28" s="243">
        <v>8105</v>
      </c>
      <c r="E28" s="239">
        <v>4865</v>
      </c>
      <c r="F28" s="239">
        <v>696</v>
      </c>
      <c r="G28" s="241">
        <v>4347</v>
      </c>
      <c r="H28" s="140">
        <f t="shared" ref="H28:H29" si="2">IF(C28&lt;&gt;0,G28/(D28+F28+G28),"")</f>
        <v>0.33062062671128689</v>
      </c>
      <c r="I28" s="121">
        <f t="shared" ref="I28:I29" si="3">IF(D28&lt;&gt;0,E28/D28,"")</f>
        <v>0.60024676125848242</v>
      </c>
    </row>
    <row r="29" spans="1:12" ht="18" thickTop="1" thickBot="1" x14ac:dyDescent="0.25">
      <c r="B29" s="52" t="s">
        <v>241</v>
      </c>
      <c r="C29" s="49">
        <v>10327572</v>
      </c>
      <c r="D29" s="119">
        <v>8492776</v>
      </c>
      <c r="E29" s="37">
        <v>4601134</v>
      </c>
      <c r="F29" s="37">
        <v>102785</v>
      </c>
      <c r="G29" s="38">
        <v>1632984</v>
      </c>
      <c r="H29" s="253">
        <f t="shared" si="2"/>
        <v>0.1596496862456977</v>
      </c>
      <c r="I29" s="254">
        <f t="shared" si="3"/>
        <v>0.54177032339013764</v>
      </c>
      <c r="L29" s="248"/>
    </row>
    <row r="30" spans="1:12" x14ac:dyDescent="0.2">
      <c r="B30" s="59"/>
    </row>
    <row r="31" spans="1:12" x14ac:dyDescent="0.2">
      <c r="B31" s="59"/>
    </row>
    <row r="32" spans="1:12" x14ac:dyDescent="0.2">
      <c r="B32" s="59"/>
    </row>
    <row r="33" spans="2:2" x14ac:dyDescent="0.2">
      <c r="B33" s="59"/>
    </row>
    <row r="34" spans="2:2" x14ac:dyDescent="0.2">
      <c r="B34" s="59"/>
    </row>
    <row r="35" spans="2:2" x14ac:dyDescent="0.2">
      <c r="B35" s="59"/>
    </row>
    <row r="36" spans="2:2" x14ac:dyDescent="0.2">
      <c r="B36" s="59"/>
    </row>
    <row r="37" spans="2:2" x14ac:dyDescent="0.2">
      <c r="B37" s="59"/>
    </row>
    <row r="38" spans="2:2" x14ac:dyDescent="0.2">
      <c r="B38" s="59"/>
    </row>
    <row r="39" spans="2:2" x14ac:dyDescent="0.2">
      <c r="B39" s="59"/>
    </row>
    <row r="40" spans="2:2" x14ac:dyDescent="0.2">
      <c r="B40" s="59"/>
    </row>
    <row r="41" spans="2:2" x14ac:dyDescent="0.2">
      <c r="B41" s="59"/>
    </row>
    <row r="42" spans="2:2" x14ac:dyDescent="0.2">
      <c r="B42" s="59"/>
    </row>
    <row r="43" spans="2:2" x14ac:dyDescent="0.2">
      <c r="B43" s="59"/>
    </row>
    <row r="44" spans="2:2" x14ac:dyDescent="0.2">
      <c r="B44" s="59"/>
    </row>
    <row r="45" spans="2:2" x14ac:dyDescent="0.2">
      <c r="B45" s="59"/>
    </row>
    <row r="46" spans="2:2" x14ac:dyDescent="0.2">
      <c r="B46" s="59"/>
    </row>
    <row r="47" spans="2:2" x14ac:dyDescent="0.2">
      <c r="B47" s="59"/>
    </row>
    <row r="48" spans="2:2" x14ac:dyDescent="0.2">
      <c r="B48" s="59"/>
    </row>
    <row r="49" spans="2:2" x14ac:dyDescent="0.2">
      <c r="B49" s="59"/>
    </row>
    <row r="50" spans="2:2" x14ac:dyDescent="0.2">
      <c r="B50" s="59"/>
    </row>
    <row r="51" spans="2:2" ht="16" thickBot="1" x14ac:dyDescent="0.25">
      <c r="B51" s="217"/>
    </row>
    <row r="52" spans="2:2" ht="17" thickTop="1" thickBot="1" x14ac:dyDescent="0.25">
      <c r="B52" s="242"/>
    </row>
    <row r="102" ht="16" thickBot="1" x14ac:dyDescent="0.25"/>
    <row r="103" ht="16" thickBot="1" x14ac:dyDescent="0.25"/>
    <row r="163" ht="16" thickBot="1" x14ac:dyDescent="0.25"/>
    <row r="164" ht="16" thickBot="1" x14ac:dyDescent="0.25"/>
    <row r="211" ht="16" thickBot="1" x14ac:dyDescent="0.25"/>
    <row r="212" ht="16" thickBot="1" x14ac:dyDescent="0.25"/>
    <row r="236" ht="16" thickBot="1" x14ac:dyDescent="0.25"/>
    <row r="237" ht="16" thickBot="1" x14ac:dyDescent="0.25"/>
    <row r="262" ht="16" thickBot="1" x14ac:dyDescent="0.25"/>
    <row r="263" ht="16" thickBot="1" x14ac:dyDescent="0.25"/>
    <row r="284" ht="16" thickBot="1" x14ac:dyDescent="0.25"/>
    <row r="285" ht="16" thickBot="1" x14ac:dyDescent="0.25"/>
    <row r="321" ht="16" thickBot="1" x14ac:dyDescent="0.25"/>
    <row r="322" ht="16" thickBot="1" x14ac:dyDescent="0.25"/>
    <row r="358" ht="16" thickBot="1" x14ac:dyDescent="0.25"/>
    <row r="359" ht="16" thickBot="1" x14ac:dyDescent="0.25"/>
    <row r="367" ht="16" thickBot="1" x14ac:dyDescent="0.25"/>
    <row r="368" ht="16" thickBot="1" x14ac:dyDescent="0.25"/>
    <row r="396" ht="16" thickBot="1" x14ac:dyDescent="0.25"/>
    <row r="397" ht="16" thickBot="1" x14ac:dyDescent="0.25"/>
    <row r="415" ht="16" thickBot="1" x14ac:dyDescent="0.25"/>
    <row r="416" ht="16" thickBot="1" x14ac:dyDescent="0.25"/>
    <row r="441" ht="16" thickBot="1" x14ac:dyDescent="0.25"/>
    <row r="442" ht="16" thickBot="1" x14ac:dyDescent="0.25"/>
    <row r="460" ht="16" thickBot="1" x14ac:dyDescent="0.25"/>
    <row r="461" ht="16" thickBot="1" x14ac:dyDescent="0.25"/>
    <row r="481" ht="16" thickBot="1" x14ac:dyDescent="0.25"/>
    <row r="482" ht="16" thickBot="1" x14ac:dyDescent="0.25"/>
    <row r="502" ht="16" thickBot="1" x14ac:dyDescent="0.25"/>
    <row r="503" ht="16" thickBot="1" x14ac:dyDescent="0.25"/>
    <row r="522" ht="16" thickBot="1" x14ac:dyDescent="0.25"/>
    <row r="523" ht="16" thickBot="1" x14ac:dyDescent="0.25"/>
    <row r="532" ht="16" thickBot="1" x14ac:dyDescent="0.25"/>
    <row r="533" ht="16" thickBot="1" x14ac:dyDescent="0.25"/>
    <row r="543" ht="16" thickBot="1" x14ac:dyDescent="0.25"/>
    <row r="544" ht="16" thickBot="1" x14ac:dyDescent="0.25"/>
    <row r="545" ht="16" thickTop="1" x14ac:dyDescent="0.2"/>
    <row r="555" ht="16" thickBot="1" x14ac:dyDescent="0.25"/>
    <row r="556" ht="16" thickBot="1" x14ac:dyDescent="0.25"/>
    <row r="563" ht="16" thickBot="1" x14ac:dyDescent="0.25"/>
    <row r="564" ht="16" thickBot="1" x14ac:dyDescent="0.25"/>
    <row r="576" ht="16" thickBot="1" x14ac:dyDescent="0.25"/>
    <row r="577" ht="16" thickBot="1" x14ac:dyDescent="0.25"/>
    <row r="592" ht="16" thickBot="1" x14ac:dyDescent="0.25"/>
    <row r="593" ht="16" thickBot="1" x14ac:dyDescent="0.25"/>
    <row r="594" ht="16" thickBot="1" x14ac:dyDescent="0.25"/>
    <row r="595" ht="16" thickBot="1" x14ac:dyDescent="0.25"/>
    <row r="596" ht="16" thickBot="1" x14ac:dyDescent="0.25"/>
    <row r="597" ht="16" thickBot="1" x14ac:dyDescent="0.25"/>
    <row r="598" ht="16" thickBot="1" x14ac:dyDescent="0.25"/>
  </sheetData>
  <pageMargins left="0.7" right="0.7" top="0.75" bottom="0.75" header="0.3" footer="0.3"/>
  <pageSetup paperSize="9"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G30"/>
  <sheetViews>
    <sheetView workbookViewId="0">
      <selection activeCell="F29" sqref="F29"/>
    </sheetView>
  </sheetViews>
  <sheetFormatPr baseColWidth="10" defaultColWidth="8.83203125" defaultRowHeight="15" x14ac:dyDescent="0.2"/>
  <cols>
    <col min="1" max="1" width="18.5" customWidth="1"/>
    <col min="2" max="4" width="12.6640625" customWidth="1"/>
  </cols>
  <sheetData>
    <row r="1" spans="1:4" ht="16" thickBot="1" x14ac:dyDescent="0.25">
      <c r="A1" s="80"/>
      <c r="B1" s="81"/>
      <c r="C1" s="81"/>
      <c r="D1" s="81"/>
    </row>
    <row r="2" spans="1:4" ht="77.25" customHeight="1" thickBot="1" x14ac:dyDescent="0.25">
      <c r="A2" s="82" t="s">
        <v>233</v>
      </c>
      <c r="B2" s="129" t="s">
        <v>508</v>
      </c>
      <c r="C2" s="83" t="s">
        <v>509</v>
      </c>
      <c r="D2" s="84" t="s">
        <v>510</v>
      </c>
    </row>
    <row r="3" spans="1:4" s="108" customFormat="1" ht="16" x14ac:dyDescent="0.2">
      <c r="A3" s="106" t="s">
        <v>412</v>
      </c>
      <c r="B3" s="136">
        <f>GETPIVOTDATA("Total  uniform visas issued (including MEV)  ",'Schengen totals - visas issued'!$B$1,"Schengen State","Austria")</f>
        <v>194273</v>
      </c>
      <c r="C3" s="257">
        <v>55</v>
      </c>
      <c r="D3" s="107">
        <f>SUM(B3:C3)</f>
        <v>194328</v>
      </c>
    </row>
    <row r="4" spans="1:4" s="108" customFormat="1" ht="16" x14ac:dyDescent="0.2">
      <c r="A4" s="109" t="s">
        <v>389</v>
      </c>
      <c r="B4" s="137">
        <f>GETPIVOTDATA("Total  uniform visas issued (including MEV)  ",'Schengen totals - visas issued'!$B$1,"Schengen State","Belgium")</f>
        <v>166053</v>
      </c>
      <c r="C4" s="258">
        <v>5169</v>
      </c>
      <c r="D4" s="110">
        <f t="shared" ref="D4:D28" si="0">SUM(B4:C4)</f>
        <v>171222</v>
      </c>
    </row>
    <row r="5" spans="1:4" s="108" customFormat="1" ht="16" x14ac:dyDescent="0.2">
      <c r="A5" s="111" t="s">
        <v>440</v>
      </c>
      <c r="B5" s="138">
        <f>GETPIVOTDATA("Total  uniform visas issued (including MEV)  ",'Schengen totals - visas issued'!$B$1,"Schengen State","Croatia")</f>
        <v>29785</v>
      </c>
      <c r="C5" s="259">
        <v>209</v>
      </c>
      <c r="D5" s="112">
        <f t="shared" ref="D5" si="1">SUM(B5:C5)</f>
        <v>29994</v>
      </c>
    </row>
    <row r="6" spans="1:4" s="108" customFormat="1" ht="16" x14ac:dyDescent="0.2">
      <c r="A6" s="111" t="s">
        <v>413</v>
      </c>
      <c r="B6" s="138">
        <f>GETPIVOTDATA("Total  uniform visas issued (including MEV)  ",'Schengen totals - visas issued'!$B$1,"Schengen State","Czech Republic")</f>
        <v>114058</v>
      </c>
      <c r="C6" s="259">
        <v>11</v>
      </c>
      <c r="D6" s="112">
        <f t="shared" si="0"/>
        <v>114069</v>
      </c>
    </row>
    <row r="7" spans="1:4" s="108" customFormat="1" ht="16" x14ac:dyDescent="0.2">
      <c r="A7" s="109" t="s">
        <v>414</v>
      </c>
      <c r="B7" s="137">
        <f>GETPIVOTDATA("Total  uniform visas issued (including MEV)  ",'Schengen totals - visas issued'!$B$1,"Schengen State","Denmark")</f>
        <v>79786</v>
      </c>
      <c r="C7" s="258">
        <v>1</v>
      </c>
      <c r="D7" s="110">
        <f t="shared" si="0"/>
        <v>79787</v>
      </c>
    </row>
    <row r="8" spans="1:4" s="108" customFormat="1" ht="16" x14ac:dyDescent="0.2">
      <c r="A8" s="111" t="s">
        <v>428</v>
      </c>
      <c r="B8" s="138">
        <f>GETPIVOTDATA("Total  uniform visas issued (including MEV)  ",'Schengen totals - visas issued'!$B$1,"Schengen State","Estonia")</f>
        <v>8105</v>
      </c>
      <c r="C8" s="259">
        <v>106</v>
      </c>
      <c r="D8" s="112">
        <f t="shared" si="0"/>
        <v>8211</v>
      </c>
    </row>
    <row r="9" spans="1:4" s="108" customFormat="1" ht="16" x14ac:dyDescent="0.2">
      <c r="A9" s="109" t="s">
        <v>384</v>
      </c>
      <c r="B9" s="137">
        <f>GETPIVOTDATA("Total  uniform visas issued (including MEV)  ",'Schengen totals - visas issued'!$B$1,"Schengen State","Finland")</f>
        <v>68939</v>
      </c>
      <c r="C9" s="258">
        <v>618</v>
      </c>
      <c r="D9" s="110">
        <f t="shared" si="0"/>
        <v>69557</v>
      </c>
    </row>
    <row r="10" spans="1:4" s="108" customFormat="1" ht="16" x14ac:dyDescent="0.2">
      <c r="A10" s="111" t="s">
        <v>386</v>
      </c>
      <c r="B10" s="138">
        <f>GETPIVOTDATA("Total  uniform visas issued (including MEV)  ",'Schengen totals - visas issued'!$B$1,"Schengen State","France")</f>
        <v>2169332</v>
      </c>
      <c r="C10" s="259">
        <v>6982</v>
      </c>
      <c r="D10" s="112">
        <f t="shared" si="0"/>
        <v>2176314</v>
      </c>
    </row>
    <row r="11" spans="1:4" s="108" customFormat="1" ht="16" x14ac:dyDescent="0.2">
      <c r="A11" s="109" t="s">
        <v>391</v>
      </c>
      <c r="B11" s="137">
        <f>GETPIVOTDATA("Total  uniform visas issued (including MEV)  ",'Schengen totals - visas issued'!$B$1,"Schengen State","Germany")</f>
        <v>1233561</v>
      </c>
      <c r="C11" s="258">
        <v>10674</v>
      </c>
      <c r="D11" s="110">
        <f t="shared" si="0"/>
        <v>1244235</v>
      </c>
    </row>
    <row r="12" spans="1:4" s="108" customFormat="1" ht="16" x14ac:dyDescent="0.2">
      <c r="A12" s="111" t="s">
        <v>415</v>
      </c>
      <c r="B12" s="138">
        <f>GETPIVOTDATA("Total  uniform visas issued (including MEV)  ",'Schengen totals - visas issued'!$B$1,"Schengen State","Greece")</f>
        <v>521825</v>
      </c>
      <c r="C12" s="259">
        <v>5725</v>
      </c>
      <c r="D12" s="112">
        <f t="shared" si="0"/>
        <v>527550</v>
      </c>
    </row>
    <row r="13" spans="1:4" s="108" customFormat="1" ht="16" x14ac:dyDescent="0.2">
      <c r="A13" s="109" t="s">
        <v>390</v>
      </c>
      <c r="B13" s="137">
        <f>GETPIVOTDATA("Total  uniform visas issued (including MEV)  ",'Schengen totals - visas issued'!$B$1,"Schengen State","Hungary")</f>
        <v>183158</v>
      </c>
      <c r="C13" s="258">
        <v>0</v>
      </c>
      <c r="D13" s="110">
        <f t="shared" si="0"/>
        <v>183158</v>
      </c>
    </row>
    <row r="14" spans="1:4" s="108" customFormat="1" ht="16" x14ac:dyDescent="0.2">
      <c r="A14" s="111" t="s">
        <v>383</v>
      </c>
      <c r="B14" s="138">
        <f>GETPIVOTDATA("Total  uniform visas issued (including MEV)  ",'Schengen totals - visas issued'!$B$1,"Schengen State","Iceland")</f>
        <v>21247</v>
      </c>
      <c r="C14" s="259">
        <v>320</v>
      </c>
      <c r="D14" s="112">
        <f t="shared" si="0"/>
        <v>21567</v>
      </c>
    </row>
    <row r="15" spans="1:4" s="108" customFormat="1" ht="16" x14ac:dyDescent="0.2">
      <c r="A15" s="109" t="s">
        <v>402</v>
      </c>
      <c r="B15" s="137">
        <f>GETPIVOTDATA("Total  uniform visas issued (including MEV)  ",'Schengen totals - visas issued'!$B$1,"Schengen State","Italy")</f>
        <v>970073</v>
      </c>
      <c r="C15" s="258">
        <v>11498</v>
      </c>
      <c r="D15" s="110">
        <f t="shared" si="0"/>
        <v>981571</v>
      </c>
    </row>
    <row r="16" spans="1:4" s="108" customFormat="1" ht="16" x14ac:dyDescent="0.2">
      <c r="A16" s="111" t="s">
        <v>418</v>
      </c>
      <c r="B16" s="138">
        <f>GETPIVOTDATA("Total  uniform visas issued (including MEV)  ",'Schengen totals - visas issued'!$B$1,"Schengen State","Latvia")</f>
        <v>16394</v>
      </c>
      <c r="C16" s="259">
        <v>544</v>
      </c>
      <c r="D16" s="112">
        <f t="shared" si="0"/>
        <v>16938</v>
      </c>
    </row>
    <row r="17" spans="1:7" s="108" customFormat="1" ht="16" x14ac:dyDescent="0.2">
      <c r="A17" s="109" t="s">
        <v>387</v>
      </c>
      <c r="B17" s="137">
        <f>GETPIVOTDATA("Total  uniform visas issued (including MEV)  ",'Schengen totals - visas issued'!$B$1,"Schengen State","Lithuania")</f>
        <v>26156</v>
      </c>
      <c r="C17" s="258">
        <v>202</v>
      </c>
      <c r="D17" s="110">
        <f t="shared" si="0"/>
        <v>26358</v>
      </c>
    </row>
    <row r="18" spans="1:7" s="108" customFormat="1" ht="16" x14ac:dyDescent="0.2">
      <c r="A18" s="111" t="s">
        <v>417</v>
      </c>
      <c r="B18" s="138">
        <f>GETPIVOTDATA("Total  uniform visas issued (including MEV)  ",'Schengen totals - visas issued'!$B$1,"Schengen State","Luxembourg")</f>
        <v>9151</v>
      </c>
      <c r="C18" s="259">
        <v>0</v>
      </c>
      <c r="D18" s="112">
        <f t="shared" si="0"/>
        <v>9151</v>
      </c>
    </row>
    <row r="19" spans="1:7" s="108" customFormat="1" ht="16" x14ac:dyDescent="0.2">
      <c r="A19" s="109" t="s">
        <v>420</v>
      </c>
      <c r="B19" s="137">
        <f>GETPIVOTDATA("Total  uniform visas issued (including MEV)  ",'Schengen totals - visas issued'!$B$1,"Schengen State","Malta")</f>
        <v>20270</v>
      </c>
      <c r="C19" s="258">
        <v>82</v>
      </c>
      <c r="D19" s="110">
        <f t="shared" si="0"/>
        <v>20352</v>
      </c>
    </row>
    <row r="20" spans="1:7" s="108" customFormat="1" ht="16" x14ac:dyDescent="0.2">
      <c r="A20" s="111" t="s">
        <v>388</v>
      </c>
      <c r="B20" s="138">
        <f>GETPIVOTDATA("Total  uniform visas issued (including MEV)  ",'Schengen totals - visas issued'!$B$1,"Schengen State","Netherlands")</f>
        <v>542255</v>
      </c>
      <c r="C20" s="259">
        <v>13270</v>
      </c>
      <c r="D20" s="112">
        <f t="shared" si="0"/>
        <v>555525</v>
      </c>
    </row>
    <row r="21" spans="1:7" s="108" customFormat="1" ht="14.5" customHeight="1" x14ac:dyDescent="0.2">
      <c r="A21" s="109" t="s">
        <v>421</v>
      </c>
      <c r="B21" s="137">
        <f>GETPIVOTDATA("Total  uniform visas issued (including MEV)  ",'Schengen totals - visas issued'!$B$1,"Schengen State","Norway")</f>
        <v>91079</v>
      </c>
      <c r="C21" s="258">
        <v>51</v>
      </c>
      <c r="D21" s="110">
        <f t="shared" si="0"/>
        <v>91130</v>
      </c>
      <c r="G21" s="202"/>
    </row>
    <row r="22" spans="1:7" s="108" customFormat="1" ht="16" x14ac:dyDescent="0.2">
      <c r="A22" s="111" t="s">
        <v>422</v>
      </c>
      <c r="B22" s="138">
        <f>GETPIVOTDATA("Total  uniform visas issued (including MEV)  ",'Schengen totals - visas issued'!$B$1,"Schengen State","Poland")</f>
        <v>105219</v>
      </c>
      <c r="C22" s="259">
        <v>1391</v>
      </c>
      <c r="D22" s="112">
        <f t="shared" si="0"/>
        <v>106610</v>
      </c>
    </row>
    <row r="23" spans="1:7" s="108" customFormat="1" ht="16" x14ac:dyDescent="0.2">
      <c r="A23" s="109" t="s">
        <v>392</v>
      </c>
      <c r="B23" s="137">
        <f>GETPIVOTDATA("Total  uniform visas issued (including MEV)  ",'Schengen totals - visas issued'!$B$1,"Schengen State","Portugal")</f>
        <v>173927</v>
      </c>
      <c r="C23" s="258">
        <v>4710</v>
      </c>
      <c r="D23" s="110">
        <f t="shared" si="0"/>
        <v>178637</v>
      </c>
    </row>
    <row r="24" spans="1:7" s="108" customFormat="1" ht="16" x14ac:dyDescent="0.2">
      <c r="A24" s="111" t="s">
        <v>425</v>
      </c>
      <c r="B24" s="138">
        <f>GETPIVOTDATA("Total  uniform visas issued (including MEV)  ",'Schengen totals - visas issued'!$B$1,"Schengen State","Slovakia")</f>
        <v>11605</v>
      </c>
      <c r="C24" s="259">
        <v>0</v>
      </c>
      <c r="D24" s="112">
        <f t="shared" si="0"/>
        <v>11605</v>
      </c>
    </row>
    <row r="25" spans="1:7" s="108" customFormat="1" ht="16" x14ac:dyDescent="0.2">
      <c r="A25" s="109" t="s">
        <v>398</v>
      </c>
      <c r="B25" s="137">
        <f>GETPIVOTDATA("Total  uniform visas issued (including MEV)  ",'Schengen totals - visas issued'!$B$1,"Schengen State","Slovenia")</f>
        <v>12612</v>
      </c>
      <c r="C25" s="258">
        <v>979</v>
      </c>
      <c r="D25" s="110">
        <f t="shared" si="0"/>
        <v>13591</v>
      </c>
    </row>
    <row r="26" spans="1:7" s="108" customFormat="1" ht="16" x14ac:dyDescent="0.2">
      <c r="A26" s="111" t="s">
        <v>385</v>
      </c>
      <c r="B26" s="138">
        <f>GETPIVOTDATA("Total  uniform visas issued (including MEV)  ",'Schengen totals - visas issued'!$B$1,"Schengen State","Spain")</f>
        <v>1093803</v>
      </c>
      <c r="C26" s="259">
        <v>22473</v>
      </c>
      <c r="D26" s="112">
        <f t="shared" si="0"/>
        <v>1116276</v>
      </c>
    </row>
    <row r="27" spans="1:7" s="108" customFormat="1" ht="16" x14ac:dyDescent="0.2">
      <c r="A27" s="109" t="s">
        <v>426</v>
      </c>
      <c r="B27" s="137">
        <f>GETPIVOTDATA("Total  uniform visas issued (including MEV)  ",'Schengen totals - visas issued'!$B$1,"Schengen State","Sweden")</f>
        <v>123611</v>
      </c>
      <c r="C27" s="258">
        <v>0</v>
      </c>
      <c r="D27" s="110">
        <f t="shared" si="0"/>
        <v>123611</v>
      </c>
    </row>
    <row r="28" spans="1:7" s="108" customFormat="1" ht="17" thickBot="1" x14ac:dyDescent="0.25">
      <c r="A28" s="113" t="s">
        <v>393</v>
      </c>
      <c r="B28" s="139">
        <f>GETPIVOTDATA("Total  uniform visas issued (including MEV)  ",'Schengen totals - visas issued'!$B$1,"Schengen State","Switzerland")</f>
        <v>506499</v>
      </c>
      <c r="C28" s="260">
        <v>130</v>
      </c>
      <c r="D28" s="114">
        <f t="shared" si="0"/>
        <v>506629</v>
      </c>
    </row>
    <row r="29" spans="1:7" s="108" customFormat="1" ht="18" thickTop="1" thickBot="1" x14ac:dyDescent="0.25">
      <c r="A29" s="115" t="s">
        <v>241</v>
      </c>
      <c r="B29" s="130">
        <f>SUM(B3:B28)</f>
        <v>8492776</v>
      </c>
      <c r="C29" s="261">
        <f>SUM(C3:C28)</f>
        <v>85200</v>
      </c>
      <c r="D29" s="116">
        <f>SUM(D3:D28)</f>
        <v>8577976</v>
      </c>
    </row>
    <row r="30" spans="1:7" x14ac:dyDescent="0.2">
      <c r="A30" s="142"/>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I1156"/>
  <sheetViews>
    <sheetView workbookViewId="0">
      <pane ySplit="2" topLeftCell="A39" activePane="bottomLeft" state="frozen"/>
      <selection pane="bottomLeft" activeCell="H45" sqref="H45"/>
    </sheetView>
  </sheetViews>
  <sheetFormatPr baseColWidth="10" defaultColWidth="8.83203125" defaultRowHeight="15" x14ac:dyDescent="0.2"/>
  <cols>
    <col min="1" max="1" width="4.1640625" customWidth="1"/>
    <col min="2" max="2" width="25.83203125" style="30" bestFit="1" customWidth="1"/>
    <col min="3" max="3" width="14.5" style="30" customWidth="1"/>
    <col min="4" max="4" width="22" style="30" bestFit="1" customWidth="1"/>
    <col min="5" max="5" width="14.83203125" style="30" bestFit="1" customWidth="1"/>
    <col min="6" max="6" width="11.5" bestFit="1" customWidth="1"/>
    <col min="7" max="7" width="10.5" customWidth="1"/>
    <col min="8" max="8" width="11" customWidth="1"/>
    <col min="9" max="9" width="8.6640625" customWidth="1"/>
  </cols>
  <sheetData>
    <row r="1" spans="1:9" s="31" customFormat="1" ht="17" thickBot="1" x14ac:dyDescent="0.25">
      <c r="B1" s="32"/>
      <c r="C1" s="32" t="s">
        <v>242</v>
      </c>
      <c r="D1" s="32"/>
      <c r="E1" s="32"/>
      <c r="F1" s="32"/>
      <c r="G1" s="32"/>
      <c r="H1"/>
      <c r="I1"/>
    </row>
    <row r="2" spans="1:9" ht="92.25" customHeight="1" thickBot="1" x14ac:dyDescent="0.25">
      <c r="A2" s="127" t="s">
        <v>427</v>
      </c>
      <c r="B2" s="71" t="s">
        <v>234</v>
      </c>
      <c r="C2" s="102" t="s">
        <v>462</v>
      </c>
      <c r="D2" s="102" t="s">
        <v>467</v>
      </c>
      <c r="E2" s="30" t="s">
        <v>501</v>
      </c>
      <c r="F2" s="30" t="s">
        <v>484</v>
      </c>
      <c r="G2" s="60" t="s">
        <v>460</v>
      </c>
      <c r="H2" s="127" t="s">
        <v>455</v>
      </c>
      <c r="I2" s="128" t="s">
        <v>461</v>
      </c>
    </row>
    <row r="3" spans="1:9" ht="16" x14ac:dyDescent="0.2">
      <c r="A3" s="125">
        <v>1</v>
      </c>
      <c r="B3" s="73" t="s">
        <v>40</v>
      </c>
      <c r="C3" s="244">
        <v>1117365</v>
      </c>
      <c r="D3" s="245">
        <v>1043149</v>
      </c>
      <c r="E3" s="245">
        <v>435623</v>
      </c>
      <c r="F3" s="245">
        <v>442</v>
      </c>
      <c r="G3" s="246">
        <v>60554</v>
      </c>
      <c r="H3" s="204">
        <f>IF(C3&lt;&gt;0,G3/(D3+F3+G3),"")</f>
        <v>5.4842434644000564E-2</v>
      </c>
      <c r="I3" s="205">
        <f>IF(D3&lt;&gt;0,E3/D3,"")</f>
        <v>0.41760381306984906</v>
      </c>
    </row>
    <row r="4" spans="1:9" ht="16" x14ac:dyDescent="0.2">
      <c r="A4" s="72">
        <v>2</v>
      </c>
      <c r="B4" s="73" t="s">
        <v>539</v>
      </c>
      <c r="C4" s="96">
        <v>1055885</v>
      </c>
      <c r="D4" s="76">
        <v>867646</v>
      </c>
      <c r="E4" s="76">
        <v>612841</v>
      </c>
      <c r="F4" s="76">
        <v>13611</v>
      </c>
      <c r="G4" s="77">
        <v>169514</v>
      </c>
      <c r="H4" s="204">
        <f t="shared" ref="H4:H67" si="0">IF(C4&lt;&gt;0,G4/(D4+F4+G4),"")</f>
        <v>0.161323447259203</v>
      </c>
      <c r="I4" s="205">
        <f t="shared" ref="I4:I67" si="1">IF(D4&lt;&gt;0,E4/D4,"")</f>
        <v>0.70632608229623606</v>
      </c>
    </row>
    <row r="5" spans="1:9" ht="16" x14ac:dyDescent="0.2">
      <c r="A5" s="72">
        <v>3</v>
      </c>
      <c r="B5" s="73" t="s">
        <v>90</v>
      </c>
      <c r="C5" s="96">
        <v>966687</v>
      </c>
      <c r="D5" s="76">
        <v>811290</v>
      </c>
      <c r="E5" s="76">
        <v>505053</v>
      </c>
      <c r="F5" s="76">
        <v>352</v>
      </c>
      <c r="G5" s="77">
        <v>151752</v>
      </c>
      <c r="H5" s="204">
        <f t="shared" si="0"/>
        <v>0.15751810785618345</v>
      </c>
      <c r="I5" s="205">
        <f t="shared" si="1"/>
        <v>0.6225307843064749</v>
      </c>
    </row>
    <row r="6" spans="1:9" ht="16" x14ac:dyDescent="0.2">
      <c r="A6" s="72">
        <v>4</v>
      </c>
      <c r="B6" s="73" t="s">
        <v>131</v>
      </c>
      <c r="C6" s="96">
        <v>591401</v>
      </c>
      <c r="D6" s="76">
        <v>437029</v>
      </c>
      <c r="E6" s="76">
        <v>233018</v>
      </c>
      <c r="F6" s="76">
        <v>766</v>
      </c>
      <c r="G6" s="77">
        <v>136367</v>
      </c>
      <c r="H6" s="204">
        <f t="shared" si="0"/>
        <v>0.23750613938226495</v>
      </c>
      <c r="I6" s="205">
        <f t="shared" si="1"/>
        <v>0.53318658487194215</v>
      </c>
    </row>
    <row r="7" spans="1:9" ht="16" x14ac:dyDescent="0.2">
      <c r="A7" s="72">
        <v>5</v>
      </c>
      <c r="B7" s="73" t="s">
        <v>166</v>
      </c>
      <c r="C7" s="97">
        <v>520387</v>
      </c>
      <c r="D7" s="74">
        <v>448890</v>
      </c>
      <c r="E7" s="74">
        <v>220928</v>
      </c>
      <c r="F7" s="74">
        <v>10308</v>
      </c>
      <c r="G7" s="75">
        <v>54293</v>
      </c>
      <c r="H7" s="204">
        <f t="shared" si="0"/>
        <v>0.1057331092463159</v>
      </c>
      <c r="I7" s="205">
        <f t="shared" si="1"/>
        <v>0.49216511840317229</v>
      </c>
    </row>
    <row r="8" spans="1:9" ht="16" x14ac:dyDescent="0.2">
      <c r="A8" s="72">
        <v>6</v>
      </c>
      <c r="B8" s="73" t="s">
        <v>2</v>
      </c>
      <c r="C8" s="96">
        <v>474032</v>
      </c>
      <c r="D8" s="76">
        <v>298691</v>
      </c>
      <c r="E8" s="76">
        <v>86787</v>
      </c>
      <c r="F8" s="76">
        <v>2215</v>
      </c>
      <c r="G8" s="77">
        <v>166260</v>
      </c>
      <c r="H8" s="204">
        <f t="shared" si="0"/>
        <v>0.35589062560203438</v>
      </c>
      <c r="I8" s="205">
        <f t="shared" si="1"/>
        <v>0.29055780053634023</v>
      </c>
    </row>
    <row r="9" spans="1:9" ht="16" x14ac:dyDescent="0.2">
      <c r="A9" s="72">
        <v>7</v>
      </c>
      <c r="B9" s="73" t="s">
        <v>172</v>
      </c>
      <c r="C9" s="96">
        <v>428954</v>
      </c>
      <c r="D9" s="76">
        <v>398250</v>
      </c>
      <c r="E9" s="76">
        <v>357508</v>
      </c>
      <c r="F9" s="76">
        <v>973</v>
      </c>
      <c r="G9" s="77">
        <v>25672</v>
      </c>
      <c r="H9" s="204">
        <f t="shared" si="0"/>
        <v>6.0419633085821205E-2</v>
      </c>
      <c r="I9" s="205">
        <f t="shared" si="1"/>
        <v>0.89769742623979909</v>
      </c>
    </row>
    <row r="10" spans="1:9" ht="16" x14ac:dyDescent="0.2">
      <c r="A10" s="72">
        <v>8</v>
      </c>
      <c r="B10" s="73" t="s">
        <v>212</v>
      </c>
      <c r="C10" s="96">
        <v>405631</v>
      </c>
      <c r="D10" s="76">
        <v>379178</v>
      </c>
      <c r="E10" s="76">
        <v>185720</v>
      </c>
      <c r="F10" s="76">
        <v>670</v>
      </c>
      <c r="G10" s="77">
        <v>22767</v>
      </c>
      <c r="H10" s="204">
        <f t="shared" si="0"/>
        <v>5.6547818635669309E-2</v>
      </c>
      <c r="I10" s="205">
        <f t="shared" si="1"/>
        <v>0.4897963489442953</v>
      </c>
    </row>
    <row r="11" spans="1:9" ht="16" x14ac:dyDescent="0.2">
      <c r="A11" s="72">
        <v>9</v>
      </c>
      <c r="B11" s="73" t="s">
        <v>196</v>
      </c>
      <c r="C11" s="96">
        <v>270504</v>
      </c>
      <c r="D11" s="76">
        <v>252013</v>
      </c>
      <c r="E11" s="76">
        <v>112468</v>
      </c>
      <c r="F11" s="76">
        <v>77</v>
      </c>
      <c r="G11" s="77">
        <v>18082</v>
      </c>
      <c r="H11" s="204">
        <f t="shared" si="0"/>
        <v>6.6927734924418517E-2</v>
      </c>
      <c r="I11" s="205">
        <f t="shared" si="1"/>
        <v>0.44627856499466295</v>
      </c>
    </row>
    <row r="12" spans="1:9" ht="16" x14ac:dyDescent="0.2">
      <c r="A12" s="72">
        <v>10</v>
      </c>
      <c r="B12" s="73" t="s">
        <v>209</v>
      </c>
      <c r="C12" s="96">
        <v>233932</v>
      </c>
      <c r="D12" s="76">
        <v>175601</v>
      </c>
      <c r="E12" s="76">
        <v>90650</v>
      </c>
      <c r="F12" s="76">
        <v>1612</v>
      </c>
      <c r="G12" s="77">
        <v>52485</v>
      </c>
      <c r="H12" s="204">
        <f t="shared" si="0"/>
        <v>0.22849567693231984</v>
      </c>
      <c r="I12" s="205">
        <f t="shared" si="1"/>
        <v>0.51622712854710395</v>
      </c>
    </row>
    <row r="13" spans="1:9" ht="16" x14ac:dyDescent="0.2">
      <c r="A13" s="72">
        <v>11</v>
      </c>
      <c r="B13" s="73" t="s">
        <v>96</v>
      </c>
      <c r="C13" s="96">
        <v>207977</v>
      </c>
      <c r="D13" s="76">
        <v>195649</v>
      </c>
      <c r="E13" s="76">
        <v>75987</v>
      </c>
      <c r="F13" s="76">
        <v>161</v>
      </c>
      <c r="G13" s="77">
        <v>11467</v>
      </c>
      <c r="H13" s="204">
        <f t="shared" si="0"/>
        <v>5.5322105202217323E-2</v>
      </c>
      <c r="I13" s="205">
        <f t="shared" si="1"/>
        <v>0.38838430045642963</v>
      </c>
    </row>
    <row r="14" spans="1:9" ht="16" x14ac:dyDescent="0.2">
      <c r="A14" s="72">
        <v>12</v>
      </c>
      <c r="B14" s="73" t="s">
        <v>180</v>
      </c>
      <c r="C14" s="96">
        <v>204221</v>
      </c>
      <c r="D14" s="76">
        <v>192888</v>
      </c>
      <c r="E14" s="76">
        <v>134339</v>
      </c>
      <c r="F14" s="76">
        <v>61</v>
      </c>
      <c r="G14" s="77">
        <v>9711</v>
      </c>
      <c r="H14" s="204">
        <f t="shared" si="0"/>
        <v>4.7917694661008585E-2</v>
      </c>
      <c r="I14" s="205">
        <f t="shared" si="1"/>
        <v>0.6964611588071834</v>
      </c>
    </row>
    <row r="15" spans="1:9" ht="16" x14ac:dyDescent="0.2">
      <c r="A15" s="72">
        <v>13</v>
      </c>
      <c r="B15" s="73" t="s">
        <v>158</v>
      </c>
      <c r="C15" s="96">
        <v>200973</v>
      </c>
      <c r="D15" s="76">
        <v>187808</v>
      </c>
      <c r="E15" s="76">
        <v>125517</v>
      </c>
      <c r="F15" s="76">
        <v>38</v>
      </c>
      <c r="G15" s="77">
        <v>11762</v>
      </c>
      <c r="H15" s="204">
        <f t="shared" si="0"/>
        <v>5.8925493968177631E-2</v>
      </c>
      <c r="I15" s="205">
        <f t="shared" si="1"/>
        <v>0.66832616288975977</v>
      </c>
    </row>
    <row r="16" spans="1:9" ht="16" x14ac:dyDescent="0.2">
      <c r="A16" s="72">
        <v>14</v>
      </c>
      <c r="B16" s="73" t="s">
        <v>63</v>
      </c>
      <c r="C16" s="96">
        <v>188581</v>
      </c>
      <c r="D16" s="76">
        <v>138897</v>
      </c>
      <c r="E16" s="76">
        <v>73983</v>
      </c>
      <c r="F16" s="76">
        <v>622</v>
      </c>
      <c r="G16" s="77">
        <v>46931</v>
      </c>
      <c r="H16" s="204">
        <f t="shared" si="0"/>
        <v>0.25170823277017967</v>
      </c>
      <c r="I16" s="205">
        <f t="shared" si="1"/>
        <v>0.53264649344478288</v>
      </c>
    </row>
    <row r="17" spans="1:9" ht="16" x14ac:dyDescent="0.2">
      <c r="A17" s="72">
        <v>15</v>
      </c>
      <c r="B17" s="73" t="s">
        <v>119</v>
      </c>
      <c r="C17" s="96">
        <v>179444</v>
      </c>
      <c r="D17" s="76">
        <v>166598</v>
      </c>
      <c r="E17" s="76">
        <v>130585</v>
      </c>
      <c r="F17" s="76">
        <v>325</v>
      </c>
      <c r="G17" s="77">
        <v>12069</v>
      </c>
      <c r="H17" s="204">
        <f t="shared" si="0"/>
        <v>6.7427594529364435E-2</v>
      </c>
      <c r="I17" s="205">
        <f t="shared" si="1"/>
        <v>0.78383293917093844</v>
      </c>
    </row>
    <row r="18" spans="1:9" ht="16" x14ac:dyDescent="0.2">
      <c r="A18" s="72">
        <v>16</v>
      </c>
      <c r="B18" s="73" t="s">
        <v>217</v>
      </c>
      <c r="C18" s="96">
        <v>174258</v>
      </c>
      <c r="D18" s="76">
        <v>163678</v>
      </c>
      <c r="E18" s="76">
        <v>82142</v>
      </c>
      <c r="F18" s="76">
        <v>5824</v>
      </c>
      <c r="G18" s="77">
        <v>6651</v>
      </c>
      <c r="H18" s="204">
        <f t="shared" si="0"/>
        <v>3.7756949924213606E-2</v>
      </c>
      <c r="I18" s="205">
        <f t="shared" si="1"/>
        <v>0.5018511956402204</v>
      </c>
    </row>
    <row r="19" spans="1:9" ht="16" x14ac:dyDescent="0.2">
      <c r="A19" s="72">
        <v>17</v>
      </c>
      <c r="B19" s="73" t="s">
        <v>17</v>
      </c>
      <c r="C19" s="96">
        <v>163979</v>
      </c>
      <c r="D19" s="76">
        <v>158031</v>
      </c>
      <c r="E19" s="76">
        <v>138018</v>
      </c>
      <c r="F19" s="76">
        <v>90</v>
      </c>
      <c r="G19" s="77">
        <v>5519</v>
      </c>
      <c r="H19" s="204">
        <f t="shared" si="0"/>
        <v>3.3726472745050112E-2</v>
      </c>
      <c r="I19" s="205">
        <f t="shared" si="1"/>
        <v>0.87336029006966986</v>
      </c>
    </row>
    <row r="20" spans="1:9" ht="16" x14ac:dyDescent="0.2">
      <c r="A20" s="72">
        <v>18</v>
      </c>
      <c r="B20" s="73" t="s">
        <v>521</v>
      </c>
      <c r="C20" s="96">
        <v>162026</v>
      </c>
      <c r="D20" s="76">
        <v>108838</v>
      </c>
      <c r="E20" s="76">
        <v>41756</v>
      </c>
      <c r="F20" s="76">
        <v>2246</v>
      </c>
      <c r="G20" s="77">
        <v>48343</v>
      </c>
      <c r="H20" s="204">
        <f t="shared" si="0"/>
        <v>0.303229691332083</v>
      </c>
      <c r="I20" s="205">
        <f t="shared" si="1"/>
        <v>0.383652768334589</v>
      </c>
    </row>
    <row r="21" spans="1:9" ht="16" x14ac:dyDescent="0.2">
      <c r="A21" s="72">
        <v>19</v>
      </c>
      <c r="B21" s="73" t="s">
        <v>200</v>
      </c>
      <c r="C21" s="96">
        <v>159740</v>
      </c>
      <c r="D21" s="76">
        <v>122584</v>
      </c>
      <c r="E21" s="76">
        <v>75446</v>
      </c>
      <c r="F21" s="76">
        <v>298</v>
      </c>
      <c r="G21" s="77">
        <v>38893</v>
      </c>
      <c r="H21" s="204">
        <f t="shared" si="0"/>
        <v>0.24041415546283418</v>
      </c>
      <c r="I21" s="205">
        <f t="shared" si="1"/>
        <v>0.61546368204659663</v>
      </c>
    </row>
    <row r="22" spans="1:9" ht="16" x14ac:dyDescent="0.2">
      <c r="A22" s="72">
        <v>20</v>
      </c>
      <c r="B22" s="73" t="s">
        <v>112</v>
      </c>
      <c r="C22" s="96">
        <v>159072</v>
      </c>
      <c r="D22" s="76">
        <v>143970</v>
      </c>
      <c r="E22" s="76">
        <v>57355</v>
      </c>
      <c r="F22" s="76">
        <v>159</v>
      </c>
      <c r="G22" s="77">
        <v>14285</v>
      </c>
      <c r="H22" s="204">
        <f t="shared" si="0"/>
        <v>9.0175110785662885E-2</v>
      </c>
      <c r="I22" s="205">
        <f t="shared" si="1"/>
        <v>0.39838160727929428</v>
      </c>
    </row>
    <row r="23" spans="1:9" ht="16" x14ac:dyDescent="0.2">
      <c r="A23" s="72">
        <v>21</v>
      </c>
      <c r="B23" s="73" t="s">
        <v>117</v>
      </c>
      <c r="C23" s="96">
        <v>120573</v>
      </c>
      <c r="D23" s="76">
        <v>64184</v>
      </c>
      <c r="E23" s="76">
        <v>61006</v>
      </c>
      <c r="F23" s="76">
        <v>41276</v>
      </c>
      <c r="G23" s="77">
        <v>15338</v>
      </c>
      <c r="H23" s="204">
        <f t="shared" si="0"/>
        <v>0.12697230086590838</v>
      </c>
      <c r="I23" s="205">
        <f t="shared" si="1"/>
        <v>0.95048610245544063</v>
      </c>
    </row>
    <row r="24" spans="1:9" ht="16" x14ac:dyDescent="0.2">
      <c r="A24" s="72">
        <v>22</v>
      </c>
      <c r="B24" s="73" t="s">
        <v>120</v>
      </c>
      <c r="C24" s="96">
        <v>117401</v>
      </c>
      <c r="D24" s="76">
        <v>92834</v>
      </c>
      <c r="E24" s="76">
        <v>50485</v>
      </c>
      <c r="F24" s="76">
        <v>2167</v>
      </c>
      <c r="G24" s="77">
        <v>21346</v>
      </c>
      <c r="H24" s="204">
        <f t="shared" si="0"/>
        <v>0.18346841775035025</v>
      </c>
      <c r="I24" s="205">
        <f t="shared" si="1"/>
        <v>0.54382015209944634</v>
      </c>
    </row>
    <row r="25" spans="1:9" ht="16" x14ac:dyDescent="0.2">
      <c r="A25" s="72">
        <v>23</v>
      </c>
      <c r="B25" s="73" t="s">
        <v>145</v>
      </c>
      <c r="C25" s="96">
        <v>105926</v>
      </c>
      <c r="D25" s="76">
        <v>62099</v>
      </c>
      <c r="E25" s="76">
        <v>25065</v>
      </c>
      <c r="F25" s="76">
        <v>207</v>
      </c>
      <c r="G25" s="77">
        <v>42940</v>
      </c>
      <c r="H25" s="204">
        <f t="shared" si="0"/>
        <v>0.40799650343005911</v>
      </c>
      <c r="I25" s="205">
        <f t="shared" si="1"/>
        <v>0.40362968807871302</v>
      </c>
    </row>
    <row r="26" spans="1:9" ht="16" x14ac:dyDescent="0.2">
      <c r="A26" s="72">
        <v>24</v>
      </c>
      <c r="B26" s="73" t="s">
        <v>162</v>
      </c>
      <c r="C26" s="96">
        <v>103778</v>
      </c>
      <c r="D26" s="76">
        <v>86891</v>
      </c>
      <c r="E26" s="76">
        <v>65143</v>
      </c>
      <c r="F26" s="76">
        <v>496</v>
      </c>
      <c r="G26" s="77">
        <v>15216</v>
      </c>
      <c r="H26" s="204">
        <f t="shared" si="0"/>
        <v>0.14829975731703751</v>
      </c>
      <c r="I26" s="205">
        <f t="shared" si="1"/>
        <v>0.74970940603744918</v>
      </c>
    </row>
    <row r="27" spans="1:9" ht="16" x14ac:dyDescent="0.2">
      <c r="A27" s="72">
        <v>25</v>
      </c>
      <c r="B27" s="73" t="s">
        <v>528</v>
      </c>
      <c r="C27" s="96">
        <v>103501</v>
      </c>
      <c r="D27" s="76">
        <v>90787</v>
      </c>
      <c r="E27" s="76">
        <v>25199</v>
      </c>
      <c r="F27" s="76">
        <v>131</v>
      </c>
      <c r="G27" s="77">
        <v>12510</v>
      </c>
      <c r="H27" s="204">
        <f t="shared" si="0"/>
        <v>0.1209537069265576</v>
      </c>
      <c r="I27" s="205">
        <f t="shared" si="1"/>
        <v>0.2775617654510007</v>
      </c>
    </row>
    <row r="28" spans="1:9" ht="16" x14ac:dyDescent="0.2">
      <c r="A28" s="72">
        <v>26</v>
      </c>
      <c r="B28" s="73" t="s">
        <v>62</v>
      </c>
      <c r="C28" s="96">
        <v>93415</v>
      </c>
      <c r="D28" s="76">
        <v>69059</v>
      </c>
      <c r="E28" s="76">
        <v>23285</v>
      </c>
      <c r="F28" s="76">
        <v>63</v>
      </c>
      <c r="G28" s="77">
        <v>22250</v>
      </c>
      <c r="H28" s="204">
        <f t="shared" si="0"/>
        <v>0.24351004684148317</v>
      </c>
      <c r="I28" s="205">
        <f t="shared" si="1"/>
        <v>0.33717545866577853</v>
      </c>
    </row>
    <row r="29" spans="1:9" ht="16" x14ac:dyDescent="0.2">
      <c r="A29" s="72">
        <v>27</v>
      </c>
      <c r="B29" s="73" t="s">
        <v>151</v>
      </c>
      <c r="C29" s="96">
        <v>86698</v>
      </c>
      <c r="D29" s="76">
        <v>40843</v>
      </c>
      <c r="E29" s="76">
        <v>19811</v>
      </c>
      <c r="F29" s="76">
        <v>1702</v>
      </c>
      <c r="G29" s="77">
        <v>41798</v>
      </c>
      <c r="H29" s="204">
        <f t="shared" si="0"/>
        <v>0.49557165384204971</v>
      </c>
      <c r="I29" s="205">
        <f t="shared" si="1"/>
        <v>0.48505251817936978</v>
      </c>
    </row>
    <row r="30" spans="1:9" ht="16" x14ac:dyDescent="0.2">
      <c r="A30" s="72">
        <v>28</v>
      </c>
      <c r="B30" s="73" t="s">
        <v>308</v>
      </c>
      <c r="C30" s="96">
        <v>80356</v>
      </c>
      <c r="D30" s="76">
        <v>69376</v>
      </c>
      <c r="E30" s="76">
        <v>30192</v>
      </c>
      <c r="F30" s="76">
        <v>104</v>
      </c>
      <c r="G30" s="77">
        <v>10531</v>
      </c>
      <c r="H30" s="204">
        <f t="shared" si="0"/>
        <v>0.13161940233217934</v>
      </c>
      <c r="I30" s="205">
        <f t="shared" si="1"/>
        <v>0.43519372693726938</v>
      </c>
    </row>
    <row r="31" spans="1:9" ht="16" x14ac:dyDescent="0.2">
      <c r="A31" s="72">
        <v>29</v>
      </c>
      <c r="B31" s="73" t="s">
        <v>13</v>
      </c>
      <c r="C31" s="96">
        <v>78955</v>
      </c>
      <c r="D31" s="76">
        <v>72082</v>
      </c>
      <c r="E31" s="76">
        <v>29894</v>
      </c>
      <c r="F31" s="76">
        <v>77</v>
      </c>
      <c r="G31" s="77">
        <v>6645</v>
      </c>
      <c r="H31" s="204">
        <f t="shared" si="0"/>
        <v>8.4323130805542865E-2</v>
      </c>
      <c r="I31" s="205">
        <f t="shared" si="1"/>
        <v>0.41472212202769071</v>
      </c>
    </row>
    <row r="32" spans="1:9" ht="16" x14ac:dyDescent="0.2">
      <c r="A32" s="72">
        <v>30</v>
      </c>
      <c r="B32" s="73" t="s">
        <v>4</v>
      </c>
      <c r="C32" s="96">
        <v>72549</v>
      </c>
      <c r="D32" s="76">
        <v>51780</v>
      </c>
      <c r="E32" s="76">
        <v>26260</v>
      </c>
      <c r="F32" s="76">
        <v>8</v>
      </c>
      <c r="G32" s="77">
        <v>20427</v>
      </c>
      <c r="H32" s="204">
        <f t="shared" si="0"/>
        <v>0.28286367098248288</v>
      </c>
      <c r="I32" s="205">
        <f t="shared" si="1"/>
        <v>0.50714561606797992</v>
      </c>
    </row>
    <row r="33" spans="1:9" ht="16" x14ac:dyDescent="0.2">
      <c r="A33" s="72">
        <v>31</v>
      </c>
      <c r="B33" s="73" t="s">
        <v>50</v>
      </c>
      <c r="C33" s="96">
        <v>71414</v>
      </c>
      <c r="D33" s="76">
        <v>46961</v>
      </c>
      <c r="E33" s="76">
        <v>18651</v>
      </c>
      <c r="F33" s="76">
        <v>64</v>
      </c>
      <c r="G33" s="77">
        <v>24733</v>
      </c>
      <c r="H33" s="204">
        <f t="shared" si="0"/>
        <v>0.34467237102483345</v>
      </c>
      <c r="I33" s="205">
        <f t="shared" si="1"/>
        <v>0.39715934498839461</v>
      </c>
    </row>
    <row r="34" spans="1:9" ht="16" x14ac:dyDescent="0.2">
      <c r="A34" s="72">
        <v>32</v>
      </c>
      <c r="B34" s="73" t="s">
        <v>174</v>
      </c>
      <c r="C34" s="96">
        <v>64392</v>
      </c>
      <c r="D34" s="76">
        <v>36403</v>
      </c>
      <c r="E34" s="76">
        <v>12665</v>
      </c>
      <c r="F34" s="76">
        <v>37</v>
      </c>
      <c r="G34" s="77">
        <v>26497</v>
      </c>
      <c r="H34" s="204">
        <f t="shared" si="0"/>
        <v>0.42100830989719878</v>
      </c>
      <c r="I34" s="205">
        <f t="shared" si="1"/>
        <v>0.34791088646540119</v>
      </c>
    </row>
    <row r="35" spans="1:9" ht="16" x14ac:dyDescent="0.2">
      <c r="A35" s="72">
        <v>33</v>
      </c>
      <c r="B35" s="73" t="s">
        <v>110</v>
      </c>
      <c r="C35" s="96">
        <v>64303</v>
      </c>
      <c r="D35" s="76">
        <v>51960</v>
      </c>
      <c r="E35" s="76">
        <v>30339</v>
      </c>
      <c r="F35" s="76">
        <v>778</v>
      </c>
      <c r="G35" s="77">
        <v>11234</v>
      </c>
      <c r="H35" s="204">
        <f t="shared" si="0"/>
        <v>0.17560807853435878</v>
      </c>
      <c r="I35" s="205">
        <f t="shared" si="1"/>
        <v>0.58389145496535799</v>
      </c>
    </row>
    <row r="36" spans="1:9" ht="16" x14ac:dyDescent="0.2">
      <c r="A36" s="72">
        <v>34</v>
      </c>
      <c r="B36" s="73" t="s">
        <v>99</v>
      </c>
      <c r="C36" s="96">
        <v>58165</v>
      </c>
      <c r="D36" s="76">
        <v>36563</v>
      </c>
      <c r="E36" s="76">
        <v>17555</v>
      </c>
      <c r="F36" s="76">
        <v>559</v>
      </c>
      <c r="G36" s="77">
        <v>20189</v>
      </c>
      <c r="H36" s="204">
        <f t="shared" si="0"/>
        <v>0.35227094275095533</v>
      </c>
      <c r="I36" s="205">
        <f t="shared" si="1"/>
        <v>0.48013018625386322</v>
      </c>
    </row>
    <row r="37" spans="1:9" ht="16" x14ac:dyDescent="0.2">
      <c r="A37" s="72">
        <v>35</v>
      </c>
      <c r="B37" s="73" t="s">
        <v>114</v>
      </c>
      <c r="C37" s="96">
        <v>56187</v>
      </c>
      <c r="D37" s="76">
        <v>41830</v>
      </c>
      <c r="E37" s="76">
        <v>15835</v>
      </c>
      <c r="F37" s="76">
        <v>454</v>
      </c>
      <c r="G37" s="77">
        <v>12954</v>
      </c>
      <c r="H37" s="204">
        <f t="shared" si="0"/>
        <v>0.23451247329736774</v>
      </c>
      <c r="I37" s="205">
        <f t="shared" si="1"/>
        <v>0.37855606024384414</v>
      </c>
    </row>
    <row r="38" spans="1:9" ht="16" x14ac:dyDescent="0.2">
      <c r="A38" s="72">
        <v>36</v>
      </c>
      <c r="B38" s="73" t="s">
        <v>60</v>
      </c>
      <c r="C38" s="96">
        <v>52699</v>
      </c>
      <c r="D38" s="76">
        <v>38091</v>
      </c>
      <c r="E38" s="76">
        <v>12535</v>
      </c>
      <c r="F38" s="76">
        <v>10</v>
      </c>
      <c r="G38" s="77">
        <v>13268</v>
      </c>
      <c r="H38" s="204">
        <f t="shared" si="0"/>
        <v>0.25828807257295255</v>
      </c>
      <c r="I38" s="205">
        <f t="shared" si="1"/>
        <v>0.32908036019007114</v>
      </c>
    </row>
    <row r="39" spans="1:9" ht="16" x14ac:dyDescent="0.2">
      <c r="A39" s="72">
        <v>37</v>
      </c>
      <c r="B39" s="73" t="s">
        <v>53</v>
      </c>
      <c r="C39" s="96">
        <v>47792</v>
      </c>
      <c r="D39" s="76">
        <v>34019</v>
      </c>
      <c r="E39" s="76">
        <v>8772</v>
      </c>
      <c r="F39" s="76">
        <v>32</v>
      </c>
      <c r="G39" s="77">
        <v>12079</v>
      </c>
      <c r="H39" s="204">
        <f t="shared" si="0"/>
        <v>0.26184695425970084</v>
      </c>
      <c r="I39" s="205">
        <f t="shared" si="1"/>
        <v>0.25785590405361708</v>
      </c>
    </row>
    <row r="40" spans="1:9" ht="16" x14ac:dyDescent="0.2">
      <c r="A40" s="72">
        <v>38</v>
      </c>
      <c r="B40" s="73" t="s">
        <v>224</v>
      </c>
      <c r="C40" s="96">
        <v>46503</v>
      </c>
      <c r="D40" s="76">
        <v>38333</v>
      </c>
      <c r="E40" s="76">
        <v>13314</v>
      </c>
      <c r="F40" s="76">
        <v>358</v>
      </c>
      <c r="G40" s="77">
        <v>7654</v>
      </c>
      <c r="H40" s="204">
        <f t="shared" si="0"/>
        <v>0.16515265940230878</v>
      </c>
      <c r="I40" s="205">
        <f t="shared" si="1"/>
        <v>0.34732475934573342</v>
      </c>
    </row>
    <row r="41" spans="1:9" ht="16" x14ac:dyDescent="0.2">
      <c r="A41" s="72">
        <v>39</v>
      </c>
      <c r="B41" s="73" t="s">
        <v>79</v>
      </c>
      <c r="C41" s="96">
        <v>45421</v>
      </c>
      <c r="D41" s="76">
        <v>23400</v>
      </c>
      <c r="E41" s="76">
        <v>9558</v>
      </c>
      <c r="F41" s="76">
        <v>22</v>
      </c>
      <c r="G41" s="77">
        <v>21226</v>
      </c>
      <c r="H41" s="204">
        <f t="shared" si="0"/>
        <v>0.47540763304067374</v>
      </c>
      <c r="I41" s="205">
        <f t="shared" si="1"/>
        <v>0.40846153846153849</v>
      </c>
    </row>
    <row r="42" spans="1:9" ht="32" x14ac:dyDescent="0.2">
      <c r="A42" s="72">
        <v>40</v>
      </c>
      <c r="B42" s="73" t="s">
        <v>522</v>
      </c>
      <c r="C42" s="96">
        <v>41317</v>
      </c>
      <c r="D42" s="76">
        <v>28207</v>
      </c>
      <c r="E42" s="76">
        <v>16873</v>
      </c>
      <c r="F42" s="76">
        <v>1572</v>
      </c>
      <c r="G42" s="77">
        <v>10488</v>
      </c>
      <c r="H42" s="204">
        <f t="shared" si="0"/>
        <v>0.26046142002135741</v>
      </c>
      <c r="I42" s="205">
        <f t="shared" si="1"/>
        <v>0.59818484773283231</v>
      </c>
    </row>
    <row r="43" spans="1:9" ht="16" x14ac:dyDescent="0.2">
      <c r="A43" s="72">
        <v>41</v>
      </c>
      <c r="B43" s="73" t="s">
        <v>15</v>
      </c>
      <c r="C43" s="96">
        <v>39729</v>
      </c>
      <c r="D43" s="76">
        <v>22205</v>
      </c>
      <c r="E43" s="76">
        <v>10972</v>
      </c>
      <c r="F43" s="76">
        <v>61</v>
      </c>
      <c r="G43" s="77">
        <v>17015</v>
      </c>
      <c r="H43" s="204">
        <f t="shared" si="0"/>
        <v>0.43316107023751943</v>
      </c>
      <c r="I43" s="205">
        <f t="shared" si="1"/>
        <v>0.49412294528259398</v>
      </c>
    </row>
    <row r="44" spans="1:9" ht="16" x14ac:dyDescent="0.2">
      <c r="A44" s="72">
        <v>42</v>
      </c>
      <c r="B44" s="73" t="s">
        <v>32</v>
      </c>
      <c r="C44" s="96">
        <v>39031</v>
      </c>
      <c r="D44" s="76">
        <v>26430</v>
      </c>
      <c r="E44" s="76">
        <v>8298</v>
      </c>
      <c r="F44" s="76">
        <v>28</v>
      </c>
      <c r="G44" s="77">
        <v>12155</v>
      </c>
      <c r="H44" s="204">
        <f t="shared" si="0"/>
        <v>0.31479035557972701</v>
      </c>
      <c r="I44" s="205">
        <f t="shared" si="1"/>
        <v>0.31396140749148693</v>
      </c>
    </row>
    <row r="45" spans="1:9" ht="16" x14ac:dyDescent="0.2">
      <c r="A45" s="72">
        <v>43</v>
      </c>
      <c r="B45" s="73" t="s">
        <v>149</v>
      </c>
      <c r="C45" s="96">
        <v>38876</v>
      </c>
      <c r="D45" s="76">
        <v>34662</v>
      </c>
      <c r="E45" s="76">
        <v>30077</v>
      </c>
      <c r="F45" s="76">
        <v>30</v>
      </c>
      <c r="G45" s="77">
        <v>3925</v>
      </c>
      <c r="H45" s="204">
        <f t="shared" si="0"/>
        <v>0.10163917445684544</v>
      </c>
      <c r="I45" s="205">
        <f t="shared" si="1"/>
        <v>0.86772257803935149</v>
      </c>
    </row>
    <row r="46" spans="1:9" ht="16" x14ac:dyDescent="0.2">
      <c r="A46" s="72">
        <v>44</v>
      </c>
      <c r="B46" s="73" t="s">
        <v>178</v>
      </c>
      <c r="C46" s="96">
        <v>35643</v>
      </c>
      <c r="D46" s="76">
        <v>33696</v>
      </c>
      <c r="E46" s="76">
        <v>16783</v>
      </c>
      <c r="F46" s="76">
        <v>161</v>
      </c>
      <c r="G46" s="77">
        <v>1486</v>
      </c>
      <c r="H46" s="204">
        <f t="shared" si="0"/>
        <v>4.2045100868630281E-2</v>
      </c>
      <c r="I46" s="205">
        <f t="shared" si="1"/>
        <v>0.49807098765432101</v>
      </c>
    </row>
    <row r="47" spans="1:9" ht="16" x14ac:dyDescent="0.2">
      <c r="A47" s="72">
        <v>45</v>
      </c>
      <c r="B47" s="73" t="s">
        <v>33</v>
      </c>
      <c r="C47" s="96">
        <v>35087</v>
      </c>
      <c r="D47" s="76">
        <v>32416</v>
      </c>
      <c r="E47" s="76">
        <v>15730</v>
      </c>
      <c r="F47" s="76">
        <v>100</v>
      </c>
      <c r="G47" s="77">
        <v>1854</v>
      </c>
      <c r="H47" s="204">
        <f t="shared" si="0"/>
        <v>5.3942391620599363E-2</v>
      </c>
      <c r="I47" s="205">
        <f t="shared" si="1"/>
        <v>0.48525419545903259</v>
      </c>
    </row>
    <row r="48" spans="1:9" ht="16" x14ac:dyDescent="0.2">
      <c r="A48" s="72">
        <v>46</v>
      </c>
      <c r="B48" s="73" t="s">
        <v>101</v>
      </c>
      <c r="C48" s="96">
        <v>32380</v>
      </c>
      <c r="D48" s="76">
        <v>31313</v>
      </c>
      <c r="E48" s="76">
        <v>16074</v>
      </c>
      <c r="F48" s="76">
        <v>36</v>
      </c>
      <c r="G48" s="77">
        <v>474</v>
      </c>
      <c r="H48" s="204">
        <f t="shared" si="0"/>
        <v>1.4894887345630518E-2</v>
      </c>
      <c r="I48" s="205">
        <f t="shared" si="1"/>
        <v>0.51333312042921475</v>
      </c>
    </row>
    <row r="49" spans="1:9" ht="16" x14ac:dyDescent="0.2">
      <c r="A49" s="72">
        <v>47</v>
      </c>
      <c r="B49" s="73" t="s">
        <v>103</v>
      </c>
      <c r="C49" s="96">
        <v>28203</v>
      </c>
      <c r="D49" s="76">
        <v>23026</v>
      </c>
      <c r="E49" s="76">
        <v>9006</v>
      </c>
      <c r="F49" s="76">
        <v>874</v>
      </c>
      <c r="G49" s="77">
        <v>3492</v>
      </c>
      <c r="H49" s="204">
        <f t="shared" si="0"/>
        <v>0.12748247663551401</v>
      </c>
      <c r="I49" s="205">
        <f t="shared" si="1"/>
        <v>0.39112307825935899</v>
      </c>
    </row>
    <row r="50" spans="1:9" ht="16" x14ac:dyDescent="0.2">
      <c r="A50" s="72">
        <v>48</v>
      </c>
      <c r="B50" s="73" t="s">
        <v>372</v>
      </c>
      <c r="C50" s="96">
        <v>27163</v>
      </c>
      <c r="D50" s="76">
        <v>21957</v>
      </c>
      <c r="E50" s="76">
        <v>6725</v>
      </c>
      <c r="F50" s="76">
        <v>49</v>
      </c>
      <c r="G50" s="77">
        <v>5104</v>
      </c>
      <c r="H50" s="204">
        <f t="shared" si="0"/>
        <v>0.18827001106602731</v>
      </c>
      <c r="I50" s="205">
        <f t="shared" si="1"/>
        <v>0.30628045725736669</v>
      </c>
    </row>
    <row r="51" spans="1:9" ht="16" x14ac:dyDescent="0.2">
      <c r="A51" s="72">
        <v>49</v>
      </c>
      <c r="B51" s="73" t="s">
        <v>67</v>
      </c>
      <c r="C51" s="96">
        <v>24665</v>
      </c>
      <c r="D51" s="76">
        <v>15847</v>
      </c>
      <c r="E51" s="76">
        <v>3880</v>
      </c>
      <c r="F51" s="76">
        <v>359</v>
      </c>
      <c r="G51" s="77">
        <v>8168</v>
      </c>
      <c r="H51" s="204">
        <f t="shared" si="0"/>
        <v>0.33511118404857637</v>
      </c>
      <c r="I51" s="205">
        <f t="shared" si="1"/>
        <v>0.2448412948823121</v>
      </c>
    </row>
    <row r="52" spans="1:9" ht="16" x14ac:dyDescent="0.2">
      <c r="A52" s="72">
        <v>50</v>
      </c>
      <c r="B52" s="73" t="s">
        <v>185</v>
      </c>
      <c r="C52" s="96">
        <v>24654</v>
      </c>
      <c r="D52" s="76">
        <v>14809</v>
      </c>
      <c r="E52" s="76">
        <v>5584</v>
      </c>
      <c r="F52" s="76">
        <v>142</v>
      </c>
      <c r="G52" s="77">
        <v>9320</v>
      </c>
      <c r="H52" s="204">
        <f t="shared" si="0"/>
        <v>0.38399736310823618</v>
      </c>
      <c r="I52" s="205">
        <f t="shared" si="1"/>
        <v>0.37706799918968192</v>
      </c>
    </row>
    <row r="53" spans="1:9" ht="16" x14ac:dyDescent="0.2">
      <c r="A53" s="72">
        <v>51</v>
      </c>
      <c r="B53" s="73" t="s">
        <v>504</v>
      </c>
      <c r="C53" s="96">
        <v>24428</v>
      </c>
      <c r="D53" s="76">
        <v>17996</v>
      </c>
      <c r="E53" s="76">
        <v>10798</v>
      </c>
      <c r="F53" s="76">
        <v>463</v>
      </c>
      <c r="G53" s="77">
        <v>5676</v>
      </c>
      <c r="H53" s="204">
        <f t="shared" si="0"/>
        <v>0.23517712865133622</v>
      </c>
      <c r="I53" s="205">
        <f t="shared" si="1"/>
        <v>0.60002222716159148</v>
      </c>
    </row>
    <row r="54" spans="1:9" ht="16" x14ac:dyDescent="0.2">
      <c r="A54" s="72">
        <v>52</v>
      </c>
      <c r="B54" s="73" t="s">
        <v>239</v>
      </c>
      <c r="C54" s="96">
        <v>23253</v>
      </c>
      <c r="D54" s="76">
        <v>14300</v>
      </c>
      <c r="E54" s="76">
        <v>6752</v>
      </c>
      <c r="F54" s="76">
        <v>62</v>
      </c>
      <c r="G54" s="77">
        <v>8289</v>
      </c>
      <c r="H54" s="204">
        <f t="shared" si="0"/>
        <v>0.365944108427884</v>
      </c>
      <c r="I54" s="205">
        <f t="shared" si="1"/>
        <v>0.47216783216783215</v>
      </c>
    </row>
    <row r="55" spans="1:9" ht="16" x14ac:dyDescent="0.2">
      <c r="A55" s="72">
        <v>53</v>
      </c>
      <c r="B55" s="73" t="s">
        <v>310</v>
      </c>
      <c r="C55" s="96">
        <v>22709</v>
      </c>
      <c r="D55" s="76">
        <v>20745</v>
      </c>
      <c r="E55" s="76">
        <v>18946</v>
      </c>
      <c r="F55" s="76">
        <v>2</v>
      </c>
      <c r="G55" s="77">
        <v>1914</v>
      </c>
      <c r="H55" s="204">
        <f t="shared" si="0"/>
        <v>8.4462292043599133E-2</v>
      </c>
      <c r="I55" s="205">
        <f t="shared" si="1"/>
        <v>0.91328030850807429</v>
      </c>
    </row>
    <row r="56" spans="1:9" ht="16" x14ac:dyDescent="0.2">
      <c r="A56" s="72">
        <v>54</v>
      </c>
      <c r="B56" s="73" t="s">
        <v>523</v>
      </c>
      <c r="C56" s="96">
        <v>21778</v>
      </c>
      <c r="D56" s="76">
        <v>13257</v>
      </c>
      <c r="E56" s="76">
        <v>2918</v>
      </c>
      <c r="F56" s="76">
        <v>135</v>
      </c>
      <c r="G56" s="77">
        <v>7315</v>
      </c>
      <c r="H56" s="204">
        <f t="shared" si="0"/>
        <v>0.35326218187086494</v>
      </c>
      <c r="I56" s="205">
        <f t="shared" si="1"/>
        <v>0.22011013049709588</v>
      </c>
    </row>
    <row r="57" spans="1:9" ht="16" x14ac:dyDescent="0.2">
      <c r="A57" s="72">
        <v>55</v>
      </c>
      <c r="B57" s="73" t="s">
        <v>338</v>
      </c>
      <c r="C57" s="96">
        <v>20865</v>
      </c>
      <c r="D57" s="76">
        <v>16468</v>
      </c>
      <c r="E57" s="76">
        <v>5127</v>
      </c>
      <c r="F57" s="76">
        <v>0</v>
      </c>
      <c r="G57" s="77">
        <v>4338</v>
      </c>
      <c r="H57" s="204">
        <f t="shared" si="0"/>
        <v>0.20849754878400462</v>
      </c>
      <c r="I57" s="205">
        <f t="shared" si="1"/>
        <v>0.31133106631042023</v>
      </c>
    </row>
    <row r="58" spans="1:9" ht="16" x14ac:dyDescent="0.2">
      <c r="A58" s="72">
        <v>56</v>
      </c>
      <c r="B58" s="73" t="s">
        <v>23</v>
      </c>
      <c r="C58" s="96">
        <v>20802</v>
      </c>
      <c r="D58" s="76">
        <v>13025</v>
      </c>
      <c r="E58" s="76">
        <v>2337</v>
      </c>
      <c r="F58" s="76">
        <v>2</v>
      </c>
      <c r="G58" s="77">
        <v>7368</v>
      </c>
      <c r="H58" s="204">
        <f t="shared" si="0"/>
        <v>0.36126501593527827</v>
      </c>
      <c r="I58" s="205">
        <f t="shared" si="1"/>
        <v>0.17942418426103646</v>
      </c>
    </row>
    <row r="59" spans="1:9" ht="16" x14ac:dyDescent="0.2">
      <c r="A59" s="72">
        <v>57</v>
      </c>
      <c r="B59" s="73" t="s">
        <v>125</v>
      </c>
      <c r="C59" s="96">
        <v>20760</v>
      </c>
      <c r="D59" s="76">
        <v>11225</v>
      </c>
      <c r="E59" s="76">
        <v>3572</v>
      </c>
      <c r="F59" s="76">
        <v>54</v>
      </c>
      <c r="G59" s="77">
        <v>9637</v>
      </c>
      <c r="H59" s="204">
        <f t="shared" si="0"/>
        <v>0.46074775291642761</v>
      </c>
      <c r="I59" s="205">
        <f t="shared" si="1"/>
        <v>0.31821826280623611</v>
      </c>
    </row>
    <row r="60" spans="1:9" ht="16" x14ac:dyDescent="0.2">
      <c r="A60" s="72">
        <v>58</v>
      </c>
      <c r="B60" s="73" t="s">
        <v>133</v>
      </c>
      <c r="C60" s="96">
        <v>20313</v>
      </c>
      <c r="D60" s="76">
        <v>18511</v>
      </c>
      <c r="E60" s="76">
        <v>3805</v>
      </c>
      <c r="F60" s="76">
        <v>5</v>
      </c>
      <c r="G60" s="77">
        <v>1723</v>
      </c>
      <c r="H60" s="204">
        <f t="shared" si="0"/>
        <v>8.5132664657344731E-2</v>
      </c>
      <c r="I60" s="205">
        <f t="shared" si="1"/>
        <v>0.20555345470260927</v>
      </c>
    </row>
    <row r="61" spans="1:9" ht="16" x14ac:dyDescent="0.2">
      <c r="A61" s="72">
        <v>59</v>
      </c>
      <c r="B61" s="73" t="s">
        <v>189</v>
      </c>
      <c r="C61" s="96">
        <v>19891</v>
      </c>
      <c r="D61" s="76">
        <v>16650</v>
      </c>
      <c r="E61" s="76">
        <v>7620</v>
      </c>
      <c r="F61" s="76">
        <v>11</v>
      </c>
      <c r="G61" s="77">
        <v>3049</v>
      </c>
      <c r="H61" s="204">
        <f t="shared" si="0"/>
        <v>0.15469304921359717</v>
      </c>
      <c r="I61" s="205">
        <f t="shared" si="1"/>
        <v>0.45765765765765765</v>
      </c>
    </row>
    <row r="62" spans="1:9" ht="16" x14ac:dyDescent="0.2">
      <c r="A62" s="72">
        <v>60</v>
      </c>
      <c r="B62" s="73" t="s">
        <v>73</v>
      </c>
      <c r="C62" s="96">
        <v>19300</v>
      </c>
      <c r="D62" s="76">
        <v>14353</v>
      </c>
      <c r="E62" s="76">
        <v>4783</v>
      </c>
      <c r="F62" s="76">
        <v>4</v>
      </c>
      <c r="G62" s="77">
        <v>4942</v>
      </c>
      <c r="H62" s="204">
        <f t="shared" si="0"/>
        <v>0.25607544432354007</v>
      </c>
      <c r="I62" s="205">
        <f t="shared" si="1"/>
        <v>0.33324043753919041</v>
      </c>
    </row>
    <row r="63" spans="1:9" ht="16" x14ac:dyDescent="0.2">
      <c r="A63" s="72">
        <v>61</v>
      </c>
      <c r="B63" s="73" t="s">
        <v>37</v>
      </c>
      <c r="C63" s="96">
        <v>18341</v>
      </c>
      <c r="D63" s="76">
        <v>13903</v>
      </c>
      <c r="E63" s="76">
        <v>7976</v>
      </c>
      <c r="F63" s="76">
        <v>2</v>
      </c>
      <c r="G63" s="77">
        <v>4380</v>
      </c>
      <c r="H63" s="204">
        <f t="shared" si="0"/>
        <v>0.23954060705496308</v>
      </c>
      <c r="I63" s="205">
        <f t="shared" si="1"/>
        <v>0.57368913184204851</v>
      </c>
    </row>
    <row r="64" spans="1:9" ht="16" x14ac:dyDescent="0.2">
      <c r="A64" s="72">
        <v>62</v>
      </c>
      <c r="B64" s="73" t="s">
        <v>334</v>
      </c>
      <c r="C64" s="96">
        <v>16683</v>
      </c>
      <c r="D64" s="76">
        <v>11765</v>
      </c>
      <c r="E64" s="76">
        <v>5442</v>
      </c>
      <c r="F64" s="76">
        <v>5</v>
      </c>
      <c r="G64" s="77">
        <v>5424</v>
      </c>
      <c r="H64" s="204">
        <f t="shared" si="0"/>
        <v>0.31545888100500175</v>
      </c>
      <c r="I64" s="205">
        <f t="shared" si="1"/>
        <v>0.46255843603909902</v>
      </c>
    </row>
    <row r="65" spans="1:9" ht="16" x14ac:dyDescent="0.2">
      <c r="A65" s="72">
        <v>63</v>
      </c>
      <c r="B65" s="73" t="s">
        <v>204</v>
      </c>
      <c r="C65" s="96">
        <v>15936</v>
      </c>
      <c r="D65" s="76">
        <v>10863</v>
      </c>
      <c r="E65" s="76">
        <v>3483</v>
      </c>
      <c r="F65" s="76">
        <v>45</v>
      </c>
      <c r="G65" s="77">
        <v>4754</v>
      </c>
      <c r="H65" s="204">
        <f t="shared" si="0"/>
        <v>0.30353722385391391</v>
      </c>
      <c r="I65" s="205">
        <f t="shared" si="1"/>
        <v>0.32062966031483014</v>
      </c>
    </row>
    <row r="66" spans="1:9" ht="16" x14ac:dyDescent="0.2">
      <c r="A66" s="72">
        <v>64</v>
      </c>
      <c r="B66" s="73" t="s">
        <v>21</v>
      </c>
      <c r="C66" s="96">
        <v>15758</v>
      </c>
      <c r="D66" s="76">
        <v>10980</v>
      </c>
      <c r="E66" s="76">
        <v>2883</v>
      </c>
      <c r="F66" s="76">
        <v>16</v>
      </c>
      <c r="G66" s="77">
        <v>4398</v>
      </c>
      <c r="H66" s="204">
        <f t="shared" si="0"/>
        <v>0.28569572560737949</v>
      </c>
      <c r="I66" s="205">
        <f t="shared" si="1"/>
        <v>0.26256830601092895</v>
      </c>
    </row>
    <row r="67" spans="1:9" ht="16" x14ac:dyDescent="0.2">
      <c r="A67" s="72">
        <v>65</v>
      </c>
      <c r="B67" s="73" t="s">
        <v>8</v>
      </c>
      <c r="C67" s="96">
        <v>14855</v>
      </c>
      <c r="D67" s="76">
        <v>14679</v>
      </c>
      <c r="E67" s="76">
        <v>6769</v>
      </c>
      <c r="F67" s="76">
        <v>25</v>
      </c>
      <c r="G67" s="77">
        <v>415</v>
      </c>
      <c r="H67" s="204">
        <f t="shared" si="0"/>
        <v>2.7448905350882995E-2</v>
      </c>
      <c r="I67" s="205">
        <f t="shared" si="1"/>
        <v>0.46113495469718646</v>
      </c>
    </row>
    <row r="68" spans="1:9" ht="16" x14ac:dyDescent="0.2">
      <c r="A68" s="72">
        <v>66</v>
      </c>
      <c r="B68" s="73" t="s">
        <v>84</v>
      </c>
      <c r="C68" s="96">
        <v>14155</v>
      </c>
      <c r="D68" s="76">
        <v>7748</v>
      </c>
      <c r="E68" s="76">
        <v>1764</v>
      </c>
      <c r="F68" s="76">
        <v>8</v>
      </c>
      <c r="G68" s="77">
        <v>6021</v>
      </c>
      <c r="H68" s="204">
        <f t="shared" ref="H68:H131" si="2">IF(C68&lt;&gt;0,G68/(D68+F68+G68),"")</f>
        <v>0.4370327357189519</v>
      </c>
      <c r="I68" s="205">
        <f t="shared" ref="I68:I131" si="3">IF(D68&lt;&gt;0,E68/D68,"")</f>
        <v>0.22767165720185856</v>
      </c>
    </row>
    <row r="69" spans="1:9" ht="16" x14ac:dyDescent="0.2">
      <c r="A69" s="72">
        <v>67</v>
      </c>
      <c r="B69" s="73" t="s">
        <v>474</v>
      </c>
      <c r="C69" s="96">
        <v>13030</v>
      </c>
      <c r="D69" s="76">
        <v>10407</v>
      </c>
      <c r="E69" s="76">
        <v>2975</v>
      </c>
      <c r="F69" s="76">
        <v>76</v>
      </c>
      <c r="G69" s="77">
        <v>2525</v>
      </c>
      <c r="H69" s="204">
        <f t="shared" si="2"/>
        <v>0.19411131611316113</v>
      </c>
      <c r="I69" s="205">
        <f t="shared" si="3"/>
        <v>0.28586528298260788</v>
      </c>
    </row>
    <row r="70" spans="1:9" ht="16" x14ac:dyDescent="0.2">
      <c r="A70" s="72">
        <v>68</v>
      </c>
      <c r="B70" s="73" t="s">
        <v>519</v>
      </c>
      <c r="C70" s="96">
        <v>12908</v>
      </c>
      <c r="D70" s="76">
        <v>12418</v>
      </c>
      <c r="E70" s="76">
        <v>5593</v>
      </c>
      <c r="F70" s="76">
        <v>2</v>
      </c>
      <c r="G70" s="77">
        <v>370</v>
      </c>
      <c r="H70" s="204">
        <f t="shared" si="2"/>
        <v>2.8928850664581705E-2</v>
      </c>
      <c r="I70" s="205">
        <f t="shared" si="3"/>
        <v>0.45039458850056369</v>
      </c>
    </row>
    <row r="71" spans="1:9" ht="16" x14ac:dyDescent="0.2">
      <c r="A71" s="72">
        <v>69</v>
      </c>
      <c r="B71" s="73" t="s">
        <v>176</v>
      </c>
      <c r="C71" s="96">
        <v>12174</v>
      </c>
      <c r="D71" s="76">
        <v>11096</v>
      </c>
      <c r="E71" s="76">
        <v>4704</v>
      </c>
      <c r="F71" s="76">
        <v>57</v>
      </c>
      <c r="G71" s="77">
        <v>862</v>
      </c>
      <c r="H71" s="204">
        <f t="shared" si="2"/>
        <v>7.1743653766125681E-2</v>
      </c>
      <c r="I71" s="205">
        <f t="shared" si="3"/>
        <v>0.42393655371304972</v>
      </c>
    </row>
    <row r="72" spans="1:9" ht="16" x14ac:dyDescent="0.2">
      <c r="A72" s="72">
        <v>70</v>
      </c>
      <c r="B72" s="73" t="s">
        <v>318</v>
      </c>
      <c r="C72" s="96">
        <v>12118</v>
      </c>
      <c r="D72" s="76">
        <v>10540</v>
      </c>
      <c r="E72" s="76">
        <v>2952</v>
      </c>
      <c r="F72" s="76">
        <v>0</v>
      </c>
      <c r="G72" s="77">
        <v>1375</v>
      </c>
      <c r="H72" s="204">
        <f t="shared" si="2"/>
        <v>0.11540075535039866</v>
      </c>
      <c r="I72" s="205">
        <f t="shared" si="3"/>
        <v>0.28007590132827326</v>
      </c>
    </row>
    <row r="73" spans="1:9" ht="16" x14ac:dyDescent="0.2">
      <c r="A73" s="72">
        <v>71</v>
      </c>
      <c r="B73" s="73" t="s">
        <v>170</v>
      </c>
      <c r="C73" s="96">
        <v>11668</v>
      </c>
      <c r="D73" s="76">
        <v>8415</v>
      </c>
      <c r="E73" s="76">
        <v>2509</v>
      </c>
      <c r="F73" s="76">
        <v>57</v>
      </c>
      <c r="G73" s="77">
        <v>3147</v>
      </c>
      <c r="H73" s="204">
        <f t="shared" si="2"/>
        <v>0.27084947069455201</v>
      </c>
      <c r="I73" s="205">
        <f t="shared" si="3"/>
        <v>0.29815805109922755</v>
      </c>
    </row>
    <row r="74" spans="1:9" ht="16" x14ac:dyDescent="0.2">
      <c r="A74" s="72">
        <v>72</v>
      </c>
      <c r="B74" s="73" t="s">
        <v>314</v>
      </c>
      <c r="C74" s="96">
        <v>11656</v>
      </c>
      <c r="D74" s="76">
        <v>8454</v>
      </c>
      <c r="E74" s="76">
        <v>3600</v>
      </c>
      <c r="F74" s="76">
        <v>11</v>
      </c>
      <c r="G74" s="77">
        <v>3105</v>
      </c>
      <c r="H74" s="204">
        <f t="shared" si="2"/>
        <v>0.26836646499567846</v>
      </c>
      <c r="I74" s="205">
        <f t="shared" si="3"/>
        <v>0.42583392476933996</v>
      </c>
    </row>
    <row r="75" spans="1:9" ht="16" x14ac:dyDescent="0.2">
      <c r="A75" s="72">
        <v>73</v>
      </c>
      <c r="B75" s="73" t="s">
        <v>108</v>
      </c>
      <c r="C75" s="96">
        <v>11590</v>
      </c>
      <c r="D75" s="76">
        <v>10609</v>
      </c>
      <c r="E75" s="76">
        <v>3439</v>
      </c>
      <c r="F75" s="76">
        <v>17</v>
      </c>
      <c r="G75" s="77">
        <v>637</v>
      </c>
      <c r="H75" s="204">
        <f t="shared" si="2"/>
        <v>5.6556867619639531E-2</v>
      </c>
      <c r="I75" s="205">
        <f t="shared" si="3"/>
        <v>0.32415873315109811</v>
      </c>
    </row>
    <row r="76" spans="1:9" ht="16" x14ac:dyDescent="0.2">
      <c r="A76" s="72">
        <v>74</v>
      </c>
      <c r="B76" s="73" t="s">
        <v>237</v>
      </c>
      <c r="C76" s="96">
        <v>11368</v>
      </c>
      <c r="D76" s="76">
        <v>6901</v>
      </c>
      <c r="E76" s="76">
        <v>1700</v>
      </c>
      <c r="F76" s="76">
        <v>653</v>
      </c>
      <c r="G76" s="77">
        <v>3190</v>
      </c>
      <c r="H76" s="204">
        <f t="shared" si="2"/>
        <v>0.29690990320178706</v>
      </c>
      <c r="I76" s="205">
        <f t="shared" si="3"/>
        <v>0.24634110998406028</v>
      </c>
    </row>
    <row r="77" spans="1:9" ht="16" x14ac:dyDescent="0.2">
      <c r="A77" s="72">
        <v>75</v>
      </c>
      <c r="B77" s="73" t="s">
        <v>55</v>
      </c>
      <c r="C77" s="96">
        <v>10876</v>
      </c>
      <c r="D77" s="76">
        <v>9263</v>
      </c>
      <c r="E77" s="76">
        <v>3979</v>
      </c>
      <c r="F77" s="76">
        <v>56</v>
      </c>
      <c r="G77" s="77">
        <v>1343</v>
      </c>
      <c r="H77" s="204">
        <f t="shared" si="2"/>
        <v>0.1259613580941662</v>
      </c>
      <c r="I77" s="205">
        <f t="shared" si="3"/>
        <v>0.42955845838281337</v>
      </c>
    </row>
    <row r="78" spans="1:9" ht="16" x14ac:dyDescent="0.2">
      <c r="A78" s="72">
        <v>76</v>
      </c>
      <c r="B78" s="73" t="s">
        <v>362</v>
      </c>
      <c r="C78" s="96">
        <v>9582</v>
      </c>
      <c r="D78" s="76">
        <v>9242</v>
      </c>
      <c r="E78" s="76">
        <v>653</v>
      </c>
      <c r="F78" s="76">
        <v>17</v>
      </c>
      <c r="G78" s="77">
        <v>340</v>
      </c>
      <c r="H78" s="204">
        <f t="shared" si="2"/>
        <v>3.5420356287113243E-2</v>
      </c>
      <c r="I78" s="205">
        <f t="shared" si="3"/>
        <v>7.0655702228954773E-2</v>
      </c>
    </row>
    <row r="79" spans="1:9" ht="16" x14ac:dyDescent="0.2">
      <c r="A79" s="72">
        <v>77</v>
      </c>
      <c r="B79" s="73" t="s">
        <v>346</v>
      </c>
      <c r="C79" s="96">
        <v>8801</v>
      </c>
      <c r="D79" s="76">
        <v>5741</v>
      </c>
      <c r="E79" s="76">
        <v>2068</v>
      </c>
      <c r="F79" s="76">
        <v>0</v>
      </c>
      <c r="G79" s="77">
        <v>2839</v>
      </c>
      <c r="H79" s="204">
        <f t="shared" si="2"/>
        <v>0.33088578088578091</v>
      </c>
      <c r="I79" s="205">
        <f t="shared" si="3"/>
        <v>0.3602159902456018</v>
      </c>
    </row>
    <row r="80" spans="1:9" ht="16" x14ac:dyDescent="0.2">
      <c r="A80" s="72">
        <v>78</v>
      </c>
      <c r="B80" s="73" t="s">
        <v>537</v>
      </c>
      <c r="C80" s="96">
        <v>8560</v>
      </c>
      <c r="D80" s="76">
        <v>1516</v>
      </c>
      <c r="E80" s="76">
        <v>1198</v>
      </c>
      <c r="F80" s="76">
        <v>6396</v>
      </c>
      <c r="G80" s="77">
        <v>1104</v>
      </c>
      <c r="H80" s="204">
        <f t="shared" si="2"/>
        <v>0.12244897959183673</v>
      </c>
      <c r="I80" s="205">
        <f t="shared" si="3"/>
        <v>0.79023746701846964</v>
      </c>
    </row>
    <row r="81" spans="1:9" ht="16" x14ac:dyDescent="0.2">
      <c r="A81" s="72">
        <v>79</v>
      </c>
      <c r="B81" s="73" t="s">
        <v>323</v>
      </c>
      <c r="C81" s="96">
        <v>8380</v>
      </c>
      <c r="D81" s="76">
        <v>5672</v>
      </c>
      <c r="E81" s="76">
        <v>1896</v>
      </c>
      <c r="F81" s="76">
        <v>1</v>
      </c>
      <c r="G81" s="77">
        <v>2095</v>
      </c>
      <c r="H81" s="204">
        <f t="shared" si="2"/>
        <v>0.26969618949536561</v>
      </c>
      <c r="I81" s="205">
        <f t="shared" si="3"/>
        <v>0.33427362482369533</v>
      </c>
    </row>
    <row r="82" spans="1:9" ht="16" x14ac:dyDescent="0.2">
      <c r="A82" s="72">
        <v>80</v>
      </c>
      <c r="B82" s="73" t="s">
        <v>136</v>
      </c>
      <c r="C82" s="96">
        <v>8165</v>
      </c>
      <c r="D82" s="76">
        <v>5219</v>
      </c>
      <c r="E82" s="76">
        <v>3320</v>
      </c>
      <c r="F82" s="76">
        <v>1</v>
      </c>
      <c r="G82" s="77">
        <v>2928</v>
      </c>
      <c r="H82" s="204">
        <f t="shared" si="2"/>
        <v>0.3593519882179676</v>
      </c>
      <c r="I82" s="205">
        <f t="shared" si="3"/>
        <v>0.63613719103276489</v>
      </c>
    </row>
    <row r="83" spans="1:9" ht="16" x14ac:dyDescent="0.2">
      <c r="A83" s="72">
        <v>81</v>
      </c>
      <c r="B83" s="73" t="s">
        <v>231</v>
      </c>
      <c r="C83" s="96">
        <v>7856</v>
      </c>
      <c r="D83" s="76">
        <v>6841</v>
      </c>
      <c r="E83" s="76">
        <v>2721</v>
      </c>
      <c r="F83" s="76">
        <v>6</v>
      </c>
      <c r="G83" s="77">
        <v>851</v>
      </c>
      <c r="H83" s="204">
        <f t="shared" si="2"/>
        <v>0.11054819433619122</v>
      </c>
      <c r="I83" s="205">
        <f t="shared" si="3"/>
        <v>0.39774886712468938</v>
      </c>
    </row>
    <row r="84" spans="1:9" ht="16" x14ac:dyDescent="0.2">
      <c r="A84" s="72">
        <v>82</v>
      </c>
      <c r="B84" s="73" t="s">
        <v>340</v>
      </c>
      <c r="C84" s="96">
        <v>7012</v>
      </c>
      <c r="D84" s="76">
        <v>5675</v>
      </c>
      <c r="E84" s="76">
        <v>3130</v>
      </c>
      <c r="F84" s="76">
        <v>12</v>
      </c>
      <c r="G84" s="77">
        <v>1169</v>
      </c>
      <c r="H84" s="204">
        <f t="shared" si="2"/>
        <v>0.1705075845974329</v>
      </c>
      <c r="I84" s="205">
        <f t="shared" si="3"/>
        <v>0.55154185022026436</v>
      </c>
    </row>
    <row r="85" spans="1:9" ht="16" x14ac:dyDescent="0.2">
      <c r="A85" s="72">
        <v>83</v>
      </c>
      <c r="B85" s="73" t="s">
        <v>238</v>
      </c>
      <c r="C85" s="96">
        <v>6721</v>
      </c>
      <c r="D85" s="76">
        <v>3819</v>
      </c>
      <c r="E85" s="76">
        <v>410</v>
      </c>
      <c r="F85" s="76"/>
      <c r="G85" s="77">
        <v>2780</v>
      </c>
      <c r="H85" s="204">
        <f t="shared" si="2"/>
        <v>0.42127595090165176</v>
      </c>
      <c r="I85" s="205">
        <f t="shared" si="3"/>
        <v>0.1073579471065724</v>
      </c>
    </row>
    <row r="86" spans="1:9" ht="16" x14ac:dyDescent="0.2">
      <c r="A86" s="72">
        <v>84</v>
      </c>
      <c r="B86" s="73" t="s">
        <v>74</v>
      </c>
      <c r="C86" s="96">
        <v>6385</v>
      </c>
      <c r="D86" s="76">
        <v>5070</v>
      </c>
      <c r="E86" s="76">
        <v>1730</v>
      </c>
      <c r="F86" s="76">
        <v>125</v>
      </c>
      <c r="G86" s="77">
        <v>1236</v>
      </c>
      <c r="H86" s="204">
        <f t="shared" si="2"/>
        <v>0.19219406002176956</v>
      </c>
      <c r="I86" s="205">
        <f t="shared" si="3"/>
        <v>0.34122287968441817</v>
      </c>
    </row>
    <row r="87" spans="1:9" ht="16" x14ac:dyDescent="0.2">
      <c r="A87" s="72">
        <v>85</v>
      </c>
      <c r="B87" s="73" t="s">
        <v>206</v>
      </c>
      <c r="C87" s="97">
        <v>6131</v>
      </c>
      <c r="D87" s="74">
        <v>5312</v>
      </c>
      <c r="E87" s="74">
        <v>1471</v>
      </c>
      <c r="F87" s="74">
        <v>17</v>
      </c>
      <c r="G87" s="75">
        <v>796</v>
      </c>
      <c r="H87" s="204">
        <f t="shared" si="2"/>
        <v>0.1299591836734694</v>
      </c>
      <c r="I87" s="205">
        <f t="shared" si="3"/>
        <v>0.27692018072289154</v>
      </c>
    </row>
    <row r="88" spans="1:9" ht="16" x14ac:dyDescent="0.2">
      <c r="A88" s="72">
        <v>86</v>
      </c>
      <c r="B88" s="73" t="s">
        <v>164</v>
      </c>
      <c r="C88" s="96">
        <v>6053</v>
      </c>
      <c r="D88" s="76">
        <v>5312</v>
      </c>
      <c r="E88" s="76">
        <v>2556</v>
      </c>
      <c r="F88" s="76">
        <v>22</v>
      </c>
      <c r="G88" s="77">
        <v>643</v>
      </c>
      <c r="H88" s="204">
        <f t="shared" si="2"/>
        <v>0.10757905303664045</v>
      </c>
      <c r="I88" s="205">
        <f t="shared" si="3"/>
        <v>0.48117469879518071</v>
      </c>
    </row>
    <row r="89" spans="1:9" ht="16" x14ac:dyDescent="0.2">
      <c r="A89" s="72">
        <v>87</v>
      </c>
      <c r="B89" s="73" t="s">
        <v>348</v>
      </c>
      <c r="C89" s="96">
        <v>6029</v>
      </c>
      <c r="D89" s="76">
        <v>5119</v>
      </c>
      <c r="E89" s="76">
        <v>2314</v>
      </c>
      <c r="F89" s="76">
        <v>378</v>
      </c>
      <c r="G89" s="77">
        <v>527</v>
      </c>
      <c r="H89" s="204">
        <f t="shared" si="2"/>
        <v>8.7483399734395756E-2</v>
      </c>
      <c r="I89" s="205">
        <f t="shared" si="3"/>
        <v>0.45204141433873801</v>
      </c>
    </row>
    <row r="90" spans="1:9" ht="16" x14ac:dyDescent="0.2">
      <c r="A90" s="72">
        <v>88</v>
      </c>
      <c r="B90" s="73" t="s">
        <v>240</v>
      </c>
      <c r="C90" s="96">
        <v>5689</v>
      </c>
      <c r="D90" s="76">
        <v>3965</v>
      </c>
      <c r="E90" s="76">
        <v>1343</v>
      </c>
      <c r="F90" s="76">
        <v>49</v>
      </c>
      <c r="G90" s="77">
        <v>1177</v>
      </c>
      <c r="H90" s="204">
        <f t="shared" si="2"/>
        <v>0.22673858601425545</v>
      </c>
      <c r="I90" s="205">
        <f t="shared" si="3"/>
        <v>0.3387137452711223</v>
      </c>
    </row>
    <row r="91" spans="1:9" ht="16" x14ac:dyDescent="0.2">
      <c r="A91" s="72">
        <v>89</v>
      </c>
      <c r="B91" s="73" t="s">
        <v>135</v>
      </c>
      <c r="C91" s="96">
        <v>5575</v>
      </c>
      <c r="D91" s="76">
        <v>5172</v>
      </c>
      <c r="E91" s="76">
        <v>3709</v>
      </c>
      <c r="F91" s="76">
        <v>4</v>
      </c>
      <c r="G91" s="77">
        <v>271</v>
      </c>
      <c r="H91" s="204">
        <f t="shared" si="2"/>
        <v>4.9752157150725167E-2</v>
      </c>
      <c r="I91" s="205">
        <f t="shared" si="3"/>
        <v>0.7171307037896365</v>
      </c>
    </row>
    <row r="92" spans="1:9" ht="16" x14ac:dyDescent="0.2">
      <c r="A92" s="72">
        <v>90</v>
      </c>
      <c r="B92" s="73" t="s">
        <v>85</v>
      </c>
      <c r="C92" s="96">
        <v>5493</v>
      </c>
      <c r="D92" s="76">
        <v>2528</v>
      </c>
      <c r="E92" s="76">
        <v>716</v>
      </c>
      <c r="F92" s="76">
        <v>1</v>
      </c>
      <c r="G92" s="77">
        <v>2634</v>
      </c>
      <c r="H92" s="204">
        <f t="shared" si="2"/>
        <v>0.51016850668216152</v>
      </c>
      <c r="I92" s="205">
        <f t="shared" si="3"/>
        <v>0.28322784810126583</v>
      </c>
    </row>
    <row r="93" spans="1:9" ht="16" x14ac:dyDescent="0.2">
      <c r="A93" s="72">
        <v>91</v>
      </c>
      <c r="B93" s="73" t="s">
        <v>30</v>
      </c>
      <c r="C93" s="96">
        <v>5459</v>
      </c>
      <c r="D93" s="76">
        <v>5112</v>
      </c>
      <c r="E93" s="76">
        <v>3126</v>
      </c>
      <c r="F93" s="76">
        <v>32</v>
      </c>
      <c r="G93" s="77">
        <v>235</v>
      </c>
      <c r="H93" s="204">
        <f t="shared" si="2"/>
        <v>4.3688417921546756E-2</v>
      </c>
      <c r="I93" s="205">
        <f t="shared" si="3"/>
        <v>0.61150234741784038</v>
      </c>
    </row>
    <row r="94" spans="1:9" ht="16" x14ac:dyDescent="0.2">
      <c r="A94" s="72">
        <v>92</v>
      </c>
      <c r="B94" s="73" t="s">
        <v>123</v>
      </c>
      <c r="C94" s="96">
        <v>5384</v>
      </c>
      <c r="D94" s="76">
        <v>4180</v>
      </c>
      <c r="E94" s="76">
        <v>1881</v>
      </c>
      <c r="F94" s="76">
        <v>9</v>
      </c>
      <c r="G94" s="77">
        <v>1026</v>
      </c>
      <c r="H94" s="204">
        <f t="shared" si="2"/>
        <v>0.19674017257909876</v>
      </c>
      <c r="I94" s="205">
        <f t="shared" si="3"/>
        <v>0.45</v>
      </c>
    </row>
    <row r="95" spans="1:9" ht="16" x14ac:dyDescent="0.2">
      <c r="A95" s="72">
        <v>93</v>
      </c>
      <c r="B95" s="73" t="s">
        <v>107</v>
      </c>
      <c r="C95" s="96">
        <v>5018</v>
      </c>
      <c r="D95" s="76">
        <v>4680</v>
      </c>
      <c r="E95" s="76">
        <v>1907</v>
      </c>
      <c r="F95" s="76">
        <v>0</v>
      </c>
      <c r="G95" s="77">
        <v>325</v>
      </c>
      <c r="H95" s="204">
        <f t="shared" si="2"/>
        <v>6.4935064935064929E-2</v>
      </c>
      <c r="I95" s="205">
        <f t="shared" si="3"/>
        <v>0.40747863247863247</v>
      </c>
    </row>
    <row r="96" spans="1:9" ht="16" x14ac:dyDescent="0.2">
      <c r="A96" s="72">
        <v>94</v>
      </c>
      <c r="B96" s="73" t="s">
        <v>81</v>
      </c>
      <c r="C96" s="96">
        <v>4894</v>
      </c>
      <c r="D96" s="76">
        <v>2115</v>
      </c>
      <c r="E96" s="76">
        <v>676</v>
      </c>
      <c r="F96" s="76">
        <v>6</v>
      </c>
      <c r="G96" s="77">
        <v>2744</v>
      </c>
      <c r="H96" s="204">
        <f t="shared" si="2"/>
        <v>0.56402877697841725</v>
      </c>
      <c r="I96" s="205">
        <f t="shared" si="3"/>
        <v>0.31962174940898347</v>
      </c>
    </row>
    <row r="97" spans="1:9" ht="16" x14ac:dyDescent="0.2">
      <c r="A97" s="72">
        <v>95</v>
      </c>
      <c r="B97" s="73" t="s">
        <v>524</v>
      </c>
      <c r="C97" s="96">
        <v>4780</v>
      </c>
      <c r="D97" s="76">
        <v>4189</v>
      </c>
      <c r="E97" s="76">
        <v>3175</v>
      </c>
      <c r="F97" s="76">
        <v>54</v>
      </c>
      <c r="G97" s="77">
        <v>477</v>
      </c>
      <c r="H97" s="204">
        <f t="shared" si="2"/>
        <v>0.10105932203389831</v>
      </c>
      <c r="I97" s="205">
        <f t="shared" si="3"/>
        <v>0.75793745523991407</v>
      </c>
    </row>
    <row r="98" spans="1:9" ht="16" x14ac:dyDescent="0.2">
      <c r="A98" s="72">
        <v>96</v>
      </c>
      <c r="B98" s="73" t="s">
        <v>332</v>
      </c>
      <c r="C98" s="96">
        <v>4661</v>
      </c>
      <c r="D98" s="76">
        <v>3292</v>
      </c>
      <c r="E98" s="76">
        <v>1017</v>
      </c>
      <c r="F98" s="76">
        <v>1</v>
      </c>
      <c r="G98" s="77">
        <v>1137</v>
      </c>
      <c r="H98" s="204">
        <f t="shared" si="2"/>
        <v>0.25665914221218961</v>
      </c>
      <c r="I98" s="205">
        <f t="shared" si="3"/>
        <v>0.30893074119076547</v>
      </c>
    </row>
    <row r="99" spans="1:9" ht="16" x14ac:dyDescent="0.2">
      <c r="A99" s="72">
        <v>97</v>
      </c>
      <c r="B99" s="73" t="s">
        <v>380</v>
      </c>
      <c r="C99" s="96">
        <v>4629</v>
      </c>
      <c r="D99" s="76">
        <v>2977</v>
      </c>
      <c r="E99" s="76">
        <v>1248</v>
      </c>
      <c r="F99" s="76">
        <v>109</v>
      </c>
      <c r="G99" s="77">
        <v>1487</v>
      </c>
      <c r="H99" s="204">
        <f t="shared" si="2"/>
        <v>0.32516947299365845</v>
      </c>
      <c r="I99" s="205">
        <f t="shared" si="3"/>
        <v>0.41921397379912662</v>
      </c>
    </row>
    <row r="100" spans="1:9" ht="16" x14ac:dyDescent="0.2">
      <c r="A100" s="72">
        <v>98</v>
      </c>
      <c r="B100" s="73" t="s">
        <v>526</v>
      </c>
      <c r="C100" s="96">
        <v>4327</v>
      </c>
      <c r="D100" s="76">
        <v>3663</v>
      </c>
      <c r="E100" s="76">
        <v>2013</v>
      </c>
      <c r="F100" s="76">
        <v>0</v>
      </c>
      <c r="G100" s="77">
        <v>496</v>
      </c>
      <c r="H100" s="204">
        <f t="shared" si="2"/>
        <v>0.11925943736475114</v>
      </c>
      <c r="I100" s="205">
        <f t="shared" si="3"/>
        <v>0.5495495495495496</v>
      </c>
    </row>
    <row r="101" spans="1:9" ht="16" x14ac:dyDescent="0.2">
      <c r="A101" s="72">
        <v>99</v>
      </c>
      <c r="B101" s="73" t="s">
        <v>476</v>
      </c>
      <c r="C101" s="96">
        <v>4185</v>
      </c>
      <c r="D101" s="76">
        <v>2246</v>
      </c>
      <c r="E101" s="76">
        <v>587</v>
      </c>
      <c r="F101" s="76">
        <v>13</v>
      </c>
      <c r="G101" s="77">
        <v>1924</v>
      </c>
      <c r="H101" s="204">
        <f t="shared" si="2"/>
        <v>0.45995696868276359</v>
      </c>
      <c r="I101" s="205">
        <f t="shared" si="3"/>
        <v>0.26135351736420304</v>
      </c>
    </row>
    <row r="102" spans="1:9" ht="16" x14ac:dyDescent="0.2">
      <c r="A102" s="72">
        <v>100</v>
      </c>
      <c r="B102" s="73" t="s">
        <v>374</v>
      </c>
      <c r="C102" s="96">
        <v>4142</v>
      </c>
      <c r="D102" s="76">
        <v>3705</v>
      </c>
      <c r="E102" s="76">
        <v>1790</v>
      </c>
      <c r="F102" s="76">
        <v>38</v>
      </c>
      <c r="G102" s="77">
        <v>311</v>
      </c>
      <c r="H102" s="204">
        <f t="shared" si="2"/>
        <v>7.6714356191415881E-2</v>
      </c>
      <c r="I102" s="205">
        <f t="shared" si="3"/>
        <v>0.48313090418353577</v>
      </c>
    </row>
    <row r="103" spans="1:9" ht="16" x14ac:dyDescent="0.2">
      <c r="A103" s="72">
        <v>101</v>
      </c>
      <c r="B103" s="73" t="s">
        <v>525</v>
      </c>
      <c r="C103" s="96">
        <v>3818</v>
      </c>
      <c r="D103" s="76">
        <v>3290</v>
      </c>
      <c r="E103" s="76">
        <v>525</v>
      </c>
      <c r="F103" s="76">
        <v>4</v>
      </c>
      <c r="G103" s="77">
        <v>451</v>
      </c>
      <c r="H103" s="204">
        <f t="shared" si="2"/>
        <v>0.12042723631508678</v>
      </c>
      <c r="I103" s="205">
        <f t="shared" si="3"/>
        <v>0.15957446808510639</v>
      </c>
    </row>
    <row r="104" spans="1:9" ht="16" x14ac:dyDescent="0.2">
      <c r="A104" s="72">
        <v>102</v>
      </c>
      <c r="B104" s="73" t="s">
        <v>316</v>
      </c>
      <c r="C104" s="96">
        <v>3774</v>
      </c>
      <c r="D104" s="76">
        <v>2378</v>
      </c>
      <c r="E104" s="76">
        <v>685</v>
      </c>
      <c r="F104" s="76"/>
      <c r="G104" s="77">
        <v>1391</v>
      </c>
      <c r="H104" s="204">
        <f t="shared" si="2"/>
        <v>0.36906341204563542</v>
      </c>
      <c r="I104" s="205">
        <f t="shared" si="3"/>
        <v>0.28805719091673676</v>
      </c>
    </row>
    <row r="105" spans="1:9" ht="16" x14ac:dyDescent="0.2">
      <c r="A105" s="72">
        <v>103</v>
      </c>
      <c r="B105" s="73" t="s">
        <v>327</v>
      </c>
      <c r="C105" s="96">
        <v>3768</v>
      </c>
      <c r="D105" s="76">
        <v>1370</v>
      </c>
      <c r="E105" s="76">
        <v>372</v>
      </c>
      <c r="F105" s="76">
        <v>4</v>
      </c>
      <c r="G105" s="77">
        <v>2174</v>
      </c>
      <c r="H105" s="204">
        <f t="shared" si="2"/>
        <v>0.612739571589628</v>
      </c>
      <c r="I105" s="205">
        <f t="shared" si="3"/>
        <v>0.27153284671532846</v>
      </c>
    </row>
    <row r="106" spans="1:9" ht="16" x14ac:dyDescent="0.2">
      <c r="A106" s="72">
        <v>104</v>
      </c>
      <c r="B106" s="73" t="s">
        <v>407</v>
      </c>
      <c r="C106" s="96">
        <v>3317</v>
      </c>
      <c r="D106" s="76">
        <v>2659</v>
      </c>
      <c r="E106" s="76">
        <v>638</v>
      </c>
      <c r="F106" s="76">
        <v>8</v>
      </c>
      <c r="G106" s="77">
        <v>650</v>
      </c>
      <c r="H106" s="204">
        <f t="shared" si="2"/>
        <v>0.19596020500452216</v>
      </c>
      <c r="I106" s="205">
        <f t="shared" si="3"/>
        <v>0.23993982700263256</v>
      </c>
    </row>
    <row r="107" spans="1:9" ht="16" x14ac:dyDescent="0.2">
      <c r="A107" s="72">
        <v>105</v>
      </c>
      <c r="B107" s="73" t="s">
        <v>24</v>
      </c>
      <c r="C107" s="96">
        <v>2731</v>
      </c>
      <c r="D107" s="76">
        <v>2194</v>
      </c>
      <c r="E107" s="76">
        <v>1886</v>
      </c>
      <c r="F107" s="76">
        <v>412</v>
      </c>
      <c r="G107" s="77">
        <v>110</v>
      </c>
      <c r="H107" s="204">
        <f t="shared" si="2"/>
        <v>4.0500736377025039E-2</v>
      </c>
      <c r="I107" s="205">
        <f t="shared" si="3"/>
        <v>0.8596171376481313</v>
      </c>
    </row>
    <row r="108" spans="1:9" ht="16" x14ac:dyDescent="0.2">
      <c r="A108" s="72">
        <v>106</v>
      </c>
      <c r="B108" s="73" t="s">
        <v>230</v>
      </c>
      <c r="C108" s="96">
        <v>2659</v>
      </c>
      <c r="D108" s="76">
        <v>2271</v>
      </c>
      <c r="E108" s="76">
        <v>714</v>
      </c>
      <c r="F108" s="76">
        <v>2</v>
      </c>
      <c r="G108" s="77">
        <v>360</v>
      </c>
      <c r="H108" s="204">
        <f t="shared" si="2"/>
        <v>0.13672616786935055</v>
      </c>
      <c r="I108" s="205">
        <f t="shared" si="3"/>
        <v>0.31439894319682959</v>
      </c>
    </row>
    <row r="109" spans="1:9" ht="16" x14ac:dyDescent="0.2">
      <c r="A109" s="72">
        <v>107</v>
      </c>
      <c r="B109" s="73" t="s">
        <v>45</v>
      </c>
      <c r="C109" s="96">
        <v>2491</v>
      </c>
      <c r="D109" s="76">
        <v>1838</v>
      </c>
      <c r="E109" s="76">
        <v>584</v>
      </c>
      <c r="F109" s="76">
        <v>5</v>
      </c>
      <c r="G109" s="77">
        <v>618</v>
      </c>
      <c r="H109" s="204">
        <f t="shared" si="2"/>
        <v>0.25111743193823649</v>
      </c>
      <c r="I109" s="205">
        <f t="shared" si="3"/>
        <v>0.3177366702937976</v>
      </c>
    </row>
    <row r="110" spans="1:9" ht="16" x14ac:dyDescent="0.2">
      <c r="A110" s="72">
        <v>108</v>
      </c>
      <c r="B110" s="73" t="s">
        <v>187</v>
      </c>
      <c r="C110" s="96">
        <v>2452</v>
      </c>
      <c r="D110" s="76">
        <v>1315</v>
      </c>
      <c r="E110" s="76">
        <v>430</v>
      </c>
      <c r="F110" s="76">
        <v>44</v>
      </c>
      <c r="G110" s="77">
        <v>997</v>
      </c>
      <c r="H110" s="204">
        <f t="shared" si="2"/>
        <v>0.42317487266553483</v>
      </c>
      <c r="I110" s="205">
        <f t="shared" si="3"/>
        <v>0.3269961977186312</v>
      </c>
    </row>
    <row r="111" spans="1:9" ht="16" x14ac:dyDescent="0.2">
      <c r="A111" s="72">
        <v>109</v>
      </c>
      <c r="B111" s="73" t="s">
        <v>142</v>
      </c>
      <c r="C111" s="96">
        <v>2277</v>
      </c>
      <c r="D111" s="76">
        <v>2204</v>
      </c>
      <c r="E111" s="76">
        <v>1004</v>
      </c>
      <c r="F111" s="76">
        <v>2</v>
      </c>
      <c r="G111" s="77">
        <v>82</v>
      </c>
      <c r="H111" s="204">
        <f t="shared" si="2"/>
        <v>3.583916083916084E-2</v>
      </c>
      <c r="I111" s="205">
        <f t="shared" si="3"/>
        <v>0.45553539019963701</v>
      </c>
    </row>
    <row r="112" spans="1:9" ht="16" x14ac:dyDescent="0.2">
      <c r="A112" s="72">
        <v>110</v>
      </c>
      <c r="B112" s="73" t="s">
        <v>128</v>
      </c>
      <c r="C112" s="96">
        <v>2252</v>
      </c>
      <c r="D112" s="76">
        <v>1944</v>
      </c>
      <c r="E112" s="76">
        <v>753</v>
      </c>
      <c r="F112" s="76">
        <v>4</v>
      </c>
      <c r="G112" s="77">
        <v>149</v>
      </c>
      <c r="H112" s="204">
        <f t="shared" si="2"/>
        <v>7.1053886504530275E-2</v>
      </c>
      <c r="I112" s="205">
        <f t="shared" si="3"/>
        <v>0.38734567901234568</v>
      </c>
    </row>
    <row r="113" spans="1:9" ht="16" x14ac:dyDescent="0.2">
      <c r="A113" s="72">
        <v>111</v>
      </c>
      <c r="B113" s="73" t="s">
        <v>321</v>
      </c>
      <c r="C113" s="96">
        <v>2211</v>
      </c>
      <c r="D113" s="76">
        <v>1614</v>
      </c>
      <c r="E113" s="76">
        <v>378</v>
      </c>
      <c r="F113" s="76"/>
      <c r="G113" s="77">
        <v>527</v>
      </c>
      <c r="H113" s="204">
        <f t="shared" si="2"/>
        <v>0.24614666043904718</v>
      </c>
      <c r="I113" s="205">
        <f t="shared" si="3"/>
        <v>0.2342007434944238</v>
      </c>
    </row>
    <row r="114" spans="1:9" ht="16" x14ac:dyDescent="0.2">
      <c r="A114" s="72">
        <v>112</v>
      </c>
      <c r="B114" s="73" t="s">
        <v>26</v>
      </c>
      <c r="C114" s="96">
        <v>1931</v>
      </c>
      <c r="D114" s="76">
        <v>1501</v>
      </c>
      <c r="E114" s="76">
        <v>580</v>
      </c>
      <c r="F114" s="76">
        <v>28</v>
      </c>
      <c r="G114" s="77">
        <v>354</v>
      </c>
      <c r="H114" s="204">
        <f t="shared" si="2"/>
        <v>0.18799787573021773</v>
      </c>
      <c r="I114" s="205">
        <f t="shared" si="3"/>
        <v>0.38640906062624919</v>
      </c>
    </row>
    <row r="115" spans="1:9" ht="16" x14ac:dyDescent="0.2">
      <c r="A115" s="72">
        <v>113</v>
      </c>
      <c r="B115" s="73" t="s">
        <v>38</v>
      </c>
      <c r="C115" s="96">
        <v>1931</v>
      </c>
      <c r="D115" s="76">
        <v>1536</v>
      </c>
      <c r="E115" s="76">
        <v>738</v>
      </c>
      <c r="F115" s="76">
        <v>10</v>
      </c>
      <c r="G115" s="77">
        <v>360</v>
      </c>
      <c r="H115" s="204">
        <f t="shared" si="2"/>
        <v>0.1888772298006296</v>
      </c>
      <c r="I115" s="205">
        <f t="shared" si="3"/>
        <v>0.48046875</v>
      </c>
    </row>
    <row r="116" spans="1:9" ht="16" x14ac:dyDescent="0.2">
      <c r="A116" s="72">
        <v>114</v>
      </c>
      <c r="B116" s="73" t="s">
        <v>312</v>
      </c>
      <c r="C116" s="96">
        <v>1884</v>
      </c>
      <c r="D116" s="76">
        <v>1755</v>
      </c>
      <c r="E116" s="76">
        <v>682</v>
      </c>
      <c r="F116" s="76">
        <v>0</v>
      </c>
      <c r="G116" s="77">
        <v>120</v>
      </c>
      <c r="H116" s="204">
        <f t="shared" si="2"/>
        <v>6.4000000000000001E-2</v>
      </c>
      <c r="I116" s="205">
        <f t="shared" si="3"/>
        <v>0.38860398860398859</v>
      </c>
    </row>
    <row r="117" spans="1:9" ht="16" x14ac:dyDescent="0.2">
      <c r="A117" s="72">
        <v>115</v>
      </c>
      <c r="B117" s="73" t="s">
        <v>59</v>
      </c>
      <c r="C117" s="96">
        <v>1867</v>
      </c>
      <c r="D117" s="76">
        <v>1816</v>
      </c>
      <c r="E117" s="76">
        <v>630</v>
      </c>
      <c r="F117" s="76">
        <v>2</v>
      </c>
      <c r="G117" s="77">
        <v>3</v>
      </c>
      <c r="H117" s="204">
        <f t="shared" si="2"/>
        <v>1.6474464579901153E-3</v>
      </c>
      <c r="I117" s="205">
        <f t="shared" si="3"/>
        <v>0.34691629955947134</v>
      </c>
    </row>
    <row r="118" spans="1:9" ht="16" x14ac:dyDescent="0.2">
      <c r="A118" s="72">
        <v>116</v>
      </c>
      <c r="B118" s="73" t="s">
        <v>475</v>
      </c>
      <c r="C118" s="96">
        <v>1676</v>
      </c>
      <c r="D118" s="76">
        <v>1605</v>
      </c>
      <c r="E118" s="76">
        <v>699</v>
      </c>
      <c r="F118" s="76">
        <v>7</v>
      </c>
      <c r="G118" s="77">
        <v>65</v>
      </c>
      <c r="H118" s="204">
        <f t="shared" si="2"/>
        <v>3.875968992248062E-2</v>
      </c>
      <c r="I118" s="205">
        <f t="shared" si="3"/>
        <v>0.43551401869158879</v>
      </c>
    </row>
    <row r="119" spans="1:9" ht="16" x14ac:dyDescent="0.2">
      <c r="A119" s="72">
        <v>117</v>
      </c>
      <c r="B119" s="73" t="s">
        <v>0</v>
      </c>
      <c r="C119" s="96">
        <v>1365</v>
      </c>
      <c r="D119" s="76">
        <v>1199</v>
      </c>
      <c r="E119" s="76">
        <v>706</v>
      </c>
      <c r="F119" s="76">
        <v>264</v>
      </c>
      <c r="G119" s="77">
        <v>107</v>
      </c>
      <c r="H119" s="204">
        <f t="shared" si="2"/>
        <v>6.8152866242038215E-2</v>
      </c>
      <c r="I119" s="205">
        <f t="shared" si="3"/>
        <v>0.58882402001668055</v>
      </c>
    </row>
    <row r="120" spans="1:9" ht="16" x14ac:dyDescent="0.2">
      <c r="A120" s="72">
        <v>118</v>
      </c>
      <c r="B120" s="73" t="s">
        <v>527</v>
      </c>
      <c r="C120" s="96">
        <v>1255</v>
      </c>
      <c r="D120" s="76">
        <v>1158</v>
      </c>
      <c r="E120" s="76">
        <v>531</v>
      </c>
      <c r="F120" s="76">
        <v>2</v>
      </c>
      <c r="G120" s="77">
        <v>59</v>
      </c>
      <c r="H120" s="204">
        <f t="shared" si="2"/>
        <v>4.8400328137817882E-2</v>
      </c>
      <c r="I120" s="205">
        <f t="shared" si="3"/>
        <v>0.45854922279792748</v>
      </c>
    </row>
    <row r="121" spans="1:9" ht="16" x14ac:dyDescent="0.2">
      <c r="A121" s="72">
        <v>119</v>
      </c>
      <c r="B121" s="73" t="s">
        <v>154</v>
      </c>
      <c r="C121" s="96">
        <v>1183</v>
      </c>
      <c r="D121" s="76">
        <v>1049</v>
      </c>
      <c r="E121" s="76">
        <v>328</v>
      </c>
      <c r="F121" s="76">
        <v>2</v>
      </c>
      <c r="G121" s="77">
        <v>106</v>
      </c>
      <c r="H121" s="204">
        <f t="shared" si="2"/>
        <v>9.1616248919619711E-2</v>
      </c>
      <c r="I121" s="205">
        <f t="shared" si="3"/>
        <v>0.31267874165872261</v>
      </c>
    </row>
    <row r="122" spans="1:9" ht="16" x14ac:dyDescent="0.2">
      <c r="A122" s="72">
        <v>120</v>
      </c>
      <c r="B122" s="73" t="s">
        <v>156</v>
      </c>
      <c r="C122" s="96">
        <v>1059</v>
      </c>
      <c r="D122" s="76">
        <v>878</v>
      </c>
      <c r="E122" s="76">
        <v>400</v>
      </c>
      <c r="F122" s="76">
        <v>3</v>
      </c>
      <c r="G122" s="77">
        <v>160</v>
      </c>
      <c r="H122" s="204">
        <f t="shared" si="2"/>
        <v>0.15369836695485112</v>
      </c>
      <c r="I122" s="205">
        <f t="shared" si="3"/>
        <v>0.45558086560364464</v>
      </c>
    </row>
    <row r="123" spans="1:9" ht="16" x14ac:dyDescent="0.2">
      <c r="A123" s="72">
        <v>121</v>
      </c>
      <c r="B123" s="73" t="s">
        <v>6</v>
      </c>
      <c r="C123" s="96">
        <v>1047</v>
      </c>
      <c r="D123" s="76">
        <v>840</v>
      </c>
      <c r="E123" s="76">
        <v>263</v>
      </c>
      <c r="F123" s="76">
        <v>5</v>
      </c>
      <c r="G123" s="77">
        <v>185</v>
      </c>
      <c r="H123" s="204">
        <f t="shared" si="2"/>
        <v>0.1796116504854369</v>
      </c>
      <c r="I123" s="205">
        <f t="shared" si="3"/>
        <v>0.31309523809523809</v>
      </c>
    </row>
    <row r="124" spans="1:9" ht="16" x14ac:dyDescent="0.2">
      <c r="A124" s="72">
        <v>122</v>
      </c>
      <c r="B124" s="73" t="s">
        <v>138</v>
      </c>
      <c r="C124" s="96">
        <v>1034</v>
      </c>
      <c r="D124" s="76">
        <v>903</v>
      </c>
      <c r="E124" s="76">
        <v>476</v>
      </c>
      <c r="F124" s="76">
        <v>6</v>
      </c>
      <c r="G124" s="77">
        <v>92</v>
      </c>
      <c r="H124" s="204">
        <f t="shared" si="2"/>
        <v>9.1908091908091905E-2</v>
      </c>
      <c r="I124" s="205">
        <f t="shared" si="3"/>
        <v>0.52713178294573648</v>
      </c>
    </row>
    <row r="125" spans="1:9" ht="16" x14ac:dyDescent="0.2">
      <c r="A125" s="72">
        <v>123</v>
      </c>
      <c r="B125" s="73" t="s">
        <v>336</v>
      </c>
      <c r="C125" s="96">
        <v>729</v>
      </c>
      <c r="D125" s="76">
        <v>663</v>
      </c>
      <c r="E125" s="76">
        <v>419</v>
      </c>
      <c r="F125" s="76"/>
      <c r="G125" s="77">
        <v>48</v>
      </c>
      <c r="H125" s="204">
        <f t="shared" si="2"/>
        <v>6.7510548523206745E-2</v>
      </c>
      <c r="I125" s="205">
        <f t="shared" si="3"/>
        <v>0.63197586726998489</v>
      </c>
    </row>
    <row r="126" spans="1:9" ht="16" x14ac:dyDescent="0.2">
      <c r="A126" s="72">
        <v>124</v>
      </c>
      <c r="B126" s="73" t="s">
        <v>11</v>
      </c>
      <c r="C126" s="96">
        <v>521</v>
      </c>
      <c r="D126" s="76">
        <v>509</v>
      </c>
      <c r="E126" s="76">
        <v>486</v>
      </c>
      <c r="F126" s="76">
        <v>3</v>
      </c>
      <c r="G126" s="77">
        <v>3</v>
      </c>
      <c r="H126" s="204">
        <f t="shared" si="2"/>
        <v>5.8252427184466021E-3</v>
      </c>
      <c r="I126" s="205">
        <f t="shared" si="3"/>
        <v>0.95481335952848723</v>
      </c>
    </row>
    <row r="127" spans="1:9" ht="16" x14ac:dyDescent="0.2">
      <c r="A127" s="72">
        <v>125</v>
      </c>
      <c r="B127" s="73" t="s">
        <v>198</v>
      </c>
      <c r="C127" s="96">
        <v>500</v>
      </c>
      <c r="D127" s="76">
        <v>475</v>
      </c>
      <c r="E127" s="76">
        <v>171</v>
      </c>
      <c r="F127" s="76">
        <v>0</v>
      </c>
      <c r="G127" s="77">
        <v>12</v>
      </c>
      <c r="H127" s="204">
        <f t="shared" si="2"/>
        <v>2.4640657084188913E-2</v>
      </c>
      <c r="I127" s="205">
        <f t="shared" si="3"/>
        <v>0.36</v>
      </c>
    </row>
    <row r="128" spans="1:9" ht="16" x14ac:dyDescent="0.2">
      <c r="A128" s="72">
        <v>126</v>
      </c>
      <c r="B128" s="73" t="s">
        <v>226</v>
      </c>
      <c r="C128" s="96">
        <v>361</v>
      </c>
      <c r="D128" s="76">
        <v>256</v>
      </c>
      <c r="E128" s="76">
        <v>47</v>
      </c>
      <c r="F128" s="76">
        <v>17</v>
      </c>
      <c r="G128" s="77">
        <v>77</v>
      </c>
      <c r="H128" s="204">
        <f t="shared" si="2"/>
        <v>0.22</v>
      </c>
      <c r="I128" s="205">
        <f t="shared" si="3"/>
        <v>0.18359375</v>
      </c>
    </row>
    <row r="129" spans="1:9" ht="16" x14ac:dyDescent="0.2">
      <c r="A129" s="72">
        <v>127</v>
      </c>
      <c r="B129" s="73" t="s">
        <v>83</v>
      </c>
      <c r="C129" s="96">
        <v>351</v>
      </c>
      <c r="D129" s="76">
        <v>340</v>
      </c>
      <c r="E129" s="76">
        <v>97</v>
      </c>
      <c r="F129" s="76">
        <v>0</v>
      </c>
      <c r="G129" s="77">
        <v>3</v>
      </c>
      <c r="H129" s="204">
        <f t="shared" si="2"/>
        <v>8.7463556851311956E-3</v>
      </c>
      <c r="I129" s="205">
        <f t="shared" si="3"/>
        <v>0.28529411764705881</v>
      </c>
    </row>
    <row r="130" spans="1:9" ht="16" x14ac:dyDescent="0.2">
      <c r="A130" s="72">
        <v>128</v>
      </c>
      <c r="B130" s="73" t="s">
        <v>48</v>
      </c>
      <c r="C130" s="96">
        <v>318</v>
      </c>
      <c r="D130" s="76">
        <v>299</v>
      </c>
      <c r="E130" s="76">
        <v>143</v>
      </c>
      <c r="F130" s="76">
        <v>3</v>
      </c>
      <c r="G130" s="77">
        <v>2</v>
      </c>
      <c r="H130" s="204">
        <f t="shared" si="2"/>
        <v>6.5789473684210523E-3</v>
      </c>
      <c r="I130" s="205">
        <f t="shared" si="3"/>
        <v>0.47826086956521741</v>
      </c>
    </row>
    <row r="131" spans="1:9" ht="16" x14ac:dyDescent="0.2">
      <c r="A131" s="72">
        <v>129</v>
      </c>
      <c r="B131" s="73" t="s">
        <v>520</v>
      </c>
      <c r="C131" s="96">
        <v>309</v>
      </c>
      <c r="D131" s="76">
        <v>282</v>
      </c>
      <c r="E131" s="76">
        <v>96</v>
      </c>
      <c r="F131" s="76">
        <v>0</v>
      </c>
      <c r="G131" s="77">
        <v>27</v>
      </c>
      <c r="H131" s="204">
        <f t="shared" si="2"/>
        <v>8.7378640776699032E-2</v>
      </c>
      <c r="I131" s="205">
        <f t="shared" si="3"/>
        <v>0.34042553191489361</v>
      </c>
    </row>
    <row r="132" spans="1:9" ht="16" x14ac:dyDescent="0.2">
      <c r="A132" s="72">
        <v>130</v>
      </c>
      <c r="B132" s="73" t="s">
        <v>183</v>
      </c>
      <c r="C132" s="96">
        <v>268</v>
      </c>
      <c r="D132" s="76">
        <v>248</v>
      </c>
      <c r="E132" s="76">
        <v>118</v>
      </c>
      <c r="F132" s="76">
        <v>2</v>
      </c>
      <c r="G132" s="77">
        <v>9</v>
      </c>
      <c r="H132" s="204">
        <f t="shared" ref="H132:H165" si="4">IF(C132&lt;&gt;0,G132/(D132+F132+G132),"")</f>
        <v>3.4749034749034749E-2</v>
      </c>
      <c r="I132" s="205">
        <f t="shared" ref="I132:I165" si="5">IF(D132&lt;&gt;0,E132/D132,"")</f>
        <v>0.47580645161290325</v>
      </c>
    </row>
    <row r="133" spans="1:9" ht="16" x14ac:dyDescent="0.2">
      <c r="A133" s="72">
        <v>131</v>
      </c>
      <c r="B133" s="73" t="s">
        <v>76</v>
      </c>
      <c r="C133" s="96">
        <v>261</v>
      </c>
      <c r="D133" s="76">
        <v>235</v>
      </c>
      <c r="E133" s="76">
        <v>173</v>
      </c>
      <c r="F133" s="76">
        <v>10</v>
      </c>
      <c r="G133" s="77">
        <v>13</v>
      </c>
      <c r="H133" s="204">
        <f t="shared" si="4"/>
        <v>5.0387596899224806E-2</v>
      </c>
      <c r="I133" s="205">
        <f t="shared" si="5"/>
        <v>0.7361702127659574</v>
      </c>
    </row>
    <row r="134" spans="1:9" ht="16" x14ac:dyDescent="0.2">
      <c r="A134" s="72">
        <v>132</v>
      </c>
      <c r="B134" s="73" t="s">
        <v>236</v>
      </c>
      <c r="C134" s="96">
        <v>255</v>
      </c>
      <c r="D134" s="76">
        <v>233</v>
      </c>
      <c r="E134" s="76">
        <v>32</v>
      </c>
      <c r="F134" s="76"/>
      <c r="G134" s="77">
        <v>16</v>
      </c>
      <c r="H134" s="204">
        <f t="shared" si="4"/>
        <v>6.4257028112449793E-2</v>
      </c>
      <c r="I134" s="205">
        <f t="shared" si="5"/>
        <v>0.13733905579399142</v>
      </c>
    </row>
    <row r="135" spans="1:9" ht="16" x14ac:dyDescent="0.2">
      <c r="A135" s="72">
        <v>133</v>
      </c>
      <c r="B135" s="73" t="s">
        <v>216</v>
      </c>
      <c r="C135" s="96">
        <v>236</v>
      </c>
      <c r="D135" s="76">
        <v>201</v>
      </c>
      <c r="E135" s="76">
        <v>26</v>
      </c>
      <c r="F135" s="76">
        <v>5</v>
      </c>
      <c r="G135" s="77">
        <v>33</v>
      </c>
      <c r="H135" s="204">
        <f t="shared" si="4"/>
        <v>0.13807531380753138</v>
      </c>
      <c r="I135" s="205">
        <f t="shared" si="5"/>
        <v>0.12935323383084577</v>
      </c>
    </row>
    <row r="136" spans="1:9" ht="16" x14ac:dyDescent="0.2">
      <c r="A136" s="72">
        <v>134</v>
      </c>
      <c r="B136" s="73" t="s">
        <v>544</v>
      </c>
      <c r="C136" s="96">
        <v>231</v>
      </c>
      <c r="D136" s="76">
        <v>204</v>
      </c>
      <c r="E136" s="76">
        <v>5</v>
      </c>
      <c r="F136" s="76">
        <v>6</v>
      </c>
      <c r="G136" s="77">
        <v>2</v>
      </c>
      <c r="H136" s="204">
        <f t="shared" si="4"/>
        <v>9.433962264150943E-3</v>
      </c>
      <c r="I136" s="205">
        <f t="shared" si="5"/>
        <v>2.4509803921568627E-2</v>
      </c>
    </row>
    <row r="137" spans="1:9" ht="16" x14ac:dyDescent="0.2">
      <c r="A137" s="72">
        <v>135</v>
      </c>
      <c r="B137" s="73" t="s">
        <v>191</v>
      </c>
      <c r="C137" s="96">
        <v>196</v>
      </c>
      <c r="D137" s="76">
        <v>154</v>
      </c>
      <c r="E137" s="76">
        <v>92</v>
      </c>
      <c r="F137" s="76">
        <v>3</v>
      </c>
      <c r="G137" s="77">
        <v>16</v>
      </c>
      <c r="H137" s="204">
        <f t="shared" si="4"/>
        <v>9.2485549132947972E-2</v>
      </c>
      <c r="I137" s="205">
        <f t="shared" si="5"/>
        <v>0.59740259740259738</v>
      </c>
    </row>
    <row r="138" spans="1:9" ht="16" x14ac:dyDescent="0.2">
      <c r="A138" s="72">
        <v>136</v>
      </c>
      <c r="B138" s="73" t="s">
        <v>342</v>
      </c>
      <c r="C138" s="96">
        <v>168</v>
      </c>
      <c r="D138" s="76">
        <v>145</v>
      </c>
      <c r="E138" s="76">
        <v>34</v>
      </c>
      <c r="F138" s="76"/>
      <c r="G138" s="77">
        <v>17</v>
      </c>
      <c r="H138" s="204">
        <f t="shared" si="4"/>
        <v>0.10493827160493827</v>
      </c>
      <c r="I138" s="205">
        <f t="shared" si="5"/>
        <v>0.23448275862068965</v>
      </c>
    </row>
    <row r="139" spans="1:9" ht="16" x14ac:dyDescent="0.2">
      <c r="A139" s="72">
        <v>137</v>
      </c>
      <c r="B139" s="73" t="s">
        <v>72</v>
      </c>
      <c r="C139" s="96">
        <v>164</v>
      </c>
      <c r="D139" s="76">
        <v>141</v>
      </c>
      <c r="E139" s="76">
        <v>69</v>
      </c>
      <c r="F139" s="76">
        <v>3</v>
      </c>
      <c r="G139" s="77">
        <v>3</v>
      </c>
      <c r="H139" s="204">
        <f t="shared" si="4"/>
        <v>2.0408163265306121E-2</v>
      </c>
      <c r="I139" s="205">
        <f t="shared" si="5"/>
        <v>0.48936170212765956</v>
      </c>
    </row>
    <row r="140" spans="1:9" ht="16" x14ac:dyDescent="0.2">
      <c r="A140" s="72">
        <v>138</v>
      </c>
      <c r="B140" s="73" t="s">
        <v>122</v>
      </c>
      <c r="C140" s="96">
        <v>160</v>
      </c>
      <c r="D140" s="76">
        <v>47</v>
      </c>
      <c r="E140" s="76">
        <v>24</v>
      </c>
      <c r="F140" s="76">
        <v>2</v>
      </c>
      <c r="G140" s="77">
        <v>1</v>
      </c>
      <c r="H140" s="204">
        <f t="shared" si="4"/>
        <v>0.02</v>
      </c>
      <c r="I140" s="205">
        <f t="shared" si="5"/>
        <v>0.51063829787234039</v>
      </c>
    </row>
    <row r="141" spans="1:9" ht="16" x14ac:dyDescent="0.2">
      <c r="A141" s="72">
        <v>139</v>
      </c>
      <c r="B141" s="73" t="s">
        <v>105</v>
      </c>
      <c r="C141" s="96">
        <v>159</v>
      </c>
      <c r="D141" s="76">
        <v>129</v>
      </c>
      <c r="E141" s="76">
        <v>41</v>
      </c>
      <c r="F141" s="76">
        <v>10</v>
      </c>
      <c r="G141" s="77">
        <v>12</v>
      </c>
      <c r="H141" s="204">
        <f t="shared" si="4"/>
        <v>7.9470198675496692E-2</v>
      </c>
      <c r="I141" s="205">
        <f t="shared" si="5"/>
        <v>0.31782945736434109</v>
      </c>
    </row>
    <row r="142" spans="1:9" ht="16" x14ac:dyDescent="0.2">
      <c r="A142" s="72">
        <v>140</v>
      </c>
      <c r="B142" s="73" t="s">
        <v>409</v>
      </c>
      <c r="C142" s="96">
        <v>146</v>
      </c>
      <c r="D142" s="76">
        <v>144</v>
      </c>
      <c r="E142" s="76">
        <v>143</v>
      </c>
      <c r="F142" s="76"/>
      <c r="G142" s="77">
        <v>2</v>
      </c>
      <c r="H142" s="204">
        <f t="shared" si="4"/>
        <v>1.3698630136986301E-2</v>
      </c>
      <c r="I142" s="205">
        <f t="shared" si="5"/>
        <v>0.99305555555555558</v>
      </c>
    </row>
    <row r="143" spans="1:9" ht="16" x14ac:dyDescent="0.2">
      <c r="A143" s="72">
        <v>141</v>
      </c>
      <c r="B143" s="73" t="s">
        <v>179</v>
      </c>
      <c r="C143" s="96">
        <v>135</v>
      </c>
      <c r="D143" s="76">
        <v>70</v>
      </c>
      <c r="E143" s="76">
        <v>69</v>
      </c>
      <c r="F143" s="76">
        <v>10</v>
      </c>
      <c r="G143" s="77">
        <v>55</v>
      </c>
      <c r="H143" s="204">
        <f t="shared" si="4"/>
        <v>0.40740740740740738</v>
      </c>
      <c r="I143" s="205">
        <f t="shared" si="5"/>
        <v>0.98571428571428577</v>
      </c>
    </row>
    <row r="144" spans="1:9" ht="16" x14ac:dyDescent="0.2">
      <c r="A144" s="72">
        <v>142</v>
      </c>
      <c r="B144" s="73" t="s">
        <v>498</v>
      </c>
      <c r="C144" s="96">
        <v>121</v>
      </c>
      <c r="D144" s="76">
        <v>120</v>
      </c>
      <c r="E144" s="76">
        <v>17</v>
      </c>
      <c r="F144" s="76"/>
      <c r="G144" s="77"/>
      <c r="H144" s="204">
        <f t="shared" si="4"/>
        <v>0</v>
      </c>
      <c r="I144" s="205">
        <f t="shared" si="5"/>
        <v>0.14166666666666666</v>
      </c>
    </row>
    <row r="145" spans="1:9" ht="16" x14ac:dyDescent="0.2">
      <c r="A145" s="72">
        <v>143</v>
      </c>
      <c r="B145" s="73" t="s">
        <v>155</v>
      </c>
      <c r="C145" s="96">
        <v>115</v>
      </c>
      <c r="D145" s="76">
        <v>94</v>
      </c>
      <c r="E145" s="76">
        <v>40</v>
      </c>
      <c r="F145" s="76">
        <v>0</v>
      </c>
      <c r="G145" s="77">
        <v>10</v>
      </c>
      <c r="H145" s="204">
        <f t="shared" si="4"/>
        <v>9.6153846153846159E-2</v>
      </c>
      <c r="I145" s="205">
        <f t="shared" si="5"/>
        <v>0.42553191489361702</v>
      </c>
    </row>
    <row r="146" spans="1:9" ht="16" x14ac:dyDescent="0.2">
      <c r="A146" s="72">
        <v>144</v>
      </c>
      <c r="B146" s="73" t="s">
        <v>160</v>
      </c>
      <c r="C146" s="96">
        <v>112</v>
      </c>
      <c r="D146" s="76">
        <v>97</v>
      </c>
      <c r="E146" s="76">
        <v>53</v>
      </c>
      <c r="F146" s="76">
        <v>1</v>
      </c>
      <c r="G146" s="77">
        <v>9</v>
      </c>
      <c r="H146" s="204">
        <f t="shared" si="4"/>
        <v>8.4112149532710276E-2</v>
      </c>
      <c r="I146" s="205">
        <f t="shared" si="5"/>
        <v>0.54639175257731953</v>
      </c>
    </row>
    <row r="147" spans="1:9" ht="16" x14ac:dyDescent="0.2">
      <c r="A147" s="72">
        <v>145</v>
      </c>
      <c r="B147" s="73" t="s">
        <v>378</v>
      </c>
      <c r="C147" s="96">
        <v>105</v>
      </c>
      <c r="D147" s="76">
        <v>94</v>
      </c>
      <c r="E147" s="76">
        <v>77</v>
      </c>
      <c r="F147" s="76">
        <v>5</v>
      </c>
      <c r="G147" s="77">
        <v>4</v>
      </c>
      <c r="H147" s="204">
        <f t="shared" si="4"/>
        <v>3.8834951456310676E-2</v>
      </c>
      <c r="I147" s="205">
        <f t="shared" si="5"/>
        <v>0.81914893617021278</v>
      </c>
    </row>
    <row r="148" spans="1:9" ht="16" x14ac:dyDescent="0.2">
      <c r="A148" s="72">
        <v>146</v>
      </c>
      <c r="B148" s="73" t="s">
        <v>193</v>
      </c>
      <c r="C148" s="96">
        <v>95</v>
      </c>
      <c r="D148" s="76">
        <v>79</v>
      </c>
      <c r="E148" s="76">
        <v>31</v>
      </c>
      <c r="F148" s="76">
        <v>5</v>
      </c>
      <c r="G148" s="77">
        <v>5</v>
      </c>
      <c r="H148" s="204">
        <f t="shared" si="4"/>
        <v>5.6179775280898875E-2</v>
      </c>
      <c r="I148" s="205">
        <f t="shared" si="5"/>
        <v>0.39240506329113922</v>
      </c>
    </row>
    <row r="149" spans="1:9" ht="16" x14ac:dyDescent="0.2">
      <c r="A149" s="72">
        <v>147</v>
      </c>
      <c r="B149" s="73" t="s">
        <v>364</v>
      </c>
      <c r="C149" s="96">
        <v>80</v>
      </c>
      <c r="D149" s="76">
        <v>80</v>
      </c>
      <c r="E149" s="76">
        <v>24</v>
      </c>
      <c r="F149" s="76">
        <v>0</v>
      </c>
      <c r="G149" s="77">
        <v>0</v>
      </c>
      <c r="H149" s="204">
        <f t="shared" si="4"/>
        <v>0</v>
      </c>
      <c r="I149" s="205">
        <f t="shared" si="5"/>
        <v>0.3</v>
      </c>
    </row>
    <row r="150" spans="1:9" ht="16" x14ac:dyDescent="0.2">
      <c r="A150" s="72">
        <v>148</v>
      </c>
      <c r="B150" s="73" t="s">
        <v>19</v>
      </c>
      <c r="C150" s="96">
        <v>79</v>
      </c>
      <c r="D150" s="76">
        <v>71</v>
      </c>
      <c r="E150" s="76">
        <v>33</v>
      </c>
      <c r="F150" s="76">
        <v>3</v>
      </c>
      <c r="G150" s="77">
        <v>5</v>
      </c>
      <c r="H150" s="204">
        <f t="shared" si="4"/>
        <v>6.3291139240506333E-2</v>
      </c>
      <c r="I150" s="205">
        <f t="shared" si="5"/>
        <v>0.46478873239436619</v>
      </c>
    </row>
    <row r="151" spans="1:9" ht="16" x14ac:dyDescent="0.2">
      <c r="A151" s="72">
        <v>149</v>
      </c>
      <c r="B151" s="73" t="s">
        <v>51</v>
      </c>
      <c r="C151" s="96">
        <v>69</v>
      </c>
      <c r="D151" s="76">
        <v>54</v>
      </c>
      <c r="E151" s="76">
        <v>41</v>
      </c>
      <c r="F151" s="76">
        <v>8</v>
      </c>
      <c r="G151" s="77">
        <v>8</v>
      </c>
      <c r="H151" s="204">
        <f t="shared" si="4"/>
        <v>0.11428571428571428</v>
      </c>
      <c r="I151" s="205">
        <f t="shared" si="5"/>
        <v>0.7592592592592593</v>
      </c>
    </row>
    <row r="152" spans="1:9" ht="16" x14ac:dyDescent="0.2">
      <c r="A152" s="72">
        <v>150</v>
      </c>
      <c r="B152" s="73" t="s">
        <v>502</v>
      </c>
      <c r="C152" s="96">
        <v>66</v>
      </c>
      <c r="D152" s="76">
        <v>49</v>
      </c>
      <c r="E152" s="76">
        <v>49</v>
      </c>
      <c r="F152" s="76">
        <v>2</v>
      </c>
      <c r="G152" s="77">
        <v>11</v>
      </c>
      <c r="H152" s="204">
        <f t="shared" si="4"/>
        <v>0.17741935483870969</v>
      </c>
      <c r="I152" s="205">
        <f t="shared" si="5"/>
        <v>1</v>
      </c>
    </row>
    <row r="153" spans="1:9" ht="16" x14ac:dyDescent="0.2">
      <c r="A153" s="72">
        <v>151</v>
      </c>
      <c r="B153" s="73" t="s">
        <v>86</v>
      </c>
      <c r="C153" s="96">
        <v>62</v>
      </c>
      <c r="D153" s="76">
        <v>55</v>
      </c>
      <c r="E153" s="76">
        <v>4</v>
      </c>
      <c r="F153" s="76">
        <v>0</v>
      </c>
      <c r="G153" s="77">
        <v>6</v>
      </c>
      <c r="H153" s="204">
        <f t="shared" si="4"/>
        <v>9.8360655737704916E-2</v>
      </c>
      <c r="I153" s="205">
        <f t="shared" si="5"/>
        <v>7.2727272727272724E-2</v>
      </c>
    </row>
    <row r="154" spans="1:9" ht="16" x14ac:dyDescent="0.2">
      <c r="A154" s="72">
        <v>152</v>
      </c>
      <c r="B154" s="73" t="s">
        <v>144</v>
      </c>
      <c r="C154" s="96">
        <v>57</v>
      </c>
      <c r="D154" s="76">
        <v>38</v>
      </c>
      <c r="E154" s="76">
        <v>17</v>
      </c>
      <c r="F154" s="76">
        <v>0</v>
      </c>
      <c r="G154" s="77">
        <v>5</v>
      </c>
      <c r="H154" s="204">
        <f t="shared" si="4"/>
        <v>0.11627906976744186</v>
      </c>
      <c r="I154" s="205">
        <f t="shared" si="5"/>
        <v>0.44736842105263158</v>
      </c>
    </row>
    <row r="155" spans="1:9" ht="16" x14ac:dyDescent="0.2">
      <c r="A155" s="72">
        <v>153</v>
      </c>
      <c r="B155" s="73" t="s">
        <v>65</v>
      </c>
      <c r="C155" s="96">
        <v>56</v>
      </c>
      <c r="D155" s="76">
        <v>53</v>
      </c>
      <c r="E155" s="76">
        <v>31</v>
      </c>
      <c r="F155" s="76">
        <v>0</v>
      </c>
      <c r="G155" s="77">
        <v>1</v>
      </c>
      <c r="H155" s="204">
        <f t="shared" si="4"/>
        <v>1.8518518518518517E-2</v>
      </c>
      <c r="I155" s="205">
        <f t="shared" si="5"/>
        <v>0.58490566037735847</v>
      </c>
    </row>
    <row r="156" spans="1:9" ht="16" x14ac:dyDescent="0.2">
      <c r="A156" s="72">
        <v>154</v>
      </c>
      <c r="B156" s="73" t="s">
        <v>161</v>
      </c>
      <c r="C156" s="96">
        <v>31</v>
      </c>
      <c r="D156" s="76">
        <v>25</v>
      </c>
      <c r="E156" s="76">
        <v>17</v>
      </c>
      <c r="F156" s="76">
        <v>6</v>
      </c>
      <c r="G156" s="77">
        <v>1</v>
      </c>
      <c r="H156" s="204">
        <f t="shared" si="4"/>
        <v>3.125E-2</v>
      </c>
      <c r="I156" s="205">
        <f t="shared" si="5"/>
        <v>0.68</v>
      </c>
    </row>
    <row r="157" spans="1:9" ht="16" x14ac:dyDescent="0.2">
      <c r="A157" s="72">
        <v>155</v>
      </c>
      <c r="B157" s="73" t="s">
        <v>369</v>
      </c>
      <c r="C157" s="96">
        <v>29</v>
      </c>
      <c r="D157" s="76">
        <v>24</v>
      </c>
      <c r="E157" s="76">
        <v>5</v>
      </c>
      <c r="F157" s="76"/>
      <c r="G157" s="77"/>
      <c r="H157" s="204">
        <f t="shared" si="4"/>
        <v>0</v>
      </c>
      <c r="I157" s="205">
        <f t="shared" si="5"/>
        <v>0.20833333333333334</v>
      </c>
    </row>
    <row r="158" spans="1:9" ht="16" x14ac:dyDescent="0.2">
      <c r="A158" s="72">
        <v>156</v>
      </c>
      <c r="B158" s="73" t="s">
        <v>69</v>
      </c>
      <c r="C158" s="96">
        <v>28</v>
      </c>
      <c r="D158" s="76">
        <v>24</v>
      </c>
      <c r="E158" s="76">
        <v>7</v>
      </c>
      <c r="F158" s="76">
        <v>0</v>
      </c>
      <c r="G158" s="77">
        <v>3</v>
      </c>
      <c r="H158" s="204">
        <f t="shared" si="4"/>
        <v>0.1111111111111111</v>
      </c>
      <c r="I158" s="205">
        <f t="shared" si="5"/>
        <v>0.29166666666666669</v>
      </c>
    </row>
    <row r="159" spans="1:9" ht="16" x14ac:dyDescent="0.2">
      <c r="A159" s="72">
        <v>157</v>
      </c>
      <c r="B159" s="73" t="s">
        <v>88</v>
      </c>
      <c r="C159" s="96">
        <v>20</v>
      </c>
      <c r="D159" s="76">
        <v>17</v>
      </c>
      <c r="E159" s="76">
        <v>14</v>
      </c>
      <c r="F159" s="76">
        <v>0</v>
      </c>
      <c r="G159" s="77">
        <v>2</v>
      </c>
      <c r="H159" s="204">
        <f t="shared" si="4"/>
        <v>0.10526315789473684</v>
      </c>
      <c r="I159" s="205">
        <f t="shared" si="5"/>
        <v>0.82352941176470584</v>
      </c>
    </row>
    <row r="160" spans="1:9" ht="16" x14ac:dyDescent="0.2">
      <c r="A160" s="72">
        <v>158</v>
      </c>
      <c r="B160" s="73" t="s">
        <v>127</v>
      </c>
      <c r="C160" s="96">
        <v>19</v>
      </c>
      <c r="D160" s="76">
        <v>17</v>
      </c>
      <c r="E160" s="76">
        <v>4</v>
      </c>
      <c r="F160" s="76">
        <v>1</v>
      </c>
      <c r="G160" s="77">
        <v>0</v>
      </c>
      <c r="H160" s="204">
        <f t="shared" si="4"/>
        <v>0</v>
      </c>
      <c r="I160" s="205">
        <f t="shared" si="5"/>
        <v>0.23529411764705882</v>
      </c>
    </row>
    <row r="161" spans="1:9" ht="16" x14ac:dyDescent="0.2">
      <c r="A161" s="72">
        <v>159</v>
      </c>
      <c r="B161" s="73" t="s">
        <v>147</v>
      </c>
      <c r="C161" s="96">
        <v>12</v>
      </c>
      <c r="D161" s="76">
        <v>12</v>
      </c>
      <c r="E161" s="76">
        <v>8</v>
      </c>
      <c r="F161" s="76">
        <v>0</v>
      </c>
      <c r="G161" s="77">
        <v>0</v>
      </c>
      <c r="H161" s="204">
        <f t="shared" si="4"/>
        <v>0</v>
      </c>
      <c r="I161" s="205">
        <f t="shared" si="5"/>
        <v>0.66666666666666663</v>
      </c>
    </row>
    <row r="162" spans="1:9" ht="16" x14ac:dyDescent="0.2">
      <c r="A162" s="72">
        <v>160</v>
      </c>
      <c r="B162" s="73" t="s">
        <v>57</v>
      </c>
      <c r="C162" s="96">
        <v>10</v>
      </c>
      <c r="D162" s="76">
        <v>4</v>
      </c>
      <c r="E162" s="76">
        <v>2</v>
      </c>
      <c r="F162" s="76">
        <v>0</v>
      </c>
      <c r="G162" s="77">
        <v>1</v>
      </c>
      <c r="H162" s="204">
        <f t="shared" si="4"/>
        <v>0.2</v>
      </c>
      <c r="I162" s="205">
        <f t="shared" si="5"/>
        <v>0.5</v>
      </c>
    </row>
    <row r="163" spans="1:9" ht="16" x14ac:dyDescent="0.2">
      <c r="A163" s="72">
        <v>161</v>
      </c>
      <c r="B163" s="73" t="s">
        <v>352</v>
      </c>
      <c r="C163" s="96">
        <v>3</v>
      </c>
      <c r="D163" s="76">
        <v>1</v>
      </c>
      <c r="E163" s="76">
        <v>1</v>
      </c>
      <c r="F163" s="76">
        <v>0</v>
      </c>
      <c r="G163" s="77">
        <v>0</v>
      </c>
      <c r="H163" s="204">
        <f t="shared" si="4"/>
        <v>0</v>
      </c>
      <c r="I163" s="205">
        <f t="shared" si="5"/>
        <v>1</v>
      </c>
    </row>
    <row r="164" spans="1:9" ht="17" thickBot="1" x14ac:dyDescent="0.25">
      <c r="A164" s="72">
        <v>162</v>
      </c>
      <c r="B164" s="218" t="s">
        <v>66</v>
      </c>
      <c r="C164" s="96">
        <v>2</v>
      </c>
      <c r="D164" s="76">
        <v>2</v>
      </c>
      <c r="E164" s="76">
        <v>1</v>
      </c>
      <c r="F164" s="76">
        <v>0</v>
      </c>
      <c r="G164" s="77">
        <v>0</v>
      </c>
      <c r="H164" s="204">
        <f t="shared" si="4"/>
        <v>0</v>
      </c>
      <c r="I164" s="205">
        <f t="shared" si="5"/>
        <v>0.5</v>
      </c>
    </row>
    <row r="165" spans="1:9" ht="18" thickTop="1" thickBot="1" x14ac:dyDescent="0.25">
      <c r="B165" s="141" t="s">
        <v>241</v>
      </c>
      <c r="C165" s="98">
        <v>10327572</v>
      </c>
      <c r="D165" s="78">
        <v>8492776</v>
      </c>
      <c r="E165" s="78">
        <v>4601134</v>
      </c>
      <c r="F165" s="78">
        <v>102785</v>
      </c>
      <c r="G165" s="79">
        <v>1632984</v>
      </c>
      <c r="H165" s="255">
        <f t="shared" si="4"/>
        <v>0.1596496862456977</v>
      </c>
      <c r="I165" s="256">
        <f t="shared" si="5"/>
        <v>0.54177032339013764</v>
      </c>
    </row>
    <row r="166" spans="1:9" x14ac:dyDescent="0.2">
      <c r="B166"/>
      <c r="C166"/>
      <c r="D166"/>
      <c r="E166"/>
    </row>
    <row r="167" spans="1:9" x14ac:dyDescent="0.2">
      <c r="B167"/>
      <c r="C167"/>
      <c r="D167"/>
      <c r="E167"/>
    </row>
    <row r="168" spans="1:9" x14ac:dyDescent="0.2">
      <c r="B168"/>
      <c r="C168"/>
      <c r="D168"/>
      <c r="E168"/>
    </row>
    <row r="169" spans="1:9" x14ac:dyDescent="0.2">
      <c r="B169"/>
      <c r="C169"/>
      <c r="D169"/>
      <c r="E169"/>
    </row>
    <row r="170" spans="1:9" x14ac:dyDescent="0.2">
      <c r="B170"/>
      <c r="C170"/>
      <c r="D170"/>
      <c r="E170"/>
    </row>
    <row r="171" spans="1:9" x14ac:dyDescent="0.2">
      <c r="B171"/>
      <c r="C171"/>
      <c r="D171"/>
      <c r="E171"/>
    </row>
    <row r="172" spans="1:9" x14ac:dyDescent="0.2">
      <c r="B172"/>
      <c r="C172"/>
      <c r="D172"/>
      <c r="E172"/>
    </row>
    <row r="173" spans="1:9" x14ac:dyDescent="0.2">
      <c r="B173"/>
      <c r="C173"/>
      <c r="D173"/>
      <c r="E173"/>
    </row>
    <row r="174" spans="1:9" x14ac:dyDescent="0.2">
      <c r="B174"/>
      <c r="C174"/>
      <c r="D174"/>
      <c r="E174"/>
    </row>
    <row r="175" spans="1:9" x14ac:dyDescent="0.2">
      <c r="B175"/>
      <c r="C175"/>
      <c r="D175"/>
      <c r="E175"/>
    </row>
    <row r="176" spans="1:9" x14ac:dyDescent="0.2">
      <c r="B176"/>
      <c r="C176"/>
      <c r="D176"/>
      <c r="E176"/>
    </row>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sheetData>
  <autoFilter ref="A2:I165"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9"/>
  <sheetViews>
    <sheetView topLeftCell="A2" workbookViewId="0">
      <selection activeCell="H13" sqref="H13"/>
    </sheetView>
  </sheetViews>
  <sheetFormatPr baseColWidth="10" defaultColWidth="8.83203125" defaultRowHeight="15" x14ac:dyDescent="0.2"/>
  <cols>
    <col min="1" max="1" width="15.6640625" bestFit="1" customWidth="1"/>
    <col min="2" max="2" width="9.83203125" style="28" customWidth="1"/>
    <col min="3" max="3" width="8.83203125" customWidth="1"/>
    <col min="4" max="4" width="10.5" bestFit="1" customWidth="1"/>
    <col min="5" max="5" width="6.1640625" customWidth="1"/>
    <col min="7" max="83" width="38.1640625" bestFit="1" customWidth="1"/>
    <col min="84" max="84" width="11.1640625" bestFit="1" customWidth="1"/>
  </cols>
  <sheetData>
    <row r="1" spans="1:84" s="31" customFormat="1" ht="17" thickTop="1" thickBot="1" x14ac:dyDescent="0.25">
      <c r="A1" s="146"/>
      <c r="B1" s="145" t="s">
        <v>242</v>
      </c>
      <c r="C1" s="146"/>
      <c r="D1" s="146"/>
      <c r="E1" s="146"/>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s="29" customFormat="1" ht="65" thickBot="1" x14ac:dyDescent="0.25">
      <c r="A2" s="144" t="s">
        <v>233</v>
      </c>
      <c r="B2" s="99" t="s">
        <v>469</v>
      </c>
      <c r="C2" s="99" t="s">
        <v>470</v>
      </c>
      <c r="D2" s="99" t="s">
        <v>471</v>
      </c>
      <c r="E2" s="99" t="s">
        <v>472</v>
      </c>
      <c r="F2" s="143" t="s">
        <v>451</v>
      </c>
    </row>
    <row r="3" spans="1:84" x14ac:dyDescent="0.2">
      <c r="A3" s="135" t="s">
        <v>412</v>
      </c>
      <c r="B3" s="132">
        <v>3</v>
      </c>
      <c r="C3" s="133">
        <v>3</v>
      </c>
      <c r="D3" s="133">
        <v>2</v>
      </c>
      <c r="E3" s="134">
        <v>0</v>
      </c>
      <c r="F3" s="126">
        <f>IF(C3&lt;&gt;0,E3/(C3+E3),"")</f>
        <v>0</v>
      </c>
    </row>
    <row r="4" spans="1:84" x14ac:dyDescent="0.2">
      <c r="A4" s="66" t="s">
        <v>389</v>
      </c>
      <c r="B4" s="62">
        <v>321</v>
      </c>
      <c r="C4" s="28">
        <v>239</v>
      </c>
      <c r="D4" s="28">
        <v>222</v>
      </c>
      <c r="E4" s="63">
        <v>81</v>
      </c>
      <c r="F4" s="126">
        <f t="shared" ref="F4:F29" si="0">IF(C4&lt;&gt;0,E4/(C4+E4),"")</f>
        <v>0.25312499999999999</v>
      </c>
    </row>
    <row r="5" spans="1:84" x14ac:dyDescent="0.2">
      <c r="A5" s="66" t="s">
        <v>440</v>
      </c>
      <c r="B5" s="62"/>
      <c r="C5" s="28"/>
      <c r="D5" s="28"/>
      <c r="E5" s="63"/>
      <c r="F5" s="126" t="str">
        <f t="shared" si="0"/>
        <v/>
      </c>
    </row>
    <row r="6" spans="1:84" x14ac:dyDescent="0.2">
      <c r="A6" s="66" t="s">
        <v>413</v>
      </c>
      <c r="B6" s="62">
        <v>1</v>
      </c>
      <c r="C6" s="28"/>
      <c r="D6" s="28"/>
      <c r="E6" s="63">
        <v>1</v>
      </c>
      <c r="F6" s="126" t="str">
        <f t="shared" si="0"/>
        <v/>
      </c>
    </row>
    <row r="7" spans="1:84" x14ac:dyDescent="0.2">
      <c r="A7" s="66" t="s">
        <v>414</v>
      </c>
      <c r="B7" s="62">
        <v>63</v>
      </c>
      <c r="C7" s="28">
        <v>7</v>
      </c>
      <c r="D7" s="28">
        <v>4</v>
      </c>
      <c r="E7" s="63">
        <v>28</v>
      </c>
      <c r="F7" s="126">
        <f t="shared" si="0"/>
        <v>0.8</v>
      </c>
    </row>
    <row r="8" spans="1:84" x14ac:dyDescent="0.2">
      <c r="A8" s="66" t="s">
        <v>428</v>
      </c>
      <c r="B8" s="62"/>
      <c r="C8" s="28"/>
      <c r="D8" s="28"/>
      <c r="E8" s="63"/>
      <c r="F8" s="126" t="str">
        <f t="shared" si="0"/>
        <v/>
      </c>
    </row>
    <row r="9" spans="1:84" x14ac:dyDescent="0.2">
      <c r="A9" s="66" t="s">
        <v>384</v>
      </c>
      <c r="B9" s="62">
        <v>40</v>
      </c>
      <c r="C9" s="28"/>
      <c r="D9" s="28"/>
      <c r="E9" s="63">
        <v>1</v>
      </c>
      <c r="F9" s="126" t="str">
        <f t="shared" si="0"/>
        <v/>
      </c>
    </row>
    <row r="10" spans="1:84" x14ac:dyDescent="0.2">
      <c r="A10" s="66" t="s">
        <v>386</v>
      </c>
      <c r="B10" s="62">
        <v>5924</v>
      </c>
      <c r="C10" s="28">
        <v>4705</v>
      </c>
      <c r="D10" s="28"/>
      <c r="E10" s="63">
        <v>940</v>
      </c>
      <c r="F10" s="126">
        <f t="shared" si="0"/>
        <v>0.16651904340124005</v>
      </c>
    </row>
    <row r="11" spans="1:84" x14ac:dyDescent="0.2">
      <c r="A11" s="66" t="s">
        <v>391</v>
      </c>
      <c r="B11" s="62">
        <v>2760</v>
      </c>
      <c r="C11" s="28">
        <v>2442</v>
      </c>
      <c r="D11" s="28">
        <v>1824</v>
      </c>
      <c r="E11" s="63">
        <v>296</v>
      </c>
      <c r="F11" s="126">
        <f t="shared" si="0"/>
        <v>0.10810810810810811</v>
      </c>
    </row>
    <row r="12" spans="1:84" x14ac:dyDescent="0.2">
      <c r="A12" s="66" t="s">
        <v>415</v>
      </c>
      <c r="B12" s="62">
        <v>22</v>
      </c>
      <c r="C12" s="28">
        <v>17</v>
      </c>
      <c r="D12" s="28">
        <v>3</v>
      </c>
      <c r="E12" s="63">
        <v>3</v>
      </c>
      <c r="F12" s="126">
        <f t="shared" si="0"/>
        <v>0.15</v>
      </c>
    </row>
    <row r="13" spans="1:84" x14ac:dyDescent="0.2">
      <c r="A13" s="66" t="s">
        <v>390</v>
      </c>
      <c r="B13" s="62">
        <v>1</v>
      </c>
      <c r="C13" s="28"/>
      <c r="D13" s="28"/>
      <c r="E13" s="63">
        <v>1</v>
      </c>
      <c r="F13" s="126" t="str">
        <f t="shared" si="0"/>
        <v/>
      </c>
    </row>
    <row r="14" spans="1:84" x14ac:dyDescent="0.2">
      <c r="A14" s="66" t="s">
        <v>383</v>
      </c>
      <c r="B14" s="62"/>
      <c r="C14" s="28"/>
      <c r="D14" s="28"/>
      <c r="E14" s="63"/>
      <c r="F14" s="126" t="str">
        <f t="shared" si="0"/>
        <v/>
      </c>
    </row>
    <row r="15" spans="1:84" x14ac:dyDescent="0.2">
      <c r="A15" s="66" t="s">
        <v>402</v>
      </c>
      <c r="B15" s="62">
        <v>15</v>
      </c>
      <c r="C15" s="28">
        <v>6</v>
      </c>
      <c r="D15" s="28">
        <v>5</v>
      </c>
      <c r="E15" s="63">
        <v>9</v>
      </c>
      <c r="F15" s="126">
        <f t="shared" si="0"/>
        <v>0.6</v>
      </c>
    </row>
    <row r="16" spans="1:84" x14ac:dyDescent="0.2">
      <c r="A16" s="66" t="s">
        <v>418</v>
      </c>
      <c r="B16" s="62"/>
      <c r="C16" s="28"/>
      <c r="D16" s="28"/>
      <c r="E16" s="63"/>
      <c r="F16" s="126" t="str">
        <f t="shared" si="0"/>
        <v/>
      </c>
    </row>
    <row r="17" spans="1:6" x14ac:dyDescent="0.2">
      <c r="A17" s="66" t="s">
        <v>387</v>
      </c>
      <c r="B17" s="62"/>
      <c r="C17" s="28"/>
      <c r="D17" s="28"/>
      <c r="E17" s="63"/>
      <c r="F17" s="126" t="str">
        <f t="shared" si="0"/>
        <v/>
      </c>
    </row>
    <row r="18" spans="1:6" x14ac:dyDescent="0.2">
      <c r="A18" s="66" t="s">
        <v>417</v>
      </c>
      <c r="B18" s="62">
        <v>1</v>
      </c>
      <c r="C18" s="28"/>
      <c r="D18" s="28">
        <v>1</v>
      </c>
      <c r="E18" s="63"/>
      <c r="F18" s="126" t="str">
        <f t="shared" si="0"/>
        <v/>
      </c>
    </row>
    <row r="19" spans="1:6" x14ac:dyDescent="0.2">
      <c r="A19" s="66" t="s">
        <v>420</v>
      </c>
      <c r="B19" s="62"/>
      <c r="C19" s="28"/>
      <c r="D19" s="28"/>
      <c r="E19" s="63"/>
      <c r="F19" s="126" t="str">
        <f t="shared" si="0"/>
        <v/>
      </c>
    </row>
    <row r="20" spans="1:6" x14ac:dyDescent="0.2">
      <c r="A20" s="66" t="s">
        <v>388</v>
      </c>
      <c r="B20" s="62">
        <v>1753</v>
      </c>
      <c r="C20" s="28">
        <v>1243</v>
      </c>
      <c r="D20" s="28">
        <v>1124</v>
      </c>
      <c r="E20" s="63">
        <v>301</v>
      </c>
      <c r="F20" s="126">
        <f t="shared" si="0"/>
        <v>0.19494818652849741</v>
      </c>
    </row>
    <row r="21" spans="1:6" x14ac:dyDescent="0.2">
      <c r="A21" s="66" t="s">
        <v>421</v>
      </c>
      <c r="B21" s="62"/>
      <c r="C21" s="28"/>
      <c r="D21" s="28"/>
      <c r="E21" s="63"/>
      <c r="F21" s="126" t="str">
        <f t="shared" si="0"/>
        <v/>
      </c>
    </row>
    <row r="22" spans="1:6" x14ac:dyDescent="0.2">
      <c r="A22" s="66" t="s">
        <v>422</v>
      </c>
      <c r="B22" s="62">
        <v>71</v>
      </c>
      <c r="C22" s="28">
        <v>70</v>
      </c>
      <c r="D22" s="28"/>
      <c r="E22" s="63">
        <v>1</v>
      </c>
      <c r="F22" s="126">
        <f t="shared" si="0"/>
        <v>1.4084507042253521E-2</v>
      </c>
    </row>
    <row r="23" spans="1:6" x14ac:dyDescent="0.2">
      <c r="A23" s="66" t="s">
        <v>392</v>
      </c>
      <c r="B23" s="62">
        <v>49</v>
      </c>
      <c r="C23" s="28">
        <v>43</v>
      </c>
      <c r="D23" s="28">
        <v>29</v>
      </c>
      <c r="E23" s="63">
        <v>6</v>
      </c>
      <c r="F23" s="126">
        <f t="shared" si="0"/>
        <v>0.12244897959183673</v>
      </c>
    </row>
    <row r="24" spans="1:6" x14ac:dyDescent="0.2">
      <c r="A24" s="66" t="s">
        <v>425</v>
      </c>
      <c r="B24" s="62">
        <v>0</v>
      </c>
      <c r="C24" s="28">
        <v>0</v>
      </c>
      <c r="D24" s="28">
        <v>0</v>
      </c>
      <c r="E24" s="63">
        <v>0</v>
      </c>
      <c r="F24" s="126" t="str">
        <f t="shared" si="0"/>
        <v/>
      </c>
    </row>
    <row r="25" spans="1:6" x14ac:dyDescent="0.2">
      <c r="A25" s="66" t="s">
        <v>398</v>
      </c>
      <c r="B25" s="62"/>
      <c r="C25" s="28"/>
      <c r="D25" s="28"/>
      <c r="E25" s="63"/>
      <c r="F25" s="126" t="str">
        <f t="shared" si="0"/>
        <v/>
      </c>
    </row>
    <row r="26" spans="1:6" x14ac:dyDescent="0.2">
      <c r="A26" s="66" t="s">
        <v>385</v>
      </c>
      <c r="B26" s="62">
        <v>1023</v>
      </c>
      <c r="C26" s="28">
        <v>898</v>
      </c>
      <c r="D26" s="28"/>
      <c r="E26" s="63">
        <v>102</v>
      </c>
      <c r="F26" s="126">
        <f t="shared" si="0"/>
        <v>0.10199999999999999</v>
      </c>
    </row>
    <row r="27" spans="1:6" x14ac:dyDescent="0.2">
      <c r="A27" s="66" t="s">
        <v>426</v>
      </c>
      <c r="B27" s="62">
        <v>3</v>
      </c>
      <c r="C27" s="28">
        <v>2</v>
      </c>
      <c r="D27" s="28"/>
      <c r="E27" s="63">
        <v>1</v>
      </c>
      <c r="F27" s="126">
        <f t="shared" si="0"/>
        <v>0.33333333333333331</v>
      </c>
    </row>
    <row r="28" spans="1:6" ht="16" thickBot="1" x14ac:dyDescent="0.25">
      <c r="A28" s="67" t="s">
        <v>393</v>
      </c>
      <c r="B28" s="64">
        <v>256</v>
      </c>
      <c r="C28" s="61">
        <v>229</v>
      </c>
      <c r="D28" s="61">
        <v>162</v>
      </c>
      <c r="E28" s="65">
        <v>27</v>
      </c>
      <c r="F28" s="126">
        <f t="shared" si="0"/>
        <v>0.10546875</v>
      </c>
    </row>
    <row r="29" spans="1:6" ht="17" thickTop="1" thickBot="1" x14ac:dyDescent="0.25">
      <c r="A29" s="70" t="s">
        <v>241</v>
      </c>
      <c r="B29" s="68">
        <v>12306</v>
      </c>
      <c r="C29" s="69">
        <v>9904</v>
      </c>
      <c r="D29" s="69">
        <v>3376</v>
      </c>
      <c r="E29" s="249">
        <v>1798</v>
      </c>
      <c r="F29" s="250">
        <f t="shared" si="0"/>
        <v>0.15364894889762434</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S232"/>
  <sheetViews>
    <sheetView zoomScaleNormal="100" workbookViewId="0">
      <pane ySplit="1" topLeftCell="A221" activePane="bottomLeft" state="frozen"/>
      <selection pane="bottomLeft" activeCell="Y12" sqref="Y12"/>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8" width="11.6640625" customWidth="1"/>
  </cols>
  <sheetData>
    <row r="1" spans="1:19" ht="152" x14ac:dyDescent="0.2">
      <c r="A1" s="3" t="s">
        <v>512</v>
      </c>
      <c r="B1" s="4" t="s">
        <v>234</v>
      </c>
      <c r="C1" s="5" t="s">
        <v>235</v>
      </c>
      <c r="D1" s="6" t="s">
        <v>447</v>
      </c>
      <c r="E1" s="7" t="s">
        <v>448</v>
      </c>
      <c r="F1" s="7" t="s">
        <v>449</v>
      </c>
      <c r="G1" s="7" t="s">
        <v>450</v>
      </c>
      <c r="H1" s="8" t="s">
        <v>451</v>
      </c>
      <c r="I1" s="9" t="s">
        <v>487</v>
      </c>
      <c r="J1" s="10" t="s">
        <v>488</v>
      </c>
      <c r="K1" s="10" t="s">
        <v>489</v>
      </c>
      <c r="L1" s="10" t="s">
        <v>490</v>
      </c>
      <c r="M1" s="10" t="s">
        <v>491</v>
      </c>
      <c r="N1" s="148" t="s">
        <v>492</v>
      </c>
      <c r="O1" s="11" t="s">
        <v>493</v>
      </c>
      <c r="P1" s="12" t="s">
        <v>494</v>
      </c>
      <c r="Q1" s="12" t="s">
        <v>495</v>
      </c>
      <c r="R1" s="13" t="s">
        <v>496</v>
      </c>
    </row>
    <row r="2" spans="1:19" x14ac:dyDescent="0.2">
      <c r="A2" s="85" t="s">
        <v>439</v>
      </c>
      <c r="B2" s="164" t="s">
        <v>0</v>
      </c>
      <c r="C2" s="165" t="s">
        <v>1</v>
      </c>
      <c r="D2" s="157"/>
      <c r="E2" s="158"/>
      <c r="F2" s="158"/>
      <c r="G2" s="158"/>
      <c r="H2" s="166" t="str">
        <f t="shared" ref="H2:H62" si="0">IF((E2+G2)&lt;&gt;0,G2/(E2+G2),"")</f>
        <v/>
      </c>
      <c r="I2" s="221">
        <v>120</v>
      </c>
      <c r="J2" s="131">
        <v>113</v>
      </c>
      <c r="K2" s="131">
        <v>106</v>
      </c>
      <c r="L2" s="167">
        <f t="shared" ref="L2:L62" si="1">IF(J2&lt;&gt;0,K2/J2,"")</f>
        <v>0.93805309734513276</v>
      </c>
      <c r="M2" s="131">
        <v>7</v>
      </c>
      <c r="N2" s="167">
        <f t="shared" ref="N2:N62" si="2">IF((J2+M2)&lt;&gt;0,M2/(J2+M2),"")</f>
        <v>5.8333333333333334E-2</v>
      </c>
      <c r="O2" s="160">
        <f t="shared" ref="O2:O62" si="3">IF(SUM(D2,I2)&gt;0,SUM(D2,I2),"")</f>
        <v>120</v>
      </c>
      <c r="P2" s="160">
        <f t="shared" ref="P2:P62" si="4">IF( SUM(E2,J2)&gt;0, SUM(E2,J2),"")</f>
        <v>113</v>
      </c>
      <c r="Q2" s="160">
        <f t="shared" ref="Q2:Q62" si="5">IF(SUM(G2,M2)&gt;0,SUM(G2,M2),"")</f>
        <v>7</v>
      </c>
      <c r="R2" s="168">
        <f t="shared" ref="R2:R62" si="6">IFERROR(IF((P2+Q2)&lt;&gt;0,Q2/(P2+Q2),""),"")</f>
        <v>5.8333333333333334E-2</v>
      </c>
      <c r="S2" s="227"/>
    </row>
    <row r="3" spans="1:19" x14ac:dyDescent="0.2">
      <c r="A3" s="85" t="s">
        <v>439</v>
      </c>
      <c r="B3" s="164" t="s">
        <v>2</v>
      </c>
      <c r="C3" s="165" t="s">
        <v>3</v>
      </c>
      <c r="D3" s="157"/>
      <c r="E3" s="158"/>
      <c r="F3" s="158"/>
      <c r="G3" s="158"/>
      <c r="H3" s="166" t="str">
        <f t="shared" si="0"/>
        <v/>
      </c>
      <c r="I3" s="221">
        <v>370</v>
      </c>
      <c r="J3" s="131">
        <v>196</v>
      </c>
      <c r="K3" s="131">
        <v>6</v>
      </c>
      <c r="L3" s="167">
        <f t="shared" si="1"/>
        <v>3.0612244897959183E-2</v>
      </c>
      <c r="M3" s="131">
        <v>174</v>
      </c>
      <c r="N3" s="167">
        <f t="shared" si="2"/>
        <v>0.4702702702702703</v>
      </c>
      <c r="O3" s="160">
        <f t="shared" si="3"/>
        <v>370</v>
      </c>
      <c r="P3" s="160">
        <f t="shared" si="4"/>
        <v>196</v>
      </c>
      <c r="Q3" s="160">
        <f t="shared" si="5"/>
        <v>174</v>
      </c>
      <c r="R3" s="168">
        <f t="shared" si="6"/>
        <v>0.4702702702702703</v>
      </c>
      <c r="S3" s="227"/>
    </row>
    <row r="4" spans="1:19" x14ac:dyDescent="0.2">
      <c r="A4" s="85" t="s">
        <v>439</v>
      </c>
      <c r="B4" s="164" t="s">
        <v>6</v>
      </c>
      <c r="C4" s="165" t="s">
        <v>7</v>
      </c>
      <c r="D4" s="157"/>
      <c r="E4" s="158"/>
      <c r="F4" s="158"/>
      <c r="G4" s="158"/>
      <c r="H4" s="166" t="str">
        <f t="shared" si="0"/>
        <v/>
      </c>
      <c r="I4" s="221">
        <v>12</v>
      </c>
      <c r="J4" s="131">
        <v>9</v>
      </c>
      <c r="K4" s="131">
        <v>3</v>
      </c>
      <c r="L4" s="167">
        <f t="shared" si="1"/>
        <v>0.33333333333333331</v>
      </c>
      <c r="M4" s="131">
        <v>3</v>
      </c>
      <c r="N4" s="167">
        <f t="shared" si="2"/>
        <v>0.25</v>
      </c>
      <c r="O4" s="160">
        <f t="shared" si="3"/>
        <v>12</v>
      </c>
      <c r="P4" s="160">
        <f t="shared" si="4"/>
        <v>9</v>
      </c>
      <c r="Q4" s="160">
        <f t="shared" si="5"/>
        <v>3</v>
      </c>
      <c r="R4" s="168">
        <f t="shared" si="6"/>
        <v>0.25</v>
      </c>
      <c r="S4" s="227"/>
    </row>
    <row r="5" spans="1:19" x14ac:dyDescent="0.2">
      <c r="A5" s="85" t="s">
        <v>439</v>
      </c>
      <c r="B5" s="164" t="s">
        <v>308</v>
      </c>
      <c r="C5" s="165" t="s">
        <v>309</v>
      </c>
      <c r="D5" s="157"/>
      <c r="E5" s="158"/>
      <c r="F5" s="158"/>
      <c r="G5" s="158"/>
      <c r="H5" s="166" t="str">
        <f t="shared" si="0"/>
        <v/>
      </c>
      <c r="I5" s="221">
        <v>3829</v>
      </c>
      <c r="J5" s="131">
        <v>3732</v>
      </c>
      <c r="K5" s="131">
        <v>758</v>
      </c>
      <c r="L5" s="167">
        <f t="shared" si="1"/>
        <v>0.20310825294748125</v>
      </c>
      <c r="M5" s="131">
        <v>97</v>
      </c>
      <c r="N5" s="167">
        <f t="shared" si="2"/>
        <v>2.5332985113606685E-2</v>
      </c>
      <c r="O5" s="160">
        <f t="shared" si="3"/>
        <v>3829</v>
      </c>
      <c r="P5" s="160">
        <f t="shared" si="4"/>
        <v>3732</v>
      </c>
      <c r="Q5" s="160">
        <f t="shared" si="5"/>
        <v>97</v>
      </c>
      <c r="R5" s="168">
        <f t="shared" si="6"/>
        <v>2.5332985113606685E-2</v>
      </c>
      <c r="S5" s="227"/>
    </row>
    <row r="6" spans="1:19" x14ac:dyDescent="0.2">
      <c r="A6" s="85" t="s">
        <v>439</v>
      </c>
      <c r="B6" s="164" t="s">
        <v>8</v>
      </c>
      <c r="C6" s="165" t="s">
        <v>9</v>
      </c>
      <c r="D6" s="157"/>
      <c r="E6" s="158"/>
      <c r="F6" s="158"/>
      <c r="G6" s="158"/>
      <c r="H6" s="166" t="str">
        <f t="shared" si="0"/>
        <v/>
      </c>
      <c r="I6" s="221">
        <v>18</v>
      </c>
      <c r="J6" s="131">
        <v>17</v>
      </c>
      <c r="K6" s="131">
        <v>4</v>
      </c>
      <c r="L6" s="167">
        <f t="shared" si="1"/>
        <v>0.23529411764705882</v>
      </c>
      <c r="M6" s="131">
        <v>1</v>
      </c>
      <c r="N6" s="167">
        <f t="shared" si="2"/>
        <v>5.5555555555555552E-2</v>
      </c>
      <c r="O6" s="160">
        <f t="shared" si="3"/>
        <v>18</v>
      </c>
      <c r="P6" s="160">
        <f t="shared" si="4"/>
        <v>17</v>
      </c>
      <c r="Q6" s="160">
        <f t="shared" si="5"/>
        <v>1</v>
      </c>
      <c r="R6" s="168">
        <f t="shared" si="6"/>
        <v>5.5555555555555552E-2</v>
      </c>
      <c r="S6" s="227"/>
    </row>
    <row r="7" spans="1:19" x14ac:dyDescent="0.2">
      <c r="A7" s="85" t="s">
        <v>439</v>
      </c>
      <c r="B7" s="164" t="s">
        <v>11</v>
      </c>
      <c r="C7" s="165" t="s">
        <v>12</v>
      </c>
      <c r="D7" s="157"/>
      <c r="E7" s="158"/>
      <c r="F7" s="158"/>
      <c r="G7" s="158"/>
      <c r="H7" s="166" t="str">
        <f t="shared" si="0"/>
        <v/>
      </c>
      <c r="I7" s="221">
        <v>7</v>
      </c>
      <c r="J7" s="131">
        <v>6</v>
      </c>
      <c r="K7" s="131"/>
      <c r="L7" s="167">
        <f t="shared" si="1"/>
        <v>0</v>
      </c>
      <c r="M7" s="131">
        <v>1</v>
      </c>
      <c r="N7" s="167">
        <f t="shared" si="2"/>
        <v>0.14285714285714285</v>
      </c>
      <c r="O7" s="160">
        <f t="shared" si="3"/>
        <v>7</v>
      </c>
      <c r="P7" s="160">
        <f t="shared" si="4"/>
        <v>6</v>
      </c>
      <c r="Q7" s="160">
        <f t="shared" si="5"/>
        <v>1</v>
      </c>
      <c r="R7" s="168">
        <f t="shared" si="6"/>
        <v>0.14285714285714285</v>
      </c>
      <c r="S7" s="227"/>
    </row>
    <row r="8" spans="1:19" x14ac:dyDescent="0.2">
      <c r="A8" s="85" t="s">
        <v>439</v>
      </c>
      <c r="B8" s="164" t="s">
        <v>13</v>
      </c>
      <c r="C8" s="165" t="s">
        <v>14</v>
      </c>
      <c r="D8" s="157"/>
      <c r="E8" s="158"/>
      <c r="F8" s="158"/>
      <c r="G8" s="158"/>
      <c r="H8" s="166" t="str">
        <f t="shared" si="0"/>
        <v/>
      </c>
      <c r="I8" s="221">
        <v>1120</v>
      </c>
      <c r="J8" s="131">
        <v>993</v>
      </c>
      <c r="K8" s="131">
        <v>405</v>
      </c>
      <c r="L8" s="167">
        <f t="shared" si="1"/>
        <v>0.40785498489425981</v>
      </c>
      <c r="M8" s="131">
        <v>127</v>
      </c>
      <c r="N8" s="167">
        <f t="shared" si="2"/>
        <v>0.11339285714285714</v>
      </c>
      <c r="O8" s="160">
        <f t="shared" si="3"/>
        <v>1120</v>
      </c>
      <c r="P8" s="160">
        <f t="shared" si="4"/>
        <v>993</v>
      </c>
      <c r="Q8" s="160">
        <f t="shared" si="5"/>
        <v>127</v>
      </c>
      <c r="R8" s="168">
        <f t="shared" si="6"/>
        <v>0.11339285714285714</v>
      </c>
      <c r="S8" s="227"/>
    </row>
    <row r="9" spans="1:19" x14ac:dyDescent="0.2">
      <c r="A9" s="85" t="s">
        <v>439</v>
      </c>
      <c r="B9" s="164" t="s">
        <v>17</v>
      </c>
      <c r="C9" s="165" t="s">
        <v>18</v>
      </c>
      <c r="D9" s="157"/>
      <c r="E9" s="158"/>
      <c r="F9" s="158"/>
      <c r="G9" s="158"/>
      <c r="H9" s="166" t="str">
        <f t="shared" si="0"/>
        <v/>
      </c>
      <c r="I9" s="221">
        <v>1058</v>
      </c>
      <c r="J9" s="131">
        <v>965</v>
      </c>
      <c r="K9" s="131">
        <v>811</v>
      </c>
      <c r="L9" s="167">
        <f t="shared" si="1"/>
        <v>0.84041450777202076</v>
      </c>
      <c r="M9" s="131">
        <v>93</v>
      </c>
      <c r="N9" s="167">
        <f t="shared" si="2"/>
        <v>8.7901701323251424E-2</v>
      </c>
      <c r="O9" s="160">
        <f t="shared" si="3"/>
        <v>1058</v>
      </c>
      <c r="P9" s="160">
        <f t="shared" si="4"/>
        <v>965</v>
      </c>
      <c r="Q9" s="160">
        <f t="shared" si="5"/>
        <v>93</v>
      </c>
      <c r="R9" s="168">
        <f t="shared" si="6"/>
        <v>8.7901701323251424E-2</v>
      </c>
      <c r="S9" s="227"/>
    </row>
    <row r="10" spans="1:19" x14ac:dyDescent="0.2">
      <c r="A10" s="85" t="s">
        <v>439</v>
      </c>
      <c r="B10" s="164" t="s">
        <v>19</v>
      </c>
      <c r="C10" s="165" t="s">
        <v>20</v>
      </c>
      <c r="D10" s="157"/>
      <c r="E10" s="158"/>
      <c r="F10" s="158"/>
      <c r="G10" s="158"/>
      <c r="H10" s="166" t="str">
        <f t="shared" si="0"/>
        <v/>
      </c>
      <c r="I10" s="221">
        <v>2</v>
      </c>
      <c r="J10" s="131">
        <v>1</v>
      </c>
      <c r="K10" s="131"/>
      <c r="L10" s="167">
        <f t="shared" si="1"/>
        <v>0</v>
      </c>
      <c r="M10" s="131">
        <v>1</v>
      </c>
      <c r="N10" s="167">
        <f t="shared" si="2"/>
        <v>0.5</v>
      </c>
      <c r="O10" s="160">
        <f t="shared" si="3"/>
        <v>2</v>
      </c>
      <c r="P10" s="160">
        <f t="shared" si="4"/>
        <v>1</v>
      </c>
      <c r="Q10" s="160">
        <f t="shared" si="5"/>
        <v>1</v>
      </c>
      <c r="R10" s="168">
        <f t="shared" si="6"/>
        <v>0.5</v>
      </c>
      <c r="S10" s="227"/>
    </row>
    <row r="11" spans="1:19" ht="29" x14ac:dyDescent="0.2">
      <c r="A11" s="85" t="s">
        <v>439</v>
      </c>
      <c r="B11" s="164" t="s">
        <v>24</v>
      </c>
      <c r="C11" s="165" t="s">
        <v>25</v>
      </c>
      <c r="D11" s="157"/>
      <c r="E11" s="158"/>
      <c r="F11" s="158"/>
      <c r="G11" s="158"/>
      <c r="H11" s="166" t="str">
        <f t="shared" si="0"/>
        <v/>
      </c>
      <c r="I11" s="221">
        <v>180</v>
      </c>
      <c r="J11" s="131">
        <v>161</v>
      </c>
      <c r="K11" s="131">
        <v>155</v>
      </c>
      <c r="L11" s="167">
        <f t="shared" si="1"/>
        <v>0.96273291925465843</v>
      </c>
      <c r="M11" s="131">
        <v>19</v>
      </c>
      <c r="N11" s="167">
        <f t="shared" si="2"/>
        <v>0.10555555555555556</v>
      </c>
      <c r="O11" s="160">
        <f t="shared" si="3"/>
        <v>180</v>
      </c>
      <c r="P11" s="160">
        <f t="shared" si="4"/>
        <v>161</v>
      </c>
      <c r="Q11" s="160">
        <f t="shared" si="5"/>
        <v>19</v>
      </c>
      <c r="R11" s="168">
        <f t="shared" si="6"/>
        <v>0.10555555555555556</v>
      </c>
      <c r="S11" s="227"/>
    </row>
    <row r="12" spans="1:19" x14ac:dyDescent="0.2">
      <c r="A12" s="85" t="s">
        <v>439</v>
      </c>
      <c r="B12" s="164" t="s">
        <v>26</v>
      </c>
      <c r="C12" s="165" t="s">
        <v>27</v>
      </c>
      <c r="D12" s="157"/>
      <c r="E12" s="158"/>
      <c r="F12" s="158"/>
      <c r="G12" s="158"/>
      <c r="H12" s="166" t="str">
        <f t="shared" si="0"/>
        <v/>
      </c>
      <c r="I12" s="221">
        <v>2</v>
      </c>
      <c r="J12" s="131">
        <v>2</v>
      </c>
      <c r="K12" s="131"/>
      <c r="L12" s="167">
        <f t="shared" si="1"/>
        <v>0</v>
      </c>
      <c r="M12" s="131"/>
      <c r="N12" s="167">
        <f t="shared" si="2"/>
        <v>0</v>
      </c>
      <c r="O12" s="160">
        <f t="shared" si="3"/>
        <v>2</v>
      </c>
      <c r="P12" s="160">
        <f t="shared" si="4"/>
        <v>2</v>
      </c>
      <c r="Q12" s="160" t="str">
        <f t="shared" si="5"/>
        <v/>
      </c>
      <c r="R12" s="168" t="str">
        <f t="shared" si="6"/>
        <v/>
      </c>
      <c r="S12" s="227"/>
    </row>
    <row r="13" spans="1:19" x14ac:dyDescent="0.2">
      <c r="A13" s="85" t="s">
        <v>439</v>
      </c>
      <c r="B13" s="164" t="s">
        <v>33</v>
      </c>
      <c r="C13" s="165" t="s">
        <v>34</v>
      </c>
      <c r="D13" s="157"/>
      <c r="E13" s="158"/>
      <c r="F13" s="158"/>
      <c r="G13" s="158"/>
      <c r="H13" s="166" t="str">
        <f t="shared" si="0"/>
        <v/>
      </c>
      <c r="I13" s="221">
        <v>9</v>
      </c>
      <c r="J13" s="131">
        <v>8</v>
      </c>
      <c r="K13" s="131">
        <v>3</v>
      </c>
      <c r="L13" s="167">
        <f t="shared" si="1"/>
        <v>0.375</v>
      </c>
      <c r="M13" s="131">
        <v>1</v>
      </c>
      <c r="N13" s="167">
        <f t="shared" si="2"/>
        <v>0.1111111111111111</v>
      </c>
      <c r="O13" s="160">
        <f t="shared" si="3"/>
        <v>9</v>
      </c>
      <c r="P13" s="160">
        <f t="shared" si="4"/>
        <v>8</v>
      </c>
      <c r="Q13" s="160">
        <f t="shared" si="5"/>
        <v>1</v>
      </c>
      <c r="R13" s="168">
        <f t="shared" si="6"/>
        <v>0.1111111111111111</v>
      </c>
      <c r="S13" s="227"/>
    </row>
    <row r="14" spans="1:19" x14ac:dyDescent="0.2">
      <c r="A14" s="85" t="s">
        <v>439</v>
      </c>
      <c r="B14" s="164" t="s">
        <v>33</v>
      </c>
      <c r="C14" s="165" t="s">
        <v>35</v>
      </c>
      <c r="D14" s="157"/>
      <c r="E14" s="158"/>
      <c r="F14" s="158"/>
      <c r="G14" s="158"/>
      <c r="H14" s="166" t="str">
        <f t="shared" si="0"/>
        <v/>
      </c>
      <c r="I14" s="221">
        <v>73</v>
      </c>
      <c r="J14" s="131">
        <v>71</v>
      </c>
      <c r="K14" s="131">
        <v>24</v>
      </c>
      <c r="L14" s="167">
        <f t="shared" si="1"/>
        <v>0.3380281690140845</v>
      </c>
      <c r="M14" s="131">
        <v>2</v>
      </c>
      <c r="N14" s="167">
        <f t="shared" si="2"/>
        <v>2.7397260273972601E-2</v>
      </c>
      <c r="O14" s="160">
        <f t="shared" si="3"/>
        <v>73</v>
      </c>
      <c r="P14" s="160">
        <f t="shared" si="4"/>
        <v>71</v>
      </c>
      <c r="Q14" s="160">
        <f t="shared" si="5"/>
        <v>2</v>
      </c>
      <c r="R14" s="168">
        <f t="shared" si="6"/>
        <v>2.7397260273972601E-2</v>
      </c>
      <c r="S14" s="227"/>
    </row>
    <row r="15" spans="1:19" x14ac:dyDescent="0.2">
      <c r="A15" s="85" t="s">
        <v>439</v>
      </c>
      <c r="B15" s="164" t="s">
        <v>40</v>
      </c>
      <c r="C15" s="165" t="s">
        <v>41</v>
      </c>
      <c r="D15" s="157"/>
      <c r="E15" s="158"/>
      <c r="F15" s="158"/>
      <c r="G15" s="158"/>
      <c r="H15" s="166" t="str">
        <f t="shared" si="0"/>
        <v/>
      </c>
      <c r="I15" s="221">
        <v>1032</v>
      </c>
      <c r="J15" s="131">
        <v>924</v>
      </c>
      <c r="K15" s="131">
        <v>95</v>
      </c>
      <c r="L15" s="167">
        <f t="shared" si="1"/>
        <v>0.10281385281385282</v>
      </c>
      <c r="M15" s="131">
        <v>108</v>
      </c>
      <c r="N15" s="167">
        <f t="shared" si="2"/>
        <v>0.10465116279069768</v>
      </c>
      <c r="O15" s="160">
        <f t="shared" si="3"/>
        <v>1032</v>
      </c>
      <c r="P15" s="160">
        <f t="shared" si="4"/>
        <v>924</v>
      </c>
      <c r="Q15" s="160">
        <f t="shared" si="5"/>
        <v>108</v>
      </c>
      <c r="R15" s="168">
        <f t="shared" si="6"/>
        <v>0.10465116279069768</v>
      </c>
      <c r="S15" s="227"/>
    </row>
    <row r="16" spans="1:19" x14ac:dyDescent="0.2">
      <c r="A16" s="85" t="s">
        <v>439</v>
      </c>
      <c r="B16" s="164" t="s">
        <v>40</v>
      </c>
      <c r="C16" s="165" t="s">
        <v>44</v>
      </c>
      <c r="D16" s="157"/>
      <c r="E16" s="158"/>
      <c r="F16" s="158"/>
      <c r="G16" s="158"/>
      <c r="H16" s="166" t="str">
        <f t="shared" si="0"/>
        <v/>
      </c>
      <c r="I16" s="221">
        <v>746</v>
      </c>
      <c r="J16" s="131">
        <v>697</v>
      </c>
      <c r="K16" s="131">
        <v>122</v>
      </c>
      <c r="L16" s="167">
        <f t="shared" si="1"/>
        <v>0.17503586800573889</v>
      </c>
      <c r="M16" s="131">
        <v>49</v>
      </c>
      <c r="N16" s="167">
        <f t="shared" si="2"/>
        <v>6.5683646112600538E-2</v>
      </c>
      <c r="O16" s="160">
        <f t="shared" si="3"/>
        <v>746</v>
      </c>
      <c r="P16" s="160">
        <f t="shared" si="4"/>
        <v>697</v>
      </c>
      <c r="Q16" s="160">
        <f t="shared" si="5"/>
        <v>49</v>
      </c>
      <c r="R16" s="168">
        <f t="shared" si="6"/>
        <v>6.5683646112600538E-2</v>
      </c>
      <c r="S16" s="227"/>
    </row>
    <row r="17" spans="1:19" x14ac:dyDescent="0.2">
      <c r="A17" s="85" t="s">
        <v>439</v>
      </c>
      <c r="B17" s="164" t="s">
        <v>53</v>
      </c>
      <c r="C17" s="165" t="s">
        <v>54</v>
      </c>
      <c r="D17" s="157"/>
      <c r="E17" s="158"/>
      <c r="F17" s="158"/>
      <c r="G17" s="158"/>
      <c r="H17" s="166" t="str">
        <f t="shared" si="0"/>
        <v/>
      </c>
      <c r="I17" s="221">
        <v>118</v>
      </c>
      <c r="J17" s="131">
        <v>106</v>
      </c>
      <c r="K17" s="131">
        <v>13</v>
      </c>
      <c r="L17" s="167">
        <f t="shared" si="1"/>
        <v>0.12264150943396226</v>
      </c>
      <c r="M17" s="131">
        <v>12</v>
      </c>
      <c r="N17" s="167">
        <f t="shared" si="2"/>
        <v>0.10169491525423729</v>
      </c>
      <c r="O17" s="160">
        <f t="shared" si="3"/>
        <v>118</v>
      </c>
      <c r="P17" s="160">
        <f t="shared" si="4"/>
        <v>106</v>
      </c>
      <c r="Q17" s="160">
        <f t="shared" si="5"/>
        <v>12</v>
      </c>
      <c r="R17" s="168">
        <f t="shared" si="6"/>
        <v>0.10169491525423729</v>
      </c>
      <c r="S17" s="227"/>
    </row>
    <row r="18" spans="1:19" x14ac:dyDescent="0.2">
      <c r="A18" s="85" t="s">
        <v>439</v>
      </c>
      <c r="B18" s="164" t="s">
        <v>55</v>
      </c>
      <c r="C18" s="165" t="s">
        <v>56</v>
      </c>
      <c r="D18" s="157"/>
      <c r="E18" s="158"/>
      <c r="F18" s="158"/>
      <c r="G18" s="158"/>
      <c r="H18" s="166" t="str">
        <f t="shared" si="0"/>
        <v/>
      </c>
      <c r="I18" s="221">
        <v>69</v>
      </c>
      <c r="J18" s="131">
        <v>59</v>
      </c>
      <c r="K18" s="131">
        <v>16</v>
      </c>
      <c r="L18" s="167">
        <f t="shared" si="1"/>
        <v>0.2711864406779661</v>
      </c>
      <c r="M18" s="131">
        <v>10</v>
      </c>
      <c r="N18" s="167">
        <f t="shared" si="2"/>
        <v>0.14492753623188406</v>
      </c>
      <c r="O18" s="160">
        <f t="shared" si="3"/>
        <v>69</v>
      </c>
      <c r="P18" s="160">
        <f t="shared" si="4"/>
        <v>59</v>
      </c>
      <c r="Q18" s="160">
        <f t="shared" si="5"/>
        <v>10</v>
      </c>
      <c r="R18" s="168">
        <f t="shared" si="6"/>
        <v>0.14492753623188406</v>
      </c>
      <c r="S18" s="227"/>
    </row>
    <row r="19" spans="1:19" x14ac:dyDescent="0.2">
      <c r="A19" s="85" t="s">
        <v>439</v>
      </c>
      <c r="B19" s="164" t="s">
        <v>57</v>
      </c>
      <c r="C19" s="165" t="s">
        <v>58</v>
      </c>
      <c r="D19" s="157"/>
      <c r="E19" s="158"/>
      <c r="F19" s="158"/>
      <c r="G19" s="158"/>
      <c r="H19" s="166" t="str">
        <f t="shared" si="0"/>
        <v/>
      </c>
      <c r="I19" s="221">
        <v>1</v>
      </c>
      <c r="J19" s="131">
        <v>1</v>
      </c>
      <c r="K19" s="131"/>
      <c r="L19" s="167">
        <f t="shared" si="1"/>
        <v>0</v>
      </c>
      <c r="M19" s="131"/>
      <c r="N19" s="167">
        <f t="shared" si="2"/>
        <v>0</v>
      </c>
      <c r="O19" s="160">
        <f t="shared" si="3"/>
        <v>1</v>
      </c>
      <c r="P19" s="160">
        <f t="shared" si="4"/>
        <v>1</v>
      </c>
      <c r="Q19" s="160" t="str">
        <f t="shared" si="5"/>
        <v/>
      </c>
      <c r="R19" s="168" t="str">
        <f t="shared" si="6"/>
        <v/>
      </c>
      <c r="S19" s="227"/>
    </row>
    <row r="20" spans="1:19" x14ac:dyDescent="0.2">
      <c r="A20" s="85" t="s">
        <v>439</v>
      </c>
      <c r="B20" s="164" t="s">
        <v>59</v>
      </c>
      <c r="C20" s="165" t="s">
        <v>266</v>
      </c>
      <c r="D20" s="157"/>
      <c r="E20" s="158"/>
      <c r="F20" s="158"/>
      <c r="G20" s="158"/>
      <c r="H20" s="166" t="str">
        <f t="shared" si="0"/>
        <v/>
      </c>
      <c r="I20" s="221">
        <v>1</v>
      </c>
      <c r="J20" s="131">
        <v>1</v>
      </c>
      <c r="K20" s="131"/>
      <c r="L20" s="167">
        <f t="shared" si="1"/>
        <v>0</v>
      </c>
      <c r="M20" s="131"/>
      <c r="N20" s="167">
        <f t="shared" si="2"/>
        <v>0</v>
      </c>
      <c r="O20" s="160">
        <f t="shared" si="3"/>
        <v>1</v>
      </c>
      <c r="P20" s="160">
        <f t="shared" si="4"/>
        <v>1</v>
      </c>
      <c r="Q20" s="160" t="str">
        <f t="shared" si="5"/>
        <v/>
      </c>
      <c r="R20" s="168" t="str">
        <f t="shared" si="6"/>
        <v/>
      </c>
      <c r="S20" s="227"/>
    </row>
    <row r="21" spans="1:19" x14ac:dyDescent="0.2">
      <c r="A21" s="85" t="s">
        <v>439</v>
      </c>
      <c r="B21" s="164" t="s">
        <v>63</v>
      </c>
      <c r="C21" s="165" t="s">
        <v>64</v>
      </c>
      <c r="D21" s="157"/>
      <c r="E21" s="158"/>
      <c r="F21" s="158"/>
      <c r="G21" s="158"/>
      <c r="H21" s="166" t="str">
        <f t="shared" si="0"/>
        <v/>
      </c>
      <c r="I21" s="221">
        <v>968</v>
      </c>
      <c r="J21" s="131">
        <v>801</v>
      </c>
      <c r="K21" s="131">
        <v>154</v>
      </c>
      <c r="L21" s="167">
        <f t="shared" si="1"/>
        <v>0.19225967540574282</v>
      </c>
      <c r="M21" s="131">
        <v>152</v>
      </c>
      <c r="N21" s="167">
        <f t="shared" si="2"/>
        <v>0.15949632738719832</v>
      </c>
      <c r="O21" s="160">
        <f t="shared" si="3"/>
        <v>968</v>
      </c>
      <c r="P21" s="160">
        <f t="shared" si="4"/>
        <v>801</v>
      </c>
      <c r="Q21" s="160">
        <f t="shared" si="5"/>
        <v>152</v>
      </c>
      <c r="R21" s="168">
        <f t="shared" si="6"/>
        <v>0.15949632738719832</v>
      </c>
      <c r="S21" s="227"/>
    </row>
    <row r="22" spans="1:19" x14ac:dyDescent="0.2">
      <c r="A22" s="85" t="s">
        <v>439</v>
      </c>
      <c r="B22" s="164" t="s">
        <v>69</v>
      </c>
      <c r="C22" s="165" t="s">
        <v>70</v>
      </c>
      <c r="D22" s="157"/>
      <c r="E22" s="158"/>
      <c r="F22" s="158"/>
      <c r="G22" s="158"/>
      <c r="H22" s="166" t="str">
        <f t="shared" si="0"/>
        <v/>
      </c>
      <c r="I22" s="221">
        <v>2</v>
      </c>
      <c r="J22" s="131">
        <v>2</v>
      </c>
      <c r="K22" s="131">
        <v>2</v>
      </c>
      <c r="L22" s="167">
        <f t="shared" si="1"/>
        <v>1</v>
      </c>
      <c r="M22" s="131"/>
      <c r="N22" s="167">
        <f t="shared" si="2"/>
        <v>0</v>
      </c>
      <c r="O22" s="160">
        <f t="shared" si="3"/>
        <v>2</v>
      </c>
      <c r="P22" s="160">
        <f t="shared" si="4"/>
        <v>2</v>
      </c>
      <c r="Q22" s="160" t="str">
        <f t="shared" si="5"/>
        <v/>
      </c>
      <c r="R22" s="168" t="str">
        <f t="shared" si="6"/>
        <v/>
      </c>
      <c r="S22" s="227"/>
    </row>
    <row r="23" spans="1:19" x14ac:dyDescent="0.2">
      <c r="A23" s="85" t="s">
        <v>439</v>
      </c>
      <c r="B23" s="164" t="s">
        <v>72</v>
      </c>
      <c r="C23" s="165" t="s">
        <v>244</v>
      </c>
      <c r="D23" s="157"/>
      <c r="E23" s="158"/>
      <c r="F23" s="158"/>
      <c r="G23" s="158"/>
      <c r="H23" s="166" t="str">
        <f t="shared" si="0"/>
        <v/>
      </c>
      <c r="I23" s="221">
        <v>9</v>
      </c>
      <c r="J23" s="131">
        <v>8</v>
      </c>
      <c r="K23" s="131">
        <v>5</v>
      </c>
      <c r="L23" s="167">
        <f t="shared" si="1"/>
        <v>0.625</v>
      </c>
      <c r="M23" s="131">
        <v>1</v>
      </c>
      <c r="N23" s="167">
        <f t="shared" si="2"/>
        <v>0.1111111111111111</v>
      </c>
      <c r="O23" s="160">
        <f t="shared" si="3"/>
        <v>9</v>
      </c>
      <c r="P23" s="160">
        <f t="shared" si="4"/>
        <v>8</v>
      </c>
      <c r="Q23" s="160">
        <f t="shared" si="5"/>
        <v>1</v>
      </c>
      <c r="R23" s="168">
        <f t="shared" si="6"/>
        <v>0.1111111111111111</v>
      </c>
      <c r="S23" s="227"/>
    </row>
    <row r="24" spans="1:19" x14ac:dyDescent="0.2">
      <c r="A24" s="85" t="s">
        <v>439</v>
      </c>
      <c r="B24" s="164" t="s">
        <v>74</v>
      </c>
      <c r="C24" s="165" t="s">
        <v>75</v>
      </c>
      <c r="D24" s="157"/>
      <c r="E24" s="158"/>
      <c r="F24" s="158"/>
      <c r="G24" s="158"/>
      <c r="H24" s="166" t="str">
        <f t="shared" si="0"/>
        <v/>
      </c>
      <c r="I24" s="221">
        <v>789</v>
      </c>
      <c r="J24" s="131">
        <v>763</v>
      </c>
      <c r="K24" s="131">
        <v>174</v>
      </c>
      <c r="L24" s="167">
        <f t="shared" si="1"/>
        <v>0.22804718217562253</v>
      </c>
      <c r="M24" s="131">
        <v>26</v>
      </c>
      <c r="N24" s="167">
        <f t="shared" si="2"/>
        <v>3.2953105196451206E-2</v>
      </c>
      <c r="O24" s="160">
        <f t="shared" si="3"/>
        <v>789</v>
      </c>
      <c r="P24" s="160">
        <f t="shared" si="4"/>
        <v>763</v>
      </c>
      <c r="Q24" s="160">
        <f t="shared" si="5"/>
        <v>26</v>
      </c>
      <c r="R24" s="168">
        <f t="shared" si="6"/>
        <v>3.2953105196451206E-2</v>
      </c>
      <c r="S24" s="227"/>
    </row>
    <row r="25" spans="1:19" ht="29" x14ac:dyDescent="0.2">
      <c r="A25" s="85" t="s">
        <v>439</v>
      </c>
      <c r="B25" s="164" t="s">
        <v>76</v>
      </c>
      <c r="C25" s="165" t="s">
        <v>275</v>
      </c>
      <c r="D25" s="157"/>
      <c r="E25" s="158"/>
      <c r="F25" s="158"/>
      <c r="G25" s="158"/>
      <c r="H25" s="166" t="str">
        <f t="shared" si="0"/>
        <v/>
      </c>
      <c r="I25" s="221">
        <v>18</v>
      </c>
      <c r="J25" s="131">
        <v>16</v>
      </c>
      <c r="K25" s="131">
        <v>14</v>
      </c>
      <c r="L25" s="167">
        <f t="shared" si="1"/>
        <v>0.875</v>
      </c>
      <c r="M25" s="131">
        <v>2</v>
      </c>
      <c r="N25" s="167">
        <f t="shared" si="2"/>
        <v>0.1111111111111111</v>
      </c>
      <c r="O25" s="160">
        <f t="shared" si="3"/>
        <v>18</v>
      </c>
      <c r="P25" s="160">
        <f t="shared" si="4"/>
        <v>16</v>
      </c>
      <c r="Q25" s="160">
        <f t="shared" si="5"/>
        <v>2</v>
      </c>
      <c r="R25" s="168">
        <f t="shared" si="6"/>
        <v>0.1111111111111111</v>
      </c>
      <c r="S25" s="227"/>
    </row>
    <row r="26" spans="1:19" x14ac:dyDescent="0.2">
      <c r="A26" s="85" t="s">
        <v>439</v>
      </c>
      <c r="B26" s="164" t="s">
        <v>76</v>
      </c>
      <c r="C26" s="165" t="s">
        <v>277</v>
      </c>
      <c r="D26" s="157"/>
      <c r="E26" s="158"/>
      <c r="F26" s="158"/>
      <c r="G26" s="158"/>
      <c r="H26" s="166" t="str">
        <f t="shared" si="0"/>
        <v/>
      </c>
      <c r="I26" s="221">
        <v>3</v>
      </c>
      <c r="J26" s="131">
        <v>3</v>
      </c>
      <c r="K26" s="131">
        <v>3</v>
      </c>
      <c r="L26" s="167">
        <f t="shared" si="1"/>
        <v>1</v>
      </c>
      <c r="M26" s="131"/>
      <c r="N26" s="167">
        <f t="shared" si="2"/>
        <v>0</v>
      </c>
      <c r="O26" s="160">
        <f t="shared" si="3"/>
        <v>3</v>
      </c>
      <c r="P26" s="160">
        <f t="shared" si="4"/>
        <v>3</v>
      </c>
      <c r="Q26" s="160" t="str">
        <f t="shared" si="5"/>
        <v/>
      </c>
      <c r="R26" s="168" t="str">
        <f t="shared" si="6"/>
        <v/>
      </c>
      <c r="S26" s="227"/>
    </row>
    <row r="27" spans="1:19" x14ac:dyDescent="0.2">
      <c r="A27" s="85" t="s">
        <v>439</v>
      </c>
      <c r="B27" s="164" t="s">
        <v>81</v>
      </c>
      <c r="C27" s="165" t="s">
        <v>82</v>
      </c>
      <c r="D27" s="157"/>
      <c r="E27" s="158"/>
      <c r="F27" s="158"/>
      <c r="G27" s="158"/>
      <c r="H27" s="166" t="str">
        <f t="shared" si="0"/>
        <v/>
      </c>
      <c r="I27" s="221">
        <v>194</v>
      </c>
      <c r="J27" s="131">
        <v>187</v>
      </c>
      <c r="K27" s="131"/>
      <c r="L27" s="167">
        <f t="shared" si="1"/>
        <v>0</v>
      </c>
      <c r="M27" s="131">
        <v>7</v>
      </c>
      <c r="N27" s="167">
        <f t="shared" si="2"/>
        <v>3.608247422680412E-2</v>
      </c>
      <c r="O27" s="160">
        <f t="shared" si="3"/>
        <v>194</v>
      </c>
      <c r="P27" s="160">
        <f t="shared" si="4"/>
        <v>187</v>
      </c>
      <c r="Q27" s="160">
        <f t="shared" si="5"/>
        <v>7</v>
      </c>
      <c r="R27" s="168">
        <f t="shared" si="6"/>
        <v>3.608247422680412E-2</v>
      </c>
      <c r="S27" s="227"/>
    </row>
    <row r="28" spans="1:19" x14ac:dyDescent="0.2">
      <c r="A28" s="85" t="s">
        <v>439</v>
      </c>
      <c r="B28" s="164" t="s">
        <v>81</v>
      </c>
      <c r="C28" s="165" t="s">
        <v>435</v>
      </c>
      <c r="D28" s="157"/>
      <c r="E28" s="158"/>
      <c r="F28" s="158"/>
      <c r="G28" s="158"/>
      <c r="H28" s="166" t="str">
        <f t="shared" si="0"/>
        <v/>
      </c>
      <c r="I28" s="221">
        <v>21</v>
      </c>
      <c r="J28" s="131">
        <v>20</v>
      </c>
      <c r="K28" s="131">
        <v>7</v>
      </c>
      <c r="L28" s="167">
        <f t="shared" si="1"/>
        <v>0.35</v>
      </c>
      <c r="M28" s="131">
        <v>1</v>
      </c>
      <c r="N28" s="167">
        <f t="shared" si="2"/>
        <v>4.7619047619047616E-2</v>
      </c>
      <c r="O28" s="160">
        <f t="shared" si="3"/>
        <v>21</v>
      </c>
      <c r="P28" s="160">
        <f t="shared" si="4"/>
        <v>20</v>
      </c>
      <c r="Q28" s="160">
        <f t="shared" si="5"/>
        <v>1</v>
      </c>
      <c r="R28" s="168">
        <f t="shared" si="6"/>
        <v>4.7619047619047616E-2</v>
      </c>
      <c r="S28" s="227"/>
    </row>
    <row r="29" spans="1:19" x14ac:dyDescent="0.2">
      <c r="A29" s="85" t="s">
        <v>439</v>
      </c>
      <c r="B29" s="164" t="s">
        <v>88</v>
      </c>
      <c r="C29" s="165" t="s">
        <v>89</v>
      </c>
      <c r="D29" s="157"/>
      <c r="E29" s="158"/>
      <c r="F29" s="158"/>
      <c r="G29" s="158"/>
      <c r="H29" s="166" t="str">
        <f t="shared" si="0"/>
        <v/>
      </c>
      <c r="I29" s="221">
        <v>35</v>
      </c>
      <c r="J29" s="131">
        <v>27</v>
      </c>
      <c r="K29" s="131">
        <v>3</v>
      </c>
      <c r="L29" s="167">
        <f t="shared" si="1"/>
        <v>0.1111111111111111</v>
      </c>
      <c r="M29" s="131">
        <v>7</v>
      </c>
      <c r="N29" s="167">
        <f t="shared" si="2"/>
        <v>0.20588235294117646</v>
      </c>
      <c r="O29" s="160">
        <f t="shared" si="3"/>
        <v>35</v>
      </c>
      <c r="P29" s="160">
        <f t="shared" si="4"/>
        <v>27</v>
      </c>
      <c r="Q29" s="160">
        <f t="shared" si="5"/>
        <v>7</v>
      </c>
      <c r="R29" s="168">
        <f t="shared" si="6"/>
        <v>0.20588235294117646</v>
      </c>
      <c r="S29" s="227"/>
    </row>
    <row r="30" spans="1:19" x14ac:dyDescent="0.2">
      <c r="A30" s="85" t="s">
        <v>439</v>
      </c>
      <c r="B30" s="164" t="s">
        <v>90</v>
      </c>
      <c r="C30" s="165" t="s">
        <v>91</v>
      </c>
      <c r="D30" s="157"/>
      <c r="E30" s="158"/>
      <c r="F30" s="158"/>
      <c r="G30" s="158"/>
      <c r="H30" s="166" t="str">
        <f t="shared" si="0"/>
        <v/>
      </c>
      <c r="I30" s="221">
        <v>2050</v>
      </c>
      <c r="J30" s="131">
        <v>1716</v>
      </c>
      <c r="K30" s="131">
        <v>152</v>
      </c>
      <c r="L30" s="167">
        <f t="shared" si="1"/>
        <v>8.8578088578088576E-2</v>
      </c>
      <c r="M30" s="131">
        <v>334</v>
      </c>
      <c r="N30" s="167">
        <f t="shared" si="2"/>
        <v>0.16292682926829269</v>
      </c>
      <c r="O30" s="160">
        <f t="shared" si="3"/>
        <v>2050</v>
      </c>
      <c r="P30" s="160">
        <f t="shared" si="4"/>
        <v>1716</v>
      </c>
      <c r="Q30" s="160">
        <f t="shared" si="5"/>
        <v>334</v>
      </c>
      <c r="R30" s="168">
        <f t="shared" si="6"/>
        <v>0.16292682926829269</v>
      </c>
      <c r="S30" s="227"/>
    </row>
    <row r="31" spans="1:19" x14ac:dyDescent="0.2">
      <c r="A31" s="85" t="s">
        <v>439</v>
      </c>
      <c r="B31" s="164" t="s">
        <v>96</v>
      </c>
      <c r="C31" s="165" t="s">
        <v>97</v>
      </c>
      <c r="D31" s="157"/>
      <c r="E31" s="158"/>
      <c r="F31" s="158"/>
      <c r="G31" s="158"/>
      <c r="H31" s="166" t="str">
        <f t="shared" si="0"/>
        <v/>
      </c>
      <c r="I31" s="221">
        <v>326</v>
      </c>
      <c r="J31" s="131">
        <v>284</v>
      </c>
      <c r="K31" s="131">
        <v>7</v>
      </c>
      <c r="L31" s="167">
        <f t="shared" si="1"/>
        <v>2.464788732394366E-2</v>
      </c>
      <c r="M31" s="131">
        <v>42</v>
      </c>
      <c r="N31" s="167">
        <f t="shared" si="2"/>
        <v>0.12883435582822086</v>
      </c>
      <c r="O31" s="160">
        <f t="shared" si="3"/>
        <v>326</v>
      </c>
      <c r="P31" s="160">
        <f t="shared" si="4"/>
        <v>284</v>
      </c>
      <c r="Q31" s="160">
        <f t="shared" si="5"/>
        <v>42</v>
      </c>
      <c r="R31" s="168">
        <f t="shared" si="6"/>
        <v>0.12883435582822086</v>
      </c>
      <c r="S31" s="227"/>
    </row>
    <row r="32" spans="1:19" x14ac:dyDescent="0.2">
      <c r="A32" s="85" t="s">
        <v>439</v>
      </c>
      <c r="B32" s="164" t="s">
        <v>521</v>
      </c>
      <c r="C32" s="165" t="s">
        <v>98</v>
      </c>
      <c r="D32" s="157"/>
      <c r="E32" s="158"/>
      <c r="F32" s="158"/>
      <c r="G32" s="158"/>
      <c r="H32" s="166" t="str">
        <f t="shared" si="0"/>
        <v/>
      </c>
      <c r="I32" s="221">
        <v>1756</v>
      </c>
      <c r="J32" s="131">
        <v>1528</v>
      </c>
      <c r="K32" s="131">
        <v>1032</v>
      </c>
      <c r="L32" s="167">
        <f t="shared" si="1"/>
        <v>0.67539267015706805</v>
      </c>
      <c r="M32" s="131">
        <v>228</v>
      </c>
      <c r="N32" s="167">
        <f t="shared" si="2"/>
        <v>0.12984054669703873</v>
      </c>
      <c r="O32" s="160">
        <f t="shared" si="3"/>
        <v>1756</v>
      </c>
      <c r="P32" s="160">
        <f t="shared" si="4"/>
        <v>1528</v>
      </c>
      <c r="Q32" s="160">
        <f t="shared" si="5"/>
        <v>228</v>
      </c>
      <c r="R32" s="168">
        <f t="shared" si="6"/>
        <v>0.12984054669703873</v>
      </c>
      <c r="S32" s="227"/>
    </row>
    <row r="33" spans="1:19" x14ac:dyDescent="0.2">
      <c r="A33" s="85" t="s">
        <v>439</v>
      </c>
      <c r="B33" s="164" t="s">
        <v>101</v>
      </c>
      <c r="C33" s="165" t="s">
        <v>102</v>
      </c>
      <c r="D33" s="157"/>
      <c r="E33" s="158"/>
      <c r="F33" s="158"/>
      <c r="G33" s="158"/>
      <c r="H33" s="166" t="str">
        <f t="shared" si="0"/>
        <v/>
      </c>
      <c r="I33" s="221">
        <v>125</v>
      </c>
      <c r="J33" s="131">
        <v>103</v>
      </c>
      <c r="K33" s="131">
        <v>15</v>
      </c>
      <c r="L33" s="167">
        <f t="shared" si="1"/>
        <v>0.14563106796116504</v>
      </c>
      <c r="M33" s="131">
        <v>22</v>
      </c>
      <c r="N33" s="167">
        <f t="shared" si="2"/>
        <v>0.17599999999999999</v>
      </c>
      <c r="O33" s="160">
        <f t="shared" si="3"/>
        <v>125</v>
      </c>
      <c r="P33" s="160">
        <f t="shared" si="4"/>
        <v>103</v>
      </c>
      <c r="Q33" s="160">
        <f t="shared" si="5"/>
        <v>22</v>
      </c>
      <c r="R33" s="168">
        <f t="shared" si="6"/>
        <v>0.17599999999999999</v>
      </c>
      <c r="S33" s="227"/>
    </row>
    <row r="34" spans="1:19" x14ac:dyDescent="0.2">
      <c r="A34" s="85" t="s">
        <v>439</v>
      </c>
      <c r="B34" s="164" t="s">
        <v>103</v>
      </c>
      <c r="C34" s="165" t="s">
        <v>104</v>
      </c>
      <c r="D34" s="157"/>
      <c r="E34" s="158"/>
      <c r="F34" s="158"/>
      <c r="G34" s="158"/>
      <c r="H34" s="166" t="str">
        <f t="shared" si="0"/>
        <v/>
      </c>
      <c r="I34" s="221">
        <v>134</v>
      </c>
      <c r="J34" s="131">
        <v>111</v>
      </c>
      <c r="K34" s="131">
        <v>15</v>
      </c>
      <c r="L34" s="167">
        <f t="shared" si="1"/>
        <v>0.13513513513513514</v>
      </c>
      <c r="M34" s="131">
        <v>23</v>
      </c>
      <c r="N34" s="167">
        <f t="shared" si="2"/>
        <v>0.17164179104477612</v>
      </c>
      <c r="O34" s="160">
        <f t="shared" si="3"/>
        <v>134</v>
      </c>
      <c r="P34" s="160">
        <f t="shared" si="4"/>
        <v>111</v>
      </c>
      <c r="Q34" s="160">
        <f t="shared" si="5"/>
        <v>23</v>
      </c>
      <c r="R34" s="168">
        <f t="shared" si="6"/>
        <v>0.17164179104477612</v>
      </c>
      <c r="S34" s="227"/>
    </row>
    <row r="35" spans="1:19" x14ac:dyDescent="0.2">
      <c r="A35" s="85" t="s">
        <v>439</v>
      </c>
      <c r="B35" s="164" t="s">
        <v>105</v>
      </c>
      <c r="C35" s="165" t="s">
        <v>106</v>
      </c>
      <c r="D35" s="157"/>
      <c r="E35" s="158"/>
      <c r="F35" s="158"/>
      <c r="G35" s="158"/>
      <c r="H35" s="166" t="str">
        <f t="shared" si="0"/>
        <v/>
      </c>
      <c r="I35" s="221">
        <v>6</v>
      </c>
      <c r="J35" s="131">
        <v>5</v>
      </c>
      <c r="K35" s="131">
        <v>3</v>
      </c>
      <c r="L35" s="167">
        <f t="shared" si="1"/>
        <v>0.6</v>
      </c>
      <c r="M35" s="131">
        <v>1</v>
      </c>
      <c r="N35" s="167">
        <f t="shared" si="2"/>
        <v>0.16666666666666666</v>
      </c>
      <c r="O35" s="160">
        <f t="shared" si="3"/>
        <v>6</v>
      </c>
      <c r="P35" s="160">
        <f t="shared" si="4"/>
        <v>5</v>
      </c>
      <c r="Q35" s="160">
        <f t="shared" si="5"/>
        <v>1</v>
      </c>
      <c r="R35" s="168">
        <f t="shared" si="6"/>
        <v>0.16666666666666666</v>
      </c>
      <c r="S35" s="227"/>
    </row>
    <row r="36" spans="1:19" x14ac:dyDescent="0.2">
      <c r="A36" s="85" t="s">
        <v>439</v>
      </c>
      <c r="B36" s="164" t="s">
        <v>105</v>
      </c>
      <c r="C36" s="165" t="s">
        <v>284</v>
      </c>
      <c r="D36" s="157"/>
      <c r="E36" s="158"/>
      <c r="F36" s="158"/>
      <c r="G36" s="158"/>
      <c r="H36" s="166" t="str">
        <f t="shared" si="0"/>
        <v/>
      </c>
      <c r="I36" s="221">
        <v>9</v>
      </c>
      <c r="J36" s="131">
        <v>8</v>
      </c>
      <c r="K36" s="131">
        <v>4</v>
      </c>
      <c r="L36" s="167">
        <f t="shared" si="1"/>
        <v>0.5</v>
      </c>
      <c r="M36" s="131">
        <v>1</v>
      </c>
      <c r="N36" s="167">
        <f t="shared" si="2"/>
        <v>0.1111111111111111</v>
      </c>
      <c r="O36" s="160">
        <f t="shared" si="3"/>
        <v>9</v>
      </c>
      <c r="P36" s="160">
        <f t="shared" si="4"/>
        <v>8</v>
      </c>
      <c r="Q36" s="160">
        <f t="shared" si="5"/>
        <v>1</v>
      </c>
      <c r="R36" s="168">
        <f t="shared" si="6"/>
        <v>0.1111111111111111</v>
      </c>
      <c r="S36" s="227"/>
    </row>
    <row r="37" spans="1:19" x14ac:dyDescent="0.2">
      <c r="A37" s="85" t="s">
        <v>439</v>
      </c>
      <c r="B37" s="164" t="s">
        <v>108</v>
      </c>
      <c r="C37" s="165" t="s">
        <v>109</v>
      </c>
      <c r="D37" s="157"/>
      <c r="E37" s="158"/>
      <c r="F37" s="158"/>
      <c r="G37" s="158"/>
      <c r="H37" s="166" t="str">
        <f t="shared" si="0"/>
        <v/>
      </c>
      <c r="I37" s="221">
        <v>30</v>
      </c>
      <c r="J37" s="131">
        <v>25</v>
      </c>
      <c r="K37" s="131">
        <v>5</v>
      </c>
      <c r="L37" s="167">
        <f t="shared" si="1"/>
        <v>0.2</v>
      </c>
      <c r="M37" s="131">
        <v>5</v>
      </c>
      <c r="N37" s="167">
        <f t="shared" si="2"/>
        <v>0.16666666666666666</v>
      </c>
      <c r="O37" s="160">
        <f t="shared" si="3"/>
        <v>30</v>
      </c>
      <c r="P37" s="160">
        <f t="shared" si="4"/>
        <v>25</v>
      </c>
      <c r="Q37" s="160">
        <f t="shared" si="5"/>
        <v>5</v>
      </c>
      <c r="R37" s="168">
        <f t="shared" si="6"/>
        <v>0.16666666666666666</v>
      </c>
      <c r="S37" s="227"/>
    </row>
    <row r="38" spans="1:19" x14ac:dyDescent="0.2">
      <c r="A38" s="85" t="s">
        <v>439</v>
      </c>
      <c r="B38" s="164" t="s">
        <v>110</v>
      </c>
      <c r="C38" s="165" t="s">
        <v>111</v>
      </c>
      <c r="D38" s="157"/>
      <c r="E38" s="158"/>
      <c r="F38" s="158"/>
      <c r="G38" s="158"/>
      <c r="H38" s="166" t="str">
        <f t="shared" si="0"/>
        <v/>
      </c>
      <c r="I38" s="221">
        <v>471</v>
      </c>
      <c r="J38" s="131">
        <v>412</v>
      </c>
      <c r="K38" s="131">
        <v>194</v>
      </c>
      <c r="L38" s="167">
        <f t="shared" si="1"/>
        <v>0.470873786407767</v>
      </c>
      <c r="M38" s="131">
        <v>59</v>
      </c>
      <c r="N38" s="167">
        <f t="shared" si="2"/>
        <v>0.12526539278131635</v>
      </c>
      <c r="O38" s="160">
        <f t="shared" si="3"/>
        <v>471</v>
      </c>
      <c r="P38" s="160">
        <f t="shared" si="4"/>
        <v>412</v>
      </c>
      <c r="Q38" s="160">
        <f t="shared" si="5"/>
        <v>59</v>
      </c>
      <c r="R38" s="168">
        <f t="shared" si="6"/>
        <v>0.12526539278131635</v>
      </c>
      <c r="S38" s="227"/>
    </row>
    <row r="39" spans="1:19" x14ac:dyDescent="0.2">
      <c r="A39" s="85" t="s">
        <v>439</v>
      </c>
      <c r="B39" s="164" t="s">
        <v>112</v>
      </c>
      <c r="C39" s="165" t="s">
        <v>538</v>
      </c>
      <c r="D39" s="157"/>
      <c r="E39" s="158"/>
      <c r="F39" s="158"/>
      <c r="G39" s="158"/>
      <c r="H39" s="166" t="str">
        <f t="shared" si="0"/>
        <v/>
      </c>
      <c r="I39" s="221">
        <v>4530</v>
      </c>
      <c r="J39" s="131">
        <v>3866</v>
      </c>
      <c r="K39" s="131">
        <v>1509</v>
      </c>
      <c r="L39" s="167">
        <f t="shared" si="1"/>
        <v>0.39032591826176927</v>
      </c>
      <c r="M39" s="131">
        <v>664</v>
      </c>
      <c r="N39" s="167">
        <f t="shared" si="2"/>
        <v>0.14657836644591613</v>
      </c>
      <c r="O39" s="160">
        <f t="shared" si="3"/>
        <v>4530</v>
      </c>
      <c r="P39" s="160">
        <f t="shared" si="4"/>
        <v>3866</v>
      </c>
      <c r="Q39" s="160">
        <f t="shared" si="5"/>
        <v>664</v>
      </c>
      <c r="R39" s="168">
        <f t="shared" si="6"/>
        <v>0.14657836644591613</v>
      </c>
      <c r="S39" s="227"/>
    </row>
    <row r="40" spans="1:19" x14ac:dyDescent="0.2">
      <c r="A40" s="85" t="s">
        <v>439</v>
      </c>
      <c r="B40" s="164" t="s">
        <v>117</v>
      </c>
      <c r="C40" s="165" t="s">
        <v>118</v>
      </c>
      <c r="D40" s="157"/>
      <c r="E40" s="158"/>
      <c r="F40" s="158"/>
      <c r="G40" s="158"/>
      <c r="H40" s="166" t="str">
        <f t="shared" si="0"/>
        <v/>
      </c>
      <c r="I40" s="221">
        <v>4952</v>
      </c>
      <c r="J40" s="131">
        <v>4888</v>
      </c>
      <c r="K40" s="131">
        <v>4077</v>
      </c>
      <c r="L40" s="167">
        <f t="shared" si="1"/>
        <v>0.83408346972176761</v>
      </c>
      <c r="M40" s="131">
        <v>64</v>
      </c>
      <c r="N40" s="167">
        <f t="shared" si="2"/>
        <v>1.2924071082390954E-2</v>
      </c>
      <c r="O40" s="160">
        <f t="shared" si="3"/>
        <v>4952</v>
      </c>
      <c r="P40" s="160">
        <f t="shared" si="4"/>
        <v>4888</v>
      </c>
      <c r="Q40" s="160">
        <f t="shared" si="5"/>
        <v>64</v>
      </c>
      <c r="R40" s="168">
        <f t="shared" si="6"/>
        <v>1.2924071082390954E-2</v>
      </c>
      <c r="S40" s="227"/>
    </row>
    <row r="41" spans="1:19" x14ac:dyDescent="0.2">
      <c r="A41" s="85" t="s">
        <v>439</v>
      </c>
      <c r="B41" s="164" t="s">
        <v>119</v>
      </c>
      <c r="C41" s="165" t="s">
        <v>119</v>
      </c>
      <c r="D41" s="157"/>
      <c r="E41" s="158"/>
      <c r="F41" s="158"/>
      <c r="G41" s="158"/>
      <c r="H41" s="166" t="str">
        <f t="shared" si="0"/>
        <v/>
      </c>
      <c r="I41" s="221">
        <v>1248</v>
      </c>
      <c r="J41" s="131">
        <v>1133</v>
      </c>
      <c r="K41" s="131">
        <v>735</v>
      </c>
      <c r="L41" s="167">
        <f t="shared" si="1"/>
        <v>0.6487202118270079</v>
      </c>
      <c r="M41" s="131">
        <v>115</v>
      </c>
      <c r="N41" s="167">
        <f t="shared" si="2"/>
        <v>9.2147435897435903E-2</v>
      </c>
      <c r="O41" s="160">
        <f t="shared" si="3"/>
        <v>1248</v>
      </c>
      <c r="P41" s="160">
        <f t="shared" si="4"/>
        <v>1133</v>
      </c>
      <c r="Q41" s="160">
        <f t="shared" si="5"/>
        <v>115</v>
      </c>
      <c r="R41" s="168">
        <f t="shared" si="6"/>
        <v>9.2147435897435903E-2</v>
      </c>
      <c r="S41" s="227"/>
    </row>
    <row r="42" spans="1:19" x14ac:dyDescent="0.2">
      <c r="A42" s="85" t="s">
        <v>439</v>
      </c>
      <c r="B42" s="164" t="s">
        <v>120</v>
      </c>
      <c r="C42" s="165" t="s">
        <v>121</v>
      </c>
      <c r="D42" s="157"/>
      <c r="E42" s="158"/>
      <c r="F42" s="158"/>
      <c r="G42" s="158"/>
      <c r="H42" s="166" t="str">
        <f t="shared" si="0"/>
        <v/>
      </c>
      <c r="I42" s="221">
        <v>621</v>
      </c>
      <c r="J42" s="131">
        <v>453</v>
      </c>
      <c r="K42" s="131">
        <v>99</v>
      </c>
      <c r="L42" s="167">
        <f t="shared" si="1"/>
        <v>0.2185430463576159</v>
      </c>
      <c r="M42" s="131">
        <v>168</v>
      </c>
      <c r="N42" s="167">
        <f t="shared" si="2"/>
        <v>0.27053140096618356</v>
      </c>
      <c r="O42" s="160">
        <f t="shared" si="3"/>
        <v>621</v>
      </c>
      <c r="P42" s="160">
        <f t="shared" si="4"/>
        <v>453</v>
      </c>
      <c r="Q42" s="160">
        <f t="shared" si="5"/>
        <v>168</v>
      </c>
      <c r="R42" s="168">
        <f t="shared" si="6"/>
        <v>0.27053140096618356</v>
      </c>
      <c r="S42" s="227"/>
    </row>
    <row r="43" spans="1:19" x14ac:dyDescent="0.2">
      <c r="A43" s="85" t="s">
        <v>439</v>
      </c>
      <c r="B43" s="164" t="s">
        <v>128</v>
      </c>
      <c r="C43" s="165" t="s">
        <v>129</v>
      </c>
      <c r="D43" s="157"/>
      <c r="E43" s="158"/>
      <c r="F43" s="158"/>
      <c r="G43" s="158"/>
      <c r="H43" s="166" t="str">
        <f t="shared" si="0"/>
        <v/>
      </c>
      <c r="I43" s="221">
        <v>12</v>
      </c>
      <c r="J43" s="131">
        <v>6</v>
      </c>
      <c r="K43" s="131">
        <v>3</v>
      </c>
      <c r="L43" s="167">
        <f t="shared" si="1"/>
        <v>0.5</v>
      </c>
      <c r="M43" s="131">
        <v>6</v>
      </c>
      <c r="N43" s="167">
        <f t="shared" si="2"/>
        <v>0.5</v>
      </c>
      <c r="O43" s="160">
        <f t="shared" si="3"/>
        <v>12</v>
      </c>
      <c r="P43" s="160">
        <f t="shared" si="4"/>
        <v>6</v>
      </c>
      <c r="Q43" s="160">
        <f t="shared" si="5"/>
        <v>6</v>
      </c>
      <c r="R43" s="168">
        <f t="shared" si="6"/>
        <v>0.5</v>
      </c>
      <c r="S43" s="227"/>
    </row>
    <row r="44" spans="1:19" x14ac:dyDescent="0.2">
      <c r="A44" s="85" t="s">
        <v>439</v>
      </c>
      <c r="B44" s="164" t="s">
        <v>475</v>
      </c>
      <c r="C44" s="165" t="s">
        <v>130</v>
      </c>
      <c r="D44" s="157"/>
      <c r="E44" s="158"/>
      <c r="F44" s="158"/>
      <c r="G44" s="158"/>
      <c r="H44" s="166" t="str">
        <f t="shared" si="0"/>
        <v/>
      </c>
      <c r="I44" s="221">
        <v>479</v>
      </c>
      <c r="J44" s="131">
        <v>438</v>
      </c>
      <c r="K44" s="131">
        <v>394</v>
      </c>
      <c r="L44" s="167">
        <f t="shared" si="1"/>
        <v>0.8995433789954338</v>
      </c>
      <c r="M44" s="131">
        <v>41</v>
      </c>
      <c r="N44" s="167">
        <f t="shared" si="2"/>
        <v>8.5594989561586635E-2</v>
      </c>
      <c r="O44" s="160">
        <f t="shared" si="3"/>
        <v>479</v>
      </c>
      <c r="P44" s="160">
        <f t="shared" si="4"/>
        <v>438</v>
      </c>
      <c r="Q44" s="160">
        <f t="shared" si="5"/>
        <v>41</v>
      </c>
      <c r="R44" s="168">
        <f t="shared" si="6"/>
        <v>8.5594989561586635E-2</v>
      </c>
      <c r="S44" s="227"/>
    </row>
    <row r="45" spans="1:19" x14ac:dyDescent="0.2">
      <c r="A45" s="85" t="s">
        <v>439</v>
      </c>
      <c r="B45" s="164" t="s">
        <v>374</v>
      </c>
      <c r="C45" s="165" t="s">
        <v>375</v>
      </c>
      <c r="D45" s="157"/>
      <c r="E45" s="158"/>
      <c r="F45" s="158"/>
      <c r="G45" s="158"/>
      <c r="H45" s="166" t="str">
        <f t="shared" si="0"/>
        <v/>
      </c>
      <c r="I45" s="221">
        <v>370</v>
      </c>
      <c r="J45" s="131">
        <v>359</v>
      </c>
      <c r="K45" s="131">
        <v>228</v>
      </c>
      <c r="L45" s="167">
        <f t="shared" si="1"/>
        <v>0.63509749303621166</v>
      </c>
      <c r="M45" s="131">
        <v>11</v>
      </c>
      <c r="N45" s="167">
        <f t="shared" si="2"/>
        <v>2.9729729729729731E-2</v>
      </c>
      <c r="O45" s="160">
        <f t="shared" si="3"/>
        <v>370</v>
      </c>
      <c r="P45" s="160">
        <f t="shared" si="4"/>
        <v>359</v>
      </c>
      <c r="Q45" s="160">
        <f t="shared" si="5"/>
        <v>11</v>
      </c>
      <c r="R45" s="168">
        <f t="shared" si="6"/>
        <v>2.9729729729729731E-2</v>
      </c>
      <c r="S45" s="227"/>
    </row>
    <row r="46" spans="1:19" x14ac:dyDescent="0.2">
      <c r="A46" s="85" t="s">
        <v>439</v>
      </c>
      <c r="B46" s="164" t="s">
        <v>131</v>
      </c>
      <c r="C46" s="165" t="s">
        <v>132</v>
      </c>
      <c r="D46" s="157"/>
      <c r="E46" s="158"/>
      <c r="F46" s="158"/>
      <c r="G46" s="158"/>
      <c r="H46" s="166" t="str">
        <f t="shared" si="0"/>
        <v/>
      </c>
      <c r="I46" s="221">
        <v>295</v>
      </c>
      <c r="J46" s="131">
        <v>220</v>
      </c>
      <c r="K46" s="131">
        <v>36</v>
      </c>
      <c r="L46" s="167">
        <f t="shared" si="1"/>
        <v>0.16363636363636364</v>
      </c>
      <c r="M46" s="131">
        <v>75</v>
      </c>
      <c r="N46" s="167">
        <f t="shared" si="2"/>
        <v>0.25423728813559321</v>
      </c>
      <c r="O46" s="160">
        <f t="shared" si="3"/>
        <v>295</v>
      </c>
      <c r="P46" s="160">
        <f t="shared" si="4"/>
        <v>220</v>
      </c>
      <c r="Q46" s="160">
        <f t="shared" si="5"/>
        <v>75</v>
      </c>
      <c r="R46" s="168">
        <f t="shared" si="6"/>
        <v>0.25423728813559321</v>
      </c>
      <c r="S46" s="227"/>
    </row>
    <row r="47" spans="1:19" x14ac:dyDescent="0.2">
      <c r="A47" s="85" t="s">
        <v>439</v>
      </c>
      <c r="B47" s="164" t="s">
        <v>138</v>
      </c>
      <c r="C47" s="165" t="s">
        <v>140</v>
      </c>
      <c r="D47" s="157"/>
      <c r="E47" s="158"/>
      <c r="F47" s="158"/>
      <c r="G47" s="158"/>
      <c r="H47" s="166" t="str">
        <f t="shared" si="0"/>
        <v/>
      </c>
      <c r="I47" s="221">
        <v>7</v>
      </c>
      <c r="J47" s="131">
        <v>3</v>
      </c>
      <c r="K47" s="131">
        <v>1</v>
      </c>
      <c r="L47" s="167">
        <f t="shared" si="1"/>
        <v>0.33333333333333331</v>
      </c>
      <c r="M47" s="131">
        <v>4</v>
      </c>
      <c r="N47" s="167">
        <f t="shared" si="2"/>
        <v>0.5714285714285714</v>
      </c>
      <c r="O47" s="160">
        <f t="shared" si="3"/>
        <v>7</v>
      </c>
      <c r="P47" s="160">
        <f t="shared" si="4"/>
        <v>3</v>
      </c>
      <c r="Q47" s="160">
        <f t="shared" si="5"/>
        <v>4</v>
      </c>
      <c r="R47" s="168">
        <f t="shared" si="6"/>
        <v>0.5714285714285714</v>
      </c>
      <c r="S47" s="227"/>
    </row>
    <row r="48" spans="1:19" x14ac:dyDescent="0.2">
      <c r="A48" s="85" t="s">
        <v>439</v>
      </c>
      <c r="B48" s="164" t="s">
        <v>145</v>
      </c>
      <c r="C48" s="165" t="s">
        <v>146</v>
      </c>
      <c r="D48" s="157"/>
      <c r="E48" s="158"/>
      <c r="F48" s="158"/>
      <c r="G48" s="158"/>
      <c r="H48" s="166" t="str">
        <f t="shared" si="0"/>
        <v/>
      </c>
      <c r="I48" s="221">
        <v>426</v>
      </c>
      <c r="J48" s="131">
        <v>252</v>
      </c>
      <c r="K48" s="131">
        <v>78</v>
      </c>
      <c r="L48" s="167">
        <f t="shared" si="1"/>
        <v>0.30952380952380953</v>
      </c>
      <c r="M48" s="131">
        <v>174</v>
      </c>
      <c r="N48" s="167">
        <f t="shared" si="2"/>
        <v>0.40845070422535212</v>
      </c>
      <c r="O48" s="160">
        <f t="shared" si="3"/>
        <v>426</v>
      </c>
      <c r="P48" s="160">
        <f t="shared" si="4"/>
        <v>252</v>
      </c>
      <c r="Q48" s="160">
        <f t="shared" si="5"/>
        <v>174</v>
      </c>
      <c r="R48" s="168">
        <f t="shared" si="6"/>
        <v>0.40845070422535212</v>
      </c>
      <c r="S48" s="227"/>
    </row>
    <row r="49" spans="1:19" ht="29" x14ac:dyDescent="0.2">
      <c r="A49" s="85" t="s">
        <v>439</v>
      </c>
      <c r="B49" s="164" t="s">
        <v>537</v>
      </c>
      <c r="C49" s="165" t="s">
        <v>71</v>
      </c>
      <c r="D49" s="157"/>
      <c r="E49" s="158"/>
      <c r="F49" s="158"/>
      <c r="G49" s="158"/>
      <c r="H49" s="166" t="str">
        <f t="shared" si="0"/>
        <v/>
      </c>
      <c r="I49" s="221">
        <v>915</v>
      </c>
      <c r="J49" s="131">
        <v>849</v>
      </c>
      <c r="K49" s="131">
        <v>719</v>
      </c>
      <c r="L49" s="167">
        <f t="shared" si="1"/>
        <v>0.84687868080094231</v>
      </c>
      <c r="M49" s="131">
        <v>66</v>
      </c>
      <c r="N49" s="167">
        <f t="shared" si="2"/>
        <v>7.2131147540983612E-2</v>
      </c>
      <c r="O49" s="160">
        <f t="shared" si="3"/>
        <v>915</v>
      </c>
      <c r="P49" s="160">
        <f t="shared" si="4"/>
        <v>849</v>
      </c>
      <c r="Q49" s="160">
        <f t="shared" si="5"/>
        <v>66</v>
      </c>
      <c r="R49" s="168">
        <f t="shared" si="6"/>
        <v>7.2131147540983612E-2</v>
      </c>
      <c r="S49" s="227"/>
    </row>
    <row r="50" spans="1:19" x14ac:dyDescent="0.2">
      <c r="A50" s="85" t="s">
        <v>439</v>
      </c>
      <c r="B50" s="164" t="s">
        <v>151</v>
      </c>
      <c r="C50" s="165" t="s">
        <v>152</v>
      </c>
      <c r="D50" s="157"/>
      <c r="E50" s="158"/>
      <c r="F50" s="158"/>
      <c r="G50" s="158"/>
      <c r="H50" s="166" t="str">
        <f t="shared" si="0"/>
        <v/>
      </c>
      <c r="I50" s="221">
        <v>190</v>
      </c>
      <c r="J50" s="131">
        <v>96</v>
      </c>
      <c r="K50" s="131">
        <v>18</v>
      </c>
      <c r="L50" s="167">
        <f t="shared" si="1"/>
        <v>0.1875</v>
      </c>
      <c r="M50" s="131">
        <v>94</v>
      </c>
      <c r="N50" s="167">
        <f t="shared" si="2"/>
        <v>0.49473684210526314</v>
      </c>
      <c r="O50" s="160">
        <f t="shared" si="3"/>
        <v>190</v>
      </c>
      <c r="P50" s="160">
        <f t="shared" si="4"/>
        <v>96</v>
      </c>
      <c r="Q50" s="160">
        <f t="shared" si="5"/>
        <v>94</v>
      </c>
      <c r="R50" s="168">
        <f t="shared" si="6"/>
        <v>0.49473684210526314</v>
      </c>
      <c r="S50" s="227"/>
    </row>
    <row r="51" spans="1:19" ht="29" x14ac:dyDescent="0.2">
      <c r="A51" s="85" t="s">
        <v>439</v>
      </c>
      <c r="B51" s="164" t="s">
        <v>524</v>
      </c>
      <c r="C51" s="165" t="s">
        <v>153</v>
      </c>
      <c r="D51" s="157"/>
      <c r="E51" s="158"/>
      <c r="F51" s="158"/>
      <c r="G51" s="158"/>
      <c r="H51" s="166" t="str">
        <f t="shared" si="0"/>
        <v/>
      </c>
      <c r="I51" s="221">
        <v>174</v>
      </c>
      <c r="J51" s="131">
        <v>150</v>
      </c>
      <c r="K51" s="131">
        <v>45</v>
      </c>
      <c r="L51" s="167">
        <f t="shared" si="1"/>
        <v>0.3</v>
      </c>
      <c r="M51" s="131">
        <v>24</v>
      </c>
      <c r="N51" s="167">
        <f t="shared" si="2"/>
        <v>0.13793103448275862</v>
      </c>
      <c r="O51" s="160">
        <f t="shared" si="3"/>
        <v>174</v>
      </c>
      <c r="P51" s="160">
        <f t="shared" si="4"/>
        <v>150</v>
      </c>
      <c r="Q51" s="160">
        <f t="shared" si="5"/>
        <v>24</v>
      </c>
      <c r="R51" s="168">
        <f t="shared" si="6"/>
        <v>0.13793103448275862</v>
      </c>
      <c r="S51" s="227"/>
    </row>
    <row r="52" spans="1:19" x14ac:dyDescent="0.2">
      <c r="A52" s="85" t="s">
        <v>439</v>
      </c>
      <c r="B52" s="164" t="s">
        <v>160</v>
      </c>
      <c r="C52" s="165" t="s">
        <v>246</v>
      </c>
      <c r="D52" s="157"/>
      <c r="E52" s="158"/>
      <c r="F52" s="158"/>
      <c r="G52" s="158"/>
      <c r="H52" s="166" t="str">
        <f t="shared" si="0"/>
        <v/>
      </c>
      <c r="I52" s="221">
        <v>19</v>
      </c>
      <c r="J52" s="131">
        <v>15</v>
      </c>
      <c r="K52" s="131">
        <v>9</v>
      </c>
      <c r="L52" s="167">
        <f t="shared" si="1"/>
        <v>0.6</v>
      </c>
      <c r="M52" s="131">
        <v>4</v>
      </c>
      <c r="N52" s="167">
        <f t="shared" si="2"/>
        <v>0.21052631578947367</v>
      </c>
      <c r="O52" s="160">
        <f t="shared" si="3"/>
        <v>19</v>
      </c>
      <c r="P52" s="160">
        <f t="shared" si="4"/>
        <v>15</v>
      </c>
      <c r="Q52" s="160">
        <f t="shared" si="5"/>
        <v>4</v>
      </c>
      <c r="R52" s="168">
        <f t="shared" si="6"/>
        <v>0.21052631578947367</v>
      </c>
      <c r="S52" s="227"/>
    </row>
    <row r="53" spans="1:19" x14ac:dyDescent="0.2">
      <c r="A53" s="85" t="s">
        <v>439</v>
      </c>
      <c r="B53" s="164" t="s">
        <v>162</v>
      </c>
      <c r="C53" s="165" t="s">
        <v>163</v>
      </c>
      <c r="D53" s="157"/>
      <c r="E53" s="158"/>
      <c r="F53" s="158"/>
      <c r="G53" s="158"/>
      <c r="H53" s="166" t="str">
        <f t="shared" si="0"/>
        <v/>
      </c>
      <c r="I53" s="221">
        <v>240</v>
      </c>
      <c r="J53" s="131">
        <v>186</v>
      </c>
      <c r="K53" s="131">
        <v>69</v>
      </c>
      <c r="L53" s="167">
        <f t="shared" si="1"/>
        <v>0.37096774193548387</v>
      </c>
      <c r="M53" s="131">
        <v>44</v>
      </c>
      <c r="N53" s="167">
        <f t="shared" si="2"/>
        <v>0.19130434782608696</v>
      </c>
      <c r="O53" s="160">
        <f t="shared" si="3"/>
        <v>240</v>
      </c>
      <c r="P53" s="160">
        <f t="shared" si="4"/>
        <v>186</v>
      </c>
      <c r="Q53" s="160">
        <f t="shared" si="5"/>
        <v>44</v>
      </c>
      <c r="R53" s="168">
        <f t="shared" si="6"/>
        <v>0.19130434782608696</v>
      </c>
      <c r="S53" s="227"/>
    </row>
    <row r="54" spans="1:19" x14ac:dyDescent="0.2">
      <c r="A54" s="85" t="s">
        <v>439</v>
      </c>
      <c r="B54" s="164" t="s">
        <v>164</v>
      </c>
      <c r="C54" s="165" t="s">
        <v>165</v>
      </c>
      <c r="D54" s="157"/>
      <c r="E54" s="158"/>
      <c r="F54" s="158"/>
      <c r="G54" s="158"/>
      <c r="H54" s="166" t="str">
        <f t="shared" si="0"/>
        <v/>
      </c>
      <c r="I54" s="221">
        <v>173</v>
      </c>
      <c r="J54" s="131">
        <v>147</v>
      </c>
      <c r="K54" s="131">
        <v>58</v>
      </c>
      <c r="L54" s="167">
        <f t="shared" si="1"/>
        <v>0.39455782312925169</v>
      </c>
      <c r="M54" s="131">
        <v>26</v>
      </c>
      <c r="N54" s="167">
        <f t="shared" si="2"/>
        <v>0.15028901734104047</v>
      </c>
      <c r="O54" s="160">
        <f t="shared" si="3"/>
        <v>173</v>
      </c>
      <c r="P54" s="160">
        <f t="shared" si="4"/>
        <v>147</v>
      </c>
      <c r="Q54" s="160">
        <f t="shared" si="5"/>
        <v>26</v>
      </c>
      <c r="R54" s="168">
        <f t="shared" si="6"/>
        <v>0.15028901734104047</v>
      </c>
      <c r="S54" s="227"/>
    </row>
    <row r="55" spans="1:19" ht="29" x14ac:dyDescent="0.2">
      <c r="A55" s="85" t="s">
        <v>439</v>
      </c>
      <c r="B55" s="164" t="s">
        <v>166</v>
      </c>
      <c r="C55" s="165" t="s">
        <v>168</v>
      </c>
      <c r="D55" s="157"/>
      <c r="E55" s="158"/>
      <c r="F55" s="158"/>
      <c r="G55" s="158"/>
      <c r="H55" s="166" t="str">
        <f t="shared" si="0"/>
        <v/>
      </c>
      <c r="I55" s="221">
        <v>45830</v>
      </c>
      <c r="J55" s="131">
        <v>44368</v>
      </c>
      <c r="K55" s="131">
        <v>22089</v>
      </c>
      <c r="L55" s="167">
        <f t="shared" si="1"/>
        <v>0.49785881716552471</v>
      </c>
      <c r="M55" s="131">
        <v>1462</v>
      </c>
      <c r="N55" s="167">
        <f t="shared" si="2"/>
        <v>3.1900501854680338E-2</v>
      </c>
      <c r="O55" s="160">
        <f t="shared" si="3"/>
        <v>45830</v>
      </c>
      <c r="P55" s="160">
        <f t="shared" si="4"/>
        <v>44368</v>
      </c>
      <c r="Q55" s="160">
        <f t="shared" si="5"/>
        <v>1462</v>
      </c>
      <c r="R55" s="168">
        <f t="shared" si="6"/>
        <v>3.1900501854680338E-2</v>
      </c>
      <c r="S55" s="227"/>
    </row>
    <row r="56" spans="1:19" ht="29" x14ac:dyDescent="0.2">
      <c r="A56" s="85" t="s">
        <v>439</v>
      </c>
      <c r="B56" s="164" t="s">
        <v>166</v>
      </c>
      <c r="C56" s="165" t="s">
        <v>167</v>
      </c>
      <c r="D56" s="157"/>
      <c r="E56" s="158"/>
      <c r="F56" s="158"/>
      <c r="G56" s="158"/>
      <c r="H56" s="166" t="str">
        <f t="shared" si="0"/>
        <v/>
      </c>
      <c r="I56" s="221">
        <v>5712</v>
      </c>
      <c r="J56" s="131">
        <v>5270</v>
      </c>
      <c r="K56" s="131">
        <v>3913</v>
      </c>
      <c r="L56" s="167">
        <f t="shared" si="1"/>
        <v>0.74250474383301712</v>
      </c>
      <c r="M56" s="131">
        <v>442</v>
      </c>
      <c r="N56" s="167">
        <f t="shared" si="2"/>
        <v>7.7380952380952384E-2</v>
      </c>
      <c r="O56" s="160">
        <f t="shared" si="3"/>
        <v>5712</v>
      </c>
      <c r="P56" s="160">
        <f t="shared" si="4"/>
        <v>5270</v>
      </c>
      <c r="Q56" s="160">
        <f t="shared" si="5"/>
        <v>442</v>
      </c>
      <c r="R56" s="168">
        <f t="shared" si="6"/>
        <v>7.7380952380952384E-2</v>
      </c>
      <c r="S56" s="227"/>
    </row>
    <row r="57" spans="1:19" x14ac:dyDescent="0.2">
      <c r="A57" s="85" t="s">
        <v>439</v>
      </c>
      <c r="B57" s="164" t="s">
        <v>172</v>
      </c>
      <c r="C57" s="165" t="s">
        <v>173</v>
      </c>
      <c r="D57" s="157"/>
      <c r="E57" s="158"/>
      <c r="F57" s="158"/>
      <c r="G57" s="158"/>
      <c r="H57" s="166" t="str">
        <f t="shared" si="0"/>
        <v/>
      </c>
      <c r="I57" s="221">
        <v>621</v>
      </c>
      <c r="J57" s="131">
        <v>531</v>
      </c>
      <c r="K57" s="131">
        <v>61</v>
      </c>
      <c r="L57" s="167">
        <f t="shared" si="1"/>
        <v>0.11487758945386065</v>
      </c>
      <c r="M57" s="131">
        <v>90</v>
      </c>
      <c r="N57" s="167">
        <f t="shared" si="2"/>
        <v>0.14492753623188406</v>
      </c>
      <c r="O57" s="160">
        <f t="shared" si="3"/>
        <v>621</v>
      </c>
      <c r="P57" s="160">
        <f t="shared" si="4"/>
        <v>531</v>
      </c>
      <c r="Q57" s="160">
        <f t="shared" si="5"/>
        <v>90</v>
      </c>
      <c r="R57" s="168">
        <f t="shared" si="6"/>
        <v>0.14492753623188406</v>
      </c>
      <c r="S57" s="227"/>
    </row>
    <row r="58" spans="1:19" x14ac:dyDescent="0.2">
      <c r="A58" s="85" t="s">
        <v>439</v>
      </c>
      <c r="B58" s="164" t="s">
        <v>176</v>
      </c>
      <c r="C58" s="165" t="s">
        <v>481</v>
      </c>
      <c r="D58" s="157"/>
      <c r="E58" s="158"/>
      <c r="F58" s="158"/>
      <c r="G58" s="158"/>
      <c r="H58" s="166" t="str">
        <f t="shared" si="0"/>
        <v/>
      </c>
      <c r="I58" s="221">
        <v>701</v>
      </c>
      <c r="J58" s="131">
        <v>678</v>
      </c>
      <c r="K58" s="131">
        <v>427</v>
      </c>
      <c r="L58" s="167">
        <f t="shared" si="1"/>
        <v>0.62979351032448383</v>
      </c>
      <c r="M58" s="131">
        <v>23</v>
      </c>
      <c r="N58" s="167">
        <f t="shared" si="2"/>
        <v>3.2810271041369472E-2</v>
      </c>
      <c r="O58" s="160">
        <f t="shared" si="3"/>
        <v>701</v>
      </c>
      <c r="P58" s="160">
        <f t="shared" si="4"/>
        <v>678</v>
      </c>
      <c r="Q58" s="160">
        <f t="shared" si="5"/>
        <v>23</v>
      </c>
      <c r="R58" s="168">
        <f t="shared" si="6"/>
        <v>3.2810271041369472E-2</v>
      </c>
      <c r="S58" s="227"/>
    </row>
    <row r="59" spans="1:19" x14ac:dyDescent="0.2">
      <c r="A59" s="85" t="s">
        <v>439</v>
      </c>
      <c r="B59" s="164" t="s">
        <v>176</v>
      </c>
      <c r="C59" s="165" t="s">
        <v>549</v>
      </c>
      <c r="D59" s="157"/>
      <c r="E59" s="158"/>
      <c r="F59" s="158"/>
      <c r="G59" s="158"/>
      <c r="H59" s="166" t="str">
        <f t="shared" si="0"/>
        <v/>
      </c>
      <c r="I59" s="221">
        <v>834</v>
      </c>
      <c r="J59" s="131">
        <v>786</v>
      </c>
      <c r="K59" s="131">
        <v>123</v>
      </c>
      <c r="L59" s="167">
        <f t="shared" si="1"/>
        <v>0.15648854961832062</v>
      </c>
      <c r="M59" s="131">
        <v>48</v>
      </c>
      <c r="N59" s="167">
        <f t="shared" si="2"/>
        <v>5.7553956834532377E-2</v>
      </c>
      <c r="O59" s="160">
        <f t="shared" si="3"/>
        <v>834</v>
      </c>
      <c r="P59" s="160">
        <f t="shared" si="4"/>
        <v>786</v>
      </c>
      <c r="Q59" s="160">
        <f t="shared" si="5"/>
        <v>48</v>
      </c>
      <c r="R59" s="168">
        <f t="shared" si="6"/>
        <v>5.7553956834532377E-2</v>
      </c>
      <c r="S59" s="227"/>
    </row>
    <row r="60" spans="1:19" x14ac:dyDescent="0.2">
      <c r="A60" s="85" t="s">
        <v>439</v>
      </c>
      <c r="B60" s="164" t="s">
        <v>378</v>
      </c>
      <c r="C60" s="165" t="s">
        <v>379</v>
      </c>
      <c r="D60" s="157"/>
      <c r="E60" s="158"/>
      <c r="F60" s="158"/>
      <c r="G60" s="158"/>
      <c r="H60" s="166" t="str">
        <f t="shared" si="0"/>
        <v/>
      </c>
      <c r="I60" s="221">
        <v>4</v>
      </c>
      <c r="J60" s="131">
        <v>2</v>
      </c>
      <c r="K60" s="131">
        <v>1</v>
      </c>
      <c r="L60" s="167">
        <f t="shared" si="1"/>
        <v>0.5</v>
      </c>
      <c r="M60" s="131">
        <v>2</v>
      </c>
      <c r="N60" s="167">
        <f t="shared" si="2"/>
        <v>0.5</v>
      </c>
      <c r="O60" s="160">
        <f t="shared" si="3"/>
        <v>4</v>
      </c>
      <c r="P60" s="160">
        <f t="shared" si="4"/>
        <v>2</v>
      </c>
      <c r="Q60" s="160">
        <f t="shared" si="5"/>
        <v>2</v>
      </c>
      <c r="R60" s="168">
        <f t="shared" si="6"/>
        <v>0.5</v>
      </c>
      <c r="S60" s="227"/>
    </row>
    <row r="61" spans="1:19" x14ac:dyDescent="0.2">
      <c r="A61" s="85" t="s">
        <v>439</v>
      </c>
      <c r="B61" s="164" t="s">
        <v>179</v>
      </c>
      <c r="C61" s="165" t="s">
        <v>301</v>
      </c>
      <c r="D61" s="157"/>
      <c r="E61" s="158"/>
      <c r="F61" s="158"/>
      <c r="G61" s="158"/>
      <c r="H61" s="166" t="str">
        <f t="shared" si="0"/>
        <v/>
      </c>
      <c r="I61" s="221">
        <v>1</v>
      </c>
      <c r="J61" s="131">
        <v>1</v>
      </c>
      <c r="K61" s="131"/>
      <c r="L61" s="167">
        <f t="shared" si="1"/>
        <v>0</v>
      </c>
      <c r="M61" s="131"/>
      <c r="N61" s="167">
        <f t="shared" si="2"/>
        <v>0</v>
      </c>
      <c r="O61" s="160">
        <f t="shared" si="3"/>
        <v>1</v>
      </c>
      <c r="P61" s="160">
        <f t="shared" si="4"/>
        <v>1</v>
      </c>
      <c r="Q61" s="160" t="str">
        <f t="shared" si="5"/>
        <v/>
      </c>
      <c r="R61" s="168" t="str">
        <f t="shared" si="6"/>
        <v/>
      </c>
      <c r="S61" s="227"/>
    </row>
    <row r="62" spans="1:19" x14ac:dyDescent="0.2">
      <c r="A62" s="85" t="s">
        <v>439</v>
      </c>
      <c r="B62" s="164" t="s">
        <v>180</v>
      </c>
      <c r="C62" s="165" t="s">
        <v>182</v>
      </c>
      <c r="D62" s="157"/>
      <c r="E62" s="158"/>
      <c r="F62" s="158"/>
      <c r="G62" s="158"/>
      <c r="H62" s="166" t="str">
        <f t="shared" si="0"/>
        <v/>
      </c>
      <c r="I62" s="221">
        <v>611</v>
      </c>
      <c r="J62" s="131">
        <v>523</v>
      </c>
      <c r="K62" s="131">
        <v>97</v>
      </c>
      <c r="L62" s="167">
        <f t="shared" si="1"/>
        <v>0.18546845124282982</v>
      </c>
      <c r="M62" s="131">
        <v>88</v>
      </c>
      <c r="N62" s="167">
        <f t="shared" si="2"/>
        <v>0.14402618657937807</v>
      </c>
      <c r="O62" s="160">
        <f t="shared" si="3"/>
        <v>611</v>
      </c>
      <c r="P62" s="160">
        <f t="shared" si="4"/>
        <v>523</v>
      </c>
      <c r="Q62" s="160">
        <f t="shared" si="5"/>
        <v>88</v>
      </c>
      <c r="R62" s="168">
        <f t="shared" si="6"/>
        <v>0.14402618657937807</v>
      </c>
      <c r="S62" s="227"/>
    </row>
    <row r="63" spans="1:19" x14ac:dyDescent="0.2">
      <c r="A63" s="85" t="s">
        <v>439</v>
      </c>
      <c r="B63" s="164" t="s">
        <v>525</v>
      </c>
      <c r="C63" s="165" t="s">
        <v>116</v>
      </c>
      <c r="D63" s="157"/>
      <c r="E63" s="158"/>
      <c r="F63" s="158"/>
      <c r="G63" s="158"/>
      <c r="H63" s="166" t="str">
        <f t="shared" ref="H63:H82" si="7">IF((E63+G63)&lt;&gt;0,G63/(E63+G63),"")</f>
        <v/>
      </c>
      <c r="I63" s="221">
        <v>13</v>
      </c>
      <c r="J63" s="131">
        <v>12</v>
      </c>
      <c r="K63" s="131">
        <v>3</v>
      </c>
      <c r="L63" s="167">
        <f t="shared" ref="L63:L82" si="8">IF(J63&lt;&gt;0,K63/J63,"")</f>
        <v>0.25</v>
      </c>
      <c r="M63" s="131">
        <v>1</v>
      </c>
      <c r="N63" s="167">
        <f t="shared" ref="N63:N82" si="9">IF((J63+M63)&lt;&gt;0,M63/(J63+M63),"")</f>
        <v>7.6923076923076927E-2</v>
      </c>
      <c r="O63" s="160">
        <f t="shared" ref="O63:O82" si="10">IF(SUM(D63,I63)&gt;0,SUM(D63,I63),"")</f>
        <v>13</v>
      </c>
      <c r="P63" s="160">
        <f t="shared" ref="P63:P82" si="11">IF( SUM(E63,J63)&gt;0, SUM(E63,J63),"")</f>
        <v>12</v>
      </c>
      <c r="Q63" s="160">
        <f t="shared" ref="Q63:Q82" si="12">IF(SUM(G63,M63)&gt;0,SUM(G63,M63),"")</f>
        <v>1</v>
      </c>
      <c r="R63" s="168">
        <f t="shared" ref="R63:R82" si="13">IFERROR(IF((P63+Q63)&lt;&gt;0,Q63/(P63+Q63),""),"")</f>
        <v>7.6923076923076927E-2</v>
      </c>
      <c r="S63" s="227"/>
    </row>
    <row r="64" spans="1:19" x14ac:dyDescent="0.2">
      <c r="A64" s="85" t="s">
        <v>439</v>
      </c>
      <c r="B64" s="164" t="s">
        <v>183</v>
      </c>
      <c r="C64" s="165" t="s">
        <v>396</v>
      </c>
      <c r="D64" s="157"/>
      <c r="E64" s="158"/>
      <c r="F64" s="158"/>
      <c r="G64" s="158"/>
      <c r="H64" s="166" t="str">
        <f t="shared" si="7"/>
        <v/>
      </c>
      <c r="I64" s="221">
        <v>2</v>
      </c>
      <c r="J64" s="131">
        <v>1</v>
      </c>
      <c r="K64" s="131"/>
      <c r="L64" s="167">
        <f t="shared" si="8"/>
        <v>0</v>
      </c>
      <c r="M64" s="131">
        <v>1</v>
      </c>
      <c r="N64" s="167">
        <f t="shared" si="9"/>
        <v>0.5</v>
      </c>
      <c r="O64" s="160">
        <f t="shared" si="10"/>
        <v>2</v>
      </c>
      <c r="P64" s="160">
        <f t="shared" si="11"/>
        <v>1</v>
      </c>
      <c r="Q64" s="160">
        <f t="shared" si="12"/>
        <v>1</v>
      </c>
      <c r="R64" s="168">
        <f t="shared" si="13"/>
        <v>0.5</v>
      </c>
      <c r="S64" s="227"/>
    </row>
    <row r="65" spans="1:19" x14ac:dyDescent="0.2">
      <c r="A65" s="85" t="s">
        <v>439</v>
      </c>
      <c r="B65" s="164" t="s">
        <v>183</v>
      </c>
      <c r="C65" s="165" t="s">
        <v>184</v>
      </c>
      <c r="D65" s="157"/>
      <c r="E65" s="158"/>
      <c r="F65" s="158"/>
      <c r="G65" s="158"/>
      <c r="H65" s="166" t="str">
        <f t="shared" si="7"/>
        <v/>
      </c>
      <c r="I65" s="221">
        <v>7</v>
      </c>
      <c r="J65" s="131">
        <v>7</v>
      </c>
      <c r="K65" s="131">
        <v>3</v>
      </c>
      <c r="L65" s="167">
        <f t="shared" si="8"/>
        <v>0.42857142857142855</v>
      </c>
      <c r="M65" s="131"/>
      <c r="N65" s="167">
        <f t="shared" si="9"/>
        <v>0</v>
      </c>
      <c r="O65" s="160">
        <f t="shared" si="10"/>
        <v>7</v>
      </c>
      <c r="P65" s="160">
        <f t="shared" si="11"/>
        <v>7</v>
      </c>
      <c r="Q65" s="160" t="str">
        <f t="shared" si="12"/>
        <v/>
      </c>
      <c r="R65" s="168" t="str">
        <f t="shared" si="13"/>
        <v/>
      </c>
      <c r="S65" s="227"/>
    </row>
    <row r="66" spans="1:19" x14ac:dyDescent="0.2">
      <c r="A66" s="85" t="s">
        <v>439</v>
      </c>
      <c r="B66" s="164" t="s">
        <v>183</v>
      </c>
      <c r="C66" s="165" t="s">
        <v>356</v>
      </c>
      <c r="D66" s="157"/>
      <c r="E66" s="158"/>
      <c r="F66" s="158"/>
      <c r="G66" s="158"/>
      <c r="H66" s="166" t="str">
        <f t="shared" si="7"/>
        <v/>
      </c>
      <c r="I66" s="221">
        <v>4</v>
      </c>
      <c r="J66" s="131">
        <v>1</v>
      </c>
      <c r="K66" s="131">
        <v>1</v>
      </c>
      <c r="L66" s="167">
        <f t="shared" si="8"/>
        <v>1</v>
      </c>
      <c r="M66" s="131">
        <v>3</v>
      </c>
      <c r="N66" s="167">
        <f t="shared" si="9"/>
        <v>0.75</v>
      </c>
      <c r="O66" s="160">
        <f t="shared" si="10"/>
        <v>4</v>
      </c>
      <c r="P66" s="160">
        <f t="shared" si="11"/>
        <v>1</v>
      </c>
      <c r="Q66" s="160">
        <f t="shared" si="12"/>
        <v>3</v>
      </c>
      <c r="R66" s="168">
        <f t="shared" si="13"/>
        <v>0.75</v>
      </c>
      <c r="S66" s="227"/>
    </row>
    <row r="67" spans="1:19" x14ac:dyDescent="0.2">
      <c r="A67" s="85" t="s">
        <v>439</v>
      </c>
      <c r="B67" s="164" t="s">
        <v>193</v>
      </c>
      <c r="C67" s="165" t="s">
        <v>250</v>
      </c>
      <c r="D67" s="157"/>
      <c r="E67" s="158"/>
      <c r="F67" s="158"/>
      <c r="G67" s="158"/>
      <c r="H67" s="166" t="str">
        <f t="shared" si="7"/>
        <v/>
      </c>
      <c r="I67" s="221">
        <v>5</v>
      </c>
      <c r="J67" s="131">
        <v>5</v>
      </c>
      <c r="K67" s="131">
        <v>5</v>
      </c>
      <c r="L67" s="167">
        <f t="shared" si="8"/>
        <v>1</v>
      </c>
      <c r="M67" s="131"/>
      <c r="N67" s="167">
        <f t="shared" si="9"/>
        <v>0</v>
      </c>
      <c r="O67" s="160">
        <f t="shared" si="10"/>
        <v>5</v>
      </c>
      <c r="P67" s="160">
        <f t="shared" si="11"/>
        <v>5</v>
      </c>
      <c r="Q67" s="160" t="str">
        <f t="shared" si="12"/>
        <v/>
      </c>
      <c r="R67" s="168" t="str">
        <f t="shared" si="13"/>
        <v/>
      </c>
      <c r="S67" s="227"/>
    </row>
    <row r="68" spans="1:19" x14ac:dyDescent="0.2">
      <c r="A68" s="85" t="s">
        <v>439</v>
      </c>
      <c r="B68" s="164" t="s">
        <v>200</v>
      </c>
      <c r="C68" s="165" t="s">
        <v>201</v>
      </c>
      <c r="D68" s="157"/>
      <c r="E68" s="158"/>
      <c r="F68" s="158"/>
      <c r="G68" s="158"/>
      <c r="H68" s="166" t="str">
        <f t="shared" si="7"/>
        <v/>
      </c>
      <c r="I68" s="221">
        <v>436</v>
      </c>
      <c r="J68" s="131">
        <v>370</v>
      </c>
      <c r="K68" s="131">
        <v>132</v>
      </c>
      <c r="L68" s="167">
        <f t="shared" si="8"/>
        <v>0.35675675675675678</v>
      </c>
      <c r="M68" s="131">
        <v>66</v>
      </c>
      <c r="N68" s="167">
        <f t="shared" si="9"/>
        <v>0.15137614678899083</v>
      </c>
      <c r="O68" s="160">
        <f t="shared" si="10"/>
        <v>436</v>
      </c>
      <c r="P68" s="160">
        <f t="shared" si="11"/>
        <v>370</v>
      </c>
      <c r="Q68" s="160">
        <f t="shared" si="12"/>
        <v>66</v>
      </c>
      <c r="R68" s="168">
        <f t="shared" si="13"/>
        <v>0.15137614678899083</v>
      </c>
      <c r="S68" s="227"/>
    </row>
    <row r="69" spans="1:19" x14ac:dyDescent="0.2">
      <c r="A69" s="85" t="s">
        <v>439</v>
      </c>
      <c r="B69" s="164" t="s">
        <v>539</v>
      </c>
      <c r="C69" s="165" t="s">
        <v>202</v>
      </c>
      <c r="D69" s="157"/>
      <c r="E69" s="158"/>
      <c r="F69" s="158"/>
      <c r="G69" s="158"/>
      <c r="H69" s="166" t="str">
        <f t="shared" si="7"/>
        <v/>
      </c>
      <c r="I69" s="221">
        <v>3752</v>
      </c>
      <c r="J69" s="131">
        <v>3301</v>
      </c>
      <c r="K69" s="131">
        <v>1624</v>
      </c>
      <c r="L69" s="167">
        <f t="shared" si="8"/>
        <v>0.4919721296576795</v>
      </c>
      <c r="M69" s="131">
        <v>451</v>
      </c>
      <c r="N69" s="167">
        <f t="shared" si="9"/>
        <v>0.12020255863539446</v>
      </c>
      <c r="O69" s="160">
        <f t="shared" si="10"/>
        <v>3752</v>
      </c>
      <c r="P69" s="160">
        <f t="shared" si="11"/>
        <v>3301</v>
      </c>
      <c r="Q69" s="160">
        <f t="shared" si="12"/>
        <v>451</v>
      </c>
      <c r="R69" s="168">
        <f t="shared" si="13"/>
        <v>0.12020255863539446</v>
      </c>
      <c r="S69" s="227"/>
    </row>
    <row r="70" spans="1:19" x14ac:dyDescent="0.2">
      <c r="A70" s="85" t="s">
        <v>439</v>
      </c>
      <c r="B70" s="164" t="s">
        <v>539</v>
      </c>
      <c r="C70" s="165" t="s">
        <v>550</v>
      </c>
      <c r="D70" s="157"/>
      <c r="E70" s="158"/>
      <c r="F70" s="158"/>
      <c r="G70" s="158"/>
      <c r="H70" s="166" t="str">
        <f t="shared" si="7"/>
        <v/>
      </c>
      <c r="I70" s="221">
        <v>12796</v>
      </c>
      <c r="J70" s="131">
        <v>12367</v>
      </c>
      <c r="K70" s="131">
        <v>4695</v>
      </c>
      <c r="L70" s="167">
        <f t="shared" si="8"/>
        <v>0.37963936282040917</v>
      </c>
      <c r="M70" s="131">
        <v>429</v>
      </c>
      <c r="N70" s="167">
        <f t="shared" si="9"/>
        <v>3.3526101906845893E-2</v>
      </c>
      <c r="O70" s="160">
        <f t="shared" si="10"/>
        <v>12796</v>
      </c>
      <c r="P70" s="160">
        <f t="shared" si="11"/>
        <v>12367</v>
      </c>
      <c r="Q70" s="160">
        <f t="shared" si="12"/>
        <v>429</v>
      </c>
      <c r="R70" s="168">
        <f t="shared" si="13"/>
        <v>3.3526101906845893E-2</v>
      </c>
      <c r="S70" s="227"/>
    </row>
    <row r="71" spans="1:19" x14ac:dyDescent="0.2">
      <c r="A71" s="85" t="s">
        <v>439</v>
      </c>
      <c r="B71" s="164" t="s">
        <v>539</v>
      </c>
      <c r="C71" s="165" t="s">
        <v>401</v>
      </c>
      <c r="D71" s="157"/>
      <c r="E71" s="158"/>
      <c r="F71" s="158"/>
      <c r="G71" s="158"/>
      <c r="H71" s="166" t="str">
        <f t="shared" si="7"/>
        <v/>
      </c>
      <c r="I71" s="221">
        <v>10374</v>
      </c>
      <c r="J71" s="131">
        <v>9690</v>
      </c>
      <c r="K71" s="131">
        <v>7866</v>
      </c>
      <c r="L71" s="167">
        <f t="shared" si="8"/>
        <v>0.81176470588235294</v>
      </c>
      <c r="M71" s="131">
        <v>684</v>
      </c>
      <c r="N71" s="167">
        <f t="shared" si="9"/>
        <v>6.5934065934065936E-2</v>
      </c>
      <c r="O71" s="160">
        <f t="shared" si="10"/>
        <v>10374</v>
      </c>
      <c r="P71" s="160">
        <f t="shared" si="11"/>
        <v>9690</v>
      </c>
      <c r="Q71" s="160">
        <f t="shared" si="12"/>
        <v>684</v>
      </c>
      <c r="R71" s="168">
        <f t="shared" si="13"/>
        <v>6.5934065934065936E-2</v>
      </c>
      <c r="S71" s="227"/>
    </row>
    <row r="72" spans="1:19" x14ac:dyDescent="0.2">
      <c r="A72" s="85" t="s">
        <v>439</v>
      </c>
      <c r="B72" s="164" t="s">
        <v>539</v>
      </c>
      <c r="C72" s="165" t="s">
        <v>203</v>
      </c>
      <c r="D72" s="157"/>
      <c r="E72" s="158"/>
      <c r="F72" s="158"/>
      <c r="G72" s="158"/>
      <c r="H72" s="166" t="str">
        <f t="shared" si="7"/>
        <v/>
      </c>
      <c r="I72" s="221">
        <v>32471</v>
      </c>
      <c r="J72" s="131">
        <v>29520</v>
      </c>
      <c r="K72" s="131">
        <v>16871</v>
      </c>
      <c r="L72" s="167">
        <f t="shared" si="8"/>
        <v>0.57151084010840103</v>
      </c>
      <c r="M72" s="131">
        <v>2951</v>
      </c>
      <c r="N72" s="167">
        <f t="shared" si="9"/>
        <v>9.0881093899171567E-2</v>
      </c>
      <c r="O72" s="160">
        <f t="shared" si="10"/>
        <v>32471</v>
      </c>
      <c r="P72" s="160">
        <f t="shared" si="11"/>
        <v>29520</v>
      </c>
      <c r="Q72" s="160">
        <f t="shared" si="12"/>
        <v>2951</v>
      </c>
      <c r="R72" s="168">
        <f t="shared" si="13"/>
        <v>9.0881093899171567E-2</v>
      </c>
      <c r="S72" s="227"/>
    </row>
    <row r="73" spans="1:19" x14ac:dyDescent="0.2">
      <c r="A73" s="85" t="s">
        <v>439</v>
      </c>
      <c r="B73" s="164" t="s">
        <v>206</v>
      </c>
      <c r="C73" s="165" t="s">
        <v>478</v>
      </c>
      <c r="D73" s="157"/>
      <c r="E73" s="158"/>
      <c r="F73" s="158"/>
      <c r="G73" s="158"/>
      <c r="H73" s="166" t="str">
        <f t="shared" si="7"/>
        <v/>
      </c>
      <c r="I73" s="221">
        <v>1345</v>
      </c>
      <c r="J73" s="131">
        <v>1281</v>
      </c>
      <c r="K73" s="131">
        <v>1281</v>
      </c>
      <c r="L73" s="167">
        <f t="shared" si="8"/>
        <v>1</v>
      </c>
      <c r="M73" s="131">
        <v>64</v>
      </c>
      <c r="N73" s="167">
        <f t="shared" si="9"/>
        <v>4.7583643122676579E-2</v>
      </c>
      <c r="O73" s="160">
        <f t="shared" si="10"/>
        <v>1345</v>
      </c>
      <c r="P73" s="160">
        <f t="shared" si="11"/>
        <v>1281</v>
      </c>
      <c r="Q73" s="160">
        <f t="shared" si="12"/>
        <v>64</v>
      </c>
      <c r="R73" s="168">
        <f t="shared" si="13"/>
        <v>4.7583643122676579E-2</v>
      </c>
      <c r="S73" s="227"/>
    </row>
    <row r="74" spans="1:19" x14ac:dyDescent="0.2">
      <c r="A74" s="85" t="s">
        <v>439</v>
      </c>
      <c r="B74" s="164" t="s">
        <v>206</v>
      </c>
      <c r="C74" s="165" t="s">
        <v>480</v>
      </c>
      <c r="D74" s="157"/>
      <c r="E74" s="158"/>
      <c r="F74" s="158"/>
      <c r="G74" s="158"/>
      <c r="H74" s="166" t="str">
        <f t="shared" si="7"/>
        <v/>
      </c>
      <c r="I74" s="221">
        <v>233</v>
      </c>
      <c r="J74" s="131">
        <v>201</v>
      </c>
      <c r="K74" s="131">
        <v>199</v>
      </c>
      <c r="L74" s="167">
        <f t="shared" si="8"/>
        <v>0.99004975124378114</v>
      </c>
      <c r="M74" s="131">
        <v>22</v>
      </c>
      <c r="N74" s="167">
        <f t="shared" si="9"/>
        <v>9.8654708520179366E-2</v>
      </c>
      <c r="O74" s="160">
        <f t="shared" si="10"/>
        <v>233</v>
      </c>
      <c r="P74" s="160">
        <f t="shared" si="11"/>
        <v>201</v>
      </c>
      <c r="Q74" s="160">
        <f t="shared" si="12"/>
        <v>22</v>
      </c>
      <c r="R74" s="168">
        <f t="shared" si="13"/>
        <v>9.8654708520179366E-2</v>
      </c>
      <c r="S74" s="227"/>
    </row>
    <row r="75" spans="1:19" ht="29" x14ac:dyDescent="0.2">
      <c r="A75" s="85" t="s">
        <v>439</v>
      </c>
      <c r="B75" s="164" t="s">
        <v>209</v>
      </c>
      <c r="C75" s="165" t="s">
        <v>211</v>
      </c>
      <c r="D75" s="157"/>
      <c r="E75" s="158"/>
      <c r="F75" s="158"/>
      <c r="G75" s="158"/>
      <c r="H75" s="166" t="str">
        <f t="shared" si="7"/>
        <v/>
      </c>
      <c r="I75" s="221">
        <v>1569</v>
      </c>
      <c r="J75" s="131">
        <v>1028</v>
      </c>
      <c r="K75" s="131">
        <v>225</v>
      </c>
      <c r="L75" s="167">
        <f t="shared" si="8"/>
        <v>0.2188715953307393</v>
      </c>
      <c r="M75" s="131">
        <v>541</v>
      </c>
      <c r="N75" s="167">
        <f t="shared" si="9"/>
        <v>0.34480560866794135</v>
      </c>
      <c r="O75" s="160">
        <f t="shared" si="10"/>
        <v>1569</v>
      </c>
      <c r="P75" s="160">
        <f t="shared" si="11"/>
        <v>1028</v>
      </c>
      <c r="Q75" s="160">
        <f t="shared" si="12"/>
        <v>541</v>
      </c>
      <c r="R75" s="168">
        <f t="shared" si="13"/>
        <v>0.34480560866794135</v>
      </c>
      <c r="S75" s="227"/>
    </row>
    <row r="76" spans="1:19" x14ac:dyDescent="0.2">
      <c r="A76" s="85" t="s">
        <v>439</v>
      </c>
      <c r="B76" s="164" t="s">
        <v>212</v>
      </c>
      <c r="C76" s="165" t="s">
        <v>214</v>
      </c>
      <c r="D76" s="157"/>
      <c r="E76" s="158"/>
      <c r="F76" s="158"/>
      <c r="G76" s="158"/>
      <c r="H76" s="166" t="str">
        <f t="shared" si="7"/>
        <v/>
      </c>
      <c r="I76" s="221">
        <v>1143</v>
      </c>
      <c r="J76" s="131">
        <v>1061</v>
      </c>
      <c r="K76" s="131">
        <v>287</v>
      </c>
      <c r="L76" s="167">
        <f t="shared" si="8"/>
        <v>0.2704995287464656</v>
      </c>
      <c r="M76" s="131">
        <v>82</v>
      </c>
      <c r="N76" s="167">
        <f t="shared" si="9"/>
        <v>7.1741032370953625E-2</v>
      </c>
      <c r="O76" s="160">
        <f t="shared" si="10"/>
        <v>1143</v>
      </c>
      <c r="P76" s="160">
        <f t="shared" si="11"/>
        <v>1061</v>
      </c>
      <c r="Q76" s="160">
        <f t="shared" si="12"/>
        <v>82</v>
      </c>
      <c r="R76" s="168">
        <f t="shared" si="13"/>
        <v>7.1741032370953625E-2</v>
      </c>
      <c r="S76" s="227"/>
    </row>
    <row r="77" spans="1:19" x14ac:dyDescent="0.2">
      <c r="A77" s="85" t="s">
        <v>439</v>
      </c>
      <c r="B77" s="164" t="s">
        <v>217</v>
      </c>
      <c r="C77" s="165" t="s">
        <v>218</v>
      </c>
      <c r="D77" s="157"/>
      <c r="E77" s="158"/>
      <c r="F77" s="158"/>
      <c r="G77" s="158"/>
      <c r="H77" s="166" t="str">
        <f t="shared" si="7"/>
        <v/>
      </c>
      <c r="I77" s="221">
        <v>44</v>
      </c>
      <c r="J77" s="131">
        <v>39</v>
      </c>
      <c r="K77" s="131">
        <v>12</v>
      </c>
      <c r="L77" s="167">
        <f t="shared" si="8"/>
        <v>0.30769230769230771</v>
      </c>
      <c r="M77" s="131">
        <v>5</v>
      </c>
      <c r="N77" s="167">
        <f t="shared" si="9"/>
        <v>0.11363636363636363</v>
      </c>
      <c r="O77" s="160">
        <f t="shared" si="10"/>
        <v>44</v>
      </c>
      <c r="P77" s="160">
        <f t="shared" si="11"/>
        <v>39</v>
      </c>
      <c r="Q77" s="160">
        <f t="shared" si="12"/>
        <v>5</v>
      </c>
      <c r="R77" s="168">
        <f t="shared" si="13"/>
        <v>0.11363636363636363</v>
      </c>
      <c r="S77" s="227"/>
    </row>
    <row r="78" spans="1:19" ht="29" x14ac:dyDescent="0.2">
      <c r="A78" s="85" t="s">
        <v>439</v>
      </c>
      <c r="B78" s="164" t="s">
        <v>217</v>
      </c>
      <c r="C78" s="165" t="s">
        <v>219</v>
      </c>
      <c r="D78" s="157"/>
      <c r="E78" s="158"/>
      <c r="F78" s="158"/>
      <c r="G78" s="158"/>
      <c r="H78" s="166" t="str">
        <f t="shared" si="7"/>
        <v/>
      </c>
      <c r="I78" s="221">
        <v>72</v>
      </c>
      <c r="J78" s="131">
        <v>67</v>
      </c>
      <c r="K78" s="131">
        <v>24</v>
      </c>
      <c r="L78" s="167">
        <f t="shared" si="8"/>
        <v>0.35820895522388058</v>
      </c>
      <c r="M78" s="131">
        <v>5</v>
      </c>
      <c r="N78" s="167">
        <f t="shared" si="9"/>
        <v>6.9444444444444448E-2</v>
      </c>
      <c r="O78" s="160">
        <f t="shared" si="10"/>
        <v>72</v>
      </c>
      <c r="P78" s="160">
        <f t="shared" si="11"/>
        <v>67</v>
      </c>
      <c r="Q78" s="160">
        <f t="shared" si="12"/>
        <v>5</v>
      </c>
      <c r="R78" s="168">
        <f t="shared" si="13"/>
        <v>6.9444444444444448E-2</v>
      </c>
      <c r="S78" s="227"/>
    </row>
    <row r="79" spans="1:19" x14ac:dyDescent="0.2">
      <c r="A79" s="85" t="s">
        <v>439</v>
      </c>
      <c r="B79" s="164" t="s">
        <v>217</v>
      </c>
      <c r="C79" s="165" t="s">
        <v>221</v>
      </c>
      <c r="D79" s="157"/>
      <c r="E79" s="158"/>
      <c r="F79" s="158"/>
      <c r="G79" s="158"/>
      <c r="H79" s="166" t="str">
        <f t="shared" si="7"/>
        <v/>
      </c>
      <c r="I79" s="221">
        <v>101</v>
      </c>
      <c r="J79" s="131">
        <v>93</v>
      </c>
      <c r="K79" s="131">
        <v>22</v>
      </c>
      <c r="L79" s="167">
        <f t="shared" si="8"/>
        <v>0.23655913978494625</v>
      </c>
      <c r="M79" s="131">
        <v>8</v>
      </c>
      <c r="N79" s="167">
        <f t="shared" si="9"/>
        <v>7.9207920792079209E-2</v>
      </c>
      <c r="O79" s="160">
        <f t="shared" si="10"/>
        <v>101</v>
      </c>
      <c r="P79" s="160">
        <f t="shared" si="11"/>
        <v>93</v>
      </c>
      <c r="Q79" s="160">
        <f t="shared" si="12"/>
        <v>8</v>
      </c>
      <c r="R79" s="168">
        <f t="shared" si="13"/>
        <v>7.9207920792079209E-2</v>
      </c>
      <c r="S79" s="227"/>
    </row>
    <row r="80" spans="1:19" ht="29" x14ac:dyDescent="0.2">
      <c r="A80" s="85" t="s">
        <v>439</v>
      </c>
      <c r="B80" s="164" t="s">
        <v>217</v>
      </c>
      <c r="C80" s="165" t="s">
        <v>223</v>
      </c>
      <c r="D80" s="157"/>
      <c r="E80" s="158"/>
      <c r="F80" s="158"/>
      <c r="G80" s="158"/>
      <c r="H80" s="166" t="str">
        <f t="shared" si="7"/>
        <v/>
      </c>
      <c r="I80" s="221">
        <v>303</v>
      </c>
      <c r="J80" s="131">
        <v>278</v>
      </c>
      <c r="K80" s="131">
        <v>222</v>
      </c>
      <c r="L80" s="167">
        <f t="shared" si="8"/>
        <v>0.79856115107913672</v>
      </c>
      <c r="M80" s="131">
        <v>25</v>
      </c>
      <c r="N80" s="167">
        <f t="shared" si="9"/>
        <v>8.2508250825082508E-2</v>
      </c>
      <c r="O80" s="160">
        <f t="shared" si="10"/>
        <v>303</v>
      </c>
      <c r="P80" s="160">
        <f t="shared" si="11"/>
        <v>278</v>
      </c>
      <c r="Q80" s="160">
        <f t="shared" si="12"/>
        <v>25</v>
      </c>
      <c r="R80" s="168">
        <f t="shared" si="13"/>
        <v>8.2508250825082508E-2</v>
      </c>
      <c r="S80" s="227"/>
    </row>
    <row r="81" spans="1:19" x14ac:dyDescent="0.2">
      <c r="A81" s="85" t="s">
        <v>439</v>
      </c>
      <c r="B81" s="164" t="s">
        <v>224</v>
      </c>
      <c r="C81" s="165" t="s">
        <v>225</v>
      </c>
      <c r="D81" s="157"/>
      <c r="E81" s="158"/>
      <c r="F81" s="158"/>
      <c r="G81" s="158"/>
      <c r="H81" s="166" t="str">
        <f t="shared" si="7"/>
        <v/>
      </c>
      <c r="I81" s="221">
        <v>2213</v>
      </c>
      <c r="J81" s="131">
        <v>2140</v>
      </c>
      <c r="K81" s="131">
        <v>116</v>
      </c>
      <c r="L81" s="167">
        <f t="shared" si="8"/>
        <v>5.4205607476635512E-2</v>
      </c>
      <c r="M81" s="131">
        <v>73</v>
      </c>
      <c r="N81" s="167">
        <f t="shared" si="9"/>
        <v>3.2986895616809758E-2</v>
      </c>
      <c r="O81" s="160">
        <f t="shared" si="10"/>
        <v>2213</v>
      </c>
      <c r="P81" s="160">
        <f t="shared" si="11"/>
        <v>2140</v>
      </c>
      <c r="Q81" s="160">
        <f t="shared" si="12"/>
        <v>73</v>
      </c>
      <c r="R81" s="168">
        <f t="shared" si="13"/>
        <v>3.2986895616809758E-2</v>
      </c>
      <c r="S81" s="227"/>
    </row>
    <row r="82" spans="1:19" x14ac:dyDescent="0.2">
      <c r="A82" s="85" t="s">
        <v>439</v>
      </c>
      <c r="B82" s="164" t="s">
        <v>528</v>
      </c>
      <c r="C82" s="165" t="s">
        <v>228</v>
      </c>
      <c r="D82" s="157"/>
      <c r="E82" s="158"/>
      <c r="F82" s="158"/>
      <c r="G82" s="158"/>
      <c r="H82" s="166" t="str">
        <f t="shared" si="7"/>
        <v/>
      </c>
      <c r="I82" s="221">
        <v>431</v>
      </c>
      <c r="J82" s="131">
        <v>413</v>
      </c>
      <c r="K82" s="131">
        <v>32</v>
      </c>
      <c r="L82" s="167">
        <f t="shared" si="8"/>
        <v>7.7481840193704604E-2</v>
      </c>
      <c r="M82" s="131">
        <v>18</v>
      </c>
      <c r="N82" s="167">
        <f t="shared" si="9"/>
        <v>4.1763341067285381E-2</v>
      </c>
      <c r="O82" s="160">
        <f t="shared" si="10"/>
        <v>431</v>
      </c>
      <c r="P82" s="160">
        <f t="shared" si="11"/>
        <v>413</v>
      </c>
      <c r="Q82" s="160">
        <f t="shared" si="12"/>
        <v>18</v>
      </c>
      <c r="R82" s="168">
        <f t="shared" si="13"/>
        <v>4.1763341067285381E-2</v>
      </c>
      <c r="S82" s="227"/>
    </row>
    <row r="83" spans="1:19" x14ac:dyDescent="0.2">
      <c r="A83" s="212" t="s">
        <v>516</v>
      </c>
      <c r="B83" s="164" t="s">
        <v>6</v>
      </c>
      <c r="C83" s="165" t="s">
        <v>7</v>
      </c>
      <c r="D83" s="157"/>
      <c r="E83" s="158"/>
      <c r="F83" s="158"/>
      <c r="G83" s="158"/>
      <c r="H83" s="166" t="str">
        <f t="shared" ref="H83:H130" si="14">IF((E83+G83)&lt;&gt;0,G83/(E83+G83),"")</f>
        <v/>
      </c>
      <c r="I83" s="221">
        <v>1</v>
      </c>
      <c r="J83" s="131">
        <v>1</v>
      </c>
      <c r="K83" s="131">
        <v>0</v>
      </c>
      <c r="L83" s="167">
        <f t="shared" ref="L83:L130" si="15">IF(J83&lt;&gt;0,K83/J83,"")</f>
        <v>0</v>
      </c>
      <c r="M83" s="131">
        <v>0</v>
      </c>
      <c r="N83" s="167">
        <f t="shared" ref="N83:N130" si="16">IF((J83+M83)&lt;&gt;0,M83/(J83+M83),"")</f>
        <v>0</v>
      </c>
      <c r="O83" s="160">
        <f t="shared" ref="O83:O130" si="17">IF(SUM(D83,I83)&gt;0,SUM(D83,I83),"")</f>
        <v>1</v>
      </c>
      <c r="P83" s="160">
        <f t="shared" ref="P83:P130" si="18">IF( SUM(E83,J83)&gt;0, SUM(E83,J83),"")</f>
        <v>1</v>
      </c>
      <c r="Q83" s="160" t="str">
        <f t="shared" ref="Q83:Q130" si="19">IF(SUM(G83,M83)&gt;0,SUM(G83,M83),"")</f>
        <v/>
      </c>
      <c r="R83" s="168" t="str">
        <f t="shared" ref="R83:R130" si="20">IFERROR(IF((P83+Q83)&lt;&gt;0,Q83/(P83+Q83),""),"")</f>
        <v/>
      </c>
      <c r="S83" s="227"/>
    </row>
    <row r="84" spans="1:19" x14ac:dyDescent="0.2">
      <c r="A84" s="212" t="s">
        <v>516</v>
      </c>
      <c r="B84" s="164" t="s">
        <v>11</v>
      </c>
      <c r="C84" s="165" t="s">
        <v>12</v>
      </c>
      <c r="D84" s="157"/>
      <c r="E84" s="158"/>
      <c r="F84" s="158"/>
      <c r="G84" s="158"/>
      <c r="H84" s="166" t="str">
        <f t="shared" si="14"/>
        <v/>
      </c>
      <c r="I84" s="221">
        <v>34</v>
      </c>
      <c r="J84" s="131">
        <v>34</v>
      </c>
      <c r="K84" s="131">
        <v>3</v>
      </c>
      <c r="L84" s="167">
        <f t="shared" si="15"/>
        <v>8.8235294117647065E-2</v>
      </c>
      <c r="M84" s="131">
        <v>0</v>
      </c>
      <c r="N84" s="167">
        <f t="shared" si="16"/>
        <v>0</v>
      </c>
      <c r="O84" s="160">
        <f t="shared" si="17"/>
        <v>34</v>
      </c>
      <c r="P84" s="160">
        <f t="shared" si="18"/>
        <v>34</v>
      </c>
      <c r="Q84" s="160" t="str">
        <f t="shared" si="19"/>
        <v/>
      </c>
      <c r="R84" s="168" t="str">
        <f t="shared" si="20"/>
        <v/>
      </c>
      <c r="S84" s="227"/>
    </row>
    <row r="85" spans="1:19" x14ac:dyDescent="0.2">
      <c r="A85" s="212" t="s">
        <v>516</v>
      </c>
      <c r="B85" s="164" t="s">
        <v>559</v>
      </c>
      <c r="C85" s="164" t="s">
        <v>9</v>
      </c>
      <c r="D85" s="228"/>
      <c r="E85" s="228"/>
      <c r="F85" s="228"/>
      <c r="G85" s="228"/>
      <c r="H85" s="166" t="str">
        <f t="shared" si="14"/>
        <v/>
      </c>
      <c r="I85" s="221">
        <v>59</v>
      </c>
      <c r="J85" s="131">
        <v>59</v>
      </c>
      <c r="K85" s="131">
        <v>21</v>
      </c>
      <c r="L85" s="167">
        <f t="shared" si="15"/>
        <v>0.3559322033898305</v>
      </c>
      <c r="M85" s="131">
        <v>0</v>
      </c>
      <c r="N85" s="167">
        <f t="shared" si="16"/>
        <v>0</v>
      </c>
      <c r="O85" s="160">
        <f t="shared" si="17"/>
        <v>59</v>
      </c>
      <c r="P85" s="160">
        <f t="shared" si="18"/>
        <v>59</v>
      </c>
      <c r="Q85" s="160" t="str">
        <f t="shared" si="19"/>
        <v/>
      </c>
      <c r="R85" s="168" t="str">
        <f t="shared" si="20"/>
        <v/>
      </c>
      <c r="S85" s="227"/>
    </row>
    <row r="86" spans="1:19" x14ac:dyDescent="0.2">
      <c r="A86" s="212" t="s">
        <v>516</v>
      </c>
      <c r="B86" s="164" t="s">
        <v>17</v>
      </c>
      <c r="C86" s="164" t="s">
        <v>18</v>
      </c>
      <c r="D86" s="228"/>
      <c r="E86" s="228"/>
      <c r="F86" s="228"/>
      <c r="G86" s="228"/>
      <c r="H86" s="166" t="str">
        <f t="shared" si="14"/>
        <v/>
      </c>
      <c r="I86" s="221">
        <v>1587</v>
      </c>
      <c r="J86" s="131">
        <v>1584</v>
      </c>
      <c r="K86" s="131">
        <v>237</v>
      </c>
      <c r="L86" s="167">
        <f t="shared" si="15"/>
        <v>0.14962121212121213</v>
      </c>
      <c r="M86" s="131">
        <v>3</v>
      </c>
      <c r="N86" s="167">
        <f t="shared" si="16"/>
        <v>1.890359168241966E-3</v>
      </c>
      <c r="O86" s="160">
        <f t="shared" si="17"/>
        <v>1587</v>
      </c>
      <c r="P86" s="160">
        <f t="shared" si="18"/>
        <v>1584</v>
      </c>
      <c r="Q86" s="160">
        <f t="shared" si="19"/>
        <v>3</v>
      </c>
      <c r="R86" s="168">
        <f t="shared" si="20"/>
        <v>1.890359168241966E-3</v>
      </c>
      <c r="S86" s="227"/>
    </row>
    <row r="87" spans="1:19" x14ac:dyDescent="0.2">
      <c r="A87" s="212" t="s">
        <v>516</v>
      </c>
      <c r="B87" s="164" t="s">
        <v>26</v>
      </c>
      <c r="C87" s="164" t="s">
        <v>27</v>
      </c>
      <c r="D87" s="228"/>
      <c r="E87" s="228"/>
      <c r="F87" s="228"/>
      <c r="G87" s="228"/>
      <c r="H87" s="166" t="str">
        <f t="shared" si="14"/>
        <v/>
      </c>
      <c r="I87" s="221">
        <v>30</v>
      </c>
      <c r="J87" s="131">
        <v>27</v>
      </c>
      <c r="K87" s="131">
        <v>5</v>
      </c>
      <c r="L87" s="167">
        <f t="shared" si="15"/>
        <v>0.18518518518518517</v>
      </c>
      <c r="M87" s="131">
        <v>3</v>
      </c>
      <c r="N87" s="167">
        <f t="shared" si="16"/>
        <v>0.1</v>
      </c>
      <c r="O87" s="160">
        <f t="shared" si="17"/>
        <v>30</v>
      </c>
      <c r="P87" s="160">
        <f t="shared" si="18"/>
        <v>27</v>
      </c>
      <c r="Q87" s="160">
        <f t="shared" si="19"/>
        <v>3</v>
      </c>
      <c r="R87" s="168">
        <f t="shared" si="20"/>
        <v>0.1</v>
      </c>
      <c r="S87" s="227"/>
    </row>
    <row r="88" spans="1:19" x14ac:dyDescent="0.2">
      <c r="A88" s="212" t="s">
        <v>516</v>
      </c>
      <c r="B88" s="164" t="s">
        <v>30</v>
      </c>
      <c r="C88" s="164" t="s">
        <v>31</v>
      </c>
      <c r="D88" s="228"/>
      <c r="E88" s="228"/>
      <c r="F88" s="228"/>
      <c r="G88" s="228"/>
      <c r="H88" s="166" t="str">
        <f t="shared" si="14"/>
        <v/>
      </c>
      <c r="I88" s="221">
        <v>7</v>
      </c>
      <c r="J88" s="131">
        <v>8</v>
      </c>
      <c r="K88" s="131">
        <v>1</v>
      </c>
      <c r="L88" s="167">
        <f t="shared" si="15"/>
        <v>0.125</v>
      </c>
      <c r="M88" s="131">
        <v>0</v>
      </c>
      <c r="N88" s="167">
        <f t="shared" si="16"/>
        <v>0</v>
      </c>
      <c r="O88" s="160">
        <f t="shared" si="17"/>
        <v>7</v>
      </c>
      <c r="P88" s="160">
        <f t="shared" si="18"/>
        <v>8</v>
      </c>
      <c r="Q88" s="160" t="str">
        <f t="shared" si="19"/>
        <v/>
      </c>
      <c r="R88" s="168" t="str">
        <f t="shared" si="20"/>
        <v/>
      </c>
      <c r="S88" s="227"/>
    </row>
    <row r="89" spans="1:19" x14ac:dyDescent="0.2">
      <c r="A89" s="212" t="s">
        <v>516</v>
      </c>
      <c r="B89" s="164" t="s">
        <v>33</v>
      </c>
      <c r="C89" s="164" t="s">
        <v>34</v>
      </c>
      <c r="D89" s="228"/>
      <c r="E89" s="228"/>
      <c r="F89" s="228"/>
      <c r="G89" s="228"/>
      <c r="H89" s="166" t="str">
        <f t="shared" si="14"/>
        <v/>
      </c>
      <c r="I89" s="221">
        <v>170</v>
      </c>
      <c r="J89" s="131">
        <v>173</v>
      </c>
      <c r="K89" s="131">
        <v>44</v>
      </c>
      <c r="L89" s="167">
        <f t="shared" si="15"/>
        <v>0.25433526011560692</v>
      </c>
      <c r="M89" s="131">
        <v>0</v>
      </c>
      <c r="N89" s="167">
        <f t="shared" si="16"/>
        <v>0</v>
      </c>
      <c r="O89" s="160">
        <f t="shared" si="17"/>
        <v>170</v>
      </c>
      <c r="P89" s="160">
        <f t="shared" si="18"/>
        <v>173</v>
      </c>
      <c r="Q89" s="160" t="str">
        <f t="shared" si="19"/>
        <v/>
      </c>
      <c r="R89" s="168" t="str">
        <f t="shared" si="20"/>
        <v/>
      </c>
      <c r="S89" s="227"/>
    </row>
    <row r="90" spans="1:19" x14ac:dyDescent="0.2">
      <c r="A90" s="212" t="s">
        <v>516</v>
      </c>
      <c r="B90" s="164" t="s">
        <v>40</v>
      </c>
      <c r="C90" s="164" t="s">
        <v>41</v>
      </c>
      <c r="D90" s="228"/>
      <c r="E90" s="228"/>
      <c r="F90" s="228"/>
      <c r="G90" s="228"/>
      <c r="H90" s="166" t="str">
        <f t="shared" si="14"/>
        <v/>
      </c>
      <c r="I90" s="221">
        <v>2028</v>
      </c>
      <c r="J90" s="131">
        <v>1703</v>
      </c>
      <c r="K90" s="131">
        <v>78</v>
      </c>
      <c r="L90" s="167">
        <f t="shared" si="15"/>
        <v>4.5801526717557252E-2</v>
      </c>
      <c r="M90" s="131">
        <v>325</v>
      </c>
      <c r="N90" s="167">
        <f t="shared" si="16"/>
        <v>0.16025641025641027</v>
      </c>
      <c r="O90" s="160">
        <f t="shared" si="17"/>
        <v>2028</v>
      </c>
      <c r="P90" s="160">
        <f t="shared" si="18"/>
        <v>1703</v>
      </c>
      <c r="Q90" s="160">
        <f t="shared" si="19"/>
        <v>325</v>
      </c>
      <c r="R90" s="168">
        <f t="shared" si="20"/>
        <v>0.16025641025641027</v>
      </c>
      <c r="S90" s="227"/>
    </row>
    <row r="91" spans="1:19" x14ac:dyDescent="0.2">
      <c r="A91" s="212" t="s">
        <v>516</v>
      </c>
      <c r="B91" s="164" t="s">
        <v>53</v>
      </c>
      <c r="C91" s="164" t="s">
        <v>54</v>
      </c>
      <c r="D91" s="228"/>
      <c r="E91" s="228"/>
      <c r="F91" s="228"/>
      <c r="G91" s="228"/>
      <c r="H91" s="166" t="str">
        <f t="shared" si="14"/>
        <v/>
      </c>
      <c r="I91" s="221">
        <v>18</v>
      </c>
      <c r="J91" s="131">
        <v>18</v>
      </c>
      <c r="K91" s="131">
        <v>1</v>
      </c>
      <c r="L91" s="167">
        <f t="shared" si="15"/>
        <v>5.5555555555555552E-2</v>
      </c>
      <c r="M91" s="131">
        <v>0</v>
      </c>
      <c r="N91" s="167">
        <f t="shared" si="16"/>
        <v>0</v>
      </c>
      <c r="O91" s="160">
        <f t="shared" si="17"/>
        <v>18</v>
      </c>
      <c r="P91" s="160">
        <f t="shared" si="18"/>
        <v>18</v>
      </c>
      <c r="Q91" s="160" t="str">
        <f t="shared" si="19"/>
        <v/>
      </c>
      <c r="R91" s="168" t="str">
        <f t="shared" si="20"/>
        <v/>
      </c>
      <c r="S91" s="227"/>
    </row>
    <row r="92" spans="1:19" x14ac:dyDescent="0.2">
      <c r="A92" s="212" t="s">
        <v>516</v>
      </c>
      <c r="B92" s="164" t="s">
        <v>57</v>
      </c>
      <c r="C92" s="164" t="s">
        <v>58</v>
      </c>
      <c r="D92" s="228"/>
      <c r="E92" s="228"/>
      <c r="F92" s="228"/>
      <c r="G92" s="228"/>
      <c r="H92" s="166" t="str">
        <f t="shared" si="14"/>
        <v/>
      </c>
      <c r="I92" s="221">
        <v>13</v>
      </c>
      <c r="J92" s="131">
        <v>11</v>
      </c>
      <c r="K92" s="131">
        <v>0</v>
      </c>
      <c r="L92" s="167">
        <f t="shared" si="15"/>
        <v>0</v>
      </c>
      <c r="M92" s="131">
        <v>2</v>
      </c>
      <c r="N92" s="167">
        <f t="shared" si="16"/>
        <v>0.15384615384615385</v>
      </c>
      <c r="O92" s="160">
        <f t="shared" si="17"/>
        <v>13</v>
      </c>
      <c r="P92" s="160">
        <f t="shared" si="18"/>
        <v>11</v>
      </c>
      <c r="Q92" s="160">
        <f t="shared" si="19"/>
        <v>2</v>
      </c>
      <c r="R92" s="168">
        <f t="shared" si="20"/>
        <v>0.15384615384615385</v>
      </c>
      <c r="S92" s="227"/>
    </row>
    <row r="93" spans="1:19" x14ac:dyDescent="0.2">
      <c r="A93" s="212" t="s">
        <v>516</v>
      </c>
      <c r="B93" s="164" t="s">
        <v>535</v>
      </c>
      <c r="C93" s="164" t="s">
        <v>266</v>
      </c>
      <c r="D93" s="228"/>
      <c r="E93" s="228"/>
      <c r="F93" s="228"/>
      <c r="G93" s="228"/>
      <c r="H93" s="166" t="str">
        <f t="shared" si="14"/>
        <v/>
      </c>
      <c r="I93" s="221">
        <v>19</v>
      </c>
      <c r="J93" s="131">
        <v>15</v>
      </c>
      <c r="K93" s="131">
        <v>0</v>
      </c>
      <c r="L93" s="167">
        <f t="shared" si="15"/>
        <v>0</v>
      </c>
      <c r="M93" s="131">
        <v>2</v>
      </c>
      <c r="N93" s="167">
        <f t="shared" si="16"/>
        <v>0.11764705882352941</v>
      </c>
      <c r="O93" s="160">
        <f t="shared" si="17"/>
        <v>19</v>
      </c>
      <c r="P93" s="160">
        <f t="shared" si="18"/>
        <v>15</v>
      </c>
      <c r="Q93" s="160">
        <f t="shared" si="19"/>
        <v>2</v>
      </c>
      <c r="R93" s="168">
        <f t="shared" si="20"/>
        <v>0.11764705882352941</v>
      </c>
      <c r="S93" s="227"/>
    </row>
    <row r="94" spans="1:19" x14ac:dyDescent="0.2">
      <c r="A94" s="212" t="s">
        <v>516</v>
      </c>
      <c r="B94" s="164" t="s">
        <v>63</v>
      </c>
      <c r="C94" s="164" t="s">
        <v>64</v>
      </c>
      <c r="D94" s="229"/>
      <c r="E94" s="229"/>
      <c r="F94" s="229"/>
      <c r="G94" s="229"/>
      <c r="H94" s="166" t="str">
        <f t="shared" si="14"/>
        <v/>
      </c>
      <c r="I94" s="221">
        <v>3539</v>
      </c>
      <c r="J94" s="131">
        <v>3255</v>
      </c>
      <c r="K94" s="131">
        <v>521</v>
      </c>
      <c r="L94" s="167">
        <f t="shared" si="15"/>
        <v>0.16006144393241167</v>
      </c>
      <c r="M94" s="131">
        <v>284</v>
      </c>
      <c r="N94" s="167">
        <f t="shared" si="16"/>
        <v>8.0248657812941507E-2</v>
      </c>
      <c r="O94" s="160">
        <f t="shared" si="17"/>
        <v>3539</v>
      </c>
      <c r="P94" s="160">
        <f t="shared" si="18"/>
        <v>3255</v>
      </c>
      <c r="Q94" s="160">
        <f t="shared" si="19"/>
        <v>284</v>
      </c>
      <c r="R94" s="168">
        <f t="shared" si="20"/>
        <v>8.0248657812941507E-2</v>
      </c>
      <c r="S94" s="227"/>
    </row>
    <row r="95" spans="1:19" x14ac:dyDescent="0.2">
      <c r="A95" s="212" t="s">
        <v>516</v>
      </c>
      <c r="B95" s="164" t="s">
        <v>69</v>
      </c>
      <c r="C95" s="164" t="s">
        <v>70</v>
      </c>
      <c r="D95" s="228"/>
      <c r="E95" s="228"/>
      <c r="F95" s="228"/>
      <c r="G95" s="228"/>
      <c r="H95" s="166" t="str">
        <f t="shared" si="14"/>
        <v/>
      </c>
      <c r="I95" s="221">
        <v>5</v>
      </c>
      <c r="J95" s="131">
        <v>6</v>
      </c>
      <c r="K95" s="131">
        <v>1</v>
      </c>
      <c r="L95" s="167">
        <f t="shared" si="15"/>
        <v>0.16666666666666666</v>
      </c>
      <c r="M95" s="131">
        <v>0</v>
      </c>
      <c r="N95" s="167">
        <f t="shared" si="16"/>
        <v>0</v>
      </c>
      <c r="O95" s="160">
        <f t="shared" si="17"/>
        <v>5</v>
      </c>
      <c r="P95" s="160">
        <f t="shared" si="18"/>
        <v>6</v>
      </c>
      <c r="Q95" s="160" t="str">
        <f t="shared" si="19"/>
        <v/>
      </c>
      <c r="R95" s="168" t="str">
        <f t="shared" si="20"/>
        <v/>
      </c>
      <c r="S95" s="227"/>
    </row>
    <row r="96" spans="1:19" x14ac:dyDescent="0.2">
      <c r="A96" s="212" t="s">
        <v>516</v>
      </c>
      <c r="B96" s="164" t="s">
        <v>72</v>
      </c>
      <c r="C96" s="164" t="s">
        <v>244</v>
      </c>
      <c r="D96" s="228"/>
      <c r="E96" s="228"/>
      <c r="F96" s="228"/>
      <c r="G96" s="228"/>
      <c r="H96" s="166" t="str">
        <f t="shared" si="14"/>
        <v/>
      </c>
      <c r="I96" s="221">
        <v>46</v>
      </c>
      <c r="J96" s="131">
        <v>46</v>
      </c>
      <c r="K96" s="131">
        <v>15</v>
      </c>
      <c r="L96" s="167">
        <f t="shared" si="15"/>
        <v>0.32608695652173914</v>
      </c>
      <c r="M96" s="131">
        <v>0</v>
      </c>
      <c r="N96" s="167">
        <f t="shared" si="16"/>
        <v>0</v>
      </c>
      <c r="O96" s="160">
        <f t="shared" si="17"/>
        <v>46</v>
      </c>
      <c r="P96" s="160">
        <f t="shared" si="18"/>
        <v>46</v>
      </c>
      <c r="Q96" s="160" t="str">
        <f t="shared" si="19"/>
        <v/>
      </c>
      <c r="R96" s="168" t="str">
        <f t="shared" si="20"/>
        <v/>
      </c>
      <c r="S96" s="227"/>
    </row>
    <row r="97" spans="1:19" x14ac:dyDescent="0.2">
      <c r="A97" s="212" t="s">
        <v>516</v>
      </c>
      <c r="B97" s="164" t="s">
        <v>76</v>
      </c>
      <c r="C97" s="164" t="s">
        <v>77</v>
      </c>
      <c r="D97" s="228"/>
      <c r="E97" s="228"/>
      <c r="F97" s="228"/>
      <c r="G97" s="228"/>
      <c r="H97" s="166" t="str">
        <f t="shared" si="14"/>
        <v/>
      </c>
      <c r="I97" s="221">
        <v>163</v>
      </c>
      <c r="J97" s="131">
        <v>159</v>
      </c>
      <c r="K97" s="131">
        <v>1</v>
      </c>
      <c r="L97" s="167">
        <f t="shared" si="15"/>
        <v>6.2893081761006293E-3</v>
      </c>
      <c r="M97" s="131">
        <v>4</v>
      </c>
      <c r="N97" s="167">
        <f t="shared" si="16"/>
        <v>2.4539877300613498E-2</v>
      </c>
      <c r="O97" s="160">
        <f t="shared" si="17"/>
        <v>163</v>
      </c>
      <c r="P97" s="160">
        <f t="shared" si="18"/>
        <v>159</v>
      </c>
      <c r="Q97" s="160">
        <f t="shared" si="19"/>
        <v>4</v>
      </c>
      <c r="R97" s="168">
        <f t="shared" si="20"/>
        <v>2.4539877300613498E-2</v>
      </c>
      <c r="S97" s="227"/>
    </row>
    <row r="98" spans="1:19" x14ac:dyDescent="0.2">
      <c r="A98" s="212" t="s">
        <v>516</v>
      </c>
      <c r="B98" s="164" t="s">
        <v>81</v>
      </c>
      <c r="C98" s="164" t="s">
        <v>82</v>
      </c>
      <c r="D98" s="228"/>
      <c r="E98" s="228"/>
      <c r="F98" s="228"/>
      <c r="G98" s="228"/>
      <c r="H98" s="166" t="str">
        <f t="shared" si="14"/>
        <v/>
      </c>
      <c r="I98" s="221">
        <v>315</v>
      </c>
      <c r="J98" s="131">
        <v>288</v>
      </c>
      <c r="K98" s="131">
        <v>9</v>
      </c>
      <c r="L98" s="167">
        <f t="shared" si="15"/>
        <v>3.125E-2</v>
      </c>
      <c r="M98" s="131">
        <v>27</v>
      </c>
      <c r="N98" s="167">
        <f t="shared" si="16"/>
        <v>8.5714285714285715E-2</v>
      </c>
      <c r="O98" s="160">
        <f t="shared" si="17"/>
        <v>315</v>
      </c>
      <c r="P98" s="160">
        <f t="shared" si="18"/>
        <v>288</v>
      </c>
      <c r="Q98" s="160">
        <f t="shared" si="19"/>
        <v>27</v>
      </c>
      <c r="R98" s="168">
        <f t="shared" si="20"/>
        <v>8.5714285714285715E-2</v>
      </c>
      <c r="S98" s="227"/>
    </row>
    <row r="99" spans="1:19" x14ac:dyDescent="0.2">
      <c r="A99" s="212" t="s">
        <v>516</v>
      </c>
      <c r="B99" s="164" t="s">
        <v>81</v>
      </c>
      <c r="C99" s="164" t="s">
        <v>435</v>
      </c>
      <c r="D99" s="228"/>
      <c r="E99" s="228"/>
      <c r="F99" s="228"/>
      <c r="G99" s="228"/>
      <c r="H99" s="166" t="str">
        <f t="shared" si="14"/>
        <v/>
      </c>
      <c r="I99" s="221">
        <v>81</v>
      </c>
      <c r="J99" s="131">
        <v>81</v>
      </c>
      <c r="K99" s="131">
        <v>2</v>
      </c>
      <c r="L99" s="167">
        <f t="shared" si="15"/>
        <v>2.4691358024691357E-2</v>
      </c>
      <c r="M99" s="131">
        <v>0</v>
      </c>
      <c r="N99" s="167">
        <f t="shared" si="16"/>
        <v>0</v>
      </c>
      <c r="O99" s="160">
        <f t="shared" si="17"/>
        <v>81</v>
      </c>
      <c r="P99" s="160">
        <f t="shared" si="18"/>
        <v>81</v>
      </c>
      <c r="Q99" s="160" t="str">
        <f t="shared" si="19"/>
        <v/>
      </c>
      <c r="R99" s="168" t="str">
        <f t="shared" si="20"/>
        <v/>
      </c>
      <c r="S99" s="227"/>
    </row>
    <row r="100" spans="1:19" x14ac:dyDescent="0.2">
      <c r="A100" s="212" t="s">
        <v>516</v>
      </c>
      <c r="B100" s="164" t="s">
        <v>88</v>
      </c>
      <c r="C100" s="164" t="s">
        <v>89</v>
      </c>
      <c r="D100" s="228"/>
      <c r="E100" s="228"/>
      <c r="F100" s="228"/>
      <c r="G100" s="228"/>
      <c r="H100" s="166" t="str">
        <f t="shared" si="14"/>
        <v/>
      </c>
      <c r="I100" s="221">
        <v>12</v>
      </c>
      <c r="J100" s="131">
        <v>11</v>
      </c>
      <c r="K100" s="131">
        <v>2</v>
      </c>
      <c r="L100" s="167">
        <f t="shared" si="15"/>
        <v>0.18181818181818182</v>
      </c>
      <c r="M100" s="131">
        <v>0</v>
      </c>
      <c r="N100" s="167">
        <f t="shared" si="16"/>
        <v>0</v>
      </c>
      <c r="O100" s="160">
        <f t="shared" si="17"/>
        <v>12</v>
      </c>
      <c r="P100" s="160">
        <f t="shared" si="18"/>
        <v>11</v>
      </c>
      <c r="Q100" s="160" t="str">
        <f t="shared" si="19"/>
        <v/>
      </c>
      <c r="R100" s="168" t="str">
        <f t="shared" si="20"/>
        <v/>
      </c>
      <c r="S100" s="227"/>
    </row>
    <row r="101" spans="1:19" x14ac:dyDescent="0.2">
      <c r="A101" s="212" t="s">
        <v>516</v>
      </c>
      <c r="B101" s="164" t="s">
        <v>90</v>
      </c>
      <c r="C101" s="164" t="s">
        <v>91</v>
      </c>
      <c r="D101" s="228"/>
      <c r="E101" s="228"/>
      <c r="F101" s="228"/>
      <c r="G101" s="228"/>
      <c r="H101" s="166" t="str">
        <f t="shared" si="14"/>
        <v/>
      </c>
      <c r="I101" s="221">
        <v>1675</v>
      </c>
      <c r="J101" s="131">
        <v>1262</v>
      </c>
      <c r="K101" s="131">
        <v>95</v>
      </c>
      <c r="L101" s="167">
        <f t="shared" si="15"/>
        <v>7.5277337559429475E-2</v>
      </c>
      <c r="M101" s="131">
        <v>413</v>
      </c>
      <c r="N101" s="167">
        <f t="shared" si="16"/>
        <v>0.24656716417910449</v>
      </c>
      <c r="O101" s="160">
        <f t="shared" si="17"/>
        <v>1675</v>
      </c>
      <c r="P101" s="160">
        <f t="shared" si="18"/>
        <v>1262</v>
      </c>
      <c r="Q101" s="160">
        <f t="shared" si="19"/>
        <v>413</v>
      </c>
      <c r="R101" s="168">
        <f t="shared" si="20"/>
        <v>0.24656716417910449</v>
      </c>
      <c r="S101" s="227"/>
    </row>
    <row r="102" spans="1:19" x14ac:dyDescent="0.2">
      <c r="A102" s="212" t="s">
        <v>516</v>
      </c>
      <c r="B102" s="164" t="s">
        <v>521</v>
      </c>
      <c r="C102" s="164" t="s">
        <v>98</v>
      </c>
      <c r="D102" s="228"/>
      <c r="E102" s="228"/>
      <c r="F102" s="228"/>
      <c r="G102" s="228"/>
      <c r="H102" s="166" t="str">
        <f t="shared" si="14"/>
        <v/>
      </c>
      <c r="I102" s="221">
        <v>772</v>
      </c>
      <c r="J102" s="131">
        <v>691</v>
      </c>
      <c r="K102" s="131">
        <v>185</v>
      </c>
      <c r="L102" s="167">
        <f t="shared" si="15"/>
        <v>0.26772793053545585</v>
      </c>
      <c r="M102" s="131">
        <v>81</v>
      </c>
      <c r="N102" s="167">
        <f t="shared" si="16"/>
        <v>0.10492227979274611</v>
      </c>
      <c r="O102" s="160">
        <f t="shared" si="17"/>
        <v>772</v>
      </c>
      <c r="P102" s="160">
        <f t="shared" si="18"/>
        <v>691</v>
      </c>
      <c r="Q102" s="160">
        <f t="shared" si="19"/>
        <v>81</v>
      </c>
      <c r="R102" s="168">
        <f t="shared" si="20"/>
        <v>0.10492227979274611</v>
      </c>
      <c r="S102" s="227"/>
    </row>
    <row r="103" spans="1:19" x14ac:dyDescent="0.2">
      <c r="A103" s="212" t="s">
        <v>516</v>
      </c>
      <c r="B103" s="164" t="s">
        <v>101</v>
      </c>
      <c r="C103" s="164" t="s">
        <v>102</v>
      </c>
      <c r="D103" s="228"/>
      <c r="E103" s="228"/>
      <c r="F103" s="228"/>
      <c r="G103" s="228"/>
      <c r="H103" s="166" t="str">
        <f t="shared" si="14"/>
        <v/>
      </c>
      <c r="I103" s="221">
        <v>187</v>
      </c>
      <c r="J103" s="131">
        <v>175</v>
      </c>
      <c r="K103" s="131">
        <v>14</v>
      </c>
      <c r="L103" s="167">
        <f t="shared" si="15"/>
        <v>0.08</v>
      </c>
      <c r="M103" s="131">
        <v>12</v>
      </c>
      <c r="N103" s="167">
        <f t="shared" si="16"/>
        <v>6.4171122994652413E-2</v>
      </c>
      <c r="O103" s="160">
        <f t="shared" si="17"/>
        <v>187</v>
      </c>
      <c r="P103" s="160">
        <f t="shared" si="18"/>
        <v>175</v>
      </c>
      <c r="Q103" s="160">
        <f t="shared" si="19"/>
        <v>12</v>
      </c>
      <c r="R103" s="168">
        <f t="shared" si="20"/>
        <v>6.4171122994652413E-2</v>
      </c>
      <c r="S103" s="227"/>
    </row>
    <row r="104" spans="1:19" x14ac:dyDescent="0.2">
      <c r="A104" s="212" t="s">
        <v>516</v>
      </c>
      <c r="B104" s="164" t="s">
        <v>103</v>
      </c>
      <c r="C104" s="164" t="s">
        <v>104</v>
      </c>
      <c r="D104" s="228"/>
      <c r="E104" s="228"/>
      <c r="F104" s="228"/>
      <c r="G104" s="228"/>
      <c r="H104" s="166" t="str">
        <f t="shared" si="14"/>
        <v/>
      </c>
      <c r="I104" s="221">
        <v>655</v>
      </c>
      <c r="J104" s="131">
        <v>637</v>
      </c>
      <c r="K104" s="131">
        <v>146</v>
      </c>
      <c r="L104" s="167">
        <f t="shared" si="15"/>
        <v>0.22919937205651492</v>
      </c>
      <c r="M104" s="131">
        <v>18</v>
      </c>
      <c r="N104" s="167">
        <f t="shared" si="16"/>
        <v>2.748091603053435E-2</v>
      </c>
      <c r="O104" s="160">
        <f t="shared" si="17"/>
        <v>655</v>
      </c>
      <c r="P104" s="160">
        <f t="shared" si="18"/>
        <v>637</v>
      </c>
      <c r="Q104" s="160">
        <f t="shared" si="19"/>
        <v>18</v>
      </c>
      <c r="R104" s="168">
        <f t="shared" si="20"/>
        <v>2.748091603053435E-2</v>
      </c>
      <c r="S104" s="227"/>
    </row>
    <row r="105" spans="1:19" x14ac:dyDescent="0.2">
      <c r="A105" s="212" t="s">
        <v>516</v>
      </c>
      <c r="B105" s="164" t="s">
        <v>105</v>
      </c>
      <c r="C105" s="164" t="s">
        <v>284</v>
      </c>
      <c r="D105" s="228"/>
      <c r="E105" s="228"/>
      <c r="F105" s="228"/>
      <c r="G105" s="228"/>
      <c r="H105" s="166" t="str">
        <f t="shared" si="14"/>
        <v/>
      </c>
      <c r="I105" s="221">
        <v>67</v>
      </c>
      <c r="J105" s="131">
        <v>65</v>
      </c>
      <c r="K105" s="131">
        <v>2</v>
      </c>
      <c r="L105" s="167">
        <f t="shared" si="15"/>
        <v>3.0769230769230771E-2</v>
      </c>
      <c r="M105" s="131">
        <v>2</v>
      </c>
      <c r="N105" s="167">
        <f t="shared" si="16"/>
        <v>2.9850746268656716E-2</v>
      </c>
      <c r="O105" s="160">
        <f t="shared" si="17"/>
        <v>67</v>
      </c>
      <c r="P105" s="160">
        <f t="shared" si="18"/>
        <v>65</v>
      </c>
      <c r="Q105" s="160">
        <f t="shared" si="19"/>
        <v>2</v>
      </c>
      <c r="R105" s="168">
        <f t="shared" si="20"/>
        <v>2.9850746268656716E-2</v>
      </c>
      <c r="S105" s="227"/>
    </row>
    <row r="106" spans="1:19" x14ac:dyDescent="0.2">
      <c r="A106" s="212" t="s">
        <v>516</v>
      </c>
      <c r="B106" s="164" t="s">
        <v>108</v>
      </c>
      <c r="C106" s="164" t="s">
        <v>109</v>
      </c>
      <c r="D106" s="228"/>
      <c r="E106" s="228"/>
      <c r="F106" s="228"/>
      <c r="G106" s="228"/>
      <c r="H106" s="166" t="str">
        <f t="shared" si="14"/>
        <v/>
      </c>
      <c r="I106" s="221">
        <v>203</v>
      </c>
      <c r="J106" s="131">
        <v>203</v>
      </c>
      <c r="K106" s="131">
        <v>7</v>
      </c>
      <c r="L106" s="167">
        <f t="shared" si="15"/>
        <v>3.4482758620689655E-2</v>
      </c>
      <c r="M106" s="131">
        <v>0</v>
      </c>
      <c r="N106" s="167">
        <f t="shared" si="16"/>
        <v>0</v>
      </c>
      <c r="O106" s="160">
        <f t="shared" si="17"/>
        <v>203</v>
      </c>
      <c r="P106" s="160">
        <f t="shared" si="18"/>
        <v>203</v>
      </c>
      <c r="Q106" s="160" t="str">
        <f t="shared" si="19"/>
        <v/>
      </c>
      <c r="R106" s="168" t="str">
        <f t="shared" si="20"/>
        <v/>
      </c>
      <c r="S106" s="227"/>
    </row>
    <row r="107" spans="1:19" x14ac:dyDescent="0.2">
      <c r="A107" s="212" t="s">
        <v>516</v>
      </c>
      <c r="B107" s="164" t="s">
        <v>110</v>
      </c>
      <c r="C107" s="164" t="s">
        <v>111</v>
      </c>
      <c r="D107" s="228"/>
      <c r="E107" s="228"/>
      <c r="F107" s="228"/>
      <c r="G107" s="228"/>
      <c r="H107" s="166" t="str">
        <f t="shared" si="14"/>
        <v/>
      </c>
      <c r="I107" s="221">
        <v>11230</v>
      </c>
      <c r="J107" s="131">
        <v>10680</v>
      </c>
      <c r="K107" s="131">
        <v>1093</v>
      </c>
      <c r="L107" s="167">
        <f t="shared" si="15"/>
        <v>0.10234082397003745</v>
      </c>
      <c r="M107" s="131">
        <v>550</v>
      </c>
      <c r="N107" s="167">
        <f t="shared" si="16"/>
        <v>4.8975957257346395E-2</v>
      </c>
      <c r="O107" s="160">
        <f t="shared" si="17"/>
        <v>11230</v>
      </c>
      <c r="P107" s="160">
        <f t="shared" si="18"/>
        <v>10680</v>
      </c>
      <c r="Q107" s="160">
        <f t="shared" si="19"/>
        <v>550</v>
      </c>
      <c r="R107" s="168">
        <f t="shared" si="20"/>
        <v>4.8975957257346395E-2</v>
      </c>
      <c r="S107" s="227"/>
    </row>
    <row r="108" spans="1:19" x14ac:dyDescent="0.2">
      <c r="A108" s="212" t="s">
        <v>516</v>
      </c>
      <c r="B108" s="164" t="s">
        <v>114</v>
      </c>
      <c r="C108" s="164" t="s">
        <v>115</v>
      </c>
      <c r="D108" s="228"/>
      <c r="E108" s="228"/>
      <c r="F108" s="228"/>
      <c r="G108" s="228"/>
      <c r="H108" s="166" t="str">
        <f t="shared" si="14"/>
        <v/>
      </c>
      <c r="I108" s="221">
        <v>155</v>
      </c>
      <c r="J108" s="131">
        <v>139</v>
      </c>
      <c r="K108" s="131">
        <v>23</v>
      </c>
      <c r="L108" s="167">
        <f t="shared" si="15"/>
        <v>0.16546762589928057</v>
      </c>
      <c r="M108" s="131">
        <v>16</v>
      </c>
      <c r="N108" s="167">
        <f t="shared" si="16"/>
        <v>0.1032258064516129</v>
      </c>
      <c r="O108" s="160">
        <f t="shared" si="17"/>
        <v>155</v>
      </c>
      <c r="P108" s="160">
        <f t="shared" si="18"/>
        <v>139</v>
      </c>
      <c r="Q108" s="160">
        <f t="shared" si="19"/>
        <v>16</v>
      </c>
      <c r="R108" s="168">
        <f t="shared" si="20"/>
        <v>0.1032258064516129</v>
      </c>
      <c r="S108" s="227"/>
    </row>
    <row r="109" spans="1:19" x14ac:dyDescent="0.2">
      <c r="A109" s="212" t="s">
        <v>516</v>
      </c>
      <c r="B109" s="164" t="s">
        <v>119</v>
      </c>
      <c r="C109" s="164" t="s">
        <v>119</v>
      </c>
      <c r="D109" s="228"/>
      <c r="E109" s="228"/>
      <c r="F109" s="228"/>
      <c r="G109" s="228"/>
      <c r="H109" s="166" t="str">
        <f t="shared" si="14"/>
        <v/>
      </c>
      <c r="I109" s="221">
        <v>1947</v>
      </c>
      <c r="J109" s="131">
        <v>1905</v>
      </c>
      <c r="K109" s="131">
        <v>274</v>
      </c>
      <c r="L109" s="167">
        <f t="shared" si="15"/>
        <v>0.14383202099737533</v>
      </c>
      <c r="M109" s="131">
        <v>42</v>
      </c>
      <c r="N109" s="167">
        <f t="shared" si="16"/>
        <v>2.1571648690292759E-2</v>
      </c>
      <c r="O109" s="160">
        <f t="shared" si="17"/>
        <v>1947</v>
      </c>
      <c r="P109" s="160">
        <f t="shared" si="18"/>
        <v>1905</v>
      </c>
      <c r="Q109" s="160">
        <f t="shared" si="19"/>
        <v>42</v>
      </c>
      <c r="R109" s="168">
        <f t="shared" si="20"/>
        <v>2.1571648690292759E-2</v>
      </c>
      <c r="S109" s="227"/>
    </row>
    <row r="110" spans="1:19" x14ac:dyDescent="0.2">
      <c r="A110" s="212" t="s">
        <v>516</v>
      </c>
      <c r="B110" s="164" t="s">
        <v>120</v>
      </c>
      <c r="C110" s="164" t="s">
        <v>121</v>
      </c>
      <c r="D110" s="228"/>
      <c r="E110" s="228"/>
      <c r="F110" s="228"/>
      <c r="G110" s="228"/>
      <c r="H110" s="166" t="str">
        <f t="shared" si="14"/>
        <v/>
      </c>
      <c r="I110" s="221">
        <v>19633</v>
      </c>
      <c r="J110" s="131">
        <v>18839</v>
      </c>
      <c r="K110" s="131">
        <v>7449</v>
      </c>
      <c r="L110" s="167">
        <f t="shared" si="15"/>
        <v>0.39540315303360052</v>
      </c>
      <c r="M110" s="131">
        <v>794</v>
      </c>
      <c r="N110" s="167">
        <f t="shared" si="16"/>
        <v>4.0442112769316967E-2</v>
      </c>
      <c r="O110" s="160">
        <f t="shared" si="17"/>
        <v>19633</v>
      </c>
      <c r="P110" s="160">
        <f t="shared" si="18"/>
        <v>18839</v>
      </c>
      <c r="Q110" s="160">
        <f t="shared" si="19"/>
        <v>794</v>
      </c>
      <c r="R110" s="168">
        <f t="shared" si="20"/>
        <v>4.0442112769316967E-2</v>
      </c>
      <c r="S110" s="227"/>
    </row>
    <row r="111" spans="1:19" x14ac:dyDescent="0.2">
      <c r="A111" s="212" t="s">
        <v>516</v>
      </c>
      <c r="B111" s="164" t="s">
        <v>546</v>
      </c>
      <c r="C111" s="164" t="s">
        <v>140</v>
      </c>
      <c r="D111" s="228"/>
      <c r="E111" s="228"/>
      <c r="F111" s="228"/>
      <c r="G111" s="228"/>
      <c r="H111" s="166" t="str">
        <f t="shared" si="14"/>
        <v/>
      </c>
      <c r="I111" s="221">
        <v>27</v>
      </c>
      <c r="J111" s="131">
        <v>27</v>
      </c>
      <c r="K111" s="131">
        <v>2</v>
      </c>
      <c r="L111" s="167">
        <f t="shared" si="15"/>
        <v>7.407407407407407E-2</v>
      </c>
      <c r="M111" s="131">
        <v>0</v>
      </c>
      <c r="N111" s="167">
        <f t="shared" si="16"/>
        <v>0</v>
      </c>
      <c r="O111" s="160">
        <f t="shared" si="17"/>
        <v>27</v>
      </c>
      <c r="P111" s="160">
        <f t="shared" si="18"/>
        <v>27</v>
      </c>
      <c r="Q111" s="160" t="str">
        <f t="shared" si="19"/>
        <v/>
      </c>
      <c r="R111" s="168" t="str">
        <f t="shared" si="20"/>
        <v/>
      </c>
      <c r="S111" s="227"/>
    </row>
    <row r="112" spans="1:19" x14ac:dyDescent="0.2">
      <c r="A112" s="212" t="s">
        <v>516</v>
      </c>
      <c r="B112" s="164" t="s">
        <v>534</v>
      </c>
      <c r="C112" s="164" t="s">
        <v>150</v>
      </c>
      <c r="D112" s="228"/>
      <c r="E112" s="228"/>
      <c r="F112" s="228"/>
      <c r="G112" s="228"/>
      <c r="H112" s="166" t="str">
        <f t="shared" si="14"/>
        <v/>
      </c>
      <c r="I112" s="221">
        <v>249</v>
      </c>
      <c r="J112" s="131">
        <v>227</v>
      </c>
      <c r="K112" s="131">
        <v>91</v>
      </c>
      <c r="L112" s="167">
        <f t="shared" si="15"/>
        <v>0.40088105726872247</v>
      </c>
      <c r="M112" s="131">
        <v>22</v>
      </c>
      <c r="N112" s="167">
        <f t="shared" si="16"/>
        <v>8.8353413654618476E-2</v>
      </c>
      <c r="O112" s="160">
        <f t="shared" si="17"/>
        <v>249</v>
      </c>
      <c r="P112" s="160">
        <f t="shared" si="18"/>
        <v>227</v>
      </c>
      <c r="Q112" s="160">
        <f t="shared" si="19"/>
        <v>22</v>
      </c>
      <c r="R112" s="168">
        <f t="shared" si="20"/>
        <v>8.8353413654618476E-2</v>
      </c>
      <c r="S112" s="227"/>
    </row>
    <row r="113" spans="1:19" ht="29" x14ac:dyDescent="0.2">
      <c r="A113" s="212" t="s">
        <v>516</v>
      </c>
      <c r="B113" s="164" t="s">
        <v>532</v>
      </c>
      <c r="C113" s="164" t="s">
        <v>153</v>
      </c>
      <c r="D113" s="228"/>
      <c r="E113" s="228"/>
      <c r="F113" s="228"/>
      <c r="G113" s="228"/>
      <c r="H113" s="166" t="str">
        <f t="shared" si="14"/>
        <v/>
      </c>
      <c r="I113" s="221">
        <v>2378</v>
      </c>
      <c r="J113" s="131">
        <v>2293</v>
      </c>
      <c r="K113" s="131">
        <v>227</v>
      </c>
      <c r="L113" s="167">
        <f t="shared" si="15"/>
        <v>9.899694723070214E-2</v>
      </c>
      <c r="M113" s="131">
        <v>85</v>
      </c>
      <c r="N113" s="167">
        <f t="shared" si="16"/>
        <v>3.5744322960470983E-2</v>
      </c>
      <c r="O113" s="160">
        <f t="shared" si="17"/>
        <v>2378</v>
      </c>
      <c r="P113" s="160">
        <f t="shared" si="18"/>
        <v>2293</v>
      </c>
      <c r="Q113" s="160">
        <f t="shared" si="19"/>
        <v>85</v>
      </c>
      <c r="R113" s="168">
        <f t="shared" si="20"/>
        <v>3.5744322960470983E-2</v>
      </c>
      <c r="S113" s="227"/>
    </row>
    <row r="114" spans="1:19" x14ac:dyDescent="0.2">
      <c r="A114" s="212" t="s">
        <v>516</v>
      </c>
      <c r="B114" s="164" t="s">
        <v>160</v>
      </c>
      <c r="C114" s="164" t="s">
        <v>246</v>
      </c>
      <c r="D114" s="228"/>
      <c r="E114" s="228"/>
      <c r="F114" s="228"/>
      <c r="G114" s="228"/>
      <c r="H114" s="166" t="str">
        <f t="shared" si="14"/>
        <v/>
      </c>
      <c r="I114" s="221">
        <v>10</v>
      </c>
      <c r="J114" s="131">
        <v>10</v>
      </c>
      <c r="K114" s="131">
        <v>0</v>
      </c>
      <c r="L114" s="167">
        <f t="shared" si="15"/>
        <v>0</v>
      </c>
      <c r="M114" s="131">
        <v>0</v>
      </c>
      <c r="N114" s="167">
        <f t="shared" si="16"/>
        <v>0</v>
      </c>
      <c r="O114" s="160">
        <f t="shared" si="17"/>
        <v>10</v>
      </c>
      <c r="P114" s="160">
        <f t="shared" si="18"/>
        <v>10</v>
      </c>
      <c r="Q114" s="160" t="str">
        <f t="shared" si="19"/>
        <v/>
      </c>
      <c r="R114" s="168" t="str">
        <f t="shared" si="20"/>
        <v/>
      </c>
      <c r="S114" s="227"/>
    </row>
    <row r="115" spans="1:19" x14ac:dyDescent="0.2">
      <c r="A115" s="212" t="s">
        <v>516</v>
      </c>
      <c r="B115" s="164" t="s">
        <v>161</v>
      </c>
      <c r="C115" s="164" t="s">
        <v>247</v>
      </c>
      <c r="D115" s="228"/>
      <c r="E115" s="228"/>
      <c r="F115" s="228"/>
      <c r="G115" s="228"/>
      <c r="H115" s="166" t="str">
        <f t="shared" si="14"/>
        <v/>
      </c>
      <c r="I115" s="221">
        <v>12</v>
      </c>
      <c r="J115" s="131">
        <v>12</v>
      </c>
      <c r="K115" s="131">
        <v>0</v>
      </c>
      <c r="L115" s="167">
        <f t="shared" si="15"/>
        <v>0</v>
      </c>
      <c r="M115" s="131">
        <v>0</v>
      </c>
      <c r="N115" s="167">
        <f t="shared" si="16"/>
        <v>0</v>
      </c>
      <c r="O115" s="160">
        <f t="shared" si="17"/>
        <v>12</v>
      </c>
      <c r="P115" s="160">
        <f t="shared" si="18"/>
        <v>12</v>
      </c>
      <c r="Q115" s="160" t="str">
        <f t="shared" si="19"/>
        <v/>
      </c>
      <c r="R115" s="168" t="str">
        <f t="shared" si="20"/>
        <v/>
      </c>
      <c r="S115" s="227"/>
    </row>
    <row r="116" spans="1:19" x14ac:dyDescent="0.2">
      <c r="A116" s="212" t="s">
        <v>516</v>
      </c>
      <c r="B116" s="164" t="s">
        <v>162</v>
      </c>
      <c r="C116" s="164" t="s">
        <v>163</v>
      </c>
      <c r="D116" s="228"/>
      <c r="E116" s="228"/>
      <c r="F116" s="228"/>
      <c r="G116" s="228"/>
      <c r="H116" s="166" t="str">
        <f t="shared" si="14"/>
        <v/>
      </c>
      <c r="I116" s="221">
        <v>732</v>
      </c>
      <c r="J116" s="131">
        <v>725</v>
      </c>
      <c r="K116" s="131">
        <v>344</v>
      </c>
      <c r="L116" s="167">
        <f t="shared" si="15"/>
        <v>0.47448275862068967</v>
      </c>
      <c r="M116" s="131">
        <v>7</v>
      </c>
      <c r="N116" s="167">
        <f t="shared" si="16"/>
        <v>9.562841530054645E-3</v>
      </c>
      <c r="O116" s="160">
        <f t="shared" si="17"/>
        <v>732</v>
      </c>
      <c r="P116" s="160">
        <f t="shared" si="18"/>
        <v>725</v>
      </c>
      <c r="Q116" s="160">
        <f t="shared" si="19"/>
        <v>7</v>
      </c>
      <c r="R116" s="168">
        <f t="shared" si="20"/>
        <v>9.562841530054645E-3</v>
      </c>
      <c r="S116" s="227"/>
    </row>
    <row r="117" spans="1:19" x14ac:dyDescent="0.2">
      <c r="A117" s="212" t="s">
        <v>516</v>
      </c>
      <c r="B117" s="164" t="s">
        <v>164</v>
      </c>
      <c r="C117" s="164" t="s">
        <v>165</v>
      </c>
      <c r="D117" s="228"/>
      <c r="E117" s="228"/>
      <c r="F117" s="228"/>
      <c r="G117" s="228"/>
      <c r="H117" s="166" t="str">
        <f t="shared" si="14"/>
        <v/>
      </c>
      <c r="I117" s="221">
        <v>12</v>
      </c>
      <c r="J117" s="131">
        <v>9</v>
      </c>
      <c r="K117" s="131">
        <v>2</v>
      </c>
      <c r="L117" s="167">
        <f t="shared" si="15"/>
        <v>0.22222222222222221</v>
      </c>
      <c r="M117" s="131">
        <v>3</v>
      </c>
      <c r="N117" s="167">
        <f t="shared" si="16"/>
        <v>0.25</v>
      </c>
      <c r="O117" s="160">
        <f t="shared" si="17"/>
        <v>12</v>
      </c>
      <c r="P117" s="160">
        <f t="shared" si="18"/>
        <v>9</v>
      </c>
      <c r="Q117" s="160">
        <f t="shared" si="19"/>
        <v>3</v>
      </c>
      <c r="R117" s="168">
        <f t="shared" si="20"/>
        <v>0.25</v>
      </c>
      <c r="S117" s="227"/>
    </row>
    <row r="118" spans="1:19" ht="29" x14ac:dyDescent="0.2">
      <c r="A118" s="212" t="s">
        <v>516</v>
      </c>
      <c r="B118" s="164" t="s">
        <v>166</v>
      </c>
      <c r="C118" s="164" t="s">
        <v>517</v>
      </c>
      <c r="D118" s="228"/>
      <c r="E118" s="228"/>
      <c r="F118" s="228"/>
      <c r="G118" s="228"/>
      <c r="H118" s="166" t="str">
        <f t="shared" si="14"/>
        <v/>
      </c>
      <c r="I118" s="221">
        <v>323</v>
      </c>
      <c r="J118" s="131">
        <v>420</v>
      </c>
      <c r="K118" s="131">
        <v>101</v>
      </c>
      <c r="L118" s="167">
        <f t="shared" si="15"/>
        <v>0.24047619047619048</v>
      </c>
      <c r="M118" s="131">
        <v>0</v>
      </c>
      <c r="N118" s="167">
        <f t="shared" si="16"/>
        <v>0</v>
      </c>
      <c r="O118" s="160">
        <f t="shared" si="17"/>
        <v>323</v>
      </c>
      <c r="P118" s="160">
        <f t="shared" si="18"/>
        <v>420</v>
      </c>
      <c r="Q118" s="160" t="str">
        <f t="shared" si="19"/>
        <v/>
      </c>
      <c r="R118" s="168" t="str">
        <f t="shared" si="20"/>
        <v/>
      </c>
      <c r="S118" s="227"/>
    </row>
    <row r="119" spans="1:19" ht="29" x14ac:dyDescent="0.2">
      <c r="A119" s="212" t="s">
        <v>516</v>
      </c>
      <c r="B119" s="164" t="s">
        <v>166</v>
      </c>
      <c r="C119" s="164" t="s">
        <v>168</v>
      </c>
      <c r="D119" s="228"/>
      <c r="E119" s="228"/>
      <c r="F119" s="228"/>
      <c r="G119" s="228"/>
      <c r="H119" s="166" t="str">
        <f t="shared" si="14"/>
        <v/>
      </c>
      <c r="I119" s="221">
        <v>25889</v>
      </c>
      <c r="J119" s="131">
        <v>25731</v>
      </c>
      <c r="K119" s="131">
        <v>8783</v>
      </c>
      <c r="L119" s="167">
        <f t="shared" si="15"/>
        <v>0.34133924060471804</v>
      </c>
      <c r="M119" s="131">
        <v>158</v>
      </c>
      <c r="N119" s="167">
        <f t="shared" si="16"/>
        <v>6.1029780988064433E-3</v>
      </c>
      <c r="O119" s="160">
        <f t="shared" si="17"/>
        <v>25889</v>
      </c>
      <c r="P119" s="160">
        <f t="shared" si="18"/>
        <v>25731</v>
      </c>
      <c r="Q119" s="160">
        <f t="shared" si="19"/>
        <v>158</v>
      </c>
      <c r="R119" s="168">
        <f t="shared" si="20"/>
        <v>6.1029780988064433E-3</v>
      </c>
      <c r="S119" s="227"/>
    </row>
    <row r="120" spans="1:19" ht="29" x14ac:dyDescent="0.2">
      <c r="A120" s="212" t="s">
        <v>516</v>
      </c>
      <c r="B120" s="164" t="s">
        <v>166</v>
      </c>
      <c r="C120" s="164" t="s">
        <v>167</v>
      </c>
      <c r="D120" s="228"/>
      <c r="E120" s="228"/>
      <c r="F120" s="228"/>
      <c r="G120" s="228"/>
      <c r="H120" s="166" t="str">
        <f t="shared" si="14"/>
        <v/>
      </c>
      <c r="I120" s="221">
        <v>6985</v>
      </c>
      <c r="J120" s="131">
        <v>6907</v>
      </c>
      <c r="K120" s="131">
        <v>4523</v>
      </c>
      <c r="L120" s="167">
        <f t="shared" si="15"/>
        <v>0.65484291298682495</v>
      </c>
      <c r="M120" s="131">
        <v>78</v>
      </c>
      <c r="N120" s="167">
        <f t="shared" si="16"/>
        <v>1.1166785969935577E-2</v>
      </c>
      <c r="O120" s="160">
        <f t="shared" si="17"/>
        <v>6985</v>
      </c>
      <c r="P120" s="160">
        <f t="shared" si="18"/>
        <v>6907</v>
      </c>
      <c r="Q120" s="160">
        <f t="shared" si="19"/>
        <v>78</v>
      </c>
      <c r="R120" s="168">
        <f t="shared" si="20"/>
        <v>1.1166785969935577E-2</v>
      </c>
      <c r="S120" s="227"/>
    </row>
    <row r="121" spans="1:19" ht="29" x14ac:dyDescent="0.2">
      <c r="A121" s="212" t="s">
        <v>516</v>
      </c>
      <c r="B121" s="164" t="s">
        <v>166</v>
      </c>
      <c r="C121" s="164" t="s">
        <v>169</v>
      </c>
      <c r="D121" s="228"/>
      <c r="E121" s="228"/>
      <c r="F121" s="228"/>
      <c r="G121" s="228"/>
      <c r="H121" s="166" t="str">
        <f t="shared" si="14"/>
        <v/>
      </c>
      <c r="I121" s="221">
        <v>4225</v>
      </c>
      <c r="J121" s="131">
        <v>4214</v>
      </c>
      <c r="K121" s="131">
        <v>1826</v>
      </c>
      <c r="L121" s="167">
        <f t="shared" si="15"/>
        <v>0.43331751305173233</v>
      </c>
      <c r="M121" s="131">
        <v>11</v>
      </c>
      <c r="N121" s="167">
        <f t="shared" si="16"/>
        <v>2.6035502958579883E-3</v>
      </c>
      <c r="O121" s="160">
        <f t="shared" si="17"/>
        <v>4225</v>
      </c>
      <c r="P121" s="160">
        <f t="shared" si="18"/>
        <v>4214</v>
      </c>
      <c r="Q121" s="160">
        <f t="shared" si="19"/>
        <v>11</v>
      </c>
      <c r="R121" s="168">
        <f t="shared" si="20"/>
        <v>2.6035502958579883E-3</v>
      </c>
      <c r="S121" s="227"/>
    </row>
    <row r="122" spans="1:19" x14ac:dyDescent="0.2">
      <c r="A122" s="212" t="s">
        <v>516</v>
      </c>
      <c r="B122" s="164" t="s">
        <v>172</v>
      </c>
      <c r="C122" s="164" t="s">
        <v>173</v>
      </c>
      <c r="D122" s="228"/>
      <c r="E122" s="228"/>
      <c r="F122" s="228"/>
      <c r="G122" s="228"/>
      <c r="H122" s="166" t="str">
        <f t="shared" si="14"/>
        <v/>
      </c>
      <c r="I122" s="221">
        <v>2466</v>
      </c>
      <c r="J122" s="131">
        <v>2386</v>
      </c>
      <c r="K122" s="131">
        <v>208</v>
      </c>
      <c r="L122" s="167">
        <f t="shared" si="15"/>
        <v>8.7175188600167638E-2</v>
      </c>
      <c r="M122" s="131">
        <v>80</v>
      </c>
      <c r="N122" s="167">
        <f t="shared" si="16"/>
        <v>3.2441200324412001E-2</v>
      </c>
      <c r="O122" s="160">
        <f t="shared" si="17"/>
        <v>2466</v>
      </c>
      <c r="P122" s="160">
        <f t="shared" si="18"/>
        <v>2386</v>
      </c>
      <c r="Q122" s="160">
        <f t="shared" si="19"/>
        <v>80</v>
      </c>
      <c r="R122" s="168">
        <f t="shared" si="20"/>
        <v>3.2441200324412001E-2</v>
      </c>
      <c r="S122" s="227"/>
    </row>
    <row r="123" spans="1:19" x14ac:dyDescent="0.2">
      <c r="A123" s="212" t="s">
        <v>516</v>
      </c>
      <c r="B123" s="164" t="s">
        <v>176</v>
      </c>
      <c r="C123" s="164" t="s">
        <v>481</v>
      </c>
      <c r="D123" s="228"/>
      <c r="E123" s="228"/>
      <c r="F123" s="228"/>
      <c r="G123" s="228"/>
      <c r="H123" s="166" t="str">
        <f t="shared" si="14"/>
        <v/>
      </c>
      <c r="I123" s="221">
        <v>784</v>
      </c>
      <c r="J123" s="131">
        <v>781</v>
      </c>
      <c r="K123" s="131">
        <v>8</v>
      </c>
      <c r="L123" s="167">
        <f t="shared" si="15"/>
        <v>1.0243277848911651E-2</v>
      </c>
      <c r="M123" s="131">
        <v>3</v>
      </c>
      <c r="N123" s="167">
        <f t="shared" si="16"/>
        <v>3.8265306122448979E-3</v>
      </c>
      <c r="O123" s="160">
        <f t="shared" si="17"/>
        <v>784</v>
      </c>
      <c r="P123" s="160">
        <f t="shared" si="18"/>
        <v>781</v>
      </c>
      <c r="Q123" s="160">
        <f t="shared" si="19"/>
        <v>3</v>
      </c>
      <c r="R123" s="168">
        <f t="shared" si="20"/>
        <v>3.8265306122448979E-3</v>
      </c>
      <c r="S123" s="227"/>
    </row>
    <row r="124" spans="1:19" x14ac:dyDescent="0.2">
      <c r="A124" s="212" t="s">
        <v>516</v>
      </c>
      <c r="B124" s="164" t="s">
        <v>378</v>
      </c>
      <c r="C124" s="164" t="s">
        <v>379</v>
      </c>
      <c r="D124" s="228"/>
      <c r="E124" s="228"/>
      <c r="F124" s="228"/>
      <c r="G124" s="228"/>
      <c r="H124" s="166" t="str">
        <f t="shared" si="14"/>
        <v/>
      </c>
      <c r="I124" s="221">
        <v>2</v>
      </c>
      <c r="J124" s="131">
        <v>2</v>
      </c>
      <c r="K124" s="131">
        <v>0</v>
      </c>
      <c r="L124" s="167">
        <f t="shared" si="15"/>
        <v>0</v>
      </c>
      <c r="M124" s="131">
        <v>0</v>
      </c>
      <c r="N124" s="167">
        <f t="shared" si="16"/>
        <v>0</v>
      </c>
      <c r="O124" s="160">
        <f t="shared" si="17"/>
        <v>2</v>
      </c>
      <c r="P124" s="160">
        <f t="shared" si="18"/>
        <v>2</v>
      </c>
      <c r="Q124" s="160" t="str">
        <f t="shared" si="19"/>
        <v/>
      </c>
      <c r="R124" s="168" t="str">
        <f t="shared" si="20"/>
        <v/>
      </c>
      <c r="S124" s="227"/>
    </row>
    <row r="125" spans="1:19" x14ac:dyDescent="0.2">
      <c r="A125" s="212" t="s">
        <v>516</v>
      </c>
      <c r="B125" s="164" t="s">
        <v>533</v>
      </c>
      <c r="C125" s="164" t="s">
        <v>182</v>
      </c>
      <c r="D125" s="228"/>
      <c r="E125" s="228"/>
      <c r="F125" s="228"/>
      <c r="G125" s="228"/>
      <c r="H125" s="166" t="str">
        <f t="shared" si="14"/>
        <v/>
      </c>
      <c r="I125" s="221">
        <v>1210</v>
      </c>
      <c r="J125" s="131">
        <v>1167</v>
      </c>
      <c r="K125" s="131">
        <v>332</v>
      </c>
      <c r="L125" s="167">
        <f t="shared" si="15"/>
        <v>0.28449014567266495</v>
      </c>
      <c r="M125" s="131">
        <v>43</v>
      </c>
      <c r="N125" s="167">
        <f t="shared" si="16"/>
        <v>3.553719008264463E-2</v>
      </c>
      <c r="O125" s="160">
        <f t="shared" si="17"/>
        <v>1210</v>
      </c>
      <c r="P125" s="160">
        <f t="shared" si="18"/>
        <v>1167</v>
      </c>
      <c r="Q125" s="160">
        <f t="shared" si="19"/>
        <v>43</v>
      </c>
      <c r="R125" s="168">
        <f t="shared" si="20"/>
        <v>3.553719008264463E-2</v>
      </c>
      <c r="S125" s="227"/>
    </row>
    <row r="126" spans="1:19" x14ac:dyDescent="0.2">
      <c r="A126" s="212" t="s">
        <v>516</v>
      </c>
      <c r="B126" s="164" t="s">
        <v>183</v>
      </c>
      <c r="C126" s="164" t="s">
        <v>184</v>
      </c>
      <c r="D126" s="228"/>
      <c r="E126" s="228"/>
      <c r="F126" s="228"/>
      <c r="G126" s="228"/>
      <c r="H126" s="166" t="str">
        <f t="shared" si="14"/>
        <v/>
      </c>
      <c r="I126" s="221">
        <v>21</v>
      </c>
      <c r="J126" s="131">
        <v>21</v>
      </c>
      <c r="K126" s="131">
        <v>0</v>
      </c>
      <c r="L126" s="167">
        <f t="shared" si="15"/>
        <v>0</v>
      </c>
      <c r="M126" s="131">
        <v>0</v>
      </c>
      <c r="N126" s="167">
        <f t="shared" si="16"/>
        <v>0</v>
      </c>
      <c r="O126" s="160">
        <f t="shared" si="17"/>
        <v>21</v>
      </c>
      <c r="P126" s="160">
        <f t="shared" si="18"/>
        <v>21</v>
      </c>
      <c r="Q126" s="160" t="str">
        <f t="shared" si="19"/>
        <v/>
      </c>
      <c r="R126" s="168" t="str">
        <f t="shared" si="20"/>
        <v/>
      </c>
      <c r="S126" s="227"/>
    </row>
    <row r="127" spans="1:19" x14ac:dyDescent="0.2">
      <c r="A127" s="212" t="s">
        <v>516</v>
      </c>
      <c r="B127" s="164" t="s">
        <v>191</v>
      </c>
      <c r="C127" s="164" t="s">
        <v>192</v>
      </c>
      <c r="D127" s="228"/>
      <c r="E127" s="228"/>
      <c r="F127" s="228"/>
      <c r="G127" s="228"/>
      <c r="H127" s="166" t="str">
        <f t="shared" si="14"/>
        <v/>
      </c>
      <c r="I127" s="221">
        <v>8</v>
      </c>
      <c r="J127" s="131">
        <v>8</v>
      </c>
      <c r="K127" s="131">
        <v>0</v>
      </c>
      <c r="L127" s="167">
        <f t="shared" si="15"/>
        <v>0</v>
      </c>
      <c r="M127" s="131">
        <v>0</v>
      </c>
      <c r="N127" s="167">
        <f t="shared" si="16"/>
        <v>0</v>
      </c>
      <c r="O127" s="160">
        <f t="shared" si="17"/>
        <v>8</v>
      </c>
      <c r="P127" s="160">
        <f t="shared" si="18"/>
        <v>8</v>
      </c>
      <c r="Q127" s="160" t="str">
        <f t="shared" si="19"/>
        <v/>
      </c>
      <c r="R127" s="168" t="str">
        <f t="shared" si="20"/>
        <v/>
      </c>
      <c r="S127" s="227"/>
    </row>
    <row r="128" spans="1:19" x14ac:dyDescent="0.2">
      <c r="A128" s="212" t="s">
        <v>516</v>
      </c>
      <c r="B128" s="164" t="s">
        <v>206</v>
      </c>
      <c r="C128" s="164" t="s">
        <v>478</v>
      </c>
      <c r="D128" s="229"/>
      <c r="E128" s="229"/>
      <c r="F128" s="229"/>
      <c r="G128" s="229"/>
      <c r="H128" s="166" t="str">
        <f t="shared" si="14"/>
        <v/>
      </c>
      <c r="I128" s="221">
        <v>107</v>
      </c>
      <c r="J128" s="131">
        <v>105</v>
      </c>
      <c r="K128" s="131">
        <v>105</v>
      </c>
      <c r="L128" s="167">
        <f t="shared" si="15"/>
        <v>1</v>
      </c>
      <c r="M128" s="131">
        <v>2</v>
      </c>
      <c r="N128" s="167">
        <f t="shared" si="16"/>
        <v>1.8691588785046728E-2</v>
      </c>
      <c r="O128" s="160">
        <f t="shared" si="17"/>
        <v>107</v>
      </c>
      <c r="P128" s="160">
        <f t="shared" si="18"/>
        <v>105</v>
      </c>
      <c r="Q128" s="160">
        <f t="shared" si="19"/>
        <v>2</v>
      </c>
      <c r="R128" s="168">
        <f t="shared" si="20"/>
        <v>1.8691588785046728E-2</v>
      </c>
      <c r="S128" s="227"/>
    </row>
    <row r="129" spans="1:19" ht="29" x14ac:dyDescent="0.2">
      <c r="A129" s="212" t="s">
        <v>516</v>
      </c>
      <c r="B129" s="164" t="s">
        <v>209</v>
      </c>
      <c r="C129" s="164" t="s">
        <v>210</v>
      </c>
      <c r="D129" s="228"/>
      <c r="E129" s="228"/>
      <c r="F129" s="228"/>
      <c r="G129" s="228"/>
      <c r="H129" s="166" t="str">
        <f t="shared" si="14"/>
        <v/>
      </c>
      <c r="I129" s="221">
        <v>3839</v>
      </c>
      <c r="J129" s="131">
        <v>3369</v>
      </c>
      <c r="K129" s="131">
        <v>261</v>
      </c>
      <c r="L129" s="167">
        <f t="shared" si="15"/>
        <v>7.7471059661620656E-2</v>
      </c>
      <c r="M129" s="131">
        <v>470</v>
      </c>
      <c r="N129" s="167">
        <f t="shared" si="16"/>
        <v>0.12242771555092472</v>
      </c>
      <c r="O129" s="160">
        <f t="shared" si="17"/>
        <v>3839</v>
      </c>
      <c r="P129" s="160">
        <f t="shared" si="18"/>
        <v>3369</v>
      </c>
      <c r="Q129" s="160">
        <f t="shared" si="19"/>
        <v>470</v>
      </c>
      <c r="R129" s="168">
        <f t="shared" si="20"/>
        <v>0.12242771555092472</v>
      </c>
      <c r="S129" s="227"/>
    </row>
    <row r="130" spans="1:19" x14ac:dyDescent="0.2">
      <c r="A130" s="212" t="s">
        <v>516</v>
      </c>
      <c r="B130" s="164" t="s">
        <v>212</v>
      </c>
      <c r="C130" s="164" t="s">
        <v>214</v>
      </c>
      <c r="D130" s="228"/>
      <c r="E130" s="228"/>
      <c r="F130" s="228"/>
      <c r="G130" s="228"/>
      <c r="H130" s="166" t="str">
        <f t="shared" si="14"/>
        <v/>
      </c>
      <c r="I130" s="221">
        <v>1895</v>
      </c>
      <c r="J130" s="131">
        <v>1884</v>
      </c>
      <c r="K130" s="131">
        <v>244</v>
      </c>
      <c r="L130" s="167">
        <f t="shared" si="15"/>
        <v>0.12951167728237792</v>
      </c>
      <c r="M130" s="131">
        <v>61</v>
      </c>
      <c r="N130" s="167">
        <f t="shared" si="16"/>
        <v>3.1362467866323906E-2</v>
      </c>
      <c r="O130" s="160">
        <f t="shared" si="17"/>
        <v>1895</v>
      </c>
      <c r="P130" s="160">
        <f t="shared" si="18"/>
        <v>1884</v>
      </c>
      <c r="Q130" s="160">
        <f t="shared" si="19"/>
        <v>61</v>
      </c>
      <c r="R130" s="168">
        <f t="shared" si="20"/>
        <v>3.1362467866323906E-2</v>
      </c>
      <c r="S130" s="227"/>
    </row>
    <row r="131" spans="1:19" ht="29" x14ac:dyDescent="0.2">
      <c r="A131" s="212" t="s">
        <v>516</v>
      </c>
      <c r="B131" s="164" t="s">
        <v>217</v>
      </c>
      <c r="C131" s="164" t="s">
        <v>223</v>
      </c>
      <c r="D131" s="228"/>
      <c r="E131" s="228"/>
      <c r="F131" s="228"/>
      <c r="G131" s="228"/>
      <c r="H131" s="166" t="str">
        <f t="shared" ref="H131:H194" si="21">IF((E131+G131)&lt;&gt;0,G131/(E131+G131),"")</f>
        <v/>
      </c>
      <c r="I131" s="221">
        <v>180</v>
      </c>
      <c r="J131" s="131">
        <v>180</v>
      </c>
      <c r="K131" s="131">
        <v>32</v>
      </c>
      <c r="L131" s="167">
        <f t="shared" ref="L131:L194" si="22">IF(J131&lt;&gt;0,K131/J131,"")</f>
        <v>0.17777777777777778</v>
      </c>
      <c r="M131" s="131">
        <v>0</v>
      </c>
      <c r="N131" s="167">
        <f t="shared" ref="N131:N194" si="23">IF((J131+M131)&lt;&gt;0,M131/(J131+M131),"")</f>
        <v>0</v>
      </c>
      <c r="O131" s="160">
        <f t="shared" ref="O131:O194" si="24">IF(SUM(D131,I131)&gt;0,SUM(D131,I131),"")</f>
        <v>180</v>
      </c>
      <c r="P131" s="160">
        <f t="shared" ref="P131:P194" si="25">IF( SUM(E131,J131)&gt;0, SUM(E131,J131),"")</f>
        <v>180</v>
      </c>
      <c r="Q131" s="160" t="str">
        <f t="shared" ref="Q131:Q194" si="26">IF(SUM(G131,M131)&gt;0,SUM(G131,M131),"")</f>
        <v/>
      </c>
      <c r="R131" s="168" t="str">
        <f t="shared" ref="R131:R194" si="27">IFERROR(IF((P131+Q131)&lt;&gt;0,Q131/(P131+Q131),""),"")</f>
        <v/>
      </c>
      <c r="S131" s="227"/>
    </row>
    <row r="132" spans="1:19" x14ac:dyDescent="0.2">
      <c r="A132" s="212" t="s">
        <v>516</v>
      </c>
      <c r="B132" s="164" t="s">
        <v>518</v>
      </c>
      <c r="C132" s="164" t="s">
        <v>221</v>
      </c>
      <c r="D132" s="228"/>
      <c r="E132" s="228"/>
      <c r="F132" s="228"/>
      <c r="G132" s="228"/>
      <c r="H132" s="166" t="str">
        <f t="shared" si="21"/>
        <v/>
      </c>
      <c r="I132" s="221">
        <v>73</v>
      </c>
      <c r="J132" s="131">
        <v>73</v>
      </c>
      <c r="K132" s="131">
        <v>15</v>
      </c>
      <c r="L132" s="167">
        <f t="shared" si="22"/>
        <v>0.20547945205479451</v>
      </c>
      <c r="M132" s="131">
        <v>0</v>
      </c>
      <c r="N132" s="167">
        <f t="shared" si="23"/>
        <v>0</v>
      </c>
      <c r="O132" s="160">
        <f t="shared" si="24"/>
        <v>73</v>
      </c>
      <c r="P132" s="160">
        <f t="shared" si="25"/>
        <v>73</v>
      </c>
      <c r="Q132" s="160" t="str">
        <f t="shared" si="26"/>
        <v/>
      </c>
      <c r="R132" s="168" t="str">
        <f t="shared" si="27"/>
        <v/>
      </c>
      <c r="S132" s="227"/>
    </row>
    <row r="133" spans="1:19" x14ac:dyDescent="0.2">
      <c r="A133" s="85" t="s">
        <v>434</v>
      </c>
      <c r="B133" s="164" t="s">
        <v>0</v>
      </c>
      <c r="C133" s="165" t="s">
        <v>1</v>
      </c>
      <c r="D133" s="157"/>
      <c r="E133" s="158"/>
      <c r="F133" s="158"/>
      <c r="G133" s="158"/>
      <c r="H133" s="166" t="str">
        <f t="shared" si="21"/>
        <v/>
      </c>
      <c r="I133" s="221">
        <v>2</v>
      </c>
      <c r="J133" s="131">
        <v>2</v>
      </c>
      <c r="K133" s="131">
        <v>1</v>
      </c>
      <c r="L133" s="167">
        <f t="shared" si="22"/>
        <v>0.5</v>
      </c>
      <c r="M133" s="131">
        <v>0</v>
      </c>
      <c r="N133" s="167">
        <f t="shared" si="23"/>
        <v>0</v>
      </c>
      <c r="O133" s="160">
        <f t="shared" si="24"/>
        <v>2</v>
      </c>
      <c r="P133" s="160">
        <f t="shared" si="25"/>
        <v>2</v>
      </c>
      <c r="Q133" s="160" t="str">
        <f t="shared" si="26"/>
        <v/>
      </c>
      <c r="R133" s="168" t="str">
        <f t="shared" si="27"/>
        <v/>
      </c>
      <c r="S133" s="227"/>
    </row>
    <row r="134" spans="1:19" x14ac:dyDescent="0.2">
      <c r="A134" s="85" t="s">
        <v>434</v>
      </c>
      <c r="B134" s="164" t="s">
        <v>2</v>
      </c>
      <c r="C134" s="165" t="s">
        <v>3</v>
      </c>
      <c r="D134" s="157"/>
      <c r="E134" s="158"/>
      <c r="F134" s="158"/>
      <c r="G134" s="158"/>
      <c r="H134" s="166" t="str">
        <f t="shared" si="21"/>
        <v/>
      </c>
      <c r="I134" s="221">
        <v>191</v>
      </c>
      <c r="J134" s="131">
        <v>157</v>
      </c>
      <c r="K134" s="131">
        <v>39</v>
      </c>
      <c r="L134" s="167">
        <f t="shared" si="22"/>
        <v>0.24840764331210191</v>
      </c>
      <c r="M134" s="131">
        <v>34</v>
      </c>
      <c r="N134" s="167">
        <f t="shared" si="23"/>
        <v>0.17801047120418848</v>
      </c>
      <c r="O134" s="160">
        <f t="shared" si="24"/>
        <v>191</v>
      </c>
      <c r="P134" s="160">
        <f t="shared" si="25"/>
        <v>157</v>
      </c>
      <c r="Q134" s="160">
        <f t="shared" si="26"/>
        <v>34</v>
      </c>
      <c r="R134" s="168">
        <f t="shared" si="27"/>
        <v>0.17801047120418848</v>
      </c>
      <c r="S134" s="227"/>
    </row>
    <row r="135" spans="1:19" x14ac:dyDescent="0.2">
      <c r="A135" s="85" t="s">
        <v>434</v>
      </c>
      <c r="B135" s="164" t="s">
        <v>4</v>
      </c>
      <c r="C135" s="165" t="s">
        <v>5</v>
      </c>
      <c r="D135" s="157"/>
      <c r="E135" s="158"/>
      <c r="F135" s="158"/>
      <c r="G135" s="158"/>
      <c r="H135" s="166" t="str">
        <f t="shared" si="21"/>
        <v/>
      </c>
      <c r="I135" s="221">
        <v>102</v>
      </c>
      <c r="J135" s="131">
        <v>85</v>
      </c>
      <c r="K135" s="131">
        <v>21</v>
      </c>
      <c r="L135" s="167">
        <f t="shared" si="22"/>
        <v>0.24705882352941178</v>
      </c>
      <c r="M135" s="131">
        <v>17</v>
      </c>
      <c r="N135" s="167">
        <f t="shared" si="23"/>
        <v>0.16666666666666666</v>
      </c>
      <c r="O135" s="160">
        <f t="shared" si="24"/>
        <v>102</v>
      </c>
      <c r="P135" s="160">
        <f t="shared" si="25"/>
        <v>85</v>
      </c>
      <c r="Q135" s="160">
        <f t="shared" si="26"/>
        <v>17</v>
      </c>
      <c r="R135" s="168">
        <f t="shared" si="27"/>
        <v>0.16666666666666666</v>
      </c>
      <c r="S135" s="227"/>
    </row>
    <row r="136" spans="1:19" x14ac:dyDescent="0.2">
      <c r="A136" s="85" t="s">
        <v>434</v>
      </c>
      <c r="B136" s="164" t="s">
        <v>6</v>
      </c>
      <c r="C136" s="165" t="s">
        <v>7</v>
      </c>
      <c r="D136" s="157"/>
      <c r="E136" s="158"/>
      <c r="F136" s="158"/>
      <c r="G136" s="158"/>
      <c r="H136" s="166" t="str">
        <f t="shared" si="21"/>
        <v/>
      </c>
      <c r="I136" s="221">
        <v>2</v>
      </c>
      <c r="J136" s="131">
        <v>2</v>
      </c>
      <c r="K136" s="131">
        <v>1</v>
      </c>
      <c r="L136" s="167">
        <f t="shared" si="22"/>
        <v>0.5</v>
      </c>
      <c r="M136" s="131">
        <v>0</v>
      </c>
      <c r="N136" s="167">
        <f t="shared" si="23"/>
        <v>0</v>
      </c>
      <c r="O136" s="160">
        <f t="shared" si="24"/>
        <v>2</v>
      </c>
      <c r="P136" s="160">
        <f t="shared" si="25"/>
        <v>2</v>
      </c>
      <c r="Q136" s="160" t="str">
        <f t="shared" si="26"/>
        <v/>
      </c>
      <c r="R136" s="168" t="str">
        <f t="shared" si="27"/>
        <v/>
      </c>
      <c r="S136" s="227"/>
    </row>
    <row r="137" spans="1:19" x14ac:dyDescent="0.2">
      <c r="A137" s="85" t="s">
        <v>434</v>
      </c>
      <c r="B137" s="164" t="s">
        <v>308</v>
      </c>
      <c r="C137" s="165" t="s">
        <v>309</v>
      </c>
      <c r="D137" s="157"/>
      <c r="E137" s="158"/>
      <c r="F137" s="158"/>
      <c r="G137" s="158"/>
      <c r="H137" s="166" t="str">
        <f t="shared" si="21"/>
        <v/>
      </c>
      <c r="I137" s="221">
        <v>832</v>
      </c>
      <c r="J137" s="131">
        <v>799</v>
      </c>
      <c r="K137" s="131">
        <v>175</v>
      </c>
      <c r="L137" s="167">
        <f t="shared" si="22"/>
        <v>0.21902377972465581</v>
      </c>
      <c r="M137" s="131">
        <v>33</v>
      </c>
      <c r="N137" s="167">
        <f t="shared" si="23"/>
        <v>3.9663461538461536E-2</v>
      </c>
      <c r="O137" s="160">
        <f t="shared" si="24"/>
        <v>832</v>
      </c>
      <c r="P137" s="160">
        <f t="shared" si="25"/>
        <v>799</v>
      </c>
      <c r="Q137" s="160">
        <f t="shared" si="26"/>
        <v>33</v>
      </c>
      <c r="R137" s="168">
        <f t="shared" si="27"/>
        <v>3.9663461538461536E-2</v>
      </c>
      <c r="S137" s="227"/>
    </row>
    <row r="138" spans="1:19" x14ac:dyDescent="0.2">
      <c r="A138" s="85" t="s">
        <v>434</v>
      </c>
      <c r="B138" s="164" t="s">
        <v>8</v>
      </c>
      <c r="C138" s="165" t="s">
        <v>10</v>
      </c>
      <c r="D138" s="157"/>
      <c r="E138" s="158"/>
      <c r="F138" s="158"/>
      <c r="G138" s="158"/>
      <c r="H138" s="166" t="str">
        <f t="shared" si="21"/>
        <v/>
      </c>
      <c r="I138" s="221">
        <v>31</v>
      </c>
      <c r="J138" s="131">
        <v>30</v>
      </c>
      <c r="K138" s="131">
        <v>5</v>
      </c>
      <c r="L138" s="167">
        <f t="shared" si="22"/>
        <v>0.16666666666666666</v>
      </c>
      <c r="M138" s="131">
        <v>1</v>
      </c>
      <c r="N138" s="167">
        <f t="shared" si="23"/>
        <v>3.2258064516129031E-2</v>
      </c>
      <c r="O138" s="160">
        <f t="shared" si="24"/>
        <v>31</v>
      </c>
      <c r="P138" s="160">
        <f t="shared" si="25"/>
        <v>30</v>
      </c>
      <c r="Q138" s="160">
        <f t="shared" si="26"/>
        <v>1</v>
      </c>
      <c r="R138" s="168">
        <f t="shared" si="27"/>
        <v>3.2258064516129031E-2</v>
      </c>
      <c r="S138" s="227"/>
    </row>
    <row r="139" spans="1:19" x14ac:dyDescent="0.2">
      <c r="A139" s="85" t="s">
        <v>434</v>
      </c>
      <c r="B139" s="164" t="s">
        <v>11</v>
      </c>
      <c r="C139" s="165" t="s">
        <v>12</v>
      </c>
      <c r="D139" s="157"/>
      <c r="E139" s="158"/>
      <c r="F139" s="158"/>
      <c r="G139" s="158"/>
      <c r="H139" s="166" t="str">
        <f t="shared" si="21"/>
        <v/>
      </c>
      <c r="I139" s="221">
        <v>1</v>
      </c>
      <c r="J139" s="131">
        <v>1</v>
      </c>
      <c r="K139" s="131">
        <v>1</v>
      </c>
      <c r="L139" s="167">
        <f t="shared" si="22"/>
        <v>1</v>
      </c>
      <c r="M139" s="131">
        <v>0</v>
      </c>
      <c r="N139" s="167">
        <f t="shared" si="23"/>
        <v>0</v>
      </c>
      <c r="O139" s="160">
        <f t="shared" si="24"/>
        <v>1</v>
      </c>
      <c r="P139" s="160">
        <f t="shared" si="25"/>
        <v>1</v>
      </c>
      <c r="Q139" s="160" t="str">
        <f t="shared" si="26"/>
        <v/>
      </c>
      <c r="R139" s="168" t="str">
        <f t="shared" si="27"/>
        <v/>
      </c>
      <c r="S139" s="227"/>
    </row>
    <row r="140" spans="1:19" x14ac:dyDescent="0.2">
      <c r="A140" s="85" t="s">
        <v>434</v>
      </c>
      <c r="B140" s="164" t="s">
        <v>13</v>
      </c>
      <c r="C140" s="165" t="s">
        <v>14</v>
      </c>
      <c r="D140" s="157"/>
      <c r="E140" s="158"/>
      <c r="F140" s="158"/>
      <c r="G140" s="158"/>
      <c r="H140" s="166" t="str">
        <f t="shared" si="21"/>
        <v/>
      </c>
      <c r="I140" s="221">
        <v>698</v>
      </c>
      <c r="J140" s="131">
        <v>698</v>
      </c>
      <c r="K140" s="131">
        <v>406</v>
      </c>
      <c r="L140" s="167">
        <f t="shared" si="22"/>
        <v>0.58166189111747846</v>
      </c>
      <c r="M140" s="131">
        <v>0</v>
      </c>
      <c r="N140" s="167">
        <f t="shared" si="23"/>
        <v>0</v>
      </c>
      <c r="O140" s="160">
        <f t="shared" si="24"/>
        <v>698</v>
      </c>
      <c r="P140" s="160">
        <f t="shared" si="25"/>
        <v>698</v>
      </c>
      <c r="Q140" s="160" t="str">
        <f t="shared" si="26"/>
        <v/>
      </c>
      <c r="R140" s="168" t="str">
        <f t="shared" si="27"/>
        <v/>
      </c>
      <c r="S140" s="227"/>
    </row>
    <row r="141" spans="1:19" x14ac:dyDescent="0.2">
      <c r="A141" s="85" t="s">
        <v>434</v>
      </c>
      <c r="B141" s="164" t="s">
        <v>17</v>
      </c>
      <c r="C141" s="165" t="s">
        <v>18</v>
      </c>
      <c r="D141" s="157"/>
      <c r="E141" s="158"/>
      <c r="F141" s="158"/>
      <c r="G141" s="158"/>
      <c r="H141" s="166" t="str">
        <f t="shared" si="21"/>
        <v/>
      </c>
      <c r="I141" s="221">
        <v>204</v>
      </c>
      <c r="J141" s="131">
        <v>201</v>
      </c>
      <c r="K141" s="131">
        <v>23</v>
      </c>
      <c r="L141" s="167">
        <f t="shared" si="22"/>
        <v>0.11442786069651742</v>
      </c>
      <c r="M141" s="131">
        <v>3</v>
      </c>
      <c r="N141" s="167">
        <f t="shared" si="23"/>
        <v>1.4705882352941176E-2</v>
      </c>
      <c r="O141" s="160">
        <f t="shared" si="24"/>
        <v>204</v>
      </c>
      <c r="P141" s="160">
        <f t="shared" si="25"/>
        <v>201</v>
      </c>
      <c r="Q141" s="160">
        <f t="shared" si="26"/>
        <v>3</v>
      </c>
      <c r="R141" s="168">
        <f t="shared" si="27"/>
        <v>1.4705882352941176E-2</v>
      </c>
      <c r="S141" s="227"/>
    </row>
    <row r="142" spans="1:19" x14ac:dyDescent="0.2">
      <c r="A142" s="85" t="s">
        <v>434</v>
      </c>
      <c r="B142" s="164" t="s">
        <v>19</v>
      </c>
      <c r="C142" s="165" t="s">
        <v>20</v>
      </c>
      <c r="D142" s="157"/>
      <c r="E142" s="158"/>
      <c r="F142" s="158"/>
      <c r="G142" s="158"/>
      <c r="H142" s="166" t="str">
        <f t="shared" si="21"/>
        <v/>
      </c>
      <c r="I142" s="221">
        <v>1</v>
      </c>
      <c r="J142" s="131">
        <v>1</v>
      </c>
      <c r="K142" s="131">
        <v>1</v>
      </c>
      <c r="L142" s="167">
        <f t="shared" si="22"/>
        <v>1</v>
      </c>
      <c r="M142" s="131">
        <v>0</v>
      </c>
      <c r="N142" s="167">
        <f t="shared" si="23"/>
        <v>0</v>
      </c>
      <c r="O142" s="160">
        <f t="shared" si="24"/>
        <v>1</v>
      </c>
      <c r="P142" s="160">
        <f t="shared" si="25"/>
        <v>1</v>
      </c>
      <c r="Q142" s="160" t="str">
        <f t="shared" si="26"/>
        <v/>
      </c>
      <c r="R142" s="168" t="str">
        <f t="shared" si="27"/>
        <v/>
      </c>
      <c r="S142" s="227"/>
    </row>
    <row r="143" spans="1:19" ht="29" x14ac:dyDescent="0.2">
      <c r="A143" s="85" t="s">
        <v>434</v>
      </c>
      <c r="B143" s="164" t="s">
        <v>24</v>
      </c>
      <c r="C143" s="165" t="s">
        <v>25</v>
      </c>
      <c r="D143" s="157"/>
      <c r="E143" s="158"/>
      <c r="F143" s="158"/>
      <c r="G143" s="158"/>
      <c r="H143" s="166" t="str">
        <f t="shared" si="21"/>
        <v/>
      </c>
      <c r="I143" s="221">
        <v>14</v>
      </c>
      <c r="J143" s="131">
        <v>14</v>
      </c>
      <c r="K143" s="131">
        <v>12</v>
      </c>
      <c r="L143" s="167">
        <f t="shared" si="22"/>
        <v>0.8571428571428571</v>
      </c>
      <c r="M143" s="131">
        <v>0</v>
      </c>
      <c r="N143" s="167">
        <f t="shared" si="23"/>
        <v>0</v>
      </c>
      <c r="O143" s="160">
        <f t="shared" si="24"/>
        <v>14</v>
      </c>
      <c r="P143" s="160">
        <f t="shared" si="25"/>
        <v>14</v>
      </c>
      <c r="Q143" s="160" t="str">
        <f t="shared" si="26"/>
        <v/>
      </c>
      <c r="R143" s="168" t="str">
        <f t="shared" si="27"/>
        <v/>
      </c>
      <c r="S143" s="227"/>
    </row>
    <row r="144" spans="1:19" x14ac:dyDescent="0.2">
      <c r="A144" s="85" t="s">
        <v>434</v>
      </c>
      <c r="B144" s="164" t="s">
        <v>26</v>
      </c>
      <c r="C144" s="165" t="s">
        <v>28</v>
      </c>
      <c r="D144" s="157"/>
      <c r="E144" s="158"/>
      <c r="F144" s="158"/>
      <c r="G144" s="158"/>
      <c r="H144" s="166" t="str">
        <f t="shared" si="21"/>
        <v/>
      </c>
      <c r="I144" s="221">
        <v>3</v>
      </c>
      <c r="J144" s="131">
        <v>3</v>
      </c>
      <c r="K144" s="131">
        <v>0</v>
      </c>
      <c r="L144" s="167">
        <f t="shared" si="22"/>
        <v>0</v>
      </c>
      <c r="M144" s="131">
        <v>0</v>
      </c>
      <c r="N144" s="167">
        <f t="shared" si="23"/>
        <v>0</v>
      </c>
      <c r="O144" s="160">
        <f t="shared" si="24"/>
        <v>3</v>
      </c>
      <c r="P144" s="160">
        <f t="shared" si="25"/>
        <v>3</v>
      </c>
      <c r="Q144" s="160" t="str">
        <f t="shared" si="26"/>
        <v/>
      </c>
      <c r="R144" s="168" t="str">
        <f t="shared" si="27"/>
        <v/>
      </c>
      <c r="S144" s="227"/>
    </row>
    <row r="145" spans="1:19" x14ac:dyDescent="0.2">
      <c r="A145" s="85" t="s">
        <v>434</v>
      </c>
      <c r="B145" s="164" t="s">
        <v>30</v>
      </c>
      <c r="C145" s="165" t="s">
        <v>31</v>
      </c>
      <c r="D145" s="157"/>
      <c r="E145" s="158"/>
      <c r="F145" s="158"/>
      <c r="G145" s="158"/>
      <c r="H145" s="166" t="str">
        <f t="shared" si="21"/>
        <v/>
      </c>
      <c r="I145" s="221">
        <v>33</v>
      </c>
      <c r="J145" s="131">
        <v>31</v>
      </c>
      <c r="K145" s="131">
        <v>4</v>
      </c>
      <c r="L145" s="167">
        <f t="shared" si="22"/>
        <v>0.12903225806451613</v>
      </c>
      <c r="M145" s="131">
        <v>2</v>
      </c>
      <c r="N145" s="167">
        <f t="shared" si="23"/>
        <v>6.0606060606060608E-2</v>
      </c>
      <c r="O145" s="160">
        <f t="shared" si="24"/>
        <v>33</v>
      </c>
      <c r="P145" s="160">
        <f t="shared" si="25"/>
        <v>31</v>
      </c>
      <c r="Q145" s="160">
        <f t="shared" si="26"/>
        <v>2</v>
      </c>
      <c r="R145" s="168">
        <f t="shared" si="27"/>
        <v>6.0606060606060608E-2</v>
      </c>
      <c r="S145" s="227"/>
    </row>
    <row r="146" spans="1:19" x14ac:dyDescent="0.2">
      <c r="A146" s="85" t="s">
        <v>434</v>
      </c>
      <c r="B146" s="164" t="s">
        <v>33</v>
      </c>
      <c r="C146" s="165" t="s">
        <v>264</v>
      </c>
      <c r="D146" s="157"/>
      <c r="E146" s="158"/>
      <c r="F146" s="158"/>
      <c r="G146" s="158"/>
      <c r="H146" s="166" t="str">
        <f t="shared" si="21"/>
        <v/>
      </c>
      <c r="I146" s="221">
        <v>19</v>
      </c>
      <c r="J146" s="131">
        <v>18</v>
      </c>
      <c r="K146" s="131">
        <v>5</v>
      </c>
      <c r="L146" s="167">
        <f t="shared" si="22"/>
        <v>0.27777777777777779</v>
      </c>
      <c r="M146" s="131">
        <v>1</v>
      </c>
      <c r="N146" s="167">
        <f t="shared" si="23"/>
        <v>5.2631578947368418E-2</v>
      </c>
      <c r="O146" s="160">
        <f t="shared" si="24"/>
        <v>19</v>
      </c>
      <c r="P146" s="160">
        <f t="shared" si="25"/>
        <v>18</v>
      </c>
      <c r="Q146" s="160">
        <f t="shared" si="26"/>
        <v>1</v>
      </c>
      <c r="R146" s="168">
        <f t="shared" si="27"/>
        <v>5.2631578947368418E-2</v>
      </c>
      <c r="S146" s="227"/>
    </row>
    <row r="147" spans="1:19" x14ac:dyDescent="0.2">
      <c r="A147" s="85" t="s">
        <v>434</v>
      </c>
      <c r="B147" s="164" t="s">
        <v>33</v>
      </c>
      <c r="C147" s="165" t="s">
        <v>35</v>
      </c>
      <c r="D147" s="157"/>
      <c r="E147" s="158"/>
      <c r="F147" s="158"/>
      <c r="G147" s="158"/>
      <c r="H147" s="166" t="str">
        <f t="shared" si="21"/>
        <v/>
      </c>
      <c r="I147" s="221">
        <v>63</v>
      </c>
      <c r="J147" s="131">
        <v>49</v>
      </c>
      <c r="K147" s="131">
        <v>16</v>
      </c>
      <c r="L147" s="167">
        <f t="shared" si="22"/>
        <v>0.32653061224489793</v>
      </c>
      <c r="M147" s="131">
        <v>14</v>
      </c>
      <c r="N147" s="167">
        <f t="shared" si="23"/>
        <v>0.22222222222222221</v>
      </c>
      <c r="O147" s="160">
        <f t="shared" si="24"/>
        <v>63</v>
      </c>
      <c r="P147" s="160">
        <f t="shared" si="25"/>
        <v>49</v>
      </c>
      <c r="Q147" s="160">
        <f t="shared" si="26"/>
        <v>14</v>
      </c>
      <c r="R147" s="168">
        <f t="shared" si="27"/>
        <v>0.22222222222222221</v>
      </c>
      <c r="S147" s="227"/>
    </row>
    <row r="148" spans="1:19" x14ac:dyDescent="0.2">
      <c r="A148" s="85" t="s">
        <v>434</v>
      </c>
      <c r="B148" s="164" t="s">
        <v>33</v>
      </c>
      <c r="C148" s="165" t="s">
        <v>36</v>
      </c>
      <c r="D148" s="157"/>
      <c r="E148" s="158"/>
      <c r="F148" s="158"/>
      <c r="G148" s="158"/>
      <c r="H148" s="166" t="str">
        <f t="shared" si="21"/>
        <v/>
      </c>
      <c r="I148" s="221">
        <v>22</v>
      </c>
      <c r="J148" s="131">
        <v>20</v>
      </c>
      <c r="K148" s="131">
        <v>5</v>
      </c>
      <c r="L148" s="167">
        <f t="shared" si="22"/>
        <v>0.25</v>
      </c>
      <c r="M148" s="131">
        <v>2</v>
      </c>
      <c r="N148" s="167">
        <f t="shared" si="23"/>
        <v>9.0909090909090912E-2</v>
      </c>
      <c r="O148" s="160">
        <f t="shared" si="24"/>
        <v>22</v>
      </c>
      <c r="P148" s="160">
        <f t="shared" si="25"/>
        <v>20</v>
      </c>
      <c r="Q148" s="160">
        <f t="shared" si="26"/>
        <v>2</v>
      </c>
      <c r="R148" s="168">
        <f t="shared" si="27"/>
        <v>9.0909090909090912E-2</v>
      </c>
      <c r="S148" s="227"/>
    </row>
    <row r="149" spans="1:19" ht="29" x14ac:dyDescent="0.2">
      <c r="A149" s="85" t="s">
        <v>434</v>
      </c>
      <c r="B149" s="164" t="s">
        <v>38</v>
      </c>
      <c r="C149" s="165" t="s">
        <v>39</v>
      </c>
      <c r="D149" s="157"/>
      <c r="E149" s="158"/>
      <c r="F149" s="158"/>
      <c r="G149" s="158"/>
      <c r="H149" s="166" t="str">
        <f t="shared" si="21"/>
        <v/>
      </c>
      <c r="I149" s="221">
        <v>1</v>
      </c>
      <c r="J149" s="131">
        <v>1</v>
      </c>
      <c r="K149" s="131">
        <v>0</v>
      </c>
      <c r="L149" s="167">
        <f t="shared" si="22"/>
        <v>0</v>
      </c>
      <c r="M149" s="131">
        <v>0</v>
      </c>
      <c r="N149" s="167">
        <f t="shared" si="23"/>
        <v>0</v>
      </c>
      <c r="O149" s="160">
        <f t="shared" si="24"/>
        <v>1</v>
      </c>
      <c r="P149" s="160">
        <f t="shared" si="25"/>
        <v>1</v>
      </c>
      <c r="Q149" s="160" t="str">
        <f t="shared" si="26"/>
        <v/>
      </c>
      <c r="R149" s="168" t="str">
        <f t="shared" si="27"/>
        <v/>
      </c>
      <c r="S149" s="227"/>
    </row>
    <row r="150" spans="1:19" x14ac:dyDescent="0.2">
      <c r="A150" s="85" t="s">
        <v>434</v>
      </c>
      <c r="B150" s="164" t="s">
        <v>40</v>
      </c>
      <c r="C150" s="165" t="s">
        <v>41</v>
      </c>
      <c r="D150" s="157"/>
      <c r="E150" s="158"/>
      <c r="F150" s="158"/>
      <c r="G150" s="158"/>
      <c r="H150" s="166" t="str">
        <f t="shared" si="21"/>
        <v/>
      </c>
      <c r="I150" s="221">
        <v>1748</v>
      </c>
      <c r="J150" s="131">
        <v>1746</v>
      </c>
      <c r="K150" s="131">
        <v>1177</v>
      </c>
      <c r="L150" s="167">
        <f t="shared" si="22"/>
        <v>0.67411225658648344</v>
      </c>
      <c r="M150" s="131">
        <v>2</v>
      </c>
      <c r="N150" s="167">
        <f t="shared" si="23"/>
        <v>1.1441647597254005E-3</v>
      </c>
      <c r="O150" s="160">
        <f t="shared" si="24"/>
        <v>1748</v>
      </c>
      <c r="P150" s="160">
        <f t="shared" si="25"/>
        <v>1746</v>
      </c>
      <c r="Q150" s="160">
        <f t="shared" si="26"/>
        <v>2</v>
      </c>
      <c r="R150" s="168">
        <f t="shared" si="27"/>
        <v>1.1441647597254005E-3</v>
      </c>
      <c r="S150" s="227"/>
    </row>
    <row r="151" spans="1:19" x14ac:dyDescent="0.2">
      <c r="A151" s="85" t="s">
        <v>434</v>
      </c>
      <c r="B151" s="164" t="s">
        <v>40</v>
      </c>
      <c r="C151" s="165" t="s">
        <v>44</v>
      </c>
      <c r="D151" s="157"/>
      <c r="E151" s="158"/>
      <c r="F151" s="158"/>
      <c r="G151" s="158"/>
      <c r="H151" s="166" t="str">
        <f t="shared" si="21"/>
        <v/>
      </c>
      <c r="I151" s="221">
        <v>1189</v>
      </c>
      <c r="J151" s="131">
        <v>1184</v>
      </c>
      <c r="K151" s="131">
        <v>689</v>
      </c>
      <c r="L151" s="167">
        <f t="shared" si="22"/>
        <v>0.58192567567567566</v>
      </c>
      <c r="M151" s="131">
        <v>5</v>
      </c>
      <c r="N151" s="167">
        <f t="shared" si="23"/>
        <v>4.2052144659377629E-3</v>
      </c>
      <c r="O151" s="160">
        <f t="shared" si="24"/>
        <v>1189</v>
      </c>
      <c r="P151" s="160">
        <f t="shared" si="25"/>
        <v>1184</v>
      </c>
      <c r="Q151" s="160">
        <f t="shared" si="26"/>
        <v>5</v>
      </c>
      <c r="R151" s="168">
        <f t="shared" si="27"/>
        <v>4.2052144659377629E-3</v>
      </c>
      <c r="S151" s="227"/>
    </row>
    <row r="152" spans="1:19" x14ac:dyDescent="0.2">
      <c r="A152" s="85" t="s">
        <v>434</v>
      </c>
      <c r="B152" s="164" t="s">
        <v>45</v>
      </c>
      <c r="C152" s="165" t="s">
        <v>46</v>
      </c>
      <c r="D152" s="157"/>
      <c r="E152" s="158"/>
      <c r="F152" s="158"/>
      <c r="G152" s="158"/>
      <c r="H152" s="166" t="str">
        <f t="shared" si="21"/>
        <v/>
      </c>
      <c r="I152" s="221">
        <v>101</v>
      </c>
      <c r="J152" s="131">
        <v>101</v>
      </c>
      <c r="K152" s="131">
        <v>39</v>
      </c>
      <c r="L152" s="167">
        <f t="shared" si="22"/>
        <v>0.38613861386138615</v>
      </c>
      <c r="M152" s="131">
        <v>0</v>
      </c>
      <c r="N152" s="167">
        <f t="shared" si="23"/>
        <v>0</v>
      </c>
      <c r="O152" s="160">
        <f t="shared" si="24"/>
        <v>101</v>
      </c>
      <c r="P152" s="160">
        <f t="shared" si="25"/>
        <v>101</v>
      </c>
      <c r="Q152" s="160" t="str">
        <f t="shared" si="26"/>
        <v/>
      </c>
      <c r="R152" s="168" t="str">
        <f t="shared" si="27"/>
        <v/>
      </c>
      <c r="S152" s="227"/>
    </row>
    <row r="153" spans="1:19" x14ac:dyDescent="0.2">
      <c r="A153" s="85" t="s">
        <v>434</v>
      </c>
      <c r="B153" s="164" t="s">
        <v>53</v>
      </c>
      <c r="C153" s="165" t="s">
        <v>54</v>
      </c>
      <c r="D153" s="157"/>
      <c r="E153" s="158"/>
      <c r="F153" s="158"/>
      <c r="G153" s="158"/>
      <c r="H153" s="166" t="str">
        <f t="shared" si="21"/>
        <v/>
      </c>
      <c r="I153" s="221">
        <v>99</v>
      </c>
      <c r="J153" s="131">
        <v>98</v>
      </c>
      <c r="K153" s="131">
        <v>40</v>
      </c>
      <c r="L153" s="167">
        <f t="shared" si="22"/>
        <v>0.40816326530612246</v>
      </c>
      <c r="M153" s="131">
        <v>1</v>
      </c>
      <c r="N153" s="167">
        <f t="shared" si="23"/>
        <v>1.0101010101010102E-2</v>
      </c>
      <c r="O153" s="160">
        <f t="shared" si="24"/>
        <v>99</v>
      </c>
      <c r="P153" s="160">
        <f t="shared" si="25"/>
        <v>98</v>
      </c>
      <c r="Q153" s="160">
        <f t="shared" si="26"/>
        <v>1</v>
      </c>
      <c r="R153" s="168">
        <f t="shared" si="27"/>
        <v>1.0101010101010102E-2</v>
      </c>
      <c r="S153" s="227"/>
    </row>
    <row r="154" spans="1:19" x14ac:dyDescent="0.2">
      <c r="A154" s="85" t="s">
        <v>434</v>
      </c>
      <c r="B154" s="164" t="s">
        <v>55</v>
      </c>
      <c r="C154" s="165" t="s">
        <v>56</v>
      </c>
      <c r="D154" s="157"/>
      <c r="E154" s="158"/>
      <c r="F154" s="158"/>
      <c r="G154" s="158"/>
      <c r="H154" s="166" t="str">
        <f t="shared" si="21"/>
        <v/>
      </c>
      <c r="I154" s="221">
        <v>55</v>
      </c>
      <c r="J154" s="131">
        <v>49</v>
      </c>
      <c r="K154" s="131">
        <v>5</v>
      </c>
      <c r="L154" s="167">
        <f t="shared" si="22"/>
        <v>0.10204081632653061</v>
      </c>
      <c r="M154" s="131">
        <v>6</v>
      </c>
      <c r="N154" s="167">
        <f t="shared" si="23"/>
        <v>0.10909090909090909</v>
      </c>
      <c r="O154" s="160">
        <f t="shared" si="24"/>
        <v>55</v>
      </c>
      <c r="P154" s="160">
        <f t="shared" si="25"/>
        <v>49</v>
      </c>
      <c r="Q154" s="160">
        <f t="shared" si="26"/>
        <v>6</v>
      </c>
      <c r="R154" s="168">
        <f t="shared" si="27"/>
        <v>0.10909090909090909</v>
      </c>
      <c r="S154" s="227"/>
    </row>
    <row r="155" spans="1:19" x14ac:dyDescent="0.2">
      <c r="A155" s="85" t="s">
        <v>434</v>
      </c>
      <c r="B155" s="164" t="s">
        <v>57</v>
      </c>
      <c r="C155" s="165" t="s">
        <v>58</v>
      </c>
      <c r="D155" s="157"/>
      <c r="E155" s="158"/>
      <c r="F155" s="158"/>
      <c r="G155" s="158"/>
      <c r="H155" s="166" t="str">
        <f t="shared" si="21"/>
        <v/>
      </c>
      <c r="I155" s="221">
        <v>4</v>
      </c>
      <c r="J155" s="131">
        <v>4</v>
      </c>
      <c r="K155" s="131">
        <v>0</v>
      </c>
      <c r="L155" s="167">
        <f t="shared" si="22"/>
        <v>0</v>
      </c>
      <c r="M155" s="131">
        <v>0</v>
      </c>
      <c r="N155" s="167">
        <f t="shared" si="23"/>
        <v>0</v>
      </c>
      <c r="O155" s="160">
        <f t="shared" si="24"/>
        <v>4</v>
      </c>
      <c r="P155" s="160">
        <f t="shared" si="25"/>
        <v>4</v>
      </c>
      <c r="Q155" s="160" t="str">
        <f t="shared" si="26"/>
        <v/>
      </c>
      <c r="R155" s="168" t="str">
        <f t="shared" si="27"/>
        <v/>
      </c>
      <c r="S155" s="227"/>
    </row>
    <row r="156" spans="1:19" x14ac:dyDescent="0.2">
      <c r="A156" s="85" t="s">
        <v>434</v>
      </c>
      <c r="B156" s="164" t="s">
        <v>63</v>
      </c>
      <c r="C156" s="165" t="s">
        <v>64</v>
      </c>
      <c r="D156" s="157"/>
      <c r="E156" s="158"/>
      <c r="F156" s="158"/>
      <c r="G156" s="158"/>
      <c r="H156" s="166" t="str">
        <f t="shared" si="21"/>
        <v/>
      </c>
      <c r="I156" s="221">
        <v>1159</v>
      </c>
      <c r="J156" s="131">
        <v>1064</v>
      </c>
      <c r="K156" s="131">
        <v>464</v>
      </c>
      <c r="L156" s="167">
        <f t="shared" si="22"/>
        <v>0.43609022556390975</v>
      </c>
      <c r="M156" s="131">
        <v>95</v>
      </c>
      <c r="N156" s="167">
        <f t="shared" si="23"/>
        <v>8.1967213114754092E-2</v>
      </c>
      <c r="O156" s="160">
        <f t="shared" si="24"/>
        <v>1159</v>
      </c>
      <c r="P156" s="160">
        <f t="shared" si="25"/>
        <v>1064</v>
      </c>
      <c r="Q156" s="160">
        <f t="shared" si="26"/>
        <v>95</v>
      </c>
      <c r="R156" s="168">
        <f t="shared" si="27"/>
        <v>8.1967213114754092E-2</v>
      </c>
      <c r="S156" s="227"/>
    </row>
    <row r="157" spans="1:19" x14ac:dyDescent="0.2">
      <c r="A157" s="85" t="s">
        <v>434</v>
      </c>
      <c r="B157" s="164" t="s">
        <v>67</v>
      </c>
      <c r="C157" s="165" t="s">
        <v>68</v>
      </c>
      <c r="D157" s="157"/>
      <c r="E157" s="158"/>
      <c r="F157" s="158"/>
      <c r="G157" s="158"/>
      <c r="H157" s="166" t="str">
        <f t="shared" si="21"/>
        <v/>
      </c>
      <c r="I157" s="221">
        <v>566</v>
      </c>
      <c r="J157" s="131">
        <v>246</v>
      </c>
      <c r="K157" s="131">
        <v>35</v>
      </c>
      <c r="L157" s="167">
        <f t="shared" si="22"/>
        <v>0.14227642276422764</v>
      </c>
      <c r="M157" s="131">
        <v>320</v>
      </c>
      <c r="N157" s="167">
        <f t="shared" si="23"/>
        <v>0.56537102473498235</v>
      </c>
      <c r="O157" s="160">
        <f t="shared" si="24"/>
        <v>566</v>
      </c>
      <c r="P157" s="160">
        <f t="shared" si="25"/>
        <v>246</v>
      </c>
      <c r="Q157" s="160">
        <f t="shared" si="26"/>
        <v>320</v>
      </c>
      <c r="R157" s="168">
        <f t="shared" si="27"/>
        <v>0.56537102473498235</v>
      </c>
      <c r="S157" s="227"/>
    </row>
    <row r="158" spans="1:19" x14ac:dyDescent="0.2">
      <c r="A158" s="85" t="s">
        <v>434</v>
      </c>
      <c r="B158" s="164" t="s">
        <v>69</v>
      </c>
      <c r="C158" s="165" t="s">
        <v>70</v>
      </c>
      <c r="D158" s="157"/>
      <c r="E158" s="158"/>
      <c r="F158" s="158"/>
      <c r="G158" s="158"/>
      <c r="H158" s="166" t="str">
        <f t="shared" si="21"/>
        <v/>
      </c>
      <c r="I158" s="221">
        <v>1</v>
      </c>
      <c r="J158" s="131">
        <v>1</v>
      </c>
      <c r="K158" s="131">
        <v>0</v>
      </c>
      <c r="L158" s="167">
        <f t="shared" si="22"/>
        <v>0</v>
      </c>
      <c r="M158" s="131">
        <v>0</v>
      </c>
      <c r="N158" s="167">
        <f t="shared" si="23"/>
        <v>0</v>
      </c>
      <c r="O158" s="160">
        <f t="shared" si="24"/>
        <v>1</v>
      </c>
      <c r="P158" s="160">
        <f t="shared" si="25"/>
        <v>1</v>
      </c>
      <c r="Q158" s="160" t="str">
        <f t="shared" si="26"/>
        <v/>
      </c>
      <c r="R158" s="168" t="str">
        <f t="shared" si="27"/>
        <v/>
      </c>
      <c r="S158" s="227"/>
    </row>
    <row r="159" spans="1:19" x14ac:dyDescent="0.2">
      <c r="A159" s="85" t="s">
        <v>434</v>
      </c>
      <c r="B159" s="164" t="s">
        <v>72</v>
      </c>
      <c r="C159" s="165" t="s">
        <v>244</v>
      </c>
      <c r="D159" s="157"/>
      <c r="E159" s="158"/>
      <c r="F159" s="158"/>
      <c r="G159" s="158"/>
      <c r="H159" s="166" t="str">
        <f t="shared" si="21"/>
        <v/>
      </c>
      <c r="I159" s="221">
        <v>6</v>
      </c>
      <c r="J159" s="131">
        <v>5</v>
      </c>
      <c r="K159" s="131">
        <v>0</v>
      </c>
      <c r="L159" s="167">
        <f t="shared" si="22"/>
        <v>0</v>
      </c>
      <c r="M159" s="131">
        <v>1</v>
      </c>
      <c r="N159" s="167">
        <f t="shared" si="23"/>
        <v>0.16666666666666666</v>
      </c>
      <c r="O159" s="160">
        <f t="shared" si="24"/>
        <v>6</v>
      </c>
      <c r="P159" s="160">
        <f t="shared" si="25"/>
        <v>5</v>
      </c>
      <c r="Q159" s="160">
        <f t="shared" si="26"/>
        <v>1</v>
      </c>
      <c r="R159" s="168">
        <f t="shared" si="27"/>
        <v>0.16666666666666666</v>
      </c>
      <c r="S159" s="227"/>
    </row>
    <row r="160" spans="1:19" x14ac:dyDescent="0.2">
      <c r="A160" s="85" t="s">
        <v>434</v>
      </c>
      <c r="B160" s="164" t="s">
        <v>74</v>
      </c>
      <c r="C160" s="165" t="s">
        <v>75</v>
      </c>
      <c r="D160" s="157"/>
      <c r="E160" s="158"/>
      <c r="F160" s="158"/>
      <c r="G160" s="158"/>
      <c r="H160" s="166" t="str">
        <f t="shared" si="21"/>
        <v/>
      </c>
      <c r="I160" s="221">
        <v>40</v>
      </c>
      <c r="J160" s="131">
        <v>35</v>
      </c>
      <c r="K160" s="131">
        <v>15</v>
      </c>
      <c r="L160" s="167">
        <f t="shared" si="22"/>
        <v>0.42857142857142855</v>
      </c>
      <c r="M160" s="131">
        <v>5</v>
      </c>
      <c r="N160" s="167">
        <f t="shared" si="23"/>
        <v>0.125</v>
      </c>
      <c r="O160" s="160">
        <f t="shared" si="24"/>
        <v>40</v>
      </c>
      <c r="P160" s="160">
        <f t="shared" si="25"/>
        <v>35</v>
      </c>
      <c r="Q160" s="160">
        <f t="shared" si="26"/>
        <v>5</v>
      </c>
      <c r="R160" s="168">
        <f t="shared" si="27"/>
        <v>0.125</v>
      </c>
      <c r="S160" s="227"/>
    </row>
    <row r="161" spans="1:19" x14ac:dyDescent="0.2">
      <c r="A161" s="85" t="s">
        <v>434</v>
      </c>
      <c r="B161" s="164" t="s">
        <v>519</v>
      </c>
      <c r="C161" s="165" t="s">
        <v>87</v>
      </c>
      <c r="D161" s="157"/>
      <c r="E161" s="158"/>
      <c r="F161" s="158"/>
      <c r="G161" s="158"/>
      <c r="H161" s="166" t="str">
        <f t="shared" si="21"/>
        <v/>
      </c>
      <c r="I161" s="221">
        <v>16</v>
      </c>
      <c r="J161" s="131">
        <v>15</v>
      </c>
      <c r="K161" s="131">
        <v>1</v>
      </c>
      <c r="L161" s="167">
        <f t="shared" si="22"/>
        <v>6.6666666666666666E-2</v>
      </c>
      <c r="M161" s="131">
        <v>1</v>
      </c>
      <c r="N161" s="167">
        <f t="shared" si="23"/>
        <v>6.25E-2</v>
      </c>
      <c r="O161" s="160">
        <f t="shared" si="24"/>
        <v>16</v>
      </c>
      <c r="P161" s="160">
        <f t="shared" si="25"/>
        <v>15</v>
      </c>
      <c r="Q161" s="160">
        <f t="shared" si="26"/>
        <v>1</v>
      </c>
      <c r="R161" s="168">
        <f t="shared" si="27"/>
        <v>6.25E-2</v>
      </c>
      <c r="S161" s="227"/>
    </row>
    <row r="162" spans="1:19" x14ac:dyDescent="0.2">
      <c r="A162" s="85" t="s">
        <v>434</v>
      </c>
      <c r="B162" s="164" t="s">
        <v>88</v>
      </c>
      <c r="C162" s="165" t="s">
        <v>436</v>
      </c>
      <c r="D162" s="157"/>
      <c r="E162" s="158"/>
      <c r="F162" s="158"/>
      <c r="G162" s="158"/>
      <c r="H162" s="166" t="str">
        <f t="shared" si="21"/>
        <v/>
      </c>
      <c r="I162" s="221">
        <v>10</v>
      </c>
      <c r="J162" s="131">
        <v>10</v>
      </c>
      <c r="K162" s="131">
        <v>1</v>
      </c>
      <c r="L162" s="167">
        <f t="shared" si="22"/>
        <v>0.1</v>
      </c>
      <c r="M162" s="131">
        <v>0</v>
      </c>
      <c r="N162" s="167">
        <f t="shared" si="23"/>
        <v>0</v>
      </c>
      <c r="O162" s="160">
        <f t="shared" si="24"/>
        <v>10</v>
      </c>
      <c r="P162" s="160">
        <f t="shared" si="25"/>
        <v>10</v>
      </c>
      <c r="Q162" s="160" t="str">
        <f t="shared" si="26"/>
        <v/>
      </c>
      <c r="R162" s="168" t="str">
        <f t="shared" si="27"/>
        <v/>
      </c>
      <c r="S162" s="227"/>
    </row>
    <row r="163" spans="1:19" x14ac:dyDescent="0.2">
      <c r="A163" s="85" t="s">
        <v>434</v>
      </c>
      <c r="B163" s="164" t="s">
        <v>90</v>
      </c>
      <c r="C163" s="165" t="s">
        <v>91</v>
      </c>
      <c r="D163" s="157"/>
      <c r="E163" s="158"/>
      <c r="F163" s="158"/>
      <c r="G163" s="158"/>
      <c r="H163" s="166" t="str">
        <f t="shared" si="21"/>
        <v/>
      </c>
      <c r="I163" s="221">
        <v>2147</v>
      </c>
      <c r="J163" s="131">
        <v>1920</v>
      </c>
      <c r="K163" s="131">
        <v>454</v>
      </c>
      <c r="L163" s="167">
        <f t="shared" si="22"/>
        <v>0.23645833333333333</v>
      </c>
      <c r="M163" s="131">
        <v>227</v>
      </c>
      <c r="N163" s="167">
        <f t="shared" si="23"/>
        <v>0.10572892408011178</v>
      </c>
      <c r="O163" s="160">
        <f t="shared" si="24"/>
        <v>2147</v>
      </c>
      <c r="P163" s="160">
        <f t="shared" si="25"/>
        <v>1920</v>
      </c>
      <c r="Q163" s="160">
        <f t="shared" si="26"/>
        <v>227</v>
      </c>
      <c r="R163" s="168">
        <f t="shared" si="27"/>
        <v>0.10572892408011178</v>
      </c>
      <c r="S163" s="227"/>
    </row>
    <row r="164" spans="1:19" x14ac:dyDescent="0.2">
      <c r="A164" s="85" t="s">
        <v>434</v>
      </c>
      <c r="B164" s="164" t="s">
        <v>96</v>
      </c>
      <c r="C164" s="165" t="s">
        <v>97</v>
      </c>
      <c r="D164" s="157"/>
      <c r="E164" s="158"/>
      <c r="F164" s="158"/>
      <c r="G164" s="158"/>
      <c r="H164" s="166" t="str">
        <f t="shared" si="21"/>
        <v/>
      </c>
      <c r="I164" s="221">
        <v>225</v>
      </c>
      <c r="J164" s="131">
        <v>219</v>
      </c>
      <c r="K164" s="131">
        <v>64</v>
      </c>
      <c r="L164" s="167">
        <f t="shared" si="22"/>
        <v>0.29223744292237441</v>
      </c>
      <c r="M164" s="131">
        <v>6</v>
      </c>
      <c r="N164" s="167">
        <f t="shared" si="23"/>
        <v>2.6666666666666668E-2</v>
      </c>
      <c r="O164" s="160">
        <f t="shared" si="24"/>
        <v>225</v>
      </c>
      <c r="P164" s="160">
        <f t="shared" si="25"/>
        <v>219</v>
      </c>
      <c r="Q164" s="160">
        <f t="shared" si="26"/>
        <v>6</v>
      </c>
      <c r="R164" s="168">
        <f t="shared" si="27"/>
        <v>2.6666666666666668E-2</v>
      </c>
      <c r="S164" s="227"/>
    </row>
    <row r="165" spans="1:19" x14ac:dyDescent="0.2">
      <c r="A165" s="85" t="s">
        <v>434</v>
      </c>
      <c r="B165" s="164" t="s">
        <v>521</v>
      </c>
      <c r="C165" s="165" t="s">
        <v>98</v>
      </c>
      <c r="D165" s="157"/>
      <c r="E165" s="158"/>
      <c r="F165" s="158"/>
      <c r="G165" s="158"/>
      <c r="H165" s="166" t="str">
        <f t="shared" si="21"/>
        <v/>
      </c>
      <c r="I165" s="221">
        <v>491</v>
      </c>
      <c r="J165" s="131">
        <v>434</v>
      </c>
      <c r="K165" s="131">
        <v>248</v>
      </c>
      <c r="L165" s="167">
        <f t="shared" si="22"/>
        <v>0.5714285714285714</v>
      </c>
      <c r="M165" s="131">
        <v>57</v>
      </c>
      <c r="N165" s="167">
        <f t="shared" si="23"/>
        <v>0.11608961303462322</v>
      </c>
      <c r="O165" s="160">
        <f t="shared" si="24"/>
        <v>491</v>
      </c>
      <c r="P165" s="160">
        <f t="shared" si="25"/>
        <v>434</v>
      </c>
      <c r="Q165" s="160">
        <f t="shared" si="26"/>
        <v>57</v>
      </c>
      <c r="R165" s="168">
        <f t="shared" si="27"/>
        <v>0.11608961303462322</v>
      </c>
      <c r="S165" s="227"/>
    </row>
    <row r="166" spans="1:19" x14ac:dyDescent="0.2">
      <c r="A166" s="85" t="s">
        <v>434</v>
      </c>
      <c r="B166" s="164" t="s">
        <v>99</v>
      </c>
      <c r="C166" s="165" t="s">
        <v>486</v>
      </c>
      <c r="D166" s="157">
        <v>13</v>
      </c>
      <c r="E166" s="158">
        <v>13</v>
      </c>
      <c r="F166" s="158">
        <v>13</v>
      </c>
      <c r="G166" s="158">
        <v>0</v>
      </c>
      <c r="H166" s="166">
        <f t="shared" si="21"/>
        <v>0</v>
      </c>
      <c r="I166" s="221">
        <v>645</v>
      </c>
      <c r="J166" s="131">
        <v>527</v>
      </c>
      <c r="K166" s="131">
        <v>141</v>
      </c>
      <c r="L166" s="167">
        <f t="shared" si="22"/>
        <v>0.26755218216318788</v>
      </c>
      <c r="M166" s="131">
        <v>118</v>
      </c>
      <c r="N166" s="167">
        <f t="shared" si="23"/>
        <v>0.18294573643410852</v>
      </c>
      <c r="O166" s="160">
        <f t="shared" si="24"/>
        <v>658</v>
      </c>
      <c r="P166" s="160">
        <f t="shared" si="25"/>
        <v>540</v>
      </c>
      <c r="Q166" s="160">
        <f t="shared" si="26"/>
        <v>118</v>
      </c>
      <c r="R166" s="168">
        <f t="shared" si="27"/>
        <v>0.17933130699088146</v>
      </c>
      <c r="S166" s="227"/>
    </row>
    <row r="167" spans="1:19" x14ac:dyDescent="0.2">
      <c r="A167" s="85" t="s">
        <v>434</v>
      </c>
      <c r="B167" s="164" t="s">
        <v>99</v>
      </c>
      <c r="C167" s="165" t="s">
        <v>100</v>
      </c>
      <c r="D167" s="157"/>
      <c r="E167" s="158"/>
      <c r="F167" s="158"/>
      <c r="G167" s="158"/>
      <c r="H167" s="166" t="str">
        <f t="shared" si="21"/>
        <v/>
      </c>
      <c r="I167" s="221">
        <v>401</v>
      </c>
      <c r="J167" s="131">
        <v>338</v>
      </c>
      <c r="K167" s="131">
        <v>196</v>
      </c>
      <c r="L167" s="167">
        <f t="shared" si="22"/>
        <v>0.57988165680473369</v>
      </c>
      <c r="M167" s="131">
        <v>63</v>
      </c>
      <c r="N167" s="167">
        <f t="shared" si="23"/>
        <v>0.15710723192019951</v>
      </c>
      <c r="O167" s="160">
        <f t="shared" si="24"/>
        <v>401</v>
      </c>
      <c r="P167" s="160">
        <f t="shared" si="25"/>
        <v>338</v>
      </c>
      <c r="Q167" s="160">
        <f t="shared" si="26"/>
        <v>63</v>
      </c>
      <c r="R167" s="168">
        <f t="shared" si="27"/>
        <v>0.15710723192019951</v>
      </c>
      <c r="S167" s="227"/>
    </row>
    <row r="168" spans="1:19" x14ac:dyDescent="0.2">
      <c r="A168" s="85" t="s">
        <v>434</v>
      </c>
      <c r="B168" s="164" t="s">
        <v>101</v>
      </c>
      <c r="C168" s="165" t="s">
        <v>102</v>
      </c>
      <c r="D168" s="157"/>
      <c r="E168" s="158"/>
      <c r="F168" s="158"/>
      <c r="G168" s="158"/>
      <c r="H168" s="166" t="str">
        <f t="shared" si="21"/>
        <v/>
      </c>
      <c r="I168" s="221">
        <v>112</v>
      </c>
      <c r="J168" s="131">
        <v>97</v>
      </c>
      <c r="K168" s="131">
        <v>6</v>
      </c>
      <c r="L168" s="167">
        <f t="shared" si="22"/>
        <v>6.1855670103092786E-2</v>
      </c>
      <c r="M168" s="131">
        <v>15</v>
      </c>
      <c r="N168" s="167">
        <f t="shared" si="23"/>
        <v>0.13392857142857142</v>
      </c>
      <c r="O168" s="160">
        <f t="shared" si="24"/>
        <v>112</v>
      </c>
      <c r="P168" s="160">
        <f t="shared" si="25"/>
        <v>97</v>
      </c>
      <c r="Q168" s="160">
        <f t="shared" si="26"/>
        <v>15</v>
      </c>
      <c r="R168" s="168">
        <f t="shared" si="27"/>
        <v>0.13392857142857142</v>
      </c>
      <c r="S168" s="227"/>
    </row>
    <row r="169" spans="1:19" x14ac:dyDescent="0.2">
      <c r="A169" s="85" t="s">
        <v>434</v>
      </c>
      <c r="B169" s="164" t="s">
        <v>103</v>
      </c>
      <c r="C169" s="165" t="s">
        <v>104</v>
      </c>
      <c r="D169" s="157"/>
      <c r="E169" s="158"/>
      <c r="F169" s="158"/>
      <c r="G169" s="158"/>
      <c r="H169" s="166" t="str">
        <f t="shared" si="21"/>
        <v/>
      </c>
      <c r="I169" s="221">
        <v>317</v>
      </c>
      <c r="J169" s="131">
        <v>300</v>
      </c>
      <c r="K169" s="131">
        <v>219</v>
      </c>
      <c r="L169" s="167">
        <f t="shared" si="22"/>
        <v>0.73</v>
      </c>
      <c r="M169" s="131">
        <v>17</v>
      </c>
      <c r="N169" s="167">
        <f t="shared" si="23"/>
        <v>5.362776025236593E-2</v>
      </c>
      <c r="O169" s="160">
        <f t="shared" si="24"/>
        <v>317</v>
      </c>
      <c r="P169" s="160">
        <f t="shared" si="25"/>
        <v>300</v>
      </c>
      <c r="Q169" s="160">
        <f t="shared" si="26"/>
        <v>17</v>
      </c>
      <c r="R169" s="168">
        <f t="shared" si="27"/>
        <v>5.362776025236593E-2</v>
      </c>
      <c r="S169" s="227"/>
    </row>
    <row r="170" spans="1:19" x14ac:dyDescent="0.2">
      <c r="A170" s="85" t="s">
        <v>434</v>
      </c>
      <c r="B170" s="164" t="s">
        <v>105</v>
      </c>
      <c r="C170" s="165" t="s">
        <v>284</v>
      </c>
      <c r="D170" s="157"/>
      <c r="E170" s="158"/>
      <c r="F170" s="158"/>
      <c r="G170" s="158"/>
      <c r="H170" s="166" t="str">
        <f t="shared" si="21"/>
        <v/>
      </c>
      <c r="I170" s="221">
        <v>10</v>
      </c>
      <c r="J170" s="131">
        <v>9</v>
      </c>
      <c r="K170" s="131">
        <v>4</v>
      </c>
      <c r="L170" s="167">
        <f t="shared" si="22"/>
        <v>0.44444444444444442</v>
      </c>
      <c r="M170" s="131">
        <v>1</v>
      </c>
      <c r="N170" s="167">
        <f t="shared" si="23"/>
        <v>0.1</v>
      </c>
      <c r="O170" s="160">
        <f t="shared" si="24"/>
        <v>10</v>
      </c>
      <c r="P170" s="160">
        <f t="shared" si="25"/>
        <v>9</v>
      </c>
      <c r="Q170" s="160">
        <f t="shared" si="26"/>
        <v>1</v>
      </c>
      <c r="R170" s="168">
        <f t="shared" si="27"/>
        <v>0.1</v>
      </c>
      <c r="S170" s="227"/>
    </row>
    <row r="171" spans="1:19" x14ac:dyDescent="0.2">
      <c r="A171" s="85" t="s">
        <v>434</v>
      </c>
      <c r="B171" s="164" t="s">
        <v>108</v>
      </c>
      <c r="C171" s="165" t="s">
        <v>109</v>
      </c>
      <c r="D171" s="157"/>
      <c r="E171" s="158"/>
      <c r="F171" s="158"/>
      <c r="G171" s="158"/>
      <c r="H171" s="166" t="str">
        <f t="shared" si="21"/>
        <v/>
      </c>
      <c r="I171" s="221">
        <v>41</v>
      </c>
      <c r="J171" s="131">
        <v>41</v>
      </c>
      <c r="K171" s="131">
        <v>8</v>
      </c>
      <c r="L171" s="167">
        <f t="shared" si="22"/>
        <v>0.1951219512195122</v>
      </c>
      <c r="M171" s="131">
        <v>0</v>
      </c>
      <c r="N171" s="167">
        <f t="shared" si="23"/>
        <v>0</v>
      </c>
      <c r="O171" s="160">
        <f t="shared" si="24"/>
        <v>41</v>
      </c>
      <c r="P171" s="160">
        <f t="shared" si="25"/>
        <v>41</v>
      </c>
      <c r="Q171" s="160" t="str">
        <f t="shared" si="26"/>
        <v/>
      </c>
      <c r="R171" s="168" t="str">
        <f t="shared" si="27"/>
        <v/>
      </c>
      <c r="S171" s="227"/>
    </row>
    <row r="172" spans="1:19" x14ac:dyDescent="0.2">
      <c r="A172" s="85" t="s">
        <v>434</v>
      </c>
      <c r="B172" s="164" t="s">
        <v>110</v>
      </c>
      <c r="C172" s="165" t="s">
        <v>111</v>
      </c>
      <c r="D172" s="157">
        <v>2</v>
      </c>
      <c r="E172" s="158">
        <v>2</v>
      </c>
      <c r="F172" s="158">
        <v>2</v>
      </c>
      <c r="G172" s="158">
        <v>0</v>
      </c>
      <c r="H172" s="166">
        <f t="shared" si="21"/>
        <v>0</v>
      </c>
      <c r="I172" s="221">
        <v>1002</v>
      </c>
      <c r="J172" s="131">
        <v>932</v>
      </c>
      <c r="K172" s="131">
        <v>404</v>
      </c>
      <c r="L172" s="167">
        <f t="shared" si="22"/>
        <v>0.4334763948497854</v>
      </c>
      <c r="M172" s="131">
        <v>70</v>
      </c>
      <c r="N172" s="167">
        <f t="shared" si="23"/>
        <v>6.9860279441117765E-2</v>
      </c>
      <c r="O172" s="160">
        <f t="shared" si="24"/>
        <v>1004</v>
      </c>
      <c r="P172" s="160">
        <f t="shared" si="25"/>
        <v>934</v>
      </c>
      <c r="Q172" s="160">
        <f t="shared" si="26"/>
        <v>70</v>
      </c>
      <c r="R172" s="168">
        <f t="shared" si="27"/>
        <v>6.9721115537848599E-2</v>
      </c>
      <c r="S172" s="227"/>
    </row>
    <row r="173" spans="1:19" x14ac:dyDescent="0.2">
      <c r="A173" s="85" t="s">
        <v>434</v>
      </c>
      <c r="B173" s="164" t="s">
        <v>112</v>
      </c>
      <c r="C173" s="165" t="s">
        <v>538</v>
      </c>
      <c r="D173" s="157"/>
      <c r="E173" s="158"/>
      <c r="F173" s="158"/>
      <c r="G173" s="158"/>
      <c r="H173" s="166" t="str">
        <f t="shared" si="21"/>
        <v/>
      </c>
      <c r="I173" s="221">
        <v>956</v>
      </c>
      <c r="J173" s="131">
        <v>938</v>
      </c>
      <c r="K173" s="131">
        <v>170</v>
      </c>
      <c r="L173" s="167">
        <f t="shared" si="22"/>
        <v>0.18123667377398719</v>
      </c>
      <c r="M173" s="131">
        <v>18</v>
      </c>
      <c r="N173" s="167">
        <f t="shared" si="23"/>
        <v>1.8828451882845189E-2</v>
      </c>
      <c r="O173" s="160">
        <f t="shared" si="24"/>
        <v>956</v>
      </c>
      <c r="P173" s="160">
        <f t="shared" si="25"/>
        <v>938</v>
      </c>
      <c r="Q173" s="160">
        <f t="shared" si="26"/>
        <v>18</v>
      </c>
      <c r="R173" s="168">
        <f t="shared" si="27"/>
        <v>1.8828451882845189E-2</v>
      </c>
      <c r="S173" s="227"/>
    </row>
    <row r="174" spans="1:19" x14ac:dyDescent="0.2">
      <c r="A174" s="85" t="s">
        <v>434</v>
      </c>
      <c r="B174" s="164" t="s">
        <v>114</v>
      </c>
      <c r="C174" s="165" t="s">
        <v>115</v>
      </c>
      <c r="D174" s="157"/>
      <c r="E174" s="158"/>
      <c r="F174" s="158"/>
      <c r="G174" s="158"/>
      <c r="H174" s="166" t="str">
        <f t="shared" si="21"/>
        <v/>
      </c>
      <c r="I174" s="221">
        <v>520</v>
      </c>
      <c r="J174" s="131">
        <v>393</v>
      </c>
      <c r="K174" s="131">
        <v>66</v>
      </c>
      <c r="L174" s="167">
        <f t="shared" si="22"/>
        <v>0.16793893129770993</v>
      </c>
      <c r="M174" s="131">
        <v>127</v>
      </c>
      <c r="N174" s="167">
        <f t="shared" si="23"/>
        <v>0.24423076923076922</v>
      </c>
      <c r="O174" s="160">
        <f t="shared" si="24"/>
        <v>520</v>
      </c>
      <c r="P174" s="160">
        <f t="shared" si="25"/>
        <v>393</v>
      </c>
      <c r="Q174" s="160">
        <f t="shared" si="26"/>
        <v>127</v>
      </c>
      <c r="R174" s="168">
        <f t="shared" si="27"/>
        <v>0.24423076923076922</v>
      </c>
      <c r="S174" s="227"/>
    </row>
    <row r="175" spans="1:19" x14ac:dyDescent="0.2">
      <c r="A175" s="85" t="s">
        <v>434</v>
      </c>
      <c r="B175" s="164" t="s">
        <v>119</v>
      </c>
      <c r="C175" s="165" t="s">
        <v>119</v>
      </c>
      <c r="D175" s="157"/>
      <c r="E175" s="158"/>
      <c r="F175" s="158"/>
      <c r="G175" s="158"/>
      <c r="H175" s="166" t="str">
        <f t="shared" si="21"/>
        <v/>
      </c>
      <c r="I175" s="221">
        <v>289</v>
      </c>
      <c r="J175" s="131">
        <v>274</v>
      </c>
      <c r="K175" s="131">
        <v>221</v>
      </c>
      <c r="L175" s="167">
        <f t="shared" si="22"/>
        <v>0.80656934306569339</v>
      </c>
      <c r="M175" s="131">
        <v>15</v>
      </c>
      <c r="N175" s="167">
        <f t="shared" si="23"/>
        <v>5.1903114186851208E-2</v>
      </c>
      <c r="O175" s="160">
        <f t="shared" si="24"/>
        <v>289</v>
      </c>
      <c r="P175" s="160">
        <f t="shared" si="25"/>
        <v>274</v>
      </c>
      <c r="Q175" s="160">
        <f t="shared" si="26"/>
        <v>15</v>
      </c>
      <c r="R175" s="168">
        <f t="shared" si="27"/>
        <v>5.1903114186851208E-2</v>
      </c>
      <c r="S175" s="227"/>
    </row>
    <row r="176" spans="1:19" x14ac:dyDescent="0.2">
      <c r="A176" s="85" t="s">
        <v>434</v>
      </c>
      <c r="B176" s="164" t="s">
        <v>120</v>
      </c>
      <c r="C176" s="165" t="s">
        <v>121</v>
      </c>
      <c r="D176" s="157"/>
      <c r="E176" s="158"/>
      <c r="F176" s="158"/>
      <c r="G176" s="158"/>
      <c r="H176" s="166" t="str">
        <f t="shared" si="21"/>
        <v/>
      </c>
      <c r="I176" s="221">
        <v>668</v>
      </c>
      <c r="J176" s="131">
        <v>603</v>
      </c>
      <c r="K176" s="131">
        <v>381</v>
      </c>
      <c r="L176" s="167">
        <f t="shared" si="22"/>
        <v>0.63184079601990051</v>
      </c>
      <c r="M176" s="131">
        <v>65</v>
      </c>
      <c r="N176" s="167">
        <f t="shared" si="23"/>
        <v>9.730538922155689E-2</v>
      </c>
      <c r="O176" s="160">
        <f t="shared" si="24"/>
        <v>668</v>
      </c>
      <c r="P176" s="160">
        <f t="shared" si="25"/>
        <v>603</v>
      </c>
      <c r="Q176" s="160">
        <f t="shared" si="26"/>
        <v>65</v>
      </c>
      <c r="R176" s="168">
        <f t="shared" si="27"/>
        <v>9.730538922155689E-2</v>
      </c>
      <c r="S176" s="227"/>
    </row>
    <row r="177" spans="1:19" x14ac:dyDescent="0.2">
      <c r="A177" s="85" t="s">
        <v>434</v>
      </c>
      <c r="B177" s="164" t="s">
        <v>123</v>
      </c>
      <c r="C177" s="165" t="s">
        <v>124</v>
      </c>
      <c r="D177" s="157"/>
      <c r="E177" s="158"/>
      <c r="F177" s="158"/>
      <c r="G177" s="158"/>
      <c r="H177" s="166" t="str">
        <f t="shared" si="21"/>
        <v/>
      </c>
      <c r="I177" s="221">
        <v>82</v>
      </c>
      <c r="J177" s="131">
        <v>57</v>
      </c>
      <c r="K177" s="131">
        <v>22</v>
      </c>
      <c r="L177" s="167">
        <f t="shared" si="22"/>
        <v>0.38596491228070173</v>
      </c>
      <c r="M177" s="131">
        <v>25</v>
      </c>
      <c r="N177" s="167">
        <f t="shared" si="23"/>
        <v>0.3048780487804878</v>
      </c>
      <c r="O177" s="160">
        <f t="shared" si="24"/>
        <v>82</v>
      </c>
      <c r="P177" s="160">
        <f t="shared" si="25"/>
        <v>57</v>
      </c>
      <c r="Q177" s="160">
        <f t="shared" si="26"/>
        <v>25</v>
      </c>
      <c r="R177" s="168">
        <f t="shared" si="27"/>
        <v>0.3048780487804878</v>
      </c>
      <c r="S177" s="227"/>
    </row>
    <row r="178" spans="1:19" x14ac:dyDescent="0.2">
      <c r="A178" s="85" t="s">
        <v>434</v>
      </c>
      <c r="B178" s="164" t="s">
        <v>128</v>
      </c>
      <c r="C178" s="165" t="s">
        <v>129</v>
      </c>
      <c r="D178" s="157"/>
      <c r="E178" s="158"/>
      <c r="F178" s="158"/>
      <c r="G178" s="158"/>
      <c r="H178" s="166" t="str">
        <f t="shared" si="21"/>
        <v/>
      </c>
      <c r="I178" s="221">
        <v>3</v>
      </c>
      <c r="J178" s="131">
        <v>3</v>
      </c>
      <c r="K178" s="131">
        <v>3</v>
      </c>
      <c r="L178" s="167">
        <f t="shared" si="22"/>
        <v>1</v>
      </c>
      <c r="M178" s="131">
        <v>0</v>
      </c>
      <c r="N178" s="167">
        <f t="shared" si="23"/>
        <v>0</v>
      </c>
      <c r="O178" s="160">
        <f t="shared" si="24"/>
        <v>3</v>
      </c>
      <c r="P178" s="160">
        <f t="shared" si="25"/>
        <v>3</v>
      </c>
      <c r="Q178" s="160" t="str">
        <f t="shared" si="26"/>
        <v/>
      </c>
      <c r="R178" s="168" t="str">
        <f t="shared" si="27"/>
        <v/>
      </c>
      <c r="S178" s="227"/>
    </row>
    <row r="179" spans="1:19" x14ac:dyDescent="0.2">
      <c r="A179" s="85" t="s">
        <v>434</v>
      </c>
      <c r="B179" s="164" t="s">
        <v>475</v>
      </c>
      <c r="C179" s="165" t="s">
        <v>536</v>
      </c>
      <c r="D179" s="157"/>
      <c r="E179" s="158"/>
      <c r="F179" s="158"/>
      <c r="G179" s="158"/>
      <c r="H179" s="166" t="str">
        <f t="shared" si="21"/>
        <v/>
      </c>
      <c r="I179" s="221">
        <v>23</v>
      </c>
      <c r="J179" s="131">
        <v>21</v>
      </c>
      <c r="K179" s="131">
        <v>15</v>
      </c>
      <c r="L179" s="167">
        <f t="shared" si="22"/>
        <v>0.7142857142857143</v>
      </c>
      <c r="M179" s="131">
        <v>2</v>
      </c>
      <c r="N179" s="167">
        <f t="shared" si="23"/>
        <v>8.6956521739130432E-2</v>
      </c>
      <c r="O179" s="160">
        <f t="shared" si="24"/>
        <v>23</v>
      </c>
      <c r="P179" s="160">
        <f t="shared" si="25"/>
        <v>21</v>
      </c>
      <c r="Q179" s="160">
        <f t="shared" si="26"/>
        <v>2</v>
      </c>
      <c r="R179" s="168">
        <f t="shared" si="27"/>
        <v>8.6956521739130432E-2</v>
      </c>
      <c r="S179" s="227"/>
    </row>
    <row r="180" spans="1:19" x14ac:dyDescent="0.2">
      <c r="A180" s="85" t="s">
        <v>434</v>
      </c>
      <c r="B180" s="164" t="s">
        <v>475</v>
      </c>
      <c r="C180" s="165" t="s">
        <v>437</v>
      </c>
      <c r="D180" s="157"/>
      <c r="E180" s="158"/>
      <c r="F180" s="158"/>
      <c r="G180" s="158"/>
      <c r="H180" s="166" t="str">
        <f t="shared" si="21"/>
        <v/>
      </c>
      <c r="I180" s="221">
        <v>25</v>
      </c>
      <c r="J180" s="131">
        <v>24</v>
      </c>
      <c r="K180" s="131">
        <v>19</v>
      </c>
      <c r="L180" s="167">
        <f t="shared" si="22"/>
        <v>0.79166666666666663</v>
      </c>
      <c r="M180" s="131">
        <v>1</v>
      </c>
      <c r="N180" s="167">
        <f t="shared" si="23"/>
        <v>0.04</v>
      </c>
      <c r="O180" s="160">
        <f t="shared" si="24"/>
        <v>25</v>
      </c>
      <c r="P180" s="160">
        <f t="shared" si="25"/>
        <v>24</v>
      </c>
      <c r="Q180" s="160">
        <f t="shared" si="26"/>
        <v>1</v>
      </c>
      <c r="R180" s="168">
        <f t="shared" si="27"/>
        <v>0.04</v>
      </c>
      <c r="S180" s="227"/>
    </row>
    <row r="181" spans="1:19" x14ac:dyDescent="0.2">
      <c r="A181" s="85" t="s">
        <v>434</v>
      </c>
      <c r="B181" s="164" t="s">
        <v>475</v>
      </c>
      <c r="C181" s="165" t="s">
        <v>130</v>
      </c>
      <c r="D181" s="157">
        <v>3</v>
      </c>
      <c r="E181" s="158">
        <v>3</v>
      </c>
      <c r="F181" s="158">
        <v>0</v>
      </c>
      <c r="G181" s="158">
        <v>0</v>
      </c>
      <c r="H181" s="166">
        <f t="shared" si="21"/>
        <v>0</v>
      </c>
      <c r="I181" s="221">
        <v>429</v>
      </c>
      <c r="J181" s="131">
        <v>388</v>
      </c>
      <c r="K181" s="131">
        <v>201</v>
      </c>
      <c r="L181" s="167">
        <f t="shared" si="22"/>
        <v>0.51804123711340211</v>
      </c>
      <c r="M181" s="131">
        <v>41</v>
      </c>
      <c r="N181" s="167">
        <f t="shared" si="23"/>
        <v>9.5571095571095568E-2</v>
      </c>
      <c r="O181" s="160">
        <f t="shared" si="24"/>
        <v>432</v>
      </c>
      <c r="P181" s="160">
        <f t="shared" si="25"/>
        <v>391</v>
      </c>
      <c r="Q181" s="160">
        <f t="shared" si="26"/>
        <v>41</v>
      </c>
      <c r="R181" s="168">
        <f t="shared" si="27"/>
        <v>9.4907407407407413E-2</v>
      </c>
      <c r="S181" s="227"/>
    </row>
    <row r="182" spans="1:19" x14ac:dyDescent="0.2">
      <c r="A182" s="85" t="s">
        <v>434</v>
      </c>
      <c r="B182" s="164" t="s">
        <v>374</v>
      </c>
      <c r="C182" s="165" t="s">
        <v>375</v>
      </c>
      <c r="D182" s="157"/>
      <c r="E182" s="158"/>
      <c r="F182" s="158"/>
      <c r="G182" s="158"/>
      <c r="H182" s="166" t="str">
        <f t="shared" si="21"/>
        <v/>
      </c>
      <c r="I182" s="221">
        <v>77</v>
      </c>
      <c r="J182" s="131">
        <v>63</v>
      </c>
      <c r="K182" s="131">
        <v>20</v>
      </c>
      <c r="L182" s="167">
        <f t="shared" si="22"/>
        <v>0.31746031746031744</v>
      </c>
      <c r="M182" s="131">
        <v>14</v>
      </c>
      <c r="N182" s="167">
        <f t="shared" si="23"/>
        <v>0.18181818181818182</v>
      </c>
      <c r="O182" s="160">
        <f t="shared" si="24"/>
        <v>77</v>
      </c>
      <c r="P182" s="160">
        <f t="shared" si="25"/>
        <v>63</v>
      </c>
      <c r="Q182" s="160">
        <f t="shared" si="26"/>
        <v>14</v>
      </c>
      <c r="R182" s="168">
        <f t="shared" si="27"/>
        <v>0.18181818181818182</v>
      </c>
      <c r="S182" s="227"/>
    </row>
    <row r="183" spans="1:19" x14ac:dyDescent="0.2">
      <c r="A183" s="85" t="s">
        <v>434</v>
      </c>
      <c r="B183" s="164" t="s">
        <v>131</v>
      </c>
      <c r="C183" s="165" t="s">
        <v>132</v>
      </c>
      <c r="D183" s="157"/>
      <c r="E183" s="158"/>
      <c r="F183" s="158"/>
      <c r="G183" s="158"/>
      <c r="H183" s="166" t="str">
        <f t="shared" si="21"/>
        <v/>
      </c>
      <c r="I183" s="221">
        <v>507</v>
      </c>
      <c r="J183" s="131">
        <v>456</v>
      </c>
      <c r="K183" s="131">
        <v>134</v>
      </c>
      <c r="L183" s="167">
        <f t="shared" si="22"/>
        <v>0.29385964912280704</v>
      </c>
      <c r="M183" s="131">
        <v>51</v>
      </c>
      <c r="N183" s="167">
        <f t="shared" si="23"/>
        <v>0.10059171597633136</v>
      </c>
      <c r="O183" s="160">
        <f t="shared" si="24"/>
        <v>507</v>
      </c>
      <c r="P183" s="160">
        <f t="shared" si="25"/>
        <v>456</v>
      </c>
      <c r="Q183" s="160">
        <f t="shared" si="26"/>
        <v>51</v>
      </c>
      <c r="R183" s="168">
        <f t="shared" si="27"/>
        <v>0.10059171597633136</v>
      </c>
      <c r="S183" s="227"/>
    </row>
    <row r="184" spans="1:19" x14ac:dyDescent="0.2">
      <c r="A184" s="85" t="s">
        <v>434</v>
      </c>
      <c r="B184" s="164" t="s">
        <v>138</v>
      </c>
      <c r="C184" s="165" t="s">
        <v>140</v>
      </c>
      <c r="D184" s="157"/>
      <c r="E184" s="158"/>
      <c r="F184" s="158"/>
      <c r="G184" s="158"/>
      <c r="H184" s="166" t="str">
        <f t="shared" si="21"/>
        <v/>
      </c>
      <c r="I184" s="221">
        <v>2</v>
      </c>
      <c r="J184" s="131">
        <v>1</v>
      </c>
      <c r="K184" s="131">
        <v>1</v>
      </c>
      <c r="L184" s="167">
        <f t="shared" si="22"/>
        <v>1</v>
      </c>
      <c r="M184" s="131">
        <v>1</v>
      </c>
      <c r="N184" s="167">
        <f t="shared" si="23"/>
        <v>0.5</v>
      </c>
      <c r="O184" s="160">
        <f t="shared" si="24"/>
        <v>2</v>
      </c>
      <c r="P184" s="160">
        <f t="shared" si="25"/>
        <v>1</v>
      </c>
      <c r="Q184" s="160">
        <f t="shared" si="26"/>
        <v>1</v>
      </c>
      <c r="R184" s="168">
        <f t="shared" si="27"/>
        <v>0.5</v>
      </c>
      <c r="S184" s="227"/>
    </row>
    <row r="185" spans="1:19" x14ac:dyDescent="0.2">
      <c r="A185" s="85" t="s">
        <v>434</v>
      </c>
      <c r="B185" s="164" t="s">
        <v>145</v>
      </c>
      <c r="C185" s="165" t="s">
        <v>146</v>
      </c>
      <c r="D185" s="157"/>
      <c r="E185" s="158"/>
      <c r="F185" s="158"/>
      <c r="G185" s="158"/>
      <c r="H185" s="166" t="str">
        <f t="shared" si="21"/>
        <v/>
      </c>
      <c r="I185" s="221">
        <v>288</v>
      </c>
      <c r="J185" s="131">
        <v>196</v>
      </c>
      <c r="K185" s="131">
        <v>81</v>
      </c>
      <c r="L185" s="167">
        <f t="shared" si="22"/>
        <v>0.41326530612244899</v>
      </c>
      <c r="M185" s="131">
        <v>92</v>
      </c>
      <c r="N185" s="167">
        <f t="shared" si="23"/>
        <v>0.31944444444444442</v>
      </c>
      <c r="O185" s="160">
        <f t="shared" si="24"/>
        <v>288</v>
      </c>
      <c r="P185" s="160">
        <f t="shared" si="25"/>
        <v>196</v>
      </c>
      <c r="Q185" s="160">
        <f t="shared" si="26"/>
        <v>92</v>
      </c>
      <c r="R185" s="168">
        <f t="shared" si="27"/>
        <v>0.31944444444444442</v>
      </c>
      <c r="S185" s="227"/>
    </row>
    <row r="186" spans="1:19" ht="29" x14ac:dyDescent="0.2">
      <c r="A186" s="85" t="s">
        <v>434</v>
      </c>
      <c r="B186" s="164" t="s">
        <v>537</v>
      </c>
      <c r="C186" s="165" t="s">
        <v>71</v>
      </c>
      <c r="D186" s="157"/>
      <c r="E186" s="158"/>
      <c r="F186" s="158"/>
      <c r="G186" s="158"/>
      <c r="H186" s="166" t="str">
        <f t="shared" si="21"/>
        <v/>
      </c>
      <c r="I186" s="221">
        <v>175</v>
      </c>
      <c r="J186" s="131">
        <v>175</v>
      </c>
      <c r="K186" s="131">
        <v>149</v>
      </c>
      <c r="L186" s="167">
        <f t="shared" si="22"/>
        <v>0.85142857142857142</v>
      </c>
      <c r="M186" s="131">
        <v>0</v>
      </c>
      <c r="N186" s="167">
        <f t="shared" si="23"/>
        <v>0</v>
      </c>
      <c r="O186" s="160">
        <f t="shared" si="24"/>
        <v>175</v>
      </c>
      <c r="P186" s="160">
        <f t="shared" si="25"/>
        <v>175</v>
      </c>
      <c r="Q186" s="160" t="str">
        <f t="shared" si="26"/>
        <v/>
      </c>
      <c r="R186" s="168" t="str">
        <f t="shared" si="27"/>
        <v/>
      </c>
      <c r="S186" s="227"/>
    </row>
    <row r="187" spans="1:19" x14ac:dyDescent="0.2">
      <c r="A187" s="85" t="s">
        <v>434</v>
      </c>
      <c r="B187" s="164" t="s">
        <v>147</v>
      </c>
      <c r="C187" s="165" t="s">
        <v>148</v>
      </c>
      <c r="D187" s="157"/>
      <c r="E187" s="158"/>
      <c r="F187" s="158"/>
      <c r="G187" s="158"/>
      <c r="H187" s="166" t="str">
        <f t="shared" si="21"/>
        <v/>
      </c>
      <c r="I187" s="221">
        <v>1</v>
      </c>
      <c r="J187" s="131">
        <v>1</v>
      </c>
      <c r="K187" s="131">
        <v>1</v>
      </c>
      <c r="L187" s="167">
        <f t="shared" si="22"/>
        <v>1</v>
      </c>
      <c r="M187" s="131">
        <v>0</v>
      </c>
      <c r="N187" s="167">
        <f t="shared" si="23"/>
        <v>0</v>
      </c>
      <c r="O187" s="160">
        <f t="shared" si="24"/>
        <v>1</v>
      </c>
      <c r="P187" s="160">
        <f t="shared" si="25"/>
        <v>1</v>
      </c>
      <c r="Q187" s="160" t="str">
        <f t="shared" si="26"/>
        <v/>
      </c>
      <c r="R187" s="168" t="str">
        <f t="shared" si="27"/>
        <v/>
      </c>
      <c r="S187" s="227"/>
    </row>
    <row r="188" spans="1:19" x14ac:dyDescent="0.2">
      <c r="A188" s="85" t="s">
        <v>434</v>
      </c>
      <c r="B188" s="164" t="s">
        <v>149</v>
      </c>
      <c r="C188" s="165" t="s">
        <v>150</v>
      </c>
      <c r="D188" s="157"/>
      <c r="E188" s="158"/>
      <c r="F188" s="158"/>
      <c r="G188" s="158"/>
      <c r="H188" s="166" t="str">
        <f t="shared" si="21"/>
        <v/>
      </c>
      <c r="I188" s="221">
        <v>96</v>
      </c>
      <c r="J188" s="131">
        <v>93</v>
      </c>
      <c r="K188" s="131">
        <v>32</v>
      </c>
      <c r="L188" s="167">
        <f t="shared" si="22"/>
        <v>0.34408602150537637</v>
      </c>
      <c r="M188" s="131">
        <v>3</v>
      </c>
      <c r="N188" s="167">
        <f t="shared" si="23"/>
        <v>3.125E-2</v>
      </c>
      <c r="O188" s="160">
        <f t="shared" si="24"/>
        <v>96</v>
      </c>
      <c r="P188" s="160">
        <f t="shared" si="25"/>
        <v>93</v>
      </c>
      <c r="Q188" s="160">
        <f t="shared" si="26"/>
        <v>3</v>
      </c>
      <c r="R188" s="168">
        <f t="shared" si="27"/>
        <v>3.125E-2</v>
      </c>
      <c r="S188" s="227"/>
    </row>
    <row r="189" spans="1:19" x14ac:dyDescent="0.2">
      <c r="A189" s="85" t="s">
        <v>434</v>
      </c>
      <c r="B189" s="164" t="s">
        <v>151</v>
      </c>
      <c r="C189" s="165" t="s">
        <v>152</v>
      </c>
      <c r="D189" s="157"/>
      <c r="E189" s="158"/>
      <c r="F189" s="158"/>
      <c r="G189" s="158"/>
      <c r="H189" s="166" t="str">
        <f t="shared" si="21"/>
        <v/>
      </c>
      <c r="I189" s="221">
        <v>400</v>
      </c>
      <c r="J189" s="131">
        <v>239</v>
      </c>
      <c r="K189" s="131">
        <v>49</v>
      </c>
      <c r="L189" s="167">
        <f t="shared" si="22"/>
        <v>0.20502092050209206</v>
      </c>
      <c r="M189" s="131">
        <v>161</v>
      </c>
      <c r="N189" s="167">
        <f t="shared" si="23"/>
        <v>0.40250000000000002</v>
      </c>
      <c r="O189" s="160">
        <f t="shared" si="24"/>
        <v>400</v>
      </c>
      <c r="P189" s="160">
        <f t="shared" si="25"/>
        <v>239</v>
      </c>
      <c r="Q189" s="160">
        <f t="shared" si="26"/>
        <v>161</v>
      </c>
      <c r="R189" s="168">
        <f t="shared" si="27"/>
        <v>0.40250000000000002</v>
      </c>
      <c r="S189" s="227"/>
    </row>
    <row r="190" spans="1:19" x14ac:dyDescent="0.2">
      <c r="A190" s="85" t="s">
        <v>434</v>
      </c>
      <c r="B190" s="164" t="s">
        <v>156</v>
      </c>
      <c r="C190" s="165" t="s">
        <v>157</v>
      </c>
      <c r="D190" s="157"/>
      <c r="E190" s="158"/>
      <c r="F190" s="158"/>
      <c r="G190" s="158"/>
      <c r="H190" s="166" t="str">
        <f t="shared" si="21"/>
        <v/>
      </c>
      <c r="I190" s="221">
        <v>118</v>
      </c>
      <c r="J190" s="131">
        <v>104</v>
      </c>
      <c r="K190" s="131">
        <v>5</v>
      </c>
      <c r="L190" s="167">
        <f t="shared" si="22"/>
        <v>4.807692307692308E-2</v>
      </c>
      <c r="M190" s="131">
        <v>14</v>
      </c>
      <c r="N190" s="167">
        <f t="shared" si="23"/>
        <v>0.11864406779661017</v>
      </c>
      <c r="O190" s="160">
        <f t="shared" si="24"/>
        <v>118</v>
      </c>
      <c r="P190" s="160">
        <f t="shared" si="25"/>
        <v>104</v>
      </c>
      <c r="Q190" s="160">
        <f t="shared" si="26"/>
        <v>14</v>
      </c>
      <c r="R190" s="168">
        <f t="shared" si="27"/>
        <v>0.11864406779661017</v>
      </c>
      <c r="S190" s="227"/>
    </row>
    <row r="191" spans="1:19" x14ac:dyDescent="0.2">
      <c r="A191" s="85" t="s">
        <v>434</v>
      </c>
      <c r="B191" s="164" t="s">
        <v>158</v>
      </c>
      <c r="C191" s="165" t="s">
        <v>159</v>
      </c>
      <c r="D191" s="157"/>
      <c r="E191" s="158"/>
      <c r="F191" s="158"/>
      <c r="G191" s="158"/>
      <c r="H191" s="166" t="str">
        <f t="shared" si="21"/>
        <v/>
      </c>
      <c r="I191" s="221">
        <v>211</v>
      </c>
      <c r="J191" s="131">
        <v>210</v>
      </c>
      <c r="K191" s="131">
        <v>32</v>
      </c>
      <c r="L191" s="167">
        <f t="shared" si="22"/>
        <v>0.15238095238095239</v>
      </c>
      <c r="M191" s="131">
        <v>1</v>
      </c>
      <c r="N191" s="167">
        <f t="shared" si="23"/>
        <v>4.7393364928909956E-3</v>
      </c>
      <c r="O191" s="160">
        <f t="shared" si="24"/>
        <v>211</v>
      </c>
      <c r="P191" s="160">
        <f t="shared" si="25"/>
        <v>210</v>
      </c>
      <c r="Q191" s="160">
        <f t="shared" si="26"/>
        <v>1</v>
      </c>
      <c r="R191" s="168">
        <f t="shared" si="27"/>
        <v>4.7393364928909956E-3</v>
      </c>
      <c r="S191" s="227"/>
    </row>
    <row r="192" spans="1:19" x14ac:dyDescent="0.2">
      <c r="A192" s="85" t="s">
        <v>434</v>
      </c>
      <c r="B192" s="164" t="s">
        <v>160</v>
      </c>
      <c r="C192" s="165" t="s">
        <v>246</v>
      </c>
      <c r="D192" s="157"/>
      <c r="E192" s="158"/>
      <c r="F192" s="158"/>
      <c r="G192" s="158"/>
      <c r="H192" s="166" t="str">
        <f t="shared" si="21"/>
        <v/>
      </c>
      <c r="I192" s="221">
        <v>6</v>
      </c>
      <c r="J192" s="131">
        <v>5</v>
      </c>
      <c r="K192" s="131">
        <v>4</v>
      </c>
      <c r="L192" s="167">
        <f t="shared" si="22"/>
        <v>0.8</v>
      </c>
      <c r="M192" s="131">
        <v>1</v>
      </c>
      <c r="N192" s="167">
        <f t="shared" si="23"/>
        <v>0.16666666666666666</v>
      </c>
      <c r="O192" s="160">
        <f t="shared" si="24"/>
        <v>6</v>
      </c>
      <c r="P192" s="160">
        <f t="shared" si="25"/>
        <v>5</v>
      </c>
      <c r="Q192" s="160">
        <f t="shared" si="26"/>
        <v>1</v>
      </c>
      <c r="R192" s="168">
        <f t="shared" si="27"/>
        <v>0.16666666666666666</v>
      </c>
      <c r="S192" s="227"/>
    </row>
    <row r="193" spans="1:19" x14ac:dyDescent="0.2">
      <c r="A193" s="85" t="s">
        <v>434</v>
      </c>
      <c r="B193" s="164" t="s">
        <v>161</v>
      </c>
      <c r="C193" s="165" t="s">
        <v>247</v>
      </c>
      <c r="D193" s="157"/>
      <c r="E193" s="158"/>
      <c r="F193" s="158"/>
      <c r="G193" s="158"/>
      <c r="H193" s="166" t="str">
        <f t="shared" si="21"/>
        <v/>
      </c>
      <c r="I193" s="221">
        <v>4</v>
      </c>
      <c r="J193" s="131">
        <v>3</v>
      </c>
      <c r="K193" s="131">
        <v>1</v>
      </c>
      <c r="L193" s="167">
        <f t="shared" si="22"/>
        <v>0.33333333333333331</v>
      </c>
      <c r="M193" s="131">
        <v>1</v>
      </c>
      <c r="N193" s="167">
        <f t="shared" si="23"/>
        <v>0.25</v>
      </c>
      <c r="O193" s="160">
        <f t="shared" si="24"/>
        <v>4</v>
      </c>
      <c r="P193" s="160">
        <f t="shared" si="25"/>
        <v>3</v>
      </c>
      <c r="Q193" s="160">
        <f t="shared" si="26"/>
        <v>1</v>
      </c>
      <c r="R193" s="168">
        <f t="shared" si="27"/>
        <v>0.25</v>
      </c>
      <c r="S193" s="227"/>
    </row>
    <row r="194" spans="1:19" x14ac:dyDescent="0.2">
      <c r="A194" s="85" t="s">
        <v>434</v>
      </c>
      <c r="B194" s="164" t="s">
        <v>162</v>
      </c>
      <c r="C194" s="165" t="s">
        <v>163</v>
      </c>
      <c r="D194" s="157"/>
      <c r="E194" s="158"/>
      <c r="F194" s="158"/>
      <c r="G194" s="158"/>
      <c r="H194" s="166" t="str">
        <f t="shared" si="21"/>
        <v/>
      </c>
      <c r="I194" s="221">
        <v>297</v>
      </c>
      <c r="J194" s="131">
        <v>270</v>
      </c>
      <c r="K194" s="131">
        <v>148</v>
      </c>
      <c r="L194" s="167">
        <f t="shared" si="22"/>
        <v>0.54814814814814816</v>
      </c>
      <c r="M194" s="131">
        <v>27</v>
      </c>
      <c r="N194" s="167">
        <f t="shared" si="23"/>
        <v>9.0909090909090912E-2</v>
      </c>
      <c r="O194" s="160">
        <f t="shared" si="24"/>
        <v>297</v>
      </c>
      <c r="P194" s="160">
        <f t="shared" si="25"/>
        <v>270</v>
      </c>
      <c r="Q194" s="160">
        <f t="shared" si="26"/>
        <v>27</v>
      </c>
      <c r="R194" s="168">
        <f t="shared" si="27"/>
        <v>9.0909090909090912E-2</v>
      </c>
      <c r="S194" s="227"/>
    </row>
    <row r="195" spans="1:19" ht="29" x14ac:dyDescent="0.2">
      <c r="A195" s="85" t="s">
        <v>434</v>
      </c>
      <c r="B195" s="164" t="s">
        <v>166</v>
      </c>
      <c r="C195" s="165" t="s">
        <v>168</v>
      </c>
      <c r="D195" s="157"/>
      <c r="E195" s="158"/>
      <c r="F195" s="158"/>
      <c r="G195" s="158"/>
      <c r="H195" s="166" t="str">
        <f t="shared" ref="H195:H226" si="28">IF((E195+G195)&lt;&gt;0,G195/(E195+G195),"")</f>
        <v/>
      </c>
      <c r="I195" s="221">
        <v>363</v>
      </c>
      <c r="J195" s="131">
        <v>229</v>
      </c>
      <c r="K195" s="131">
        <v>54</v>
      </c>
      <c r="L195" s="167">
        <f t="shared" ref="L195:L227" si="29">IF(J195&lt;&gt;0,K195/J195,"")</f>
        <v>0.23580786026200873</v>
      </c>
      <c r="M195" s="131">
        <v>134</v>
      </c>
      <c r="N195" s="167">
        <f t="shared" ref="N195:N226" si="30">IF((J195+M195)&lt;&gt;0,M195/(J195+M195),"")</f>
        <v>0.36914600550964188</v>
      </c>
      <c r="O195" s="160">
        <f t="shared" ref="O195:O226" si="31">IF(SUM(D195,I195)&gt;0,SUM(D195,I195),"")</f>
        <v>363</v>
      </c>
      <c r="P195" s="160">
        <f t="shared" ref="P195:P226" si="32">IF( SUM(E195,J195)&gt;0, SUM(E195,J195),"")</f>
        <v>229</v>
      </c>
      <c r="Q195" s="160">
        <f t="shared" ref="Q195:Q226" si="33">IF(SUM(G195,M195)&gt;0,SUM(G195,M195),"")</f>
        <v>134</v>
      </c>
      <c r="R195" s="168">
        <f t="shared" ref="R195:R226" si="34">IFERROR(IF((P195+Q195)&lt;&gt;0,Q195/(P195+Q195),""),"")</f>
        <v>0.36914600550964188</v>
      </c>
      <c r="S195" s="227"/>
    </row>
    <row r="196" spans="1:19" ht="29" x14ac:dyDescent="0.2">
      <c r="A196" s="85" t="s">
        <v>434</v>
      </c>
      <c r="B196" s="164" t="s">
        <v>166</v>
      </c>
      <c r="C196" s="165" t="s">
        <v>438</v>
      </c>
      <c r="D196" s="157"/>
      <c r="E196" s="158"/>
      <c r="F196" s="158"/>
      <c r="G196" s="158"/>
      <c r="H196" s="166" t="str">
        <f t="shared" si="28"/>
        <v/>
      </c>
      <c r="I196" s="221">
        <v>4</v>
      </c>
      <c r="J196" s="131">
        <v>0</v>
      </c>
      <c r="K196" s="131">
        <v>0</v>
      </c>
      <c r="L196" s="167" t="str">
        <f t="shared" si="29"/>
        <v/>
      </c>
      <c r="M196" s="131">
        <v>4</v>
      </c>
      <c r="N196" s="167">
        <f t="shared" si="30"/>
        <v>1</v>
      </c>
      <c r="O196" s="160">
        <f t="shared" si="31"/>
        <v>4</v>
      </c>
      <c r="P196" s="160" t="str">
        <f t="shared" si="32"/>
        <v/>
      </c>
      <c r="Q196" s="160">
        <f t="shared" si="33"/>
        <v>4</v>
      </c>
      <c r="R196" s="168" t="str">
        <f t="shared" si="34"/>
        <v/>
      </c>
      <c r="S196" s="227"/>
    </row>
    <row r="197" spans="1:19" ht="29" x14ac:dyDescent="0.2">
      <c r="A197" s="85" t="s">
        <v>434</v>
      </c>
      <c r="B197" s="164" t="s">
        <v>166</v>
      </c>
      <c r="C197" s="165" t="s">
        <v>167</v>
      </c>
      <c r="D197" s="157"/>
      <c r="E197" s="158"/>
      <c r="F197" s="158"/>
      <c r="G197" s="158"/>
      <c r="H197" s="166" t="str">
        <f t="shared" si="28"/>
        <v/>
      </c>
      <c r="I197" s="221">
        <v>97</v>
      </c>
      <c r="J197" s="131">
        <v>74</v>
      </c>
      <c r="K197" s="131">
        <v>30</v>
      </c>
      <c r="L197" s="167">
        <f t="shared" si="29"/>
        <v>0.40540540540540543</v>
      </c>
      <c r="M197" s="131">
        <v>23</v>
      </c>
      <c r="N197" s="167">
        <f t="shared" si="30"/>
        <v>0.23711340206185566</v>
      </c>
      <c r="O197" s="160">
        <f t="shared" si="31"/>
        <v>97</v>
      </c>
      <c r="P197" s="160">
        <f t="shared" si="32"/>
        <v>74</v>
      </c>
      <c r="Q197" s="160">
        <f t="shared" si="33"/>
        <v>23</v>
      </c>
      <c r="R197" s="168">
        <f t="shared" si="34"/>
        <v>0.23711340206185566</v>
      </c>
      <c r="S197" s="227"/>
    </row>
    <row r="198" spans="1:19" x14ac:dyDescent="0.2">
      <c r="A198" s="85" t="s">
        <v>434</v>
      </c>
      <c r="B198" s="164" t="s">
        <v>172</v>
      </c>
      <c r="C198" s="165" t="s">
        <v>173</v>
      </c>
      <c r="D198" s="157"/>
      <c r="E198" s="158"/>
      <c r="F198" s="158"/>
      <c r="G198" s="158"/>
      <c r="H198" s="166" t="str">
        <f t="shared" si="28"/>
        <v/>
      </c>
      <c r="I198" s="221">
        <v>944</v>
      </c>
      <c r="J198" s="131">
        <v>906</v>
      </c>
      <c r="K198" s="131">
        <v>791</v>
      </c>
      <c r="L198" s="167">
        <f t="shared" si="29"/>
        <v>0.8730684326710817</v>
      </c>
      <c r="M198" s="131">
        <v>38</v>
      </c>
      <c r="N198" s="167">
        <f t="shared" si="30"/>
        <v>4.025423728813559E-2</v>
      </c>
      <c r="O198" s="160">
        <f t="shared" si="31"/>
        <v>944</v>
      </c>
      <c r="P198" s="160">
        <f t="shared" si="32"/>
        <v>906</v>
      </c>
      <c r="Q198" s="160">
        <f t="shared" si="33"/>
        <v>38</v>
      </c>
      <c r="R198" s="168">
        <f t="shared" si="34"/>
        <v>4.025423728813559E-2</v>
      </c>
      <c r="S198" s="227"/>
    </row>
    <row r="199" spans="1:19" x14ac:dyDescent="0.2">
      <c r="A199" s="85" t="s">
        <v>434</v>
      </c>
      <c r="B199" s="164" t="s">
        <v>174</v>
      </c>
      <c r="C199" s="165" t="s">
        <v>175</v>
      </c>
      <c r="D199" s="157"/>
      <c r="E199" s="158"/>
      <c r="F199" s="158"/>
      <c r="G199" s="158"/>
      <c r="H199" s="166" t="str">
        <f t="shared" si="28"/>
        <v/>
      </c>
      <c r="I199" s="221">
        <v>212</v>
      </c>
      <c r="J199" s="131">
        <v>151</v>
      </c>
      <c r="K199" s="131">
        <v>55</v>
      </c>
      <c r="L199" s="167">
        <f t="shared" si="29"/>
        <v>0.36423841059602646</v>
      </c>
      <c r="M199" s="131">
        <v>61</v>
      </c>
      <c r="N199" s="167">
        <f t="shared" si="30"/>
        <v>0.28773584905660377</v>
      </c>
      <c r="O199" s="160">
        <f t="shared" si="31"/>
        <v>212</v>
      </c>
      <c r="P199" s="160">
        <f t="shared" si="32"/>
        <v>151</v>
      </c>
      <c r="Q199" s="160">
        <f t="shared" si="33"/>
        <v>61</v>
      </c>
      <c r="R199" s="168">
        <f t="shared" si="34"/>
        <v>0.28773584905660377</v>
      </c>
      <c r="S199" s="227"/>
    </row>
    <row r="200" spans="1:19" x14ac:dyDescent="0.2">
      <c r="A200" s="85" t="s">
        <v>434</v>
      </c>
      <c r="B200" s="164" t="s">
        <v>176</v>
      </c>
      <c r="C200" s="165" t="s">
        <v>481</v>
      </c>
      <c r="D200" s="157"/>
      <c r="E200" s="158"/>
      <c r="F200" s="158"/>
      <c r="G200" s="158"/>
      <c r="H200" s="166" t="str">
        <f t="shared" si="28"/>
        <v/>
      </c>
      <c r="I200" s="221">
        <v>152</v>
      </c>
      <c r="J200" s="131">
        <v>106</v>
      </c>
      <c r="K200" s="131">
        <v>26</v>
      </c>
      <c r="L200" s="167">
        <f t="shared" si="29"/>
        <v>0.24528301886792453</v>
      </c>
      <c r="M200" s="131">
        <v>46</v>
      </c>
      <c r="N200" s="167">
        <f t="shared" si="30"/>
        <v>0.30263157894736842</v>
      </c>
      <c r="O200" s="160">
        <f t="shared" si="31"/>
        <v>152</v>
      </c>
      <c r="P200" s="160">
        <f t="shared" si="32"/>
        <v>106</v>
      </c>
      <c r="Q200" s="160">
        <f t="shared" si="33"/>
        <v>46</v>
      </c>
      <c r="R200" s="168">
        <f t="shared" si="34"/>
        <v>0.30263157894736842</v>
      </c>
      <c r="S200" s="227"/>
    </row>
    <row r="201" spans="1:19" x14ac:dyDescent="0.2">
      <c r="A201" s="85" t="s">
        <v>434</v>
      </c>
      <c r="B201" s="164" t="s">
        <v>178</v>
      </c>
      <c r="C201" s="165" t="s">
        <v>178</v>
      </c>
      <c r="D201" s="157"/>
      <c r="E201" s="158"/>
      <c r="F201" s="158"/>
      <c r="G201" s="158"/>
      <c r="H201" s="166" t="str">
        <f t="shared" si="28"/>
        <v/>
      </c>
      <c r="I201" s="221">
        <v>6</v>
      </c>
      <c r="J201" s="131">
        <v>5</v>
      </c>
      <c r="K201" s="131">
        <v>3</v>
      </c>
      <c r="L201" s="167">
        <f t="shared" si="29"/>
        <v>0.6</v>
      </c>
      <c r="M201" s="131">
        <v>1</v>
      </c>
      <c r="N201" s="167">
        <f t="shared" si="30"/>
        <v>0.16666666666666666</v>
      </c>
      <c r="O201" s="160">
        <f t="shared" si="31"/>
        <v>6</v>
      </c>
      <c r="P201" s="160">
        <f t="shared" si="32"/>
        <v>5</v>
      </c>
      <c r="Q201" s="160">
        <f t="shared" si="33"/>
        <v>1</v>
      </c>
      <c r="R201" s="168">
        <f t="shared" si="34"/>
        <v>0.16666666666666666</v>
      </c>
      <c r="S201" s="227"/>
    </row>
    <row r="202" spans="1:19" x14ac:dyDescent="0.2">
      <c r="A202" s="85" t="s">
        <v>434</v>
      </c>
      <c r="B202" s="164" t="s">
        <v>180</v>
      </c>
      <c r="C202" s="165" t="s">
        <v>181</v>
      </c>
      <c r="D202" s="157"/>
      <c r="E202" s="158"/>
      <c r="F202" s="158"/>
      <c r="G202" s="158"/>
      <c r="H202" s="166" t="str">
        <f t="shared" si="28"/>
        <v/>
      </c>
      <c r="I202" s="221">
        <v>130</v>
      </c>
      <c r="J202" s="131">
        <v>128</v>
      </c>
      <c r="K202" s="131">
        <v>46</v>
      </c>
      <c r="L202" s="167">
        <f t="shared" si="29"/>
        <v>0.359375</v>
      </c>
      <c r="M202" s="131">
        <v>2</v>
      </c>
      <c r="N202" s="167">
        <f t="shared" si="30"/>
        <v>1.5384615384615385E-2</v>
      </c>
      <c r="O202" s="160">
        <f t="shared" si="31"/>
        <v>130</v>
      </c>
      <c r="P202" s="160">
        <f t="shared" si="32"/>
        <v>128</v>
      </c>
      <c r="Q202" s="160">
        <f t="shared" si="33"/>
        <v>2</v>
      </c>
      <c r="R202" s="168">
        <f t="shared" si="34"/>
        <v>1.5384615384615385E-2</v>
      </c>
      <c r="S202" s="227"/>
    </row>
    <row r="203" spans="1:19" x14ac:dyDescent="0.2">
      <c r="A203" s="85" t="s">
        <v>434</v>
      </c>
      <c r="B203" s="164" t="s">
        <v>180</v>
      </c>
      <c r="C203" s="165" t="s">
        <v>182</v>
      </c>
      <c r="D203" s="157"/>
      <c r="E203" s="158"/>
      <c r="F203" s="158"/>
      <c r="G203" s="158"/>
      <c r="H203" s="166" t="str">
        <f t="shared" si="28"/>
        <v/>
      </c>
      <c r="I203" s="221">
        <v>471</v>
      </c>
      <c r="J203" s="131">
        <v>456</v>
      </c>
      <c r="K203" s="131">
        <v>127</v>
      </c>
      <c r="L203" s="167">
        <f t="shared" si="29"/>
        <v>0.27850877192982454</v>
      </c>
      <c r="M203" s="131">
        <v>15</v>
      </c>
      <c r="N203" s="167">
        <f t="shared" si="30"/>
        <v>3.1847133757961783E-2</v>
      </c>
      <c r="O203" s="160">
        <f t="shared" si="31"/>
        <v>471</v>
      </c>
      <c r="P203" s="160">
        <f t="shared" si="32"/>
        <v>456</v>
      </c>
      <c r="Q203" s="160">
        <f t="shared" si="33"/>
        <v>15</v>
      </c>
      <c r="R203" s="168">
        <f t="shared" si="34"/>
        <v>3.1847133757961783E-2</v>
      </c>
      <c r="S203" s="227"/>
    </row>
    <row r="204" spans="1:19" x14ac:dyDescent="0.2">
      <c r="A204" s="85" t="s">
        <v>434</v>
      </c>
      <c r="B204" s="164" t="s">
        <v>525</v>
      </c>
      <c r="C204" s="165" t="s">
        <v>116</v>
      </c>
      <c r="D204" s="157"/>
      <c r="E204" s="158"/>
      <c r="F204" s="158"/>
      <c r="G204" s="158"/>
      <c r="H204" s="166" t="str">
        <f t="shared" si="28"/>
        <v/>
      </c>
      <c r="I204" s="221">
        <v>18</v>
      </c>
      <c r="J204" s="131">
        <v>16</v>
      </c>
      <c r="K204" s="131">
        <v>5</v>
      </c>
      <c r="L204" s="167">
        <f t="shared" si="29"/>
        <v>0.3125</v>
      </c>
      <c r="M204" s="131">
        <v>2</v>
      </c>
      <c r="N204" s="167">
        <f t="shared" si="30"/>
        <v>0.1111111111111111</v>
      </c>
      <c r="O204" s="160">
        <f t="shared" si="31"/>
        <v>18</v>
      </c>
      <c r="P204" s="160">
        <f t="shared" si="32"/>
        <v>16</v>
      </c>
      <c r="Q204" s="160">
        <f t="shared" si="33"/>
        <v>2</v>
      </c>
      <c r="R204" s="168">
        <f t="shared" si="34"/>
        <v>0.1111111111111111</v>
      </c>
      <c r="S204" s="227"/>
    </row>
    <row r="205" spans="1:19" x14ac:dyDescent="0.2">
      <c r="A205" s="85" t="s">
        <v>434</v>
      </c>
      <c r="B205" s="164" t="s">
        <v>183</v>
      </c>
      <c r="C205" s="165" t="s">
        <v>184</v>
      </c>
      <c r="D205" s="157"/>
      <c r="E205" s="158"/>
      <c r="F205" s="158"/>
      <c r="G205" s="158"/>
      <c r="H205" s="166" t="str">
        <f t="shared" si="28"/>
        <v/>
      </c>
      <c r="I205" s="221">
        <v>4</v>
      </c>
      <c r="J205" s="131">
        <v>3</v>
      </c>
      <c r="K205" s="131">
        <v>0</v>
      </c>
      <c r="L205" s="167">
        <f t="shared" si="29"/>
        <v>0</v>
      </c>
      <c r="M205" s="131">
        <v>1</v>
      </c>
      <c r="N205" s="167">
        <f t="shared" si="30"/>
        <v>0.25</v>
      </c>
      <c r="O205" s="160">
        <f t="shared" si="31"/>
        <v>4</v>
      </c>
      <c r="P205" s="160">
        <f t="shared" si="32"/>
        <v>3</v>
      </c>
      <c r="Q205" s="160">
        <f t="shared" si="33"/>
        <v>1</v>
      </c>
      <c r="R205" s="168">
        <f t="shared" si="34"/>
        <v>0.25</v>
      </c>
      <c r="S205" s="227"/>
    </row>
    <row r="206" spans="1:19" x14ac:dyDescent="0.2">
      <c r="A206" s="85" t="s">
        <v>434</v>
      </c>
      <c r="B206" s="164" t="s">
        <v>185</v>
      </c>
      <c r="C206" s="165" t="s">
        <v>186</v>
      </c>
      <c r="D206" s="157"/>
      <c r="E206" s="158"/>
      <c r="F206" s="158"/>
      <c r="G206" s="158"/>
      <c r="H206" s="166" t="str">
        <f t="shared" si="28"/>
        <v/>
      </c>
      <c r="I206" s="221">
        <v>141</v>
      </c>
      <c r="J206" s="131">
        <v>80</v>
      </c>
      <c r="K206" s="131">
        <v>19</v>
      </c>
      <c r="L206" s="167">
        <f t="shared" si="29"/>
        <v>0.23749999999999999</v>
      </c>
      <c r="M206" s="131">
        <v>61</v>
      </c>
      <c r="N206" s="167">
        <f t="shared" si="30"/>
        <v>0.43262411347517732</v>
      </c>
      <c r="O206" s="160">
        <f t="shared" si="31"/>
        <v>141</v>
      </c>
      <c r="P206" s="160">
        <f t="shared" si="32"/>
        <v>80</v>
      </c>
      <c r="Q206" s="160">
        <f t="shared" si="33"/>
        <v>61</v>
      </c>
      <c r="R206" s="168">
        <f t="shared" si="34"/>
        <v>0.43262411347517732</v>
      </c>
      <c r="S206" s="227"/>
    </row>
    <row r="207" spans="1:19" x14ac:dyDescent="0.2">
      <c r="A207" s="85" t="s">
        <v>434</v>
      </c>
      <c r="B207" s="164" t="s">
        <v>476</v>
      </c>
      <c r="C207" s="165" t="s">
        <v>397</v>
      </c>
      <c r="D207" s="157"/>
      <c r="E207" s="158"/>
      <c r="F207" s="158"/>
      <c r="G207" s="158"/>
      <c r="H207" s="166" t="str">
        <f t="shared" si="28"/>
        <v/>
      </c>
      <c r="I207" s="221">
        <v>852</v>
      </c>
      <c r="J207" s="131">
        <v>674</v>
      </c>
      <c r="K207" s="131">
        <v>197</v>
      </c>
      <c r="L207" s="167">
        <f t="shared" si="29"/>
        <v>0.29228486646884272</v>
      </c>
      <c r="M207" s="131">
        <v>178</v>
      </c>
      <c r="N207" s="167">
        <f t="shared" si="30"/>
        <v>0.20892018779342722</v>
      </c>
      <c r="O207" s="160">
        <f t="shared" si="31"/>
        <v>852</v>
      </c>
      <c r="P207" s="160">
        <f t="shared" si="32"/>
        <v>674</v>
      </c>
      <c r="Q207" s="160">
        <f t="shared" si="33"/>
        <v>178</v>
      </c>
      <c r="R207" s="168">
        <f t="shared" si="34"/>
        <v>0.20892018779342722</v>
      </c>
      <c r="S207" s="227"/>
    </row>
    <row r="208" spans="1:19" x14ac:dyDescent="0.2">
      <c r="A208" s="85" t="s">
        <v>434</v>
      </c>
      <c r="B208" s="164" t="s">
        <v>196</v>
      </c>
      <c r="C208" s="165" t="s">
        <v>197</v>
      </c>
      <c r="D208" s="157"/>
      <c r="E208" s="158"/>
      <c r="F208" s="158"/>
      <c r="G208" s="158"/>
      <c r="H208" s="166" t="str">
        <f t="shared" si="28"/>
        <v/>
      </c>
      <c r="I208" s="221">
        <v>628</v>
      </c>
      <c r="J208" s="131">
        <v>604</v>
      </c>
      <c r="K208" s="131">
        <v>326</v>
      </c>
      <c r="L208" s="167">
        <f t="shared" si="29"/>
        <v>0.53973509933774833</v>
      </c>
      <c r="M208" s="131">
        <v>24</v>
      </c>
      <c r="N208" s="167">
        <f t="shared" si="30"/>
        <v>3.8216560509554139E-2</v>
      </c>
      <c r="O208" s="160">
        <f t="shared" si="31"/>
        <v>628</v>
      </c>
      <c r="P208" s="160">
        <f t="shared" si="32"/>
        <v>604</v>
      </c>
      <c r="Q208" s="160">
        <f t="shared" si="33"/>
        <v>24</v>
      </c>
      <c r="R208" s="168">
        <f t="shared" si="34"/>
        <v>3.8216560509554139E-2</v>
      </c>
      <c r="S208" s="227"/>
    </row>
    <row r="209" spans="1:19" x14ac:dyDescent="0.2">
      <c r="A209" s="85" t="s">
        <v>434</v>
      </c>
      <c r="B209" s="164" t="s">
        <v>200</v>
      </c>
      <c r="C209" s="165" t="s">
        <v>201</v>
      </c>
      <c r="D209" s="157"/>
      <c r="E209" s="158"/>
      <c r="F209" s="158"/>
      <c r="G209" s="158"/>
      <c r="H209" s="166" t="str">
        <f t="shared" si="28"/>
        <v/>
      </c>
      <c r="I209" s="221">
        <v>538</v>
      </c>
      <c r="J209" s="131">
        <v>493</v>
      </c>
      <c r="K209" s="131">
        <v>120</v>
      </c>
      <c r="L209" s="167">
        <f t="shared" si="29"/>
        <v>0.2434077079107505</v>
      </c>
      <c r="M209" s="131">
        <v>45</v>
      </c>
      <c r="N209" s="167">
        <f t="shared" si="30"/>
        <v>8.3643122676579931E-2</v>
      </c>
      <c r="O209" s="160">
        <f t="shared" si="31"/>
        <v>538</v>
      </c>
      <c r="P209" s="160">
        <f t="shared" si="32"/>
        <v>493</v>
      </c>
      <c r="Q209" s="160">
        <f t="shared" si="33"/>
        <v>45</v>
      </c>
      <c r="R209" s="168">
        <f t="shared" si="34"/>
        <v>8.3643122676579931E-2</v>
      </c>
      <c r="S209" s="227"/>
    </row>
    <row r="210" spans="1:19" x14ac:dyDescent="0.2">
      <c r="A210" s="85" t="s">
        <v>434</v>
      </c>
      <c r="B210" s="164" t="s">
        <v>539</v>
      </c>
      <c r="C210" s="165" t="s">
        <v>202</v>
      </c>
      <c r="D210" s="157"/>
      <c r="E210" s="158"/>
      <c r="F210" s="158"/>
      <c r="G210" s="158"/>
      <c r="H210" s="166" t="str">
        <f t="shared" si="28"/>
        <v/>
      </c>
      <c r="I210" s="221">
        <v>8873</v>
      </c>
      <c r="J210" s="131">
        <v>8634</v>
      </c>
      <c r="K210" s="131">
        <v>7525</v>
      </c>
      <c r="L210" s="167">
        <f t="shared" si="29"/>
        <v>0.87155432012971967</v>
      </c>
      <c r="M210" s="131">
        <v>239</v>
      </c>
      <c r="N210" s="167">
        <f t="shared" si="30"/>
        <v>2.6935647469852362E-2</v>
      </c>
      <c r="O210" s="160">
        <f t="shared" si="31"/>
        <v>8873</v>
      </c>
      <c r="P210" s="160">
        <f t="shared" si="32"/>
        <v>8634</v>
      </c>
      <c r="Q210" s="160">
        <f t="shared" si="33"/>
        <v>239</v>
      </c>
      <c r="R210" s="168">
        <f t="shared" si="34"/>
        <v>2.6935647469852362E-2</v>
      </c>
      <c r="S210" s="227"/>
    </row>
    <row r="211" spans="1:19" x14ac:dyDescent="0.2">
      <c r="A211" s="85" t="s">
        <v>434</v>
      </c>
      <c r="B211" s="164" t="s">
        <v>539</v>
      </c>
      <c r="C211" s="165" t="s">
        <v>203</v>
      </c>
      <c r="D211" s="157"/>
      <c r="E211" s="158"/>
      <c r="F211" s="158"/>
      <c r="G211" s="158"/>
      <c r="H211" s="166" t="str">
        <f t="shared" si="28"/>
        <v/>
      </c>
      <c r="I211" s="221">
        <v>11669</v>
      </c>
      <c r="J211" s="131">
        <v>11145</v>
      </c>
      <c r="K211" s="131">
        <v>8241</v>
      </c>
      <c r="L211" s="167">
        <f t="shared" si="29"/>
        <v>0.73943472409152089</v>
      </c>
      <c r="M211" s="131">
        <v>524</v>
      </c>
      <c r="N211" s="167">
        <f t="shared" si="30"/>
        <v>4.4905304653355044E-2</v>
      </c>
      <c r="O211" s="160">
        <f t="shared" si="31"/>
        <v>11669</v>
      </c>
      <c r="P211" s="160">
        <f t="shared" si="32"/>
        <v>11145</v>
      </c>
      <c r="Q211" s="160">
        <f t="shared" si="33"/>
        <v>524</v>
      </c>
      <c r="R211" s="168">
        <f t="shared" si="34"/>
        <v>4.4905304653355044E-2</v>
      </c>
      <c r="S211" s="227"/>
    </row>
    <row r="212" spans="1:19" x14ac:dyDescent="0.2">
      <c r="A212" s="85" t="s">
        <v>434</v>
      </c>
      <c r="B212" s="164" t="s">
        <v>539</v>
      </c>
      <c r="C212" s="165" t="s">
        <v>382</v>
      </c>
      <c r="D212" s="157"/>
      <c r="E212" s="158"/>
      <c r="F212" s="158"/>
      <c r="G212" s="158"/>
      <c r="H212" s="166" t="str">
        <f t="shared" si="28"/>
        <v/>
      </c>
      <c r="I212" s="221">
        <v>2940</v>
      </c>
      <c r="J212" s="131">
        <v>2866</v>
      </c>
      <c r="K212" s="131">
        <v>2481</v>
      </c>
      <c r="L212" s="167">
        <f t="shared" si="29"/>
        <v>0.86566643405443122</v>
      </c>
      <c r="M212" s="131">
        <v>74</v>
      </c>
      <c r="N212" s="167">
        <f t="shared" si="30"/>
        <v>2.5170068027210883E-2</v>
      </c>
      <c r="O212" s="160">
        <f t="shared" si="31"/>
        <v>2940</v>
      </c>
      <c r="P212" s="160">
        <f t="shared" si="32"/>
        <v>2866</v>
      </c>
      <c r="Q212" s="160">
        <f t="shared" si="33"/>
        <v>74</v>
      </c>
      <c r="R212" s="168">
        <f t="shared" si="34"/>
        <v>2.5170068027210883E-2</v>
      </c>
      <c r="S212" s="227"/>
    </row>
    <row r="213" spans="1:19" x14ac:dyDescent="0.2">
      <c r="A213" s="85" t="s">
        <v>434</v>
      </c>
      <c r="B213" s="164" t="s">
        <v>348</v>
      </c>
      <c r="C213" s="165" t="s">
        <v>349</v>
      </c>
      <c r="D213" s="157"/>
      <c r="E213" s="158"/>
      <c r="F213" s="158"/>
      <c r="G213" s="158"/>
      <c r="H213" s="166" t="str">
        <f t="shared" si="28"/>
        <v/>
      </c>
      <c r="I213" s="221">
        <v>328</v>
      </c>
      <c r="J213" s="131">
        <v>327</v>
      </c>
      <c r="K213" s="131">
        <v>53</v>
      </c>
      <c r="L213" s="167">
        <f t="shared" si="29"/>
        <v>0.1620795107033639</v>
      </c>
      <c r="M213" s="131">
        <v>1</v>
      </c>
      <c r="N213" s="167">
        <f t="shared" si="30"/>
        <v>3.0487804878048782E-3</v>
      </c>
      <c r="O213" s="160">
        <f t="shared" si="31"/>
        <v>328</v>
      </c>
      <c r="P213" s="160">
        <f t="shared" si="32"/>
        <v>327</v>
      </c>
      <c r="Q213" s="160">
        <f t="shared" si="33"/>
        <v>1</v>
      </c>
      <c r="R213" s="168">
        <f t="shared" si="34"/>
        <v>3.0487804878048782E-3</v>
      </c>
      <c r="S213" s="227"/>
    </row>
    <row r="214" spans="1:19" x14ac:dyDescent="0.2">
      <c r="A214" s="85" t="s">
        <v>434</v>
      </c>
      <c r="B214" s="164" t="s">
        <v>206</v>
      </c>
      <c r="C214" s="165" t="s">
        <v>485</v>
      </c>
      <c r="D214" s="157"/>
      <c r="E214" s="158"/>
      <c r="F214" s="158"/>
      <c r="G214" s="158"/>
      <c r="H214" s="166" t="str">
        <f t="shared" si="28"/>
        <v/>
      </c>
      <c r="I214" s="221">
        <v>1087</v>
      </c>
      <c r="J214" s="131">
        <v>1072</v>
      </c>
      <c r="K214" s="131">
        <v>60</v>
      </c>
      <c r="L214" s="167">
        <f t="shared" si="29"/>
        <v>5.5970149253731345E-2</v>
      </c>
      <c r="M214" s="131">
        <v>15</v>
      </c>
      <c r="N214" s="167">
        <f t="shared" si="30"/>
        <v>1.3799448022079117E-2</v>
      </c>
      <c r="O214" s="160">
        <f t="shared" si="31"/>
        <v>1087</v>
      </c>
      <c r="P214" s="160">
        <f t="shared" si="32"/>
        <v>1072</v>
      </c>
      <c r="Q214" s="160">
        <f t="shared" si="33"/>
        <v>15</v>
      </c>
      <c r="R214" s="168">
        <f t="shared" si="34"/>
        <v>1.3799448022079117E-2</v>
      </c>
      <c r="S214" s="227"/>
    </row>
    <row r="215" spans="1:19" x14ac:dyDescent="0.2">
      <c r="A215" s="85" t="s">
        <v>434</v>
      </c>
      <c r="B215" s="164" t="s">
        <v>206</v>
      </c>
      <c r="C215" s="165" t="s">
        <v>507</v>
      </c>
      <c r="D215" s="157"/>
      <c r="E215" s="158"/>
      <c r="F215" s="158"/>
      <c r="G215" s="158"/>
      <c r="H215" s="166" t="str">
        <f t="shared" si="28"/>
        <v/>
      </c>
      <c r="I215" s="221">
        <v>15</v>
      </c>
      <c r="J215" s="131">
        <v>14</v>
      </c>
      <c r="K215" s="131">
        <v>1</v>
      </c>
      <c r="L215" s="167">
        <f t="shared" si="29"/>
        <v>7.1428571428571425E-2</v>
      </c>
      <c r="M215" s="131">
        <v>1</v>
      </c>
      <c r="N215" s="167">
        <f t="shared" si="30"/>
        <v>6.6666666666666666E-2</v>
      </c>
      <c r="O215" s="160">
        <f t="shared" si="31"/>
        <v>15</v>
      </c>
      <c r="P215" s="160">
        <f t="shared" si="32"/>
        <v>14</v>
      </c>
      <c r="Q215" s="160">
        <f t="shared" si="33"/>
        <v>1</v>
      </c>
      <c r="R215" s="168">
        <f t="shared" si="34"/>
        <v>6.6666666666666666E-2</v>
      </c>
      <c r="S215" s="227"/>
    </row>
    <row r="216" spans="1:19" ht="29" x14ac:dyDescent="0.2">
      <c r="A216" s="85" t="s">
        <v>434</v>
      </c>
      <c r="B216" s="164" t="s">
        <v>209</v>
      </c>
      <c r="C216" s="165" t="s">
        <v>211</v>
      </c>
      <c r="D216" s="157"/>
      <c r="E216" s="158"/>
      <c r="F216" s="158"/>
      <c r="G216" s="158"/>
      <c r="H216" s="166" t="str">
        <f t="shared" si="28"/>
        <v/>
      </c>
      <c r="I216" s="221">
        <v>1482</v>
      </c>
      <c r="J216" s="131">
        <v>1081</v>
      </c>
      <c r="K216" s="131">
        <v>550</v>
      </c>
      <c r="L216" s="167">
        <f t="shared" si="29"/>
        <v>0.50878815911193342</v>
      </c>
      <c r="M216" s="131">
        <v>401</v>
      </c>
      <c r="N216" s="167">
        <f t="shared" si="30"/>
        <v>0.27058029689608637</v>
      </c>
      <c r="O216" s="160">
        <f t="shared" si="31"/>
        <v>1482</v>
      </c>
      <c r="P216" s="160">
        <f t="shared" si="32"/>
        <v>1081</v>
      </c>
      <c r="Q216" s="160">
        <f t="shared" si="33"/>
        <v>401</v>
      </c>
      <c r="R216" s="168">
        <f t="shared" si="34"/>
        <v>0.27058029689608637</v>
      </c>
      <c r="S216" s="227"/>
    </row>
    <row r="217" spans="1:19" x14ac:dyDescent="0.2">
      <c r="A217" s="85" t="s">
        <v>434</v>
      </c>
      <c r="B217" s="164" t="s">
        <v>212</v>
      </c>
      <c r="C217" s="165" t="s">
        <v>214</v>
      </c>
      <c r="D217" s="157">
        <v>35</v>
      </c>
      <c r="E217" s="158">
        <v>35</v>
      </c>
      <c r="F217" s="158">
        <v>0</v>
      </c>
      <c r="G217" s="158">
        <v>0</v>
      </c>
      <c r="H217" s="166">
        <f t="shared" si="28"/>
        <v>0</v>
      </c>
      <c r="I217" s="221">
        <v>1039</v>
      </c>
      <c r="J217" s="131">
        <v>998</v>
      </c>
      <c r="K217" s="131">
        <v>314</v>
      </c>
      <c r="L217" s="167">
        <f t="shared" si="29"/>
        <v>0.31462925851703405</v>
      </c>
      <c r="M217" s="131">
        <v>41</v>
      </c>
      <c r="N217" s="167">
        <f t="shared" si="30"/>
        <v>3.9461020211742061E-2</v>
      </c>
      <c r="O217" s="160">
        <f t="shared" si="31"/>
        <v>1074</v>
      </c>
      <c r="P217" s="160">
        <f t="shared" si="32"/>
        <v>1033</v>
      </c>
      <c r="Q217" s="160">
        <f t="shared" si="33"/>
        <v>41</v>
      </c>
      <c r="R217" s="168">
        <f t="shared" si="34"/>
        <v>3.8175046554934824E-2</v>
      </c>
      <c r="S217" s="227"/>
    </row>
    <row r="218" spans="1:19" x14ac:dyDescent="0.2">
      <c r="A218" s="85" t="s">
        <v>434</v>
      </c>
      <c r="B218" s="164" t="s">
        <v>212</v>
      </c>
      <c r="C218" s="165" t="s">
        <v>215</v>
      </c>
      <c r="D218" s="157">
        <v>23</v>
      </c>
      <c r="E218" s="158">
        <v>22</v>
      </c>
      <c r="F218" s="158">
        <v>0</v>
      </c>
      <c r="G218" s="158">
        <v>1</v>
      </c>
      <c r="H218" s="166">
        <f t="shared" si="28"/>
        <v>4.3478260869565216E-2</v>
      </c>
      <c r="I218" s="221">
        <v>372</v>
      </c>
      <c r="J218" s="131">
        <v>332</v>
      </c>
      <c r="K218" s="131">
        <v>82</v>
      </c>
      <c r="L218" s="167">
        <f t="shared" si="29"/>
        <v>0.24698795180722891</v>
      </c>
      <c r="M218" s="131">
        <v>40</v>
      </c>
      <c r="N218" s="167">
        <f t="shared" si="30"/>
        <v>0.10752688172043011</v>
      </c>
      <c r="O218" s="160">
        <f t="shared" si="31"/>
        <v>395</v>
      </c>
      <c r="P218" s="160">
        <f t="shared" si="32"/>
        <v>354</v>
      </c>
      <c r="Q218" s="160">
        <f t="shared" si="33"/>
        <v>41</v>
      </c>
      <c r="R218" s="168">
        <f t="shared" si="34"/>
        <v>0.10379746835443038</v>
      </c>
      <c r="S218" s="227"/>
    </row>
    <row r="219" spans="1:19" x14ac:dyDescent="0.2">
      <c r="A219" s="85" t="s">
        <v>434</v>
      </c>
      <c r="B219" s="164" t="s">
        <v>216</v>
      </c>
      <c r="C219" s="165" t="s">
        <v>304</v>
      </c>
      <c r="D219" s="157"/>
      <c r="E219" s="158"/>
      <c r="F219" s="158"/>
      <c r="G219" s="158"/>
      <c r="H219" s="166" t="str">
        <f t="shared" si="28"/>
        <v/>
      </c>
      <c r="I219" s="221">
        <v>1</v>
      </c>
      <c r="J219" s="131">
        <v>1</v>
      </c>
      <c r="K219" s="131">
        <v>0</v>
      </c>
      <c r="L219" s="167">
        <f t="shared" si="29"/>
        <v>0</v>
      </c>
      <c r="M219" s="131">
        <v>0</v>
      </c>
      <c r="N219" s="167">
        <f t="shared" si="30"/>
        <v>0</v>
      </c>
      <c r="O219" s="160">
        <f t="shared" si="31"/>
        <v>1</v>
      </c>
      <c r="P219" s="160">
        <f t="shared" si="32"/>
        <v>1</v>
      </c>
      <c r="Q219" s="160" t="str">
        <f t="shared" si="33"/>
        <v/>
      </c>
      <c r="R219" s="168" t="str">
        <f t="shared" si="34"/>
        <v/>
      </c>
      <c r="S219" s="227"/>
    </row>
    <row r="220" spans="1:19" x14ac:dyDescent="0.2">
      <c r="A220" s="85" t="s">
        <v>434</v>
      </c>
      <c r="B220" s="164" t="s">
        <v>217</v>
      </c>
      <c r="C220" s="165" t="s">
        <v>218</v>
      </c>
      <c r="D220" s="157"/>
      <c r="E220" s="158"/>
      <c r="F220" s="158"/>
      <c r="G220" s="158"/>
      <c r="H220" s="166" t="str">
        <f t="shared" si="28"/>
        <v/>
      </c>
      <c r="I220" s="221">
        <v>33</v>
      </c>
      <c r="J220" s="131">
        <v>32</v>
      </c>
      <c r="K220" s="131">
        <v>9</v>
      </c>
      <c r="L220" s="167">
        <f t="shared" si="29"/>
        <v>0.28125</v>
      </c>
      <c r="M220" s="131">
        <v>1</v>
      </c>
      <c r="N220" s="167">
        <f t="shared" si="30"/>
        <v>3.0303030303030304E-2</v>
      </c>
      <c r="O220" s="160">
        <f t="shared" si="31"/>
        <v>33</v>
      </c>
      <c r="P220" s="160">
        <f t="shared" si="32"/>
        <v>32</v>
      </c>
      <c r="Q220" s="160">
        <f t="shared" si="33"/>
        <v>1</v>
      </c>
      <c r="R220" s="168">
        <f t="shared" si="34"/>
        <v>3.0303030303030304E-2</v>
      </c>
      <c r="S220" s="227"/>
    </row>
    <row r="221" spans="1:19" ht="29" x14ac:dyDescent="0.2">
      <c r="A221" s="85" t="s">
        <v>434</v>
      </c>
      <c r="B221" s="164" t="s">
        <v>217</v>
      </c>
      <c r="C221" s="165" t="s">
        <v>219</v>
      </c>
      <c r="D221" s="157"/>
      <c r="E221" s="158"/>
      <c r="F221" s="158"/>
      <c r="G221" s="158"/>
      <c r="H221" s="166" t="str">
        <f t="shared" si="28"/>
        <v/>
      </c>
      <c r="I221" s="221">
        <v>67</v>
      </c>
      <c r="J221" s="131">
        <v>60</v>
      </c>
      <c r="K221" s="131">
        <v>20</v>
      </c>
      <c r="L221" s="167">
        <f t="shared" si="29"/>
        <v>0.33333333333333331</v>
      </c>
      <c r="M221" s="131">
        <v>7</v>
      </c>
      <c r="N221" s="167">
        <f t="shared" si="30"/>
        <v>0.1044776119402985</v>
      </c>
      <c r="O221" s="160">
        <f t="shared" si="31"/>
        <v>67</v>
      </c>
      <c r="P221" s="160">
        <f t="shared" si="32"/>
        <v>60</v>
      </c>
      <c r="Q221" s="160">
        <f t="shared" si="33"/>
        <v>7</v>
      </c>
      <c r="R221" s="168">
        <f t="shared" si="34"/>
        <v>0.1044776119402985</v>
      </c>
      <c r="S221" s="227"/>
    </row>
    <row r="222" spans="1:19" x14ac:dyDescent="0.2">
      <c r="A222" s="85" t="s">
        <v>434</v>
      </c>
      <c r="B222" s="164" t="s">
        <v>217</v>
      </c>
      <c r="C222" s="165" t="s">
        <v>221</v>
      </c>
      <c r="D222" s="157"/>
      <c r="E222" s="158"/>
      <c r="F222" s="158"/>
      <c r="G222" s="158"/>
      <c r="H222" s="166" t="str">
        <f t="shared" si="28"/>
        <v/>
      </c>
      <c r="I222" s="221">
        <v>85</v>
      </c>
      <c r="J222" s="131">
        <v>78</v>
      </c>
      <c r="K222" s="131">
        <v>9</v>
      </c>
      <c r="L222" s="167">
        <f t="shared" si="29"/>
        <v>0.11538461538461539</v>
      </c>
      <c r="M222" s="131">
        <v>7</v>
      </c>
      <c r="N222" s="167">
        <f t="shared" si="30"/>
        <v>8.2352941176470587E-2</v>
      </c>
      <c r="O222" s="160">
        <f t="shared" si="31"/>
        <v>85</v>
      </c>
      <c r="P222" s="160">
        <f t="shared" si="32"/>
        <v>78</v>
      </c>
      <c r="Q222" s="160">
        <f t="shared" si="33"/>
        <v>7</v>
      </c>
      <c r="R222" s="168">
        <f t="shared" si="34"/>
        <v>8.2352941176470587E-2</v>
      </c>
      <c r="S222" s="227"/>
    </row>
    <row r="223" spans="1:19" ht="29" x14ac:dyDescent="0.2">
      <c r="A223" s="85" t="s">
        <v>434</v>
      </c>
      <c r="B223" s="164" t="s">
        <v>217</v>
      </c>
      <c r="C223" s="165" t="s">
        <v>223</v>
      </c>
      <c r="D223" s="157"/>
      <c r="E223" s="158"/>
      <c r="F223" s="158"/>
      <c r="G223" s="158"/>
      <c r="H223" s="166" t="str">
        <f t="shared" si="28"/>
        <v/>
      </c>
      <c r="I223" s="221">
        <v>134</v>
      </c>
      <c r="J223" s="131">
        <v>124</v>
      </c>
      <c r="K223" s="131">
        <v>67</v>
      </c>
      <c r="L223" s="167">
        <f t="shared" si="29"/>
        <v>0.54032258064516125</v>
      </c>
      <c r="M223" s="131">
        <v>10</v>
      </c>
      <c r="N223" s="167">
        <f t="shared" si="30"/>
        <v>7.4626865671641784E-2</v>
      </c>
      <c r="O223" s="160">
        <f t="shared" si="31"/>
        <v>134</v>
      </c>
      <c r="P223" s="160">
        <f t="shared" si="32"/>
        <v>124</v>
      </c>
      <c r="Q223" s="160">
        <f t="shared" si="33"/>
        <v>10</v>
      </c>
      <c r="R223" s="168">
        <f t="shared" si="34"/>
        <v>7.4626865671641784E-2</v>
      </c>
      <c r="S223" s="227"/>
    </row>
    <row r="224" spans="1:19" x14ac:dyDescent="0.2">
      <c r="A224" s="85" t="s">
        <v>434</v>
      </c>
      <c r="B224" s="164" t="s">
        <v>224</v>
      </c>
      <c r="C224" s="165" t="s">
        <v>225</v>
      </c>
      <c r="D224" s="157"/>
      <c r="E224" s="158"/>
      <c r="F224" s="158"/>
      <c r="G224" s="158"/>
      <c r="H224" s="166" t="str">
        <f t="shared" si="28"/>
        <v/>
      </c>
      <c r="I224" s="221">
        <v>141</v>
      </c>
      <c r="J224" s="131">
        <v>135</v>
      </c>
      <c r="K224" s="131">
        <v>20</v>
      </c>
      <c r="L224" s="167">
        <f t="shared" si="29"/>
        <v>0.14814814814814814</v>
      </c>
      <c r="M224" s="131">
        <v>6</v>
      </c>
      <c r="N224" s="167">
        <f t="shared" si="30"/>
        <v>4.2553191489361701E-2</v>
      </c>
      <c r="O224" s="160">
        <f t="shared" si="31"/>
        <v>141</v>
      </c>
      <c r="P224" s="160">
        <f t="shared" si="32"/>
        <v>135</v>
      </c>
      <c r="Q224" s="160">
        <f t="shared" si="33"/>
        <v>6</v>
      </c>
      <c r="R224" s="168">
        <f t="shared" si="34"/>
        <v>4.2553191489361701E-2</v>
      </c>
      <c r="S224" s="227"/>
    </row>
    <row r="225" spans="1:19" x14ac:dyDescent="0.2">
      <c r="A225" s="85" t="s">
        <v>434</v>
      </c>
      <c r="B225" s="164" t="s">
        <v>528</v>
      </c>
      <c r="C225" s="165" t="s">
        <v>228</v>
      </c>
      <c r="D225" s="157"/>
      <c r="E225" s="158"/>
      <c r="F225" s="158"/>
      <c r="G225" s="158"/>
      <c r="H225" s="166" t="str">
        <f t="shared" si="28"/>
        <v/>
      </c>
      <c r="I225" s="221">
        <v>609</v>
      </c>
      <c r="J225" s="131">
        <v>564</v>
      </c>
      <c r="K225" s="131">
        <v>145</v>
      </c>
      <c r="L225" s="167">
        <f t="shared" si="29"/>
        <v>0.25709219858156029</v>
      </c>
      <c r="M225" s="131">
        <v>45</v>
      </c>
      <c r="N225" s="167">
        <f t="shared" si="30"/>
        <v>7.3891625615763554E-2</v>
      </c>
      <c r="O225" s="160">
        <f t="shared" si="31"/>
        <v>609</v>
      </c>
      <c r="P225" s="160">
        <f t="shared" si="32"/>
        <v>564</v>
      </c>
      <c r="Q225" s="160">
        <f t="shared" si="33"/>
        <v>45</v>
      </c>
      <c r="R225" s="168">
        <f t="shared" si="34"/>
        <v>7.3891625615763554E-2</v>
      </c>
      <c r="S225" s="227"/>
    </row>
    <row r="226" spans="1:19" x14ac:dyDescent="0.2">
      <c r="A226" s="85" t="s">
        <v>434</v>
      </c>
      <c r="B226" s="164" t="s">
        <v>231</v>
      </c>
      <c r="C226" s="165" t="s">
        <v>232</v>
      </c>
      <c r="D226" s="157"/>
      <c r="E226" s="158"/>
      <c r="F226" s="158"/>
      <c r="G226" s="158"/>
      <c r="H226" s="166" t="str">
        <f t="shared" si="28"/>
        <v/>
      </c>
      <c r="I226" s="221">
        <v>67</v>
      </c>
      <c r="J226" s="131">
        <v>67</v>
      </c>
      <c r="K226" s="131">
        <v>12</v>
      </c>
      <c r="L226" s="167">
        <f t="shared" si="29"/>
        <v>0.17910447761194029</v>
      </c>
      <c r="M226" s="131">
        <v>0</v>
      </c>
      <c r="N226" s="167">
        <f t="shared" si="30"/>
        <v>0</v>
      </c>
      <c r="O226" s="160">
        <f t="shared" si="31"/>
        <v>67</v>
      </c>
      <c r="P226" s="160">
        <f t="shared" si="32"/>
        <v>67</v>
      </c>
      <c r="Q226" s="160" t="str">
        <f t="shared" si="33"/>
        <v/>
      </c>
      <c r="R226" s="168" t="str">
        <f t="shared" si="34"/>
        <v/>
      </c>
      <c r="S226" s="227"/>
    </row>
    <row r="227" spans="1:19" x14ac:dyDescent="0.2">
      <c r="L227" t="str">
        <f t="shared" si="29"/>
        <v/>
      </c>
      <c r="N227" t="str">
        <f>IF(I227&lt;&gt;0,M227/I227,"")</f>
        <v/>
      </c>
      <c r="R227" t="str">
        <f>IFERROR(IF(O227&lt;&gt;0,Q227/O227,""),"")</f>
        <v/>
      </c>
      <c r="S227" s="227"/>
    </row>
    <row r="229" spans="1:19" ht="16" thickBot="1" x14ac:dyDescent="0.25"/>
    <row r="230" spans="1:19" ht="32" x14ac:dyDescent="0.2">
      <c r="C230" s="22" t="str">
        <f>"Selection Sub total in 2022"</f>
        <v>Selection Sub total in 2022</v>
      </c>
      <c r="D230" s="23">
        <f>SUBTOTAL(9,D2:D226)</f>
        <v>76</v>
      </c>
      <c r="E230" s="23">
        <f>SUBTOTAL(9,E2:E226)</f>
        <v>75</v>
      </c>
      <c r="F230" s="23">
        <f>SUBTOTAL(9,F2:F226)</f>
        <v>15</v>
      </c>
      <c r="G230" s="23">
        <f>SUBTOTAL(9,G2:G226)</f>
        <v>1</v>
      </c>
      <c r="H230" s="19">
        <f>IF((E230+G230)&lt;&gt;0,G230/(E230+G230),"")</f>
        <v>1.3157894736842105E-2</v>
      </c>
      <c r="I230" s="23">
        <f>SUBTOTAL(9,I2:I226)</f>
        <v>299353</v>
      </c>
      <c r="J230" s="23">
        <f>SUBTOTAL(9,J2:J226)</f>
        <v>281261</v>
      </c>
      <c r="K230" s="23">
        <f>SUBTOTAL(9,K2:K226)</f>
        <v>128120</v>
      </c>
      <c r="L230" s="20">
        <f>IF(J230&lt;&gt;0,K230/J230,"")</f>
        <v>0.45551996188593513</v>
      </c>
      <c r="M230" s="23">
        <f>SUBTOTAL(9,M2:M226)</f>
        <v>18205</v>
      </c>
      <c r="N230" s="20">
        <f>IF((J230+M230)&lt;&gt;0,M230/(J230+M230),"")</f>
        <v>6.0791542278589225E-2</v>
      </c>
      <c r="O230" s="23">
        <f>SUBTOTAL(9,O2:O226)</f>
        <v>299429</v>
      </c>
      <c r="P230" s="23">
        <f>SUBTOTAL(9,P2:P226)</f>
        <v>281336</v>
      </c>
      <c r="Q230" s="23">
        <f>SUBTOTAL(9,Q2:Q226)</f>
        <v>18206</v>
      </c>
      <c r="R230" s="21">
        <f>IFERROR(IF((P230+Q230)&lt;&gt;0,Q230/(P230+Q230),""),"")</f>
        <v>6.0779456637132689E-2</v>
      </c>
    </row>
    <row r="231" spans="1:19" ht="32" x14ac:dyDescent="0.2">
      <c r="C231" s="1" t="s">
        <v>547</v>
      </c>
      <c r="D231" s="24">
        <f>SUM(D2:D226)</f>
        <v>76</v>
      </c>
      <c r="E231" s="24">
        <f>SUM(E2:E226)</f>
        <v>75</v>
      </c>
      <c r="F231" s="24">
        <f>SUM(F2:F226)</f>
        <v>15</v>
      </c>
      <c r="G231" s="25">
        <f>SUM(G2:G226)</f>
        <v>1</v>
      </c>
      <c r="H231" s="17">
        <f>IF((E231+G231)&lt;&gt;0,G231/(E231+G231),"")</f>
        <v>1.3157894736842105E-2</v>
      </c>
      <c r="I231" s="25">
        <f>SUM(I2:I226)</f>
        <v>299353</v>
      </c>
      <c r="J231" s="25">
        <f>SUM(J2:J226)</f>
        <v>281261</v>
      </c>
      <c r="K231" s="25">
        <f>SUM(K2:K226)</f>
        <v>128120</v>
      </c>
      <c r="L231" s="2">
        <f>IF(J231&lt;&gt;0,K231/J231,"")</f>
        <v>0.45551996188593513</v>
      </c>
      <c r="M231" s="25">
        <f>SUM(M2:M226)</f>
        <v>18205</v>
      </c>
      <c r="N231" s="2">
        <f>IF((J231+M231)&lt;&gt;0,M231/(J231+M231),"")</f>
        <v>6.0791542278589225E-2</v>
      </c>
      <c r="O231" s="25">
        <f>SUM(O2:O226)</f>
        <v>299429</v>
      </c>
      <c r="P231" s="24">
        <f>SUM(P2:P226)</f>
        <v>281336</v>
      </c>
      <c r="Q231" s="24">
        <f>SUM(Q2:Q226)</f>
        <v>18206</v>
      </c>
      <c r="R231" s="26">
        <f>IFERROR(IF((P231+Q231)&lt;&gt;0,Q231/(P231+Q231),""),"")</f>
        <v>6.0779456637132689E-2</v>
      </c>
    </row>
    <row r="232" spans="1:19" ht="49" thickBot="1" x14ac:dyDescent="0.25">
      <c r="C232" s="14" t="s">
        <v>243</v>
      </c>
      <c r="D232" s="15"/>
      <c r="E232" s="15"/>
      <c r="F232" s="15"/>
      <c r="G232" s="18"/>
      <c r="H232" s="18"/>
      <c r="I232" s="18">
        <f>I230/I231</f>
        <v>1</v>
      </c>
      <c r="J232" s="18">
        <f>J230/J231</f>
        <v>1</v>
      </c>
      <c r="K232" s="18">
        <f>K230/K231</f>
        <v>1</v>
      </c>
      <c r="L232" s="18"/>
      <c r="M232" s="18">
        <f>M230/M231</f>
        <v>1</v>
      </c>
      <c r="N232" s="18"/>
      <c r="O232" s="18">
        <f>O230/O231</f>
        <v>1</v>
      </c>
      <c r="P232" s="15">
        <f>P230/P231</f>
        <v>1</v>
      </c>
      <c r="Q232" s="15">
        <f>Q230/Q231</f>
        <v>1</v>
      </c>
      <c r="R232" s="16"/>
    </row>
  </sheetData>
  <protectedRanges>
    <protectedRange password="90E5" sqref="B85:C132" name="Range1_3"/>
    <protectedRange password="90E5" sqref="B82:C82" name="Range1_49"/>
    <protectedRange password="90E5" sqref="B83:C83" name="Range1_95"/>
    <protectedRange password="90E5" sqref="B84:C84" name="Range1_96"/>
    <protectedRange password="90E5" sqref="B133:C133 B2:C81 B203:C226" name="Range1"/>
    <protectedRange password="90E5" sqref="B134:C134" name="Range1_1"/>
    <protectedRange password="90E5" sqref="B135:C135" name="Range1_2"/>
    <protectedRange password="90E5" sqref="B136:C136" name="Range1_4"/>
    <protectedRange password="90E5" sqref="B137:C137" name="Range1_5"/>
    <protectedRange password="90E5" sqref="B138:C138" name="Range1_6"/>
    <protectedRange password="90E5" sqref="B139:C140" name="Range1_7"/>
    <protectedRange password="90E5" sqref="B141:C141" name="Range1_8"/>
    <protectedRange password="90E5" sqref="B142:C142" name="Range1_9"/>
    <protectedRange password="90E5" sqref="B143:C143" name="Range1_10"/>
    <protectedRange password="90E5" sqref="B144:C144" name="Range1_11"/>
    <protectedRange password="90E5" sqref="B145:C145" name="Range1_12"/>
    <protectedRange password="90E5" sqref="B146:C149" name="Range1_13"/>
    <protectedRange password="90E5" sqref="B150:C151" name="Range1_14"/>
    <protectedRange password="90E5" sqref="B152:C152" name="Range1_15"/>
    <protectedRange password="90E5" sqref="B153:C153" name="Range1_16"/>
    <protectedRange password="90E5" sqref="B154:C156" name="Range1_17"/>
    <protectedRange password="90E5" sqref="B157:C157" name="Range1_18"/>
    <protectedRange password="90E5" sqref="B158:C158" name="Range1_19"/>
    <protectedRange password="90E5" sqref="B159:C159" name="Range1_20"/>
    <protectedRange password="90E5" sqref="B160:C160" name="Range1_21"/>
    <protectedRange password="90E5" sqref="B161:C161" name="Range1_22"/>
    <protectedRange password="90E5" sqref="B162:C163" name="Range1_23"/>
    <protectedRange password="90E5" sqref="B164:C164" name="Range1_24"/>
    <protectedRange password="90E5" sqref="B165:C165" name="Range1_25"/>
    <protectedRange password="90E5" sqref="B166:C166" name="Range1_26"/>
    <protectedRange password="90E5" sqref="B167:C167" name="Range1_27"/>
    <protectedRange password="90E5" sqref="B168:C172" name="Range1_28"/>
    <protectedRange password="90E5" sqref="B173:C173" name="Range1_29"/>
    <protectedRange password="90E5" sqref="B174:C174" name="Range1_30"/>
    <protectedRange password="90E5" sqref="B175:C176" name="Range1_31"/>
    <protectedRange password="90E5" sqref="B177:C178" name="Range1_32"/>
    <protectedRange password="90E5" sqref="B179:C179" name="Range1_33"/>
    <protectedRange password="90E5" sqref="B180:C180" name="Range1_34"/>
    <protectedRange password="90E5" sqref="B181:C181" name="Range1_35"/>
    <protectedRange password="90E5" sqref="B182:C182" name="Range1_36"/>
    <protectedRange password="90E5" sqref="B183:C183" name="Range1_37"/>
    <protectedRange password="90E5" sqref="B184:C186" name="Range1_38"/>
    <protectedRange password="90E5" sqref="B187:C187" name="Range1_39"/>
    <protectedRange password="90E5" sqref="B188:C188" name="Range1_40"/>
    <protectedRange password="90E5" sqref="B189:C189" name="Range1_41"/>
    <protectedRange password="90E5" sqref="B190:C190" name="Range1_42"/>
    <protectedRange password="90E5" sqref="B191:C192" name="Range1_43"/>
    <protectedRange password="90E5" sqref="B193:C194" name="Range1_44"/>
    <protectedRange password="90E5" sqref="B195:C195" name="Range1_45"/>
    <protectedRange password="90E5" sqref="B196:C196" name="Range1_46"/>
    <protectedRange password="90E5" sqref="B197:C197" name="Range1_47"/>
    <protectedRange password="90E5" sqref="B198:C198" name="Range1_48"/>
    <protectedRange password="90E5" sqref="B199:C199" name="Range1_97"/>
    <protectedRange password="90E5" sqref="B200:C200" name="Range1_98"/>
    <protectedRange password="90E5" sqref="B201:C202" name="Range1_99"/>
  </protectedRanges>
  <autoFilter ref="A1:R227" xr:uid="{00000000-0009-0000-0000-000008000000}">
    <sortState xmlns:xlrd2="http://schemas.microsoft.com/office/spreadsheetml/2017/richdata2" ref="A2:R232">
      <sortCondition ref="A140"/>
    </sortState>
  </autoFilter>
  <sortState xmlns:xlrd2="http://schemas.microsoft.com/office/spreadsheetml/2017/richdata2" ref="C1:C6">
    <sortCondition ref="C6"/>
  </sortState>
  <dataValidations count="1">
    <dataValidation type="whole" allowBlank="1" showInputMessage="1" showErrorMessage="1" error="Please enter a whole number" sqref="M2:M226 D2:G226 I2:K226" xr:uid="{00000000-0002-0000-0800-000000000000}">
      <formula1>0</formula1>
      <formula2>99999999</formula2>
    </dataValidation>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CY,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Gianna Grün</cp:lastModifiedBy>
  <cp:lastPrinted>2015-03-27T11:17:48Z</cp:lastPrinted>
  <dcterms:created xsi:type="dcterms:W3CDTF">2014-02-27T11:58:57Z</dcterms:created>
  <dcterms:modified xsi:type="dcterms:W3CDTF">2025-06-02T09:31:35Z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2024-03-26T20:26:44Z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01eb7986-ee88-49c1-b9e0-72c11e6dc517</vt:lpwstr>
  </property>
  <property fmtid="{D5CDD505-2E9C-101B-9397-08002B2CF9AE}" pid="8" name="MSIP_Label_6bd9ddd1-4d20-43f6-abfa-fc3c07406f94_ContentBits">
    <vt:lpwstr>0</vt:lpwstr>
  </property>
</Properties>
</file>