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x123_ic_ac_uk/Documents/"/>
    </mc:Choice>
  </mc:AlternateContent>
  <xr:revisionPtr revIDLastSave="0" documentId="8_{250F82ED-BB3A-9A4B-BE40-0B0CA834777E}" xr6:coauthVersionLast="47" xr6:coauthVersionMax="47" xr10:uidLastSave="{00000000-0000-0000-0000-000000000000}"/>
  <bookViews>
    <workbookView xWindow="-110" yWindow="-110" windowWidth="25820" windowHeight="15500" activeTab="1" xr2:uid="{A220E0C9-5441-4EC8-A2D8-F02428301DF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L28" i="1"/>
  <c r="L29" i="1"/>
  <c r="L30" i="1"/>
  <c r="L31" i="1"/>
  <c r="L32" i="1"/>
  <c r="L33" i="1"/>
  <c r="K33" i="1"/>
  <c r="M33" i="1"/>
  <c r="H24" i="1"/>
  <c r="L17" i="1"/>
  <c r="L18" i="1"/>
  <c r="L19" i="1"/>
  <c r="L20" i="1"/>
  <c r="M20" i="1"/>
  <c r="L21" i="1"/>
  <c r="M21" i="1"/>
  <c r="L22" i="1"/>
  <c r="M24" i="1"/>
  <c r="M25" i="1"/>
  <c r="M26" i="1"/>
  <c r="M30" i="1"/>
  <c r="L16" i="1"/>
  <c r="K21" i="1"/>
  <c r="K22" i="1"/>
  <c r="K23" i="1"/>
  <c r="K24" i="1"/>
  <c r="K25" i="1"/>
  <c r="K26" i="1"/>
  <c r="K27" i="1"/>
  <c r="K28" i="1"/>
  <c r="K29" i="1"/>
  <c r="M29" i="1"/>
  <c r="K30" i="1"/>
  <c r="K31" i="1"/>
  <c r="K32" i="1"/>
  <c r="H30" i="1"/>
  <c r="H31" i="1"/>
  <c r="H32" i="1"/>
  <c r="H33" i="1"/>
  <c r="H34" i="1"/>
  <c r="H35" i="1"/>
  <c r="H22" i="1"/>
  <c r="H17" i="1"/>
  <c r="H18" i="1"/>
  <c r="H19" i="1"/>
  <c r="H20" i="1"/>
  <c r="H21" i="1"/>
  <c r="H23" i="1"/>
  <c r="H25" i="1"/>
  <c r="H26" i="1"/>
  <c r="H27" i="1"/>
  <c r="H28" i="1"/>
  <c r="H29" i="1"/>
  <c r="H16" i="1"/>
  <c r="T3" i="1"/>
  <c r="T4" i="1"/>
  <c r="T5" i="1"/>
  <c r="T6" i="1"/>
  <c r="T7" i="1"/>
  <c r="T8" i="1"/>
  <c r="T9" i="1"/>
  <c r="T10" i="1"/>
  <c r="T11" i="1"/>
  <c r="T12" i="1"/>
  <c r="T13" i="1"/>
  <c r="T14" i="1"/>
  <c r="T2" i="1"/>
  <c r="B96" i="1"/>
  <c r="B97" i="1"/>
  <c r="B98" i="1"/>
  <c r="B99" i="1"/>
  <c r="B100" i="1"/>
  <c r="B101" i="1"/>
  <c r="B102" i="1"/>
  <c r="B103" i="1"/>
  <c r="B104" i="1"/>
  <c r="B105" i="1"/>
  <c r="B106" i="1"/>
  <c r="B107" i="1"/>
  <c r="B95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K3" i="1"/>
  <c r="K4" i="1"/>
  <c r="M4" i="1"/>
  <c r="K5" i="1"/>
  <c r="M5" i="1"/>
  <c r="K6" i="1"/>
  <c r="M6" i="1"/>
  <c r="K7" i="1"/>
  <c r="K8" i="1"/>
  <c r="M8" i="1"/>
  <c r="K9" i="1"/>
  <c r="M9" i="1"/>
  <c r="K10" i="1"/>
  <c r="M10" i="1"/>
  <c r="K11" i="1"/>
  <c r="M11" i="1"/>
  <c r="K12" i="1"/>
  <c r="K13" i="1"/>
  <c r="M13" i="1"/>
  <c r="K14" i="1"/>
  <c r="K15" i="1"/>
  <c r="M7" i="1"/>
  <c r="M12" i="1"/>
  <c r="M2" i="1"/>
  <c r="K17" i="1"/>
  <c r="M17" i="1"/>
  <c r="K18" i="1"/>
  <c r="M18" i="1"/>
  <c r="K19" i="1"/>
  <c r="K20" i="1"/>
  <c r="K16" i="1"/>
  <c r="M16" i="1"/>
  <c r="K2" i="1"/>
  <c r="E43" i="1"/>
  <c r="E44" i="1"/>
  <c r="E45" i="1"/>
  <c r="E46" i="1"/>
  <c r="E47" i="1"/>
  <c r="E48" i="1"/>
  <c r="E49" i="1"/>
  <c r="E50" i="1"/>
  <c r="E51" i="1"/>
  <c r="E52" i="1"/>
  <c r="E53" i="1"/>
  <c r="E54" i="1"/>
  <c r="E42" i="1"/>
  <c r="L2" i="1"/>
  <c r="H15" i="1"/>
  <c r="H4" i="1"/>
  <c r="H5" i="1"/>
  <c r="H6" i="1"/>
  <c r="H7" i="1"/>
  <c r="H8" i="1"/>
  <c r="H9" i="1"/>
  <c r="H10" i="1"/>
  <c r="H11" i="1"/>
  <c r="H12" i="1"/>
  <c r="H13" i="1"/>
  <c r="H14" i="1"/>
  <c r="H3" i="1"/>
  <c r="M27" i="1"/>
  <c r="M23" i="1"/>
  <c r="M22" i="1"/>
  <c r="M32" i="1"/>
  <c r="M31" i="1"/>
  <c r="M19" i="1"/>
  <c r="M28" i="1"/>
  <c r="P9" i="1"/>
  <c r="O2" i="1" a="1"/>
  <c r="O2" i="1"/>
  <c r="M3" i="1"/>
  <c r="M15" i="1"/>
  <c r="M14" i="1"/>
  <c r="O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<sst xmlns="http://schemas.openxmlformats.org/spreadsheetml/2006/main" count="29" uniqueCount="23">
  <si>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ratio</t>
    <phoneticPr fontId="1" type="noConversion"/>
  </si>
  <si>
    <t>v_in(V)</t>
    <phoneticPr fontId="1" type="noConversion"/>
  </si>
  <si>
    <t>v_out(V)</t>
    <phoneticPr fontId="1" type="noConversion"/>
  </si>
  <si>
    <t>gen_fre(kHz)</t>
    <phoneticPr fontId="1" type="noConversion"/>
  </si>
  <si>
    <t>std(mV)</t>
  </si>
  <si>
    <t>std(mV)</t>
    <phoneticPr fontId="1" type="noConversion"/>
  </si>
  <si>
    <t>std(kHz)</t>
    <phoneticPr fontId="1" type="noConversion"/>
  </si>
  <si>
    <t>in/out (1 is in phase)</t>
    <phoneticPr fontId="1" type="noConversion"/>
  </si>
  <si>
    <t>n</t>
    <phoneticPr fontId="1" type="noConversion"/>
  </si>
  <si>
    <t>k_n</t>
    <phoneticPr fontId="1" type="noConversion"/>
  </si>
  <si>
    <t>w</t>
    <phoneticPr fontId="1" type="noConversion"/>
  </si>
  <si>
    <t>fit</t>
    <phoneticPr fontId="1" type="noConversion"/>
  </si>
  <si>
    <t>data</t>
    <phoneticPr fontId="1" type="noConversion"/>
  </si>
  <si>
    <t>diff</t>
    <phoneticPr fontId="1" type="noConversion"/>
  </si>
  <si>
    <t>v_phase</t>
    <phoneticPr fontId="1" type="noConversion"/>
  </si>
  <si>
    <t>v_g_data</t>
    <phoneticPr fontId="1" type="noConversion"/>
  </si>
  <si>
    <t>v_g_fit</t>
    <phoneticPr fontId="1" type="noConversion"/>
  </si>
  <si>
    <t>phase speed</t>
    <phoneticPr fontId="1" type="noConversion"/>
  </si>
  <si>
    <t>fre</t>
    <phoneticPr fontId="1" type="noConversion"/>
  </si>
  <si>
    <t>gs</t>
    <phoneticPr fontId="1" type="noConversion"/>
  </si>
  <si>
    <t>jumpping point</t>
    <phoneticPr fontId="1" type="noConversion"/>
  </si>
  <si>
    <t>jumping point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</si>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</sst>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w-k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63254593175853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3366797900262469E-2"/>
                  <c:y val="0.328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Sheet1!$K$3:$K$15</c:f>
              <c:numCache>
                <c:formatCode>General</c:formatCode>
                <c:ptCount val="13"/>
                <c:pt idx="0">
                  <c:v>7.8539816337499999E-2</c:v>
                </c:pt>
                <c:pt idx="1">
                  <c:v>0.157079632675</c:v>
                </c:pt>
                <c:pt idx="2">
                  <c:v>0.23561944901250001</c:v>
                </c:pt>
                <c:pt idx="3">
                  <c:v>0.31415926534999999</c:v>
                </c:pt>
                <c:pt idx="4">
                  <c:v>0.39269908168750001</c:v>
                </c:pt>
                <c:pt idx="5">
                  <c:v>0.47123889802500002</c:v>
                </c:pt>
                <c:pt idx="6">
                  <c:v>0.54977871436250003</c:v>
                </c:pt>
                <c:pt idx="7">
                  <c:v>0.62831853069999999</c:v>
                </c:pt>
                <c:pt idx="8">
                  <c:v>0.70685834703749995</c:v>
                </c:pt>
                <c:pt idx="9">
                  <c:v>0.78539816337500001</c:v>
                </c:pt>
                <c:pt idx="10">
                  <c:v>0.86393797971250008</c:v>
                </c:pt>
                <c:pt idx="11">
                  <c:v>0.94247779605000004</c:v>
                </c:pt>
                <c:pt idx="12">
                  <c:v>1.0210176123874999</c:v>
                </c:pt>
              </c:numCache>
            </c:numRef>
          </c:xVal>
          <c:yVal>
            <c:numRef>
              <c:f>Sheet1!$L$3:$L$15</c:f>
              <c:numCache>
                <c:formatCode>General</c:formatCode>
                <c:ptCount val="13"/>
                <c:pt idx="0">
                  <c:v>36417.342039372001</c:v>
                </c:pt>
                <c:pt idx="1">
                  <c:v>73010.613267339984</c:v>
                </c:pt>
                <c:pt idx="2">
                  <c:v>109453.08804794001</c:v>
                </c:pt>
                <c:pt idx="3">
                  <c:v>146398.2176531</c:v>
                </c:pt>
                <c:pt idx="4">
                  <c:v>181772.55093151002</c:v>
                </c:pt>
                <c:pt idx="5">
                  <c:v>218843.34424280998</c:v>
                </c:pt>
                <c:pt idx="6">
                  <c:v>254280.50937429001</c:v>
                </c:pt>
                <c:pt idx="7">
                  <c:v>289466.34709349001</c:v>
                </c:pt>
                <c:pt idx="8">
                  <c:v>325154.83963725</c:v>
                </c:pt>
                <c:pt idx="9">
                  <c:v>358958.37658891</c:v>
                </c:pt>
                <c:pt idx="10">
                  <c:v>391316.78091996</c:v>
                </c:pt>
                <c:pt idx="11">
                  <c:v>424491.99934092001</c:v>
                </c:pt>
                <c:pt idx="12">
                  <c:v>456096.42143513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9-4061-A54D-488172AE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534912"/>
        <c:axId val="1611526272"/>
      </c:scatterChart>
      <c:valAx>
        <c:axId val="16115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k (2pi/section)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526272"/>
        <c:crosses val="autoZero"/>
        <c:crossBetween val="midCat"/>
      </c:valAx>
      <c:valAx>
        <c:axId val="16115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53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v_fit - v_data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Sheet1!$A$42:$A$54</c:f>
              <c:numCache>
                <c:formatCode>0.00E+00</c:formatCode>
                <c:ptCount val="13"/>
                <c:pt idx="0">
                  <c:v>465.92000202801501</c:v>
                </c:pt>
                <c:pt idx="1">
                  <c:v>464.96000168882398</c:v>
                </c:pt>
                <c:pt idx="2">
                  <c:v>467.199999274253</c:v>
                </c:pt>
                <c:pt idx="3">
                  <c:v>460.39999902469799</c:v>
                </c:pt>
                <c:pt idx="4">
                  <c:v>461.200001410749</c:v>
                </c:pt>
                <c:pt idx="5">
                  <c:v>461.599999541633</c:v>
                </c:pt>
                <c:pt idx="6">
                  <c:v>449.59999936337999</c:v>
                </c:pt>
                <c:pt idx="7">
                  <c:v>451.20000153807302</c:v>
                </c:pt>
                <c:pt idx="8">
                  <c:v>442.39999926661397</c:v>
                </c:pt>
                <c:pt idx="9">
                  <c:v>421.199999121465</c:v>
                </c:pt>
                <c:pt idx="10">
                  <c:v>417.20000146167803</c:v>
                </c:pt>
                <c:pt idx="11">
                  <c:v>412.399999177486</c:v>
                </c:pt>
                <c:pt idx="12">
                  <c:v>402.39999667939099</c:v>
                </c:pt>
              </c:numCache>
            </c:numRef>
          </c:xVal>
          <c:yVal>
            <c:numRef>
              <c:f>Sheet1!$B$42:$B$54</c:f>
              <c:numCache>
                <c:formatCode>0.00E+00</c:formatCode>
                <c:ptCount val="13"/>
                <c:pt idx="0">
                  <c:v>-95.932795565054604</c:v>
                </c:pt>
                <c:pt idx="1">
                  <c:v>-676.67627761220604</c:v>
                </c:pt>
                <c:pt idx="2">
                  <c:v>-1797.1646240308901</c:v>
                </c:pt>
                <c:pt idx="3">
                  <c:v>-3229.3270185369902</c:v>
                </c:pt>
                <c:pt idx="4">
                  <c:v>-4773.0368444384703</c:v>
                </c:pt>
                <c:pt idx="5">
                  <c:v>-6309.5264872810303</c:v>
                </c:pt>
                <c:pt idx="6">
                  <c:v>-7778.5428707192896</c:v>
                </c:pt>
                <c:pt idx="7">
                  <c:v>-9153.7576317129406</c:v>
                </c:pt>
                <c:pt idx="8">
                  <c:v>-10427.022822352499</c:v>
                </c:pt>
                <c:pt idx="9">
                  <c:v>-11599.451549147099</c:v>
                </c:pt>
                <c:pt idx="10">
                  <c:v>-12676.568642481499</c:v>
                </c:pt>
                <c:pt idx="11">
                  <c:v>-13665.735616267901</c:v>
                </c:pt>
                <c:pt idx="12">
                  <c:v>-14574.8035908333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D-4E71-9D99-CD0DF558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004159"/>
        <c:axId val="1730007039"/>
      </c:scatterChart>
      <c:valAx>
        <c:axId val="173000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007039"/>
        <c:crosses val="autoZero"/>
        <c:crossBetween val="midCat"/>
      </c:valAx>
      <c:valAx>
        <c:axId val="17300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00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v_g_fit</a:t>
            </a:r>
            <a:r>
              <a:rPr lang="en-US" altLang="zh-CN" baseline="0"/>
              <a:t>-v_phase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Sheet1!$F$42:$F$54</c:f>
              <c:numCache>
                <c:formatCode>General</c:formatCode>
                <c:ptCount val="13"/>
                <c:pt idx="0">
                  <c:v>228.81690842177557</c:v>
                </c:pt>
                <c:pt idx="1">
                  <c:v>688.10881880461488</c:v>
                </c:pt>
                <c:pt idx="2">
                  <c:v>1375.4280692571879</c:v>
                </c:pt>
                <c:pt idx="3">
                  <c:v>2299.6178253223652</c:v>
                </c:pt>
                <c:pt idx="4">
                  <c:v>3426.3318636863187</c:v>
                </c:pt>
                <c:pt idx="5">
                  <c:v>4812.6164977840845</c:v>
                </c:pt>
                <c:pt idx="6">
                  <c:v>6390.7662414280585</c:v>
                </c:pt>
                <c:pt idx="7">
                  <c:v>8184.4681451795041</c:v>
                </c:pt>
                <c:pt idx="8">
                  <c:v>10215.040554543553</c:v>
                </c:pt>
                <c:pt idx="9">
                  <c:v>12404.710986844068</c:v>
                </c:pt>
                <c:pt idx="10">
                  <c:v>14752.295089552985</c:v>
                </c:pt>
                <c:pt idx="11">
                  <c:v>17336.552305786496</c:v>
                </c:pt>
                <c:pt idx="12">
                  <c:v>20060.168336155424</c:v>
                </c:pt>
              </c:numCache>
            </c:numRef>
          </c:xVal>
          <c:yVal>
            <c:numRef>
              <c:f>Sheet1!$B$42:$B$54</c:f>
              <c:numCache>
                <c:formatCode>0.00E+00</c:formatCode>
                <c:ptCount val="13"/>
                <c:pt idx="0">
                  <c:v>-95.932795565054604</c:v>
                </c:pt>
                <c:pt idx="1">
                  <c:v>-676.67627761220604</c:v>
                </c:pt>
                <c:pt idx="2">
                  <c:v>-1797.1646240308901</c:v>
                </c:pt>
                <c:pt idx="3">
                  <c:v>-3229.3270185369902</c:v>
                </c:pt>
                <c:pt idx="4">
                  <c:v>-4773.0368444384703</c:v>
                </c:pt>
                <c:pt idx="5">
                  <c:v>-6309.5264872810303</c:v>
                </c:pt>
                <c:pt idx="6">
                  <c:v>-7778.5428707192896</c:v>
                </c:pt>
                <c:pt idx="7">
                  <c:v>-9153.7576317129406</c:v>
                </c:pt>
                <c:pt idx="8">
                  <c:v>-10427.022822352499</c:v>
                </c:pt>
                <c:pt idx="9">
                  <c:v>-11599.451549147099</c:v>
                </c:pt>
                <c:pt idx="10">
                  <c:v>-12676.568642481499</c:v>
                </c:pt>
                <c:pt idx="11">
                  <c:v>-13665.735616267901</c:v>
                </c:pt>
                <c:pt idx="12">
                  <c:v>-14574.8035908333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3-4027-B65D-DFFB2B153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559023"/>
        <c:axId val="1825560463"/>
      </c:scatterChart>
      <c:valAx>
        <c:axId val="182555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560463"/>
        <c:crosses val="autoZero"/>
        <c:crossBetween val="midCat"/>
      </c:valAx>
      <c:valAx>
        <c:axId val="18255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55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v_g_data</a:t>
            </a:r>
            <a:r>
              <a:rPr lang="en-US" altLang="zh-CN" baseline="0"/>
              <a:t>-v_phase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Sheet1!$F$42:$F$54</c:f>
              <c:numCache>
                <c:formatCode>General</c:formatCode>
                <c:ptCount val="13"/>
                <c:pt idx="0">
                  <c:v>228.81690842177557</c:v>
                </c:pt>
                <c:pt idx="1">
                  <c:v>688.10881880461488</c:v>
                </c:pt>
                <c:pt idx="2">
                  <c:v>1375.4280692571879</c:v>
                </c:pt>
                <c:pt idx="3">
                  <c:v>2299.6178253223652</c:v>
                </c:pt>
                <c:pt idx="4">
                  <c:v>3426.3318636863187</c:v>
                </c:pt>
                <c:pt idx="5">
                  <c:v>4812.6164977840845</c:v>
                </c:pt>
                <c:pt idx="6">
                  <c:v>6390.7662414280585</c:v>
                </c:pt>
                <c:pt idx="7">
                  <c:v>8184.4681451795041</c:v>
                </c:pt>
                <c:pt idx="8">
                  <c:v>10215.040554543553</c:v>
                </c:pt>
                <c:pt idx="9">
                  <c:v>12404.710986844068</c:v>
                </c:pt>
                <c:pt idx="10">
                  <c:v>14752.295089552985</c:v>
                </c:pt>
                <c:pt idx="11">
                  <c:v>17336.552305786496</c:v>
                </c:pt>
                <c:pt idx="12">
                  <c:v>20060.168336155424</c:v>
                </c:pt>
              </c:numCache>
            </c:numRef>
          </c:xVal>
          <c:yVal>
            <c:numRef>
              <c:f>Sheet1!$A$42:$A$54</c:f>
              <c:numCache>
                <c:formatCode>0.00E+00</c:formatCode>
                <c:ptCount val="13"/>
                <c:pt idx="0">
                  <c:v>465.92000202801501</c:v>
                </c:pt>
                <c:pt idx="1">
                  <c:v>464.96000168882398</c:v>
                </c:pt>
                <c:pt idx="2">
                  <c:v>467.199999274253</c:v>
                </c:pt>
                <c:pt idx="3">
                  <c:v>460.39999902469799</c:v>
                </c:pt>
                <c:pt idx="4">
                  <c:v>461.200001410749</c:v>
                </c:pt>
                <c:pt idx="5">
                  <c:v>461.599999541633</c:v>
                </c:pt>
                <c:pt idx="6">
                  <c:v>449.59999936337999</c:v>
                </c:pt>
                <c:pt idx="7">
                  <c:v>451.20000153807302</c:v>
                </c:pt>
                <c:pt idx="8">
                  <c:v>442.39999926661397</c:v>
                </c:pt>
                <c:pt idx="9">
                  <c:v>421.199999121465</c:v>
                </c:pt>
                <c:pt idx="10">
                  <c:v>417.20000146167803</c:v>
                </c:pt>
                <c:pt idx="11">
                  <c:v>412.399999177486</c:v>
                </c:pt>
                <c:pt idx="12">
                  <c:v>402.39999667939099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C-4483-8E5A-C54F82B8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559023"/>
        <c:axId val="1825560463"/>
      </c:scatterChart>
      <c:valAx>
        <c:axId val="182555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560463"/>
        <c:crosses val="autoZero"/>
        <c:crossBetween val="midCat"/>
      </c:valAx>
      <c:valAx>
        <c:axId val="18255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55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Sheet1!$F$42:$F$54</c:f>
              <c:numCache>
                <c:formatCode>General</c:formatCode>
                <c:ptCount val="13"/>
                <c:pt idx="0">
                  <c:v>228.81690842177557</c:v>
                </c:pt>
                <c:pt idx="1">
                  <c:v>688.10881880461488</c:v>
                </c:pt>
                <c:pt idx="2">
                  <c:v>1375.4280692571879</c:v>
                </c:pt>
                <c:pt idx="3">
                  <c:v>2299.6178253223652</c:v>
                </c:pt>
                <c:pt idx="4">
                  <c:v>3426.3318636863187</c:v>
                </c:pt>
                <c:pt idx="5">
                  <c:v>4812.6164977840845</c:v>
                </c:pt>
                <c:pt idx="6">
                  <c:v>6390.7662414280585</c:v>
                </c:pt>
                <c:pt idx="7">
                  <c:v>8184.4681451795041</c:v>
                </c:pt>
                <c:pt idx="8">
                  <c:v>10215.040554543553</c:v>
                </c:pt>
                <c:pt idx="9">
                  <c:v>12404.710986844068</c:v>
                </c:pt>
                <c:pt idx="10">
                  <c:v>14752.295089552985</c:v>
                </c:pt>
                <c:pt idx="11">
                  <c:v>17336.552305786496</c:v>
                </c:pt>
                <c:pt idx="12">
                  <c:v>20060.168336155424</c:v>
                </c:pt>
              </c:numCache>
            </c:numRef>
          </c:xVal>
          <c:yVal>
            <c:numRef>
              <c:f>Sheet1!$B$42:$B$54</c:f>
              <c:numCache>
                <c:formatCode>0.00E+00</c:formatCode>
                <c:ptCount val="13"/>
                <c:pt idx="0">
                  <c:v>-95.932795565054604</c:v>
                </c:pt>
                <c:pt idx="1">
                  <c:v>-676.67627761220604</c:v>
                </c:pt>
                <c:pt idx="2">
                  <c:v>-1797.1646240308901</c:v>
                </c:pt>
                <c:pt idx="3">
                  <c:v>-3229.3270185369902</c:v>
                </c:pt>
                <c:pt idx="4">
                  <c:v>-4773.0368444384703</c:v>
                </c:pt>
                <c:pt idx="5">
                  <c:v>-6309.5264872810303</c:v>
                </c:pt>
                <c:pt idx="6">
                  <c:v>-7778.5428707192896</c:v>
                </c:pt>
                <c:pt idx="7">
                  <c:v>-9153.7576317129406</c:v>
                </c:pt>
                <c:pt idx="8">
                  <c:v>-10427.022822352499</c:v>
                </c:pt>
                <c:pt idx="9">
                  <c:v>-11599.451549147099</c:v>
                </c:pt>
                <c:pt idx="10">
                  <c:v>-12676.568642481499</c:v>
                </c:pt>
                <c:pt idx="11">
                  <c:v>-13665.735616267901</c:v>
                </c:pt>
                <c:pt idx="12">
                  <c:v>-14574.8035908333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BB-4B73-B480-5419DC27CBFB}"/>
            </c:ext>
          </c:extLst>
        </c:ser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Sheet1!$F$42:$F$54</c:f>
              <c:numCache>
                <c:formatCode>General</c:formatCode>
                <c:ptCount val="13"/>
                <c:pt idx="0">
                  <c:v>228.81690842177557</c:v>
                </c:pt>
                <c:pt idx="1">
                  <c:v>688.10881880461488</c:v>
                </c:pt>
                <c:pt idx="2">
                  <c:v>1375.4280692571879</c:v>
                </c:pt>
                <c:pt idx="3">
                  <c:v>2299.6178253223652</c:v>
                </c:pt>
                <c:pt idx="4">
                  <c:v>3426.3318636863187</c:v>
                </c:pt>
                <c:pt idx="5">
                  <c:v>4812.6164977840845</c:v>
                </c:pt>
                <c:pt idx="6">
                  <c:v>6390.7662414280585</c:v>
                </c:pt>
                <c:pt idx="7">
                  <c:v>8184.4681451795041</c:v>
                </c:pt>
                <c:pt idx="8">
                  <c:v>10215.040554543553</c:v>
                </c:pt>
                <c:pt idx="9">
                  <c:v>12404.710986844068</c:v>
                </c:pt>
                <c:pt idx="10">
                  <c:v>14752.295089552985</c:v>
                </c:pt>
                <c:pt idx="11">
                  <c:v>17336.552305786496</c:v>
                </c:pt>
                <c:pt idx="12">
                  <c:v>20060.168336155424</c:v>
                </c:pt>
              </c:numCache>
            </c:numRef>
          </c:xVal>
          <c:yVal>
            <c:numRef>
              <c:f>Sheet1!$A$42:$A$54</c:f>
              <c:numCache>
                <c:formatCode>0.00E+00</c:formatCode>
                <c:ptCount val="13"/>
                <c:pt idx="0">
                  <c:v>465.92000202801501</c:v>
                </c:pt>
                <c:pt idx="1">
                  <c:v>464.96000168882398</c:v>
                </c:pt>
                <c:pt idx="2">
                  <c:v>467.199999274253</c:v>
                </c:pt>
                <c:pt idx="3">
                  <c:v>460.39999902469799</c:v>
                </c:pt>
                <c:pt idx="4">
                  <c:v>461.200001410749</c:v>
                </c:pt>
                <c:pt idx="5">
                  <c:v>461.599999541633</c:v>
                </c:pt>
                <c:pt idx="6">
                  <c:v>449.59999936337999</c:v>
                </c:pt>
                <c:pt idx="7">
                  <c:v>451.20000153807302</c:v>
                </c:pt>
                <c:pt idx="8">
                  <c:v>442.39999926661397</c:v>
                </c:pt>
                <c:pt idx="9">
                  <c:v>421.199999121465</c:v>
                </c:pt>
                <c:pt idx="10">
                  <c:v>417.20000146167803</c:v>
                </c:pt>
                <c:pt idx="11">
                  <c:v>412.399999177486</c:v>
                </c:pt>
                <c:pt idx="12">
                  <c:v>402.39999667939099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B-4B73-B480-5419DC27C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022080"/>
        <c:axId val="252855184"/>
      </c:scatterChart>
      <c:valAx>
        <c:axId val="24802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855184"/>
        <c:crosses val="autoZero"/>
        <c:crossBetween val="midCat"/>
      </c:valAx>
      <c:valAx>
        <c:axId val="2528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802208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v_p</a:t>
            </a:r>
            <a:r>
              <a:rPr lang="en-US" altLang="zh-CN" baseline="0"/>
              <a:t> &amp; v_g against the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phase speed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Sheet1!$A$77:$A$90</c:f>
              <c:numCache>
                <c:formatCode>General</c:formatCode>
                <c:ptCount val="14"/>
                <c:pt idx="0">
                  <c:v>36417.342039372001</c:v>
                </c:pt>
                <c:pt idx="1">
                  <c:v>73010.613267339984</c:v>
                </c:pt>
                <c:pt idx="2">
                  <c:v>109453.08804794001</c:v>
                </c:pt>
                <c:pt idx="3">
                  <c:v>146398.2176531</c:v>
                </c:pt>
                <c:pt idx="4">
                  <c:v>181772.55093151002</c:v>
                </c:pt>
                <c:pt idx="5">
                  <c:v>218843.34424280998</c:v>
                </c:pt>
                <c:pt idx="6">
                  <c:v>254280.50937429001</c:v>
                </c:pt>
                <c:pt idx="7">
                  <c:v>289466.34709349001</c:v>
                </c:pt>
                <c:pt idx="8">
                  <c:v>325154.83963725</c:v>
                </c:pt>
                <c:pt idx="9">
                  <c:v>358958.37658891</c:v>
                </c:pt>
                <c:pt idx="10">
                  <c:v>391316.78091996</c:v>
                </c:pt>
                <c:pt idx="11">
                  <c:v>424491.99934092001</c:v>
                </c:pt>
                <c:pt idx="12">
                  <c:v>456096.42143513</c:v>
                </c:pt>
                <c:pt idx="13">
                  <c:v>125.66370614</c:v>
                </c:pt>
              </c:numCache>
            </c:numRef>
          </c:xVal>
          <c:yVal>
            <c:numRef>
              <c:f>Sheet1!$B$77:$B$90</c:f>
              <c:numCache>
                <c:formatCode>General</c:formatCode>
                <c:ptCount val="14"/>
                <c:pt idx="0">
                  <c:v>231840</c:v>
                </c:pt>
                <c:pt idx="1">
                  <c:v>309866.66666666657</c:v>
                </c:pt>
                <c:pt idx="2">
                  <c:v>348400.00000000006</c:v>
                </c:pt>
                <c:pt idx="3">
                  <c:v>372800</c:v>
                </c:pt>
                <c:pt idx="4">
                  <c:v>385733.33333333337</c:v>
                </c:pt>
                <c:pt idx="5">
                  <c:v>398057.14285714278</c:v>
                </c:pt>
                <c:pt idx="6">
                  <c:v>404700</c:v>
                </c:pt>
                <c:pt idx="7">
                  <c:v>409511.11111111118</c:v>
                </c:pt>
                <c:pt idx="8">
                  <c:v>414000</c:v>
                </c:pt>
                <c:pt idx="9">
                  <c:v>415490.90909090906</c:v>
                </c:pt>
                <c:pt idx="10">
                  <c:v>415200</c:v>
                </c:pt>
                <c:pt idx="11">
                  <c:v>415753.84615384619</c:v>
                </c:pt>
                <c:pt idx="12">
                  <c:v>414800</c:v>
                </c:pt>
                <c:pt idx="13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F-4341-BC05-E1FEEC46536F}"/>
            </c:ext>
          </c:extLst>
        </c:ser>
        <c:ser>
          <c:idx val="1"/>
          <c:order val="1"/>
          <c:tx>
            <c:v>group speed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Sheet1!$A$77:$A$90</c:f>
              <c:numCache>
                <c:formatCode>General</c:formatCode>
                <c:ptCount val="14"/>
                <c:pt idx="0">
                  <c:v>36417.342039372001</c:v>
                </c:pt>
                <c:pt idx="1">
                  <c:v>73010.613267339984</c:v>
                </c:pt>
                <c:pt idx="2">
                  <c:v>109453.08804794001</c:v>
                </c:pt>
                <c:pt idx="3">
                  <c:v>146398.2176531</c:v>
                </c:pt>
                <c:pt idx="4">
                  <c:v>181772.55093151002</c:v>
                </c:pt>
                <c:pt idx="5">
                  <c:v>218843.34424280998</c:v>
                </c:pt>
                <c:pt idx="6">
                  <c:v>254280.50937429001</c:v>
                </c:pt>
                <c:pt idx="7">
                  <c:v>289466.34709349001</c:v>
                </c:pt>
                <c:pt idx="8">
                  <c:v>325154.83963725</c:v>
                </c:pt>
                <c:pt idx="9">
                  <c:v>358958.37658891</c:v>
                </c:pt>
                <c:pt idx="10">
                  <c:v>391316.78091996</c:v>
                </c:pt>
                <c:pt idx="11">
                  <c:v>424491.99934092001</c:v>
                </c:pt>
                <c:pt idx="12">
                  <c:v>456096.42143513</c:v>
                </c:pt>
                <c:pt idx="13">
                  <c:v>125.66370614</c:v>
                </c:pt>
              </c:numCache>
            </c:numRef>
          </c:xVal>
          <c:yVal>
            <c:numRef>
              <c:f>Sheet1!$C$77:$C$90</c:f>
              <c:numCache>
                <c:formatCode>General</c:formatCode>
                <c:ptCount val="14"/>
                <c:pt idx="0">
                  <c:v>447592.96703296708</c:v>
                </c:pt>
                <c:pt idx="1">
                  <c:v>447592.96703296708</c:v>
                </c:pt>
                <c:pt idx="2">
                  <c:v>447592.96703296708</c:v>
                </c:pt>
                <c:pt idx="3">
                  <c:v>447592.96703296708</c:v>
                </c:pt>
                <c:pt idx="4">
                  <c:v>447592.96703296708</c:v>
                </c:pt>
                <c:pt idx="5">
                  <c:v>447592.96703296708</c:v>
                </c:pt>
                <c:pt idx="6">
                  <c:v>447592.96703296708</c:v>
                </c:pt>
                <c:pt idx="7">
                  <c:v>447592.96703296708</c:v>
                </c:pt>
                <c:pt idx="8">
                  <c:v>447592.96703296708</c:v>
                </c:pt>
                <c:pt idx="9">
                  <c:v>447592.96703296708</c:v>
                </c:pt>
                <c:pt idx="10">
                  <c:v>447592.96703296708</c:v>
                </c:pt>
                <c:pt idx="11">
                  <c:v>447592.96703296708</c:v>
                </c:pt>
                <c:pt idx="12">
                  <c:v>447592.96703296708</c:v>
                </c:pt>
                <c:pt idx="13">
                  <c:v>447592.96703296708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F-4341-BC05-E1FEEC46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609343"/>
        <c:axId val="1630609823"/>
      </c:scatterChart>
      <c:valAx>
        <c:axId val="163060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</a:t>
                </a:r>
                <a:r>
                  <a:rPr lang="en-US" altLang="zh-CN" baseline="0"/>
                  <a:t> </a:t>
                </a:r>
                <a:r>
                  <a:rPr lang="en-US" altLang="zh-CN"/>
                  <a:t>(rad/s)</a:t>
                </a:r>
                <a:endParaRPr lang="en-US" altLang="zh-CN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609823"/>
        <c:crosses val="autoZero"/>
        <c:crossBetween val="midCat"/>
      </c:valAx>
      <c:valAx>
        <c:axId val="16306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 (section/second)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60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ratio-frequency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Sheet1!$B$95:$B$107</c:f>
              <c:numCache>
                <c:formatCode>General</c:formatCode>
                <c:ptCount val="13"/>
                <c:pt idx="0">
                  <c:v>5796</c:v>
                </c:pt>
                <c:pt idx="1">
                  <c:v>11620</c:v>
                </c:pt>
                <c:pt idx="2">
                  <c:v>17420</c:v>
                </c:pt>
                <c:pt idx="3">
                  <c:v>23300</c:v>
                </c:pt>
                <c:pt idx="4">
                  <c:v>28930</c:v>
                </c:pt>
                <c:pt idx="5">
                  <c:v>34830</c:v>
                </c:pt>
                <c:pt idx="6">
                  <c:v>40470</c:v>
                </c:pt>
                <c:pt idx="7">
                  <c:v>46070</c:v>
                </c:pt>
                <c:pt idx="8">
                  <c:v>51750</c:v>
                </c:pt>
                <c:pt idx="9">
                  <c:v>57130</c:v>
                </c:pt>
                <c:pt idx="10">
                  <c:v>62280</c:v>
                </c:pt>
                <c:pt idx="11">
                  <c:v>67560</c:v>
                </c:pt>
                <c:pt idx="12">
                  <c:v>72590</c:v>
                </c:pt>
              </c:numCache>
            </c:numRef>
          </c:xVal>
          <c:yVal>
            <c:numRef>
              <c:f>Sheet1!$C$95:$C$107</c:f>
              <c:numCache>
                <c:formatCode>General</c:formatCode>
                <c:ptCount val="13"/>
                <c:pt idx="0">
                  <c:v>0.88975992160705542</c:v>
                </c:pt>
                <c:pt idx="1">
                  <c:v>0.87092060399415494</c:v>
                </c:pt>
                <c:pt idx="2">
                  <c:v>0.85338528981977602</c:v>
                </c:pt>
                <c:pt idx="3">
                  <c:v>0.81541389153187449</c:v>
                </c:pt>
                <c:pt idx="4">
                  <c:v>0.76841130152848547</c:v>
                </c:pt>
                <c:pt idx="5">
                  <c:v>0.79625061667488894</c:v>
                </c:pt>
                <c:pt idx="6">
                  <c:v>0.81737773152965665</c:v>
                </c:pt>
                <c:pt idx="7">
                  <c:v>0.74526928675400295</c:v>
                </c:pt>
                <c:pt idx="8">
                  <c:v>0.78670953912111463</c:v>
                </c:pt>
                <c:pt idx="9">
                  <c:v>0.66759517177344474</c:v>
                </c:pt>
                <c:pt idx="10">
                  <c:v>0.70561456752655538</c:v>
                </c:pt>
                <c:pt idx="11">
                  <c:v>0.65626572722697529</c:v>
                </c:pt>
                <c:pt idx="1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0-4E83-92E2-E228F5457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47488"/>
        <c:axId val="185836448"/>
      </c:scatterChart>
      <c:valAx>
        <c:axId val="18584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836448"/>
        <c:crosses val="autoZero"/>
        <c:crossBetween val="midCat"/>
      </c:valAx>
      <c:valAx>
        <c:axId val="1858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84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0.28254790026246718"/>
                  <c:y val="2.33100029163021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43875765529312E-2"/>
                  <c:y val="0.25942111402741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Sheet1!$R$2:$R$14</c:f>
              <c:numCache>
                <c:formatCode>General</c:formatCode>
                <c:ptCount val="13"/>
                <c:pt idx="0">
                  <c:v>0.157079632675</c:v>
                </c:pt>
                <c:pt idx="1">
                  <c:v>0.23561944901250001</c:v>
                </c:pt>
                <c:pt idx="2">
                  <c:v>0.31415926534999999</c:v>
                </c:pt>
                <c:pt idx="3">
                  <c:v>0.39269908168750001</c:v>
                </c:pt>
                <c:pt idx="4">
                  <c:v>0.47123889802500002</c:v>
                </c:pt>
                <c:pt idx="5">
                  <c:v>0.54977871436250003</c:v>
                </c:pt>
                <c:pt idx="6">
                  <c:v>0.62831853069999999</c:v>
                </c:pt>
                <c:pt idx="7">
                  <c:v>0.70685834703749995</c:v>
                </c:pt>
                <c:pt idx="8">
                  <c:v>0.78539816337500001</c:v>
                </c:pt>
                <c:pt idx="9">
                  <c:v>0.86393797971250008</c:v>
                </c:pt>
                <c:pt idx="10">
                  <c:v>0.94247779605000004</c:v>
                </c:pt>
                <c:pt idx="11">
                  <c:v>1.0210176123874999</c:v>
                </c:pt>
                <c:pt idx="12">
                  <c:v>1.0995574287250001</c:v>
                </c:pt>
              </c:numCache>
            </c:numRef>
          </c:xVal>
          <c:yVal>
            <c:numRef>
              <c:f>Sheet1!$T$2:$T$14</c:f>
              <c:numCache>
                <c:formatCode>General</c:formatCode>
                <c:ptCount val="13"/>
                <c:pt idx="0">
                  <c:v>36.417342039372002</c:v>
                </c:pt>
                <c:pt idx="1">
                  <c:v>73.010613267339991</c:v>
                </c:pt>
                <c:pt idx="2">
                  <c:v>109.45308804794001</c:v>
                </c:pt>
                <c:pt idx="3">
                  <c:v>146.39821765310001</c:v>
                </c:pt>
                <c:pt idx="4">
                  <c:v>181.77255093151001</c:v>
                </c:pt>
                <c:pt idx="5">
                  <c:v>218.84334424280999</c:v>
                </c:pt>
                <c:pt idx="6">
                  <c:v>254.28050937429001</c:v>
                </c:pt>
                <c:pt idx="7">
                  <c:v>289.46634709349001</c:v>
                </c:pt>
                <c:pt idx="8">
                  <c:v>325.15483963725001</c:v>
                </c:pt>
                <c:pt idx="9">
                  <c:v>358.95837658891003</c:v>
                </c:pt>
                <c:pt idx="10">
                  <c:v>391.31678091996002</c:v>
                </c:pt>
                <c:pt idx="11">
                  <c:v>424.49199934092002</c:v>
                </c:pt>
                <c:pt idx="12">
                  <c:v>456.09642143513003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5-4520-AF5A-102C5242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764415"/>
        <c:axId val="1729765855"/>
      </c:scatterChart>
      <c:valAx>
        <c:axId val="172976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9765855"/>
        <c:crosses val="autoZero"/>
        <c:crossBetween val="midCat"/>
      </c:valAx>
      <c:valAx>
        <c:axId val="17297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97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Sheet2!$A$2:$A$31</c:f>
              <c:numCache>
                <c:formatCode>General</c:formatCode>
                <c:ptCount val="30"/>
                <c:pt idx="0">
                  <c:v>7.8539816337499999E-2</c:v>
                </c:pt>
                <c:pt idx="1">
                  <c:v>0.157079632675</c:v>
                </c:pt>
                <c:pt idx="2">
                  <c:v>0.23561944901250001</c:v>
                </c:pt>
                <c:pt idx="3">
                  <c:v>0.31415926534999999</c:v>
                </c:pt>
                <c:pt idx="4">
                  <c:v>0.39269908168750001</c:v>
                </c:pt>
                <c:pt idx="5">
                  <c:v>0.47123889802500002</c:v>
                </c:pt>
                <c:pt idx="6">
                  <c:v>0.54977871436250003</c:v>
                </c:pt>
                <c:pt idx="7">
                  <c:v>0.62831853069999999</c:v>
                </c:pt>
                <c:pt idx="8">
                  <c:v>0.70685834703749995</c:v>
                </c:pt>
                <c:pt idx="9">
                  <c:v>0.78539816337500001</c:v>
                </c:pt>
                <c:pt idx="10">
                  <c:v>0.86393797971250008</c:v>
                </c:pt>
                <c:pt idx="11">
                  <c:v>0.94247779605000004</c:v>
                </c:pt>
                <c:pt idx="12">
                  <c:v>1.0210176123874999</c:v>
                </c:pt>
                <c:pt idx="13">
                  <c:v>1.0995574287250001</c:v>
                </c:pt>
                <c:pt idx="14">
                  <c:v>1.1780972450625</c:v>
                </c:pt>
                <c:pt idx="15">
                  <c:v>1.2566370614</c:v>
                </c:pt>
                <c:pt idx="16">
                  <c:v>1.3351768777374999</c:v>
                </c:pt>
                <c:pt idx="17">
                  <c:v>1.4137166940749999</c:v>
                </c:pt>
                <c:pt idx="18">
                  <c:v>1.4922565104125001</c:v>
                </c:pt>
                <c:pt idx="19">
                  <c:v>1.57079632675</c:v>
                </c:pt>
                <c:pt idx="20">
                  <c:v>1.6493361430875002</c:v>
                </c:pt>
                <c:pt idx="21">
                  <c:v>1.7278759594250002</c:v>
                </c:pt>
                <c:pt idx="22">
                  <c:v>1.8064157757625001</c:v>
                </c:pt>
                <c:pt idx="23">
                  <c:v>1.8849555921000001</c:v>
                </c:pt>
                <c:pt idx="24">
                  <c:v>1.9634954084375</c:v>
                </c:pt>
                <c:pt idx="25">
                  <c:v>2.0420352247749998</c:v>
                </c:pt>
                <c:pt idx="26">
                  <c:v>2.1205750411124997</c:v>
                </c:pt>
                <c:pt idx="27">
                  <c:v>2.1991148574500001</c:v>
                </c:pt>
                <c:pt idx="28">
                  <c:v>2.2776546737875001</c:v>
                </c:pt>
                <c:pt idx="29">
                  <c:v>2.356194490125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36417.342039372001</c:v>
                </c:pt>
                <c:pt idx="1">
                  <c:v>73010.613267339984</c:v>
                </c:pt>
                <c:pt idx="2">
                  <c:v>109453.08804794001</c:v>
                </c:pt>
                <c:pt idx="3">
                  <c:v>146398.2176531</c:v>
                </c:pt>
                <c:pt idx="4">
                  <c:v>181772.55093151002</c:v>
                </c:pt>
                <c:pt idx="5">
                  <c:v>218843.34424280998</c:v>
                </c:pt>
                <c:pt idx="6">
                  <c:v>254280.50937429001</c:v>
                </c:pt>
                <c:pt idx="7">
                  <c:v>289466.34709349001</c:v>
                </c:pt>
                <c:pt idx="8">
                  <c:v>325154.83963725</c:v>
                </c:pt>
                <c:pt idx="9">
                  <c:v>358958.37658891</c:v>
                </c:pt>
                <c:pt idx="10">
                  <c:v>391316.78091996</c:v>
                </c:pt>
                <c:pt idx="11">
                  <c:v>424491.99934092001</c:v>
                </c:pt>
                <c:pt idx="12">
                  <c:v>456096.42143513</c:v>
                </c:pt>
                <c:pt idx="13">
                  <c:v>491973.40953810001</c:v>
                </c:pt>
                <c:pt idx="14">
                  <c:v>519242.43377048004</c:v>
                </c:pt>
                <c:pt idx="15">
                  <c:v>548773.40471338003</c:v>
                </c:pt>
                <c:pt idx="16">
                  <c:v>578178.71195014007</c:v>
                </c:pt>
                <c:pt idx="17">
                  <c:v>610914.1073996101</c:v>
                </c:pt>
                <c:pt idx="18">
                  <c:v>636486.67159909999</c:v>
                </c:pt>
                <c:pt idx="19">
                  <c:v>660362.77576570003</c:v>
                </c:pt>
                <c:pt idx="20">
                  <c:v>685495.51699369994</c:v>
                </c:pt>
                <c:pt idx="21">
                  <c:v>711884.89528310008</c:v>
                </c:pt>
                <c:pt idx="22">
                  <c:v>736389.31798040005</c:v>
                </c:pt>
                <c:pt idx="23">
                  <c:v>756495.51096280001</c:v>
                </c:pt>
                <c:pt idx="24">
                  <c:v>776601.70394520008</c:v>
                </c:pt>
                <c:pt idx="25">
                  <c:v>800477.80811180011</c:v>
                </c:pt>
                <c:pt idx="26">
                  <c:v>816814.08990999998</c:v>
                </c:pt>
                <c:pt idx="27">
                  <c:v>834407.00876960007</c:v>
                </c:pt>
                <c:pt idx="28">
                  <c:v>850743.29056780005</c:v>
                </c:pt>
                <c:pt idx="29">
                  <c:v>866451.25383529998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3-403D-B5C3-8E11EDD2E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261871"/>
        <c:axId val="1930263311"/>
      </c:scatterChart>
      <c:valAx>
        <c:axId val="193026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0263311"/>
        <c:crosses val="autoZero"/>
        <c:crossBetween val="midCat"/>
      </c:valAx>
      <c:valAx>
        <c:axId val="19302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026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517525</xdr:colOff>
      <xdr:row>36</xdr:row>
      <xdr:rowOff>38100</xdr:rowOff>
    </xdr:from>
    <xdr:to>
      <xdr:col>26</xdr:col>
      <xdr:colOff>466725</xdr:colOff>
      <xdr:row>51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F607A3-8B1D-952B-19CF-C3E9198A7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</xdr:colOff>
      <xdr:row>39</xdr:row>
      <xdr:rowOff>44450</xdr:rowOff>
    </xdr:from>
    <xdr:to>
      <xdr:col>18</xdr:col>
      <xdr:colOff>615950</xdr:colOff>
      <xdr:row>54</xdr:row>
      <xdr:rowOff>120650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A7FA4D1-92C4-C0F3-A6BA-FB31BC7F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12700</xdr:colOff>
      <xdr:row>55</xdr:row>
      <xdr:rowOff>95250</xdr:rowOff>
    </xdr:from>
    <xdr:to>
      <xdr:col>18</xdr:col>
      <xdr:colOff>622300</xdr:colOff>
      <xdr:row>70</xdr:row>
      <xdr:rowOff>171450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61B4D0-D1A1-85F3-D704-6AAB951D7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63500</xdr:colOff>
      <xdr:row>55</xdr:row>
      <xdr:rowOff>107950</xdr:rowOff>
    </xdr:from>
    <xdr:to>
      <xdr:col>11</xdr:col>
      <xdr:colOff>476250</xdr:colOff>
      <xdr:row>71</xdr:row>
      <xdr:rowOff>6350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A285EFD-8480-4118-8771-6800062C6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666750</xdr:colOff>
      <xdr:row>56</xdr:row>
      <xdr:rowOff>50800</xdr:rowOff>
    </xdr:from>
    <xdr:to>
      <xdr:col>4</xdr:col>
      <xdr:colOff>660400</xdr:colOff>
      <xdr:row>71</xdr:row>
      <xdr:rowOff>127000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F931C0F-9F5C-25FF-AAE5-D14573C64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844550</xdr:colOff>
      <xdr:row>74</xdr:row>
      <xdr:rowOff>101600</xdr:rowOff>
    </xdr:from>
    <xdr:to>
      <xdr:col>9</xdr:col>
      <xdr:colOff>628650</xdr:colOff>
      <xdr:row>90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6EC9BAB-66C2-A281-8B5E-340A4929C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742950</xdr:colOff>
      <xdr:row>91</xdr:row>
      <xdr:rowOff>31750</xdr:rowOff>
    </xdr:from>
    <xdr:to>
      <xdr:col>9</xdr:col>
      <xdr:colOff>527050</xdr:colOff>
      <xdr:row>106</xdr:row>
      <xdr:rowOff>107950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F875AF0B-D9BA-FD8C-62D2-E16908F05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76200</xdr:colOff>
      <xdr:row>20</xdr:row>
      <xdr:rowOff>0</xdr:rowOff>
    </xdr:from>
    <xdr:to>
      <xdr:col>24</xdr:col>
      <xdr:colOff>25400</xdr:colOff>
      <xdr:row>35</xdr:row>
      <xdr:rowOff>76200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CFFD3B5-0E2B-FE02-3687-EC16B3F00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44450</xdr:rowOff>
    </xdr:from>
    <xdr:to>
      <xdr:col>11</xdr:col>
      <xdr:colOff>177800</xdr:colOff>
      <xdr:row>16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9406D5-2AAA-8888-BA97-8B4ABEAA6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2EF8-B5F3-46C4-AD16-4F51C310AFE4}">
  <dimension ref="A1:T107"/>
  <sheetViews>
    <sheetView workbookViewId="0">
      <selection activeCell="B3" sqref="B3"/>
    </sheetView>
  </sheetViews>
  <sheetFormatPr defaultRowHeight="15" x14ac:dyDescent="0.2"/>
  <cols>
    <col min="1" max="1" width="20.04296875" customWidth="1"/>
    <col min="2" max="3" width="13.85546875" customWidth="1"/>
    <col min="4" max="4" width="12.375" customWidth="1"/>
    <col min="5" max="5" width="13.1796875" customWidth="1"/>
    <col min="8" max="8" width="11.296875" customWidth="1"/>
  </cols>
  <sheetData>
    <row r="1" spans="1:20" x14ac:dyDescent="0.2">
      <c r="A1" t="s">
        <v>7</v>
      </c>
      <c r="B1" t="s">
        <v>3</v>
      </c>
      <c r="C1" t="s">
        <v>6</v>
      </c>
      <c r="D1" t="s">
        <v>1</v>
      </c>
      <c r="E1" t="s">
        <v>5</v>
      </c>
      <c r="F1" t="s">
        <v>2</v>
      </c>
      <c r="G1" t="s">
        <v>4</v>
      </c>
      <c r="H1" t="s">
        <v>0</v>
      </c>
      <c r="J1" t="s">
        <v>8</v>
      </c>
      <c r="K1" t="s">
        <v>9</v>
      </c>
      <c r="L1" t="s">
        <v>10</v>
      </c>
      <c r="M1" t="s">
        <v>14</v>
      </c>
    </row>
    <row r="2" spans="1:20" x14ac:dyDescent="0.2">
      <c r="A2">
        <v>1</v>
      </c>
      <c r="B2">
        <v>20</v>
      </c>
      <c r="J2">
        <v>0</v>
      </c>
      <c r="K2" s="2">
        <f>(3.1415926535*J2)/40</f>
        <v>0</v>
      </c>
      <c r="L2" s="2">
        <f>2*3.1415926535*B2</f>
        <v>125.66370614</v>
      </c>
      <c r="M2" s="2" t="e">
        <f>L2/K2</f>
        <v>#DIV/0!</v>
      </c>
      <c r="O2" cm="1">
        <f t="array" ref="O2:P6">LINEST(L3:L15,K3:K15,TRUE,TRUE)</f>
        <v>447592.96703296702</v>
      </c>
      <c r="P2">
        <v>5127.5625324585999</v>
      </c>
      <c r="R2">
        <v>0.157079632675</v>
      </c>
      <c r="S2">
        <v>36417.342039372001</v>
      </c>
      <c r="T2">
        <f>S2*0.001</f>
        <v>36.417342039372002</v>
      </c>
    </row>
    <row r="3" spans="1:20" x14ac:dyDescent="0.2">
      <c r="A3">
        <v>0</v>
      </c>
      <c r="B3">
        <v>5.7960000000000003</v>
      </c>
      <c r="C3">
        <v>1E-3</v>
      </c>
      <c r="D3">
        <v>2.0409999999999999</v>
      </c>
      <c r="E3">
        <v>5</v>
      </c>
      <c r="F3">
        <v>1.8160000000000001</v>
      </c>
      <c r="G3">
        <v>5</v>
      </c>
      <c r="H3">
        <f>F3/D3</f>
        <v>0.88975992160705542</v>
      </c>
      <c r="J3">
        <v>1</v>
      </c>
      <c r="K3">
        <f>(3.1415926535*J3)/40</f>
        <v>7.8539816337499999E-2</v>
      </c>
      <c r="L3">
        <f>2*3.1415926535*B3*1000</f>
        <v>36417.342039372001</v>
      </c>
      <c r="M3">
        <f>L3/K3</f>
        <v>463680</v>
      </c>
      <c r="O3">
        <v>3005.179318215135</v>
      </c>
      <c r="P3">
        <v>1873.4001360078205</v>
      </c>
      <c r="R3">
        <v>0.23561944901250001</v>
      </c>
      <c r="S3">
        <v>73010.613267339984</v>
      </c>
      <c r="T3">
        <f t="shared" ref="T3:T14" si="0">S3*0.001</f>
        <v>73.010613267339991</v>
      </c>
    </row>
    <row r="4" spans="1:20" x14ac:dyDescent="0.2">
      <c r="A4">
        <v>1</v>
      </c>
      <c r="B4">
        <v>11.62</v>
      </c>
      <c r="C4">
        <v>0.01</v>
      </c>
      <c r="D4">
        <v>2.0529999999999999</v>
      </c>
      <c r="E4">
        <v>4</v>
      </c>
      <c r="F4">
        <v>1.788</v>
      </c>
      <c r="G4">
        <v>4</v>
      </c>
      <c r="H4">
        <f t="shared" ref="H4:H35" si="1">F4/D4</f>
        <v>0.87092060399415494</v>
      </c>
      <c r="J4">
        <v>2</v>
      </c>
      <c r="K4">
        <f>(3.1415926535*J4)/40</f>
        <v>0.157079632675</v>
      </c>
      <c r="L4">
        <f t="shared" ref="L4:L15" si="2">2*3.1415926535*B4*1000</f>
        <v>73010.613267339984</v>
      </c>
      <c r="M4">
        <f>L4/K4</f>
        <v>464799.99999999988</v>
      </c>
      <c r="O4">
        <v>0.99950437676251003</v>
      </c>
      <c r="P4">
        <v>3184.1679500904183</v>
      </c>
      <c r="R4">
        <v>0.31415926534999999</v>
      </c>
      <c r="S4">
        <v>109453.08804794001</v>
      </c>
      <c r="T4">
        <f t="shared" si="0"/>
        <v>109.45308804794001</v>
      </c>
    </row>
    <row r="5" spans="1:20" x14ac:dyDescent="0.2">
      <c r="A5">
        <v>0</v>
      </c>
      <c r="B5">
        <v>17.420000000000002</v>
      </c>
      <c r="C5">
        <v>0.01</v>
      </c>
      <c r="D5">
        <v>2.0529999999999999</v>
      </c>
      <c r="E5">
        <v>5</v>
      </c>
      <c r="F5">
        <v>1.752</v>
      </c>
      <c r="G5">
        <v>4</v>
      </c>
      <c r="H5">
        <f t="shared" si="1"/>
        <v>0.85338528981977602</v>
      </c>
      <c r="J5">
        <v>3</v>
      </c>
      <c r="K5">
        <f>(3.1415926535*J5)/40</f>
        <v>0.23561944901250001</v>
      </c>
      <c r="L5">
        <f t="shared" si="2"/>
        <v>109453.08804794001</v>
      </c>
      <c r="M5">
        <f>L5/K5</f>
        <v>464533.33333333337</v>
      </c>
      <c r="O5">
        <v>22183.278169255293</v>
      </c>
      <c r="P5">
        <v>11</v>
      </c>
      <c r="R5">
        <v>0.39269908168750001</v>
      </c>
      <c r="S5">
        <v>146398.2176531</v>
      </c>
      <c r="T5">
        <f t="shared" si="0"/>
        <v>146.39821765310001</v>
      </c>
    </row>
    <row r="6" spans="1:20" x14ac:dyDescent="0.2">
      <c r="A6">
        <v>1</v>
      </c>
      <c r="B6">
        <v>23.3</v>
      </c>
      <c r="C6">
        <v>0.01</v>
      </c>
      <c r="D6">
        <v>2.1019999999999999</v>
      </c>
      <c r="E6">
        <v>5</v>
      </c>
      <c r="F6">
        <v>1.714</v>
      </c>
      <c r="G6">
        <v>4</v>
      </c>
      <c r="H6">
        <f t="shared" si="1"/>
        <v>0.81541389153187449</v>
      </c>
      <c r="J6">
        <v>4</v>
      </c>
      <c r="K6">
        <f>(3.1415926535*J6)/40</f>
        <v>0.31415926534999999</v>
      </c>
      <c r="L6">
        <f t="shared" si="2"/>
        <v>146398.2176531</v>
      </c>
      <c r="M6">
        <f>L6/K6</f>
        <v>466000</v>
      </c>
      <c r="O6">
        <v>224914605466.5838</v>
      </c>
      <c r="P6">
        <v>111528180.87821317</v>
      </c>
      <c r="R6">
        <v>0.47123889802500002</v>
      </c>
      <c r="S6">
        <v>181772.55093151002</v>
      </c>
      <c r="T6">
        <f t="shared" si="0"/>
        <v>181.77255093151001</v>
      </c>
    </row>
    <row r="7" spans="1:20" x14ac:dyDescent="0.2">
      <c r="A7">
        <v>0</v>
      </c>
      <c r="B7">
        <v>28.93</v>
      </c>
      <c r="C7">
        <v>0.01</v>
      </c>
      <c r="D7">
        <v>2.1589999999999998</v>
      </c>
      <c r="E7">
        <v>5</v>
      </c>
      <c r="F7">
        <v>1.659</v>
      </c>
      <c r="G7">
        <v>5</v>
      </c>
      <c r="H7">
        <f t="shared" si="1"/>
        <v>0.76841130152848547</v>
      </c>
      <c r="J7">
        <v>5</v>
      </c>
      <c r="K7">
        <f>(3.1415926535*J7)/40</f>
        <v>0.39269908168750001</v>
      </c>
      <c r="L7">
        <f t="shared" si="2"/>
        <v>181772.55093151002</v>
      </c>
      <c r="M7">
        <f>L7/K7</f>
        <v>462880.00000000006</v>
      </c>
      <c r="R7">
        <v>0.54977871436250003</v>
      </c>
      <c r="S7">
        <v>218843.34424280998</v>
      </c>
      <c r="T7">
        <f t="shared" si="0"/>
        <v>218.84334424280999</v>
      </c>
    </row>
    <row r="8" spans="1:20" x14ac:dyDescent="0.2">
      <c r="A8">
        <v>1</v>
      </c>
      <c r="B8">
        <v>34.83</v>
      </c>
      <c r="C8">
        <v>0.01</v>
      </c>
      <c r="D8">
        <v>2.0270000000000001</v>
      </c>
      <c r="E8">
        <v>5</v>
      </c>
      <c r="F8">
        <v>1.6140000000000001</v>
      </c>
      <c r="G8">
        <v>5</v>
      </c>
      <c r="H8">
        <f t="shared" si="1"/>
        <v>0.79625061667488894</v>
      </c>
      <c r="J8">
        <v>6</v>
      </c>
      <c r="K8">
        <f>(3.1415926535*J8)/40</f>
        <v>0.47123889802500002</v>
      </c>
      <c r="L8">
        <f t="shared" si="2"/>
        <v>218843.34424280998</v>
      </c>
      <c r="M8">
        <f>L8/K8</f>
        <v>464399.99999999994</v>
      </c>
      <c r="O8" t="s">
        <v>17</v>
      </c>
      <c r="R8">
        <v>0.62831853069999999</v>
      </c>
      <c r="S8">
        <v>254280.50937429001</v>
      </c>
      <c r="T8">
        <f t="shared" si="0"/>
        <v>254.28050937429001</v>
      </c>
    </row>
    <row r="9" spans="1:20" x14ac:dyDescent="0.2">
      <c r="A9">
        <v>0</v>
      </c>
      <c r="B9">
        <v>40.47</v>
      </c>
      <c r="C9">
        <v>0.01</v>
      </c>
      <c r="D9">
        <v>1.9219999999999999</v>
      </c>
      <c r="E9">
        <v>5</v>
      </c>
      <c r="F9">
        <v>1.571</v>
      </c>
      <c r="G9">
        <v>5</v>
      </c>
      <c r="H9">
        <f t="shared" si="1"/>
        <v>0.81737773152965665</v>
      </c>
      <c r="J9">
        <v>7</v>
      </c>
      <c r="K9">
        <f>(3.1415926535*J9)/40</f>
        <v>0.54977871436250003</v>
      </c>
      <c r="L9">
        <f t="shared" si="2"/>
        <v>254280.50937429001</v>
      </c>
      <c r="M9">
        <f>L9/K9</f>
        <v>462514.28571428568</v>
      </c>
      <c r="O9">
        <f>AVERAGE(M9:M15)</f>
        <v>455758.20465249039</v>
      </c>
      <c r="P9">
        <f>_xlfn.STDEV.S(M9:M15)</f>
        <v>5891.1726848906437</v>
      </c>
      <c r="R9">
        <v>0.70685834703749995</v>
      </c>
      <c r="S9">
        <v>289466.34709349001</v>
      </c>
      <c r="T9">
        <f t="shared" si="0"/>
        <v>289.46634709349001</v>
      </c>
    </row>
    <row r="10" spans="1:20" x14ac:dyDescent="0.2">
      <c r="A10">
        <v>1</v>
      </c>
      <c r="B10">
        <v>46.07</v>
      </c>
      <c r="C10">
        <v>0.01</v>
      </c>
      <c r="D10">
        <v>2.0609999999999999</v>
      </c>
      <c r="E10">
        <v>5</v>
      </c>
      <c r="F10">
        <v>1.536</v>
      </c>
      <c r="G10">
        <v>4</v>
      </c>
      <c r="H10">
        <f t="shared" si="1"/>
        <v>0.74526928675400295</v>
      </c>
      <c r="J10">
        <v>8</v>
      </c>
      <c r="K10">
        <f>(3.1415926535*J10)/40</f>
        <v>0.62831853069999999</v>
      </c>
      <c r="L10">
        <f t="shared" si="2"/>
        <v>289466.34709349001</v>
      </c>
      <c r="M10">
        <f>L10/K10</f>
        <v>460700</v>
      </c>
      <c r="R10">
        <v>0.78539816337500001</v>
      </c>
      <c r="S10">
        <v>325154.83963725</v>
      </c>
      <c r="T10">
        <f t="shared" si="0"/>
        <v>325.15483963725001</v>
      </c>
    </row>
    <row r="11" spans="1:20" x14ac:dyDescent="0.2">
      <c r="A11">
        <v>0</v>
      </c>
      <c r="B11">
        <v>51.75</v>
      </c>
      <c r="C11">
        <v>0.01</v>
      </c>
      <c r="D11">
        <v>1.8660000000000001</v>
      </c>
      <c r="E11">
        <v>5</v>
      </c>
      <c r="F11">
        <v>1.468</v>
      </c>
      <c r="G11">
        <v>5</v>
      </c>
      <c r="H11">
        <f t="shared" si="1"/>
        <v>0.78670953912111463</v>
      </c>
      <c r="J11">
        <v>9</v>
      </c>
      <c r="K11">
        <f>(3.1415926535*J11)/40</f>
        <v>0.70685834703749995</v>
      </c>
      <c r="L11">
        <f t="shared" si="2"/>
        <v>325154.83963725</v>
      </c>
      <c r="M11">
        <f>L11/K11</f>
        <v>460000.00000000006</v>
      </c>
      <c r="R11">
        <v>0.86393797971250008</v>
      </c>
      <c r="S11">
        <v>358958.37658891</v>
      </c>
      <c r="T11">
        <f t="shared" si="0"/>
        <v>358.95837658891003</v>
      </c>
    </row>
    <row r="12" spans="1:20" x14ac:dyDescent="0.2">
      <c r="A12">
        <v>1</v>
      </c>
      <c r="B12">
        <v>57.13</v>
      </c>
      <c r="C12">
        <v>0.01</v>
      </c>
      <c r="D12">
        <v>2.1539999999999999</v>
      </c>
      <c r="E12">
        <v>5</v>
      </c>
      <c r="F12">
        <v>1.4379999999999999</v>
      </c>
      <c r="G12">
        <v>4</v>
      </c>
      <c r="H12">
        <f t="shared" si="1"/>
        <v>0.66759517177344474</v>
      </c>
      <c r="J12">
        <v>10</v>
      </c>
      <c r="K12">
        <f>(3.1415926535*J12)/40</f>
        <v>0.78539816337500001</v>
      </c>
      <c r="L12">
        <f t="shared" si="2"/>
        <v>358958.37658891</v>
      </c>
      <c r="M12">
        <f>L12/K12</f>
        <v>457040</v>
      </c>
      <c r="R12">
        <v>0.94247779605000004</v>
      </c>
      <c r="S12">
        <v>391316.78091996</v>
      </c>
      <c r="T12">
        <f t="shared" si="0"/>
        <v>391.31678091996002</v>
      </c>
    </row>
    <row r="13" spans="1:20" x14ac:dyDescent="0.2">
      <c r="A13">
        <v>0</v>
      </c>
      <c r="B13">
        <v>62.28</v>
      </c>
      <c r="C13">
        <v>0.01</v>
      </c>
      <c r="D13">
        <v>1.9770000000000001</v>
      </c>
      <c r="E13">
        <v>5</v>
      </c>
      <c r="F13">
        <v>1.395</v>
      </c>
      <c r="G13">
        <v>4</v>
      </c>
      <c r="H13">
        <f t="shared" si="1"/>
        <v>0.70561456752655538</v>
      </c>
      <c r="J13">
        <v>11</v>
      </c>
      <c r="K13">
        <f>(3.1415926535*J13)/40</f>
        <v>0.86393797971250008</v>
      </c>
      <c r="L13">
        <f t="shared" si="2"/>
        <v>391316.78091996</v>
      </c>
      <c r="M13">
        <f t="shared" ref="M3:M14" si="3">L13/K13</f>
        <v>452945.45454545453</v>
      </c>
      <c r="R13">
        <v>1.0210176123874999</v>
      </c>
      <c r="S13">
        <v>424491.99934092001</v>
      </c>
      <c r="T13">
        <f t="shared" si="0"/>
        <v>424.49199934092002</v>
      </c>
    </row>
    <row r="14" spans="1:20" x14ac:dyDescent="0.2">
      <c r="A14">
        <v>1</v>
      </c>
      <c r="B14">
        <v>67.56</v>
      </c>
      <c r="C14">
        <v>0.01</v>
      </c>
      <c r="D14">
        <v>1.9870000000000001</v>
      </c>
      <c r="E14">
        <v>6</v>
      </c>
      <c r="F14">
        <v>1.304</v>
      </c>
      <c r="G14">
        <v>5</v>
      </c>
      <c r="H14">
        <f t="shared" si="1"/>
        <v>0.65626572722697529</v>
      </c>
      <c r="J14">
        <v>12</v>
      </c>
      <c r="K14">
        <f>(3.1415926535*J14)/40</f>
        <v>0.94247779605000004</v>
      </c>
      <c r="L14">
        <f t="shared" si="2"/>
        <v>424491.99934092001</v>
      </c>
      <c r="M14">
        <f t="shared" si="3"/>
        <v>450400</v>
      </c>
      <c r="R14">
        <v>1.0995574287250001</v>
      </c>
      <c r="S14">
        <v>456096.42143513</v>
      </c>
      <c r="T14">
        <f t="shared" si="0"/>
        <v>456.09642143513003</v>
      </c>
    </row>
    <row r="15" spans="1:20" x14ac:dyDescent="0.2">
      <c r="A15" s="4">
        <v>0</v>
      </c>
      <c r="B15" s="4">
        <v>72.59</v>
      </c>
      <c r="C15" s="4">
        <v>0.01</v>
      </c>
      <c r="D15" s="4">
        <v>2.4860000000000002</v>
      </c>
      <c r="E15" s="4">
        <v>6</v>
      </c>
      <c r="F15" s="4">
        <v>1.2430000000000001</v>
      </c>
      <c r="G15" s="4">
        <v>4</v>
      </c>
      <c r="H15" s="4">
        <f t="shared" si="1"/>
        <v>0.5</v>
      </c>
      <c r="J15">
        <v>13</v>
      </c>
      <c r="K15">
        <f>(3.1415926535*J15)/40</f>
        <v>1.0210176123874999</v>
      </c>
      <c r="L15">
        <f t="shared" si="2"/>
        <v>456096.42143513</v>
      </c>
      <c r="M15">
        <f>L15/K15</f>
        <v>446707.69230769237</v>
      </c>
    </row>
    <row r="16" spans="1:20" x14ac:dyDescent="0.2">
      <c r="A16" s="3">
        <v>1</v>
      </c>
      <c r="B16" s="3">
        <v>78.3</v>
      </c>
      <c r="C16" s="3">
        <v>0.01</v>
      </c>
      <c r="D16" s="3">
        <v>2.0449999999999999</v>
      </c>
      <c r="E16" s="3">
        <v>5</v>
      </c>
      <c r="F16" s="3">
        <v>1.181</v>
      </c>
      <c r="G16" s="3">
        <v>6</v>
      </c>
      <c r="H16" s="3">
        <f t="shared" si="1"/>
        <v>0.57750611246943773</v>
      </c>
      <c r="J16">
        <v>14</v>
      </c>
      <c r="K16">
        <f>(3.1415926535*J16)/40</f>
        <v>1.0995574287250001</v>
      </c>
      <c r="L16">
        <f>2*3.1415926535*B16*1000</f>
        <v>491973.40953810001</v>
      </c>
      <c r="M16">
        <f t="shared" ref="M16:M32" si="4">L16/K16</f>
        <v>447428.57142857142</v>
      </c>
    </row>
    <row r="17" spans="1:14" x14ac:dyDescent="0.2">
      <c r="A17">
        <v>0</v>
      </c>
      <c r="B17">
        <v>82.64</v>
      </c>
      <c r="C17">
        <v>0.01</v>
      </c>
      <c r="D17">
        <v>1.9159999999999999</v>
      </c>
      <c r="E17">
        <v>4</v>
      </c>
      <c r="F17">
        <v>1.147</v>
      </c>
      <c r="G17">
        <v>5</v>
      </c>
      <c r="H17">
        <f t="shared" si="1"/>
        <v>0.59864300626304801</v>
      </c>
      <c r="J17">
        <v>15</v>
      </c>
      <c r="K17">
        <f>(3.1415926535*J17)/40</f>
        <v>1.1780972450625</v>
      </c>
      <c r="L17">
        <f t="shared" ref="L17:L33" si="5">2*3.1415926535*B17*1000</f>
        <v>519242.43377048004</v>
      </c>
      <c r="M17">
        <f t="shared" si="4"/>
        <v>440746.66666666669</v>
      </c>
    </row>
    <row r="18" spans="1:14" x14ac:dyDescent="0.2">
      <c r="A18">
        <v>1</v>
      </c>
      <c r="B18">
        <v>87.34</v>
      </c>
      <c r="C18">
        <v>0.01</v>
      </c>
      <c r="D18">
        <v>1.7290000000000001</v>
      </c>
      <c r="E18">
        <v>5</v>
      </c>
      <c r="F18">
        <v>1.0489999999999999</v>
      </c>
      <c r="G18">
        <v>5</v>
      </c>
      <c r="H18">
        <f t="shared" si="1"/>
        <v>0.60670908039329086</v>
      </c>
      <c r="J18">
        <v>16</v>
      </c>
      <c r="K18">
        <f>(3.1415926535*J18)/40</f>
        <v>1.2566370614</v>
      </c>
      <c r="L18">
        <f t="shared" si="5"/>
        <v>548773.40471338003</v>
      </c>
      <c r="M18">
        <f t="shared" si="4"/>
        <v>436700.00000000006</v>
      </c>
    </row>
    <row r="19" spans="1:14" x14ac:dyDescent="0.2">
      <c r="A19">
        <v>0</v>
      </c>
      <c r="B19">
        <v>92.02</v>
      </c>
      <c r="C19">
        <v>0.01</v>
      </c>
      <c r="D19">
        <v>2.2679999999999998</v>
      </c>
      <c r="E19">
        <v>4</v>
      </c>
      <c r="F19">
        <v>1.0409999999999999</v>
      </c>
      <c r="G19">
        <v>5</v>
      </c>
      <c r="H19">
        <f t="shared" si="1"/>
        <v>0.45899470899470901</v>
      </c>
      <c r="J19">
        <v>17</v>
      </c>
      <c r="K19">
        <f>(3.1415926535*J19)/40</f>
        <v>1.3351768777374999</v>
      </c>
      <c r="L19">
        <f t="shared" si="5"/>
        <v>578178.71195014007</v>
      </c>
      <c r="M19">
        <f t="shared" si="4"/>
        <v>433035.29411764711</v>
      </c>
    </row>
    <row r="20" spans="1:14" x14ac:dyDescent="0.2">
      <c r="A20">
        <v>1</v>
      </c>
      <c r="B20">
        <v>97.23</v>
      </c>
      <c r="C20">
        <v>0.01</v>
      </c>
      <c r="D20">
        <v>1.903</v>
      </c>
      <c r="E20">
        <v>4</v>
      </c>
      <c r="F20">
        <v>0.97699999999999998</v>
      </c>
      <c r="G20">
        <v>4</v>
      </c>
      <c r="H20">
        <f t="shared" si="1"/>
        <v>0.51339989490278504</v>
      </c>
      <c r="J20">
        <v>18</v>
      </c>
      <c r="K20">
        <f>(3.1415926535*J20)/40</f>
        <v>1.4137166940749999</v>
      </c>
      <c r="L20">
        <f t="shared" si="5"/>
        <v>610914.1073996101</v>
      </c>
      <c r="M20">
        <f t="shared" si="4"/>
        <v>432133.33333333343</v>
      </c>
    </row>
    <row r="21" spans="1:14" x14ac:dyDescent="0.2">
      <c r="A21">
        <v>0</v>
      </c>
      <c r="B21">
        <v>101.3</v>
      </c>
      <c r="C21">
        <v>0.01</v>
      </c>
      <c r="D21">
        <v>1.7410000000000001</v>
      </c>
      <c r="E21">
        <v>5</v>
      </c>
      <c r="F21">
        <v>0.96199999999999997</v>
      </c>
      <c r="G21">
        <v>5</v>
      </c>
      <c r="H21">
        <f t="shared" si="1"/>
        <v>0.5525560022975301</v>
      </c>
      <c r="J21">
        <v>19</v>
      </c>
      <c r="K21">
        <f t="shared" ref="K21:K33" si="6">(3.1415926535*J21)/40</f>
        <v>1.4922565104125001</v>
      </c>
      <c r="L21">
        <f t="shared" si="5"/>
        <v>636486.67159909999</v>
      </c>
      <c r="M21">
        <f t="shared" si="4"/>
        <v>426526.31578947365</v>
      </c>
    </row>
    <row r="22" spans="1:14" x14ac:dyDescent="0.2">
      <c r="A22">
        <v>1</v>
      </c>
      <c r="B22">
        <v>105.1</v>
      </c>
      <c r="C22">
        <v>0.01</v>
      </c>
      <c r="D22">
        <v>1.4770000000000001</v>
      </c>
      <c r="E22">
        <v>4</v>
      </c>
      <c r="F22">
        <v>0.82</v>
      </c>
      <c r="G22">
        <v>6</v>
      </c>
      <c r="H22">
        <f t="shared" si="1"/>
        <v>0.55517941773865942</v>
      </c>
      <c r="J22">
        <v>20</v>
      </c>
      <c r="K22">
        <f t="shared" si="6"/>
        <v>1.57079632675</v>
      </c>
      <c r="L22">
        <f t="shared" si="5"/>
        <v>660362.77576570003</v>
      </c>
      <c r="M22">
        <f t="shared" si="4"/>
        <v>420400</v>
      </c>
    </row>
    <row r="23" spans="1:14" x14ac:dyDescent="0.2">
      <c r="A23">
        <v>0</v>
      </c>
      <c r="B23" s="5">
        <v>109.1</v>
      </c>
      <c r="C23">
        <v>0.01</v>
      </c>
      <c r="D23">
        <v>2.0720000000000001</v>
      </c>
      <c r="E23">
        <v>5</v>
      </c>
      <c r="F23">
        <v>0.82699999999999996</v>
      </c>
      <c r="G23">
        <v>8</v>
      </c>
      <c r="H23">
        <f t="shared" si="1"/>
        <v>0.39913127413127408</v>
      </c>
      <c r="J23">
        <v>21</v>
      </c>
      <c r="K23">
        <f t="shared" si="6"/>
        <v>1.6493361430875002</v>
      </c>
      <c r="L23">
        <f t="shared" si="5"/>
        <v>685495.51699369994</v>
      </c>
      <c r="M23">
        <f t="shared" si="4"/>
        <v>415619.04761904752</v>
      </c>
      <c r="N23" t="s">
        <v>21</v>
      </c>
    </row>
    <row r="24" spans="1:14" x14ac:dyDescent="0.2">
      <c r="A24">
        <v>1</v>
      </c>
      <c r="B24">
        <v>113.3</v>
      </c>
      <c r="C24">
        <v>0.01</v>
      </c>
      <c r="D24">
        <v>2.5750000000000002</v>
      </c>
      <c r="E24">
        <v>4</v>
      </c>
      <c r="F24">
        <v>0.43</v>
      </c>
      <c r="G24">
        <v>2</v>
      </c>
      <c r="H24">
        <f t="shared" si="1"/>
        <v>0.16699029126213591</v>
      </c>
      <c r="J24">
        <v>22</v>
      </c>
      <c r="K24">
        <f t="shared" si="6"/>
        <v>1.7278759594250002</v>
      </c>
      <c r="L24">
        <f t="shared" si="5"/>
        <v>711884.89528310008</v>
      </c>
      <c r="M24">
        <f t="shared" si="4"/>
        <v>412000</v>
      </c>
    </row>
    <row r="25" spans="1:14" x14ac:dyDescent="0.2">
      <c r="A25">
        <v>0</v>
      </c>
      <c r="B25" s="5">
        <v>117.2</v>
      </c>
      <c r="C25">
        <v>0.01</v>
      </c>
      <c r="D25">
        <v>1.871</v>
      </c>
      <c r="E25">
        <v>5</v>
      </c>
      <c r="F25">
        <v>0.68200000000000005</v>
      </c>
      <c r="G25">
        <v>5</v>
      </c>
      <c r="H25">
        <f>F25/D25</f>
        <v>0.364510956707643</v>
      </c>
      <c r="J25">
        <v>23</v>
      </c>
      <c r="K25">
        <f t="shared" si="6"/>
        <v>1.8064157757625001</v>
      </c>
      <c r="L25">
        <f t="shared" si="5"/>
        <v>736389.31798040005</v>
      </c>
      <c r="M25">
        <f t="shared" si="4"/>
        <v>407652.17391304346</v>
      </c>
    </row>
    <row r="26" spans="1:14" x14ac:dyDescent="0.2">
      <c r="A26">
        <v>1</v>
      </c>
      <c r="B26">
        <v>120.4</v>
      </c>
      <c r="C26">
        <v>0.01</v>
      </c>
      <c r="D26">
        <v>1.873</v>
      </c>
      <c r="E26">
        <v>5</v>
      </c>
      <c r="F26">
        <v>0.629</v>
      </c>
      <c r="G26">
        <v>5</v>
      </c>
      <c r="H26">
        <f>F26/D26</f>
        <v>0.33582487987186332</v>
      </c>
      <c r="J26">
        <v>24</v>
      </c>
      <c r="K26">
        <f t="shared" si="6"/>
        <v>1.8849555921000001</v>
      </c>
      <c r="L26">
        <f t="shared" si="5"/>
        <v>756495.51096280001</v>
      </c>
      <c r="M26">
        <f t="shared" si="4"/>
        <v>401333.33333333331</v>
      </c>
    </row>
    <row r="27" spans="1:14" x14ac:dyDescent="0.2">
      <c r="A27">
        <v>0</v>
      </c>
      <c r="B27">
        <v>123.6</v>
      </c>
      <c r="C27">
        <v>0.01</v>
      </c>
      <c r="D27">
        <v>2.2330000000000001</v>
      </c>
      <c r="E27">
        <v>4</v>
      </c>
      <c r="F27">
        <v>0.51400000000000001</v>
      </c>
      <c r="G27">
        <v>5</v>
      </c>
      <c r="H27">
        <f>F27/D27</f>
        <v>0.23018360949395431</v>
      </c>
      <c r="J27">
        <v>25</v>
      </c>
      <c r="K27">
        <f t="shared" si="6"/>
        <v>1.9634954084375</v>
      </c>
      <c r="L27">
        <f t="shared" si="5"/>
        <v>776601.70394520008</v>
      </c>
      <c r="M27">
        <f t="shared" si="4"/>
        <v>395520.00000000006</v>
      </c>
    </row>
    <row r="28" spans="1:14" x14ac:dyDescent="0.2">
      <c r="A28">
        <v>1</v>
      </c>
      <c r="B28">
        <v>127.4</v>
      </c>
      <c r="C28">
        <v>0.01</v>
      </c>
      <c r="D28">
        <v>2.3940000000000001</v>
      </c>
      <c r="E28">
        <v>5</v>
      </c>
      <c r="F28">
        <v>0.41699999999999998</v>
      </c>
      <c r="G28">
        <v>5</v>
      </c>
      <c r="H28">
        <f>F28/D28</f>
        <v>0.17418546365914786</v>
      </c>
      <c r="J28">
        <v>26</v>
      </c>
      <c r="K28">
        <f t="shared" si="6"/>
        <v>2.0420352247749998</v>
      </c>
      <c r="L28">
        <f t="shared" si="5"/>
        <v>800477.80811180011</v>
      </c>
      <c r="M28">
        <f t="shared" si="4"/>
        <v>392000.00000000012</v>
      </c>
    </row>
    <row r="29" spans="1:14" x14ac:dyDescent="0.2">
      <c r="A29">
        <v>0</v>
      </c>
      <c r="B29">
        <v>130</v>
      </c>
      <c r="C29">
        <v>0.01</v>
      </c>
      <c r="D29">
        <v>1.6679999999999999</v>
      </c>
      <c r="E29">
        <v>5</v>
      </c>
      <c r="F29">
        <v>0.36299999999999999</v>
      </c>
      <c r="G29">
        <v>4</v>
      </c>
      <c r="H29">
        <f>F29/D29</f>
        <v>0.21762589928057555</v>
      </c>
      <c r="J29">
        <v>27</v>
      </c>
      <c r="K29">
        <f t="shared" si="6"/>
        <v>2.1205750411124997</v>
      </c>
      <c r="L29">
        <f t="shared" si="5"/>
        <v>816814.08990999998</v>
      </c>
      <c r="M29">
        <f t="shared" si="4"/>
        <v>385185.18518518523</v>
      </c>
    </row>
    <row r="30" spans="1:14" x14ac:dyDescent="0.2">
      <c r="A30">
        <v>1</v>
      </c>
      <c r="B30">
        <v>132.80000000000001</v>
      </c>
      <c r="C30">
        <v>0.01</v>
      </c>
      <c r="D30">
        <v>2.5979999999999999</v>
      </c>
      <c r="E30">
        <v>5</v>
      </c>
      <c r="F30">
        <v>0.34899999999999998</v>
      </c>
      <c r="G30">
        <v>4</v>
      </c>
      <c r="H30">
        <f>F30/D30</f>
        <v>0.13433410315627406</v>
      </c>
      <c r="J30">
        <v>28</v>
      </c>
      <c r="K30">
        <f t="shared" si="6"/>
        <v>2.1991148574500001</v>
      </c>
      <c r="L30">
        <f t="shared" si="5"/>
        <v>834407.00876960007</v>
      </c>
      <c r="M30">
        <f t="shared" si="4"/>
        <v>379428.57142857142</v>
      </c>
    </row>
    <row r="31" spans="1:14" x14ac:dyDescent="0.2">
      <c r="A31">
        <v>0</v>
      </c>
      <c r="B31">
        <v>135.4</v>
      </c>
      <c r="C31">
        <v>0.01</v>
      </c>
      <c r="D31">
        <v>2.7040000000000002</v>
      </c>
      <c r="E31">
        <v>5</v>
      </c>
      <c r="F31">
        <v>0.29399999999999998</v>
      </c>
      <c r="G31">
        <v>5</v>
      </c>
      <c r="H31">
        <f>F31/D31</f>
        <v>0.10872781065088756</v>
      </c>
      <c r="J31">
        <v>29</v>
      </c>
      <c r="K31">
        <f t="shared" si="6"/>
        <v>2.2776546737875001</v>
      </c>
      <c r="L31">
        <f t="shared" si="5"/>
        <v>850743.29056780005</v>
      </c>
      <c r="M31">
        <f t="shared" si="4"/>
        <v>373517.24137931038</v>
      </c>
    </row>
    <row r="32" spans="1:14" x14ac:dyDescent="0.2">
      <c r="A32">
        <v>1</v>
      </c>
      <c r="B32">
        <v>137.9</v>
      </c>
      <c r="C32">
        <v>0.01</v>
      </c>
      <c r="D32">
        <v>3.0880000000000001</v>
      </c>
      <c r="E32">
        <v>5</v>
      </c>
      <c r="F32">
        <v>0.25900000000000001</v>
      </c>
      <c r="G32">
        <v>4</v>
      </c>
      <c r="H32">
        <f>F32/D32</f>
        <v>8.3873056994818659E-2</v>
      </c>
      <c r="J32">
        <v>30</v>
      </c>
      <c r="K32">
        <f t="shared" si="6"/>
        <v>2.356194490125</v>
      </c>
      <c r="L32">
        <f t="shared" si="5"/>
        <v>866451.25383529998</v>
      </c>
      <c r="M32">
        <f t="shared" si="4"/>
        <v>367733.33333333331</v>
      </c>
    </row>
    <row r="33" spans="1:13" x14ac:dyDescent="0.2">
      <c r="A33">
        <v>0</v>
      </c>
      <c r="B33">
        <v>140.30000000000001</v>
      </c>
      <c r="C33">
        <v>0.01</v>
      </c>
      <c r="D33">
        <v>3.3690000000000002</v>
      </c>
      <c r="E33">
        <v>4</v>
      </c>
      <c r="F33">
        <v>0.217</v>
      </c>
      <c r="G33">
        <v>5</v>
      </c>
      <c r="H33">
        <f>F33/D33</f>
        <v>6.4410804392994944E-2</v>
      </c>
      <c r="J33">
        <v>31</v>
      </c>
      <c r="K33">
        <f t="shared" si="6"/>
        <v>2.4347343064625</v>
      </c>
      <c r="L33">
        <f t="shared" si="5"/>
        <v>881530.89857210009</v>
      </c>
      <c r="M33">
        <f t="shared" ref="M33" si="7">L33/K33</f>
        <v>362064.5161290323</v>
      </c>
    </row>
    <row r="34" spans="1:13" x14ac:dyDescent="0.2">
      <c r="A34">
        <v>1</v>
      </c>
      <c r="H34" t="e">
        <f t="shared" si="1"/>
        <v>#DIV/0!</v>
      </c>
    </row>
    <row r="35" spans="1:13" x14ac:dyDescent="0.2">
      <c r="H35" t="e">
        <f t="shared" si="1"/>
        <v>#DIV/0!</v>
      </c>
    </row>
    <row r="40" spans="1:13" x14ac:dyDescent="0.2">
      <c r="A40" t="s">
        <v>15</v>
      </c>
      <c r="B40" t="s">
        <v>16</v>
      </c>
      <c r="C40" t="s">
        <v>15</v>
      </c>
      <c r="D40" t="s">
        <v>16</v>
      </c>
      <c r="F40" t="s">
        <v>14</v>
      </c>
    </row>
    <row r="41" spans="1:13" x14ac:dyDescent="0.2">
      <c r="A41" t="s">
        <v>12</v>
      </c>
      <c r="B41" t="s">
        <v>11</v>
      </c>
      <c r="E41" t="s">
        <v>13</v>
      </c>
    </row>
    <row r="42" spans="1:13" x14ac:dyDescent="0.2">
      <c r="A42" s="1">
        <v>465.92000202801501</v>
      </c>
      <c r="B42" s="1">
        <v>-95.932795565054604</v>
      </c>
      <c r="E42" s="1">
        <f>A42-B42</f>
        <v>561.85279759306957</v>
      </c>
      <c r="F42">
        <v>228.81690842177557</v>
      </c>
      <c r="H42" s="1">
        <v>465.92000202801501</v>
      </c>
    </row>
    <row r="43" spans="1:13" x14ac:dyDescent="0.2">
      <c r="A43" s="1">
        <v>464.96000168882398</v>
      </c>
      <c r="B43" s="1">
        <v>-676.67627761220604</v>
      </c>
      <c r="E43" s="1">
        <f>A43-B43</f>
        <v>1141.6362793010301</v>
      </c>
      <c r="F43">
        <v>688.10881880461488</v>
      </c>
      <c r="H43" s="1">
        <v>464.96000168882398</v>
      </c>
    </row>
    <row r="44" spans="1:13" x14ac:dyDescent="0.2">
      <c r="A44" s="1">
        <v>467.199999274253</v>
      </c>
      <c r="B44" s="1">
        <v>-1797.1646240308901</v>
      </c>
      <c r="E44" s="1">
        <f>A44-B44</f>
        <v>2264.3646233051431</v>
      </c>
      <c r="F44">
        <v>1375.4280692571879</v>
      </c>
      <c r="H44" s="1">
        <v>467.199999274253</v>
      </c>
    </row>
    <row r="45" spans="1:13" x14ac:dyDescent="0.2">
      <c r="A45" s="1">
        <v>460.39999902469799</v>
      </c>
      <c r="B45" s="1">
        <v>-3229.3270185369902</v>
      </c>
      <c r="E45" s="1">
        <f>A45-B45</f>
        <v>3689.7270175616882</v>
      </c>
      <c r="F45">
        <v>2299.6178253223652</v>
      </c>
      <c r="H45" s="1">
        <v>460.39999902469799</v>
      </c>
    </row>
    <row r="46" spans="1:13" x14ac:dyDescent="0.2">
      <c r="A46" s="1">
        <v>461.200001410749</v>
      </c>
      <c r="B46" s="1">
        <v>-4773.0368444384703</v>
      </c>
      <c r="E46" s="1">
        <f>A46-B46</f>
        <v>5234.2368458492192</v>
      </c>
      <c r="F46">
        <v>3426.3318636863187</v>
      </c>
      <c r="H46" s="1">
        <v>461.200001410749</v>
      </c>
    </row>
    <row r="47" spans="1:13" x14ac:dyDescent="0.2">
      <c r="A47" s="1">
        <v>461.599999541633</v>
      </c>
      <c r="B47" s="1">
        <v>-6309.5264872810303</v>
      </c>
      <c r="E47" s="1">
        <f>A47-B47</f>
        <v>6771.1264868226635</v>
      </c>
      <c r="F47">
        <v>4812.6164977840845</v>
      </c>
      <c r="H47" s="1">
        <v>461.599999541633</v>
      </c>
    </row>
    <row r="48" spans="1:13" x14ac:dyDescent="0.2">
      <c r="A48" s="1">
        <v>449.59999936337999</v>
      </c>
      <c r="B48" s="1">
        <v>-7778.5428707192896</v>
      </c>
      <c r="E48" s="1">
        <f>A48-B48</f>
        <v>8228.1428700826691</v>
      </c>
      <c r="F48">
        <v>6390.7662414280585</v>
      </c>
      <c r="H48" s="1">
        <v>449.59999936337999</v>
      </c>
    </row>
    <row r="49" spans="1:8" x14ac:dyDescent="0.2">
      <c r="A49" s="1">
        <v>451.20000153807302</v>
      </c>
      <c r="B49" s="1">
        <v>-9153.7576317129406</v>
      </c>
      <c r="E49" s="1">
        <f>A49-B49</f>
        <v>9604.9576332510132</v>
      </c>
      <c r="F49">
        <v>8184.4681451795041</v>
      </c>
      <c r="H49" s="1">
        <v>451.20000153807302</v>
      </c>
    </row>
    <row r="50" spans="1:8" x14ac:dyDescent="0.2">
      <c r="A50" s="1">
        <v>442.39999926661397</v>
      </c>
      <c r="B50" s="1">
        <v>-10427.022822352499</v>
      </c>
      <c r="E50" s="1">
        <f>A50-B50</f>
        <v>10869.422821619113</v>
      </c>
      <c r="F50">
        <v>10215.040554543553</v>
      </c>
      <c r="H50" s="1">
        <v>442.39999926661397</v>
      </c>
    </row>
    <row r="51" spans="1:8" x14ac:dyDescent="0.2">
      <c r="A51" s="1">
        <v>421.199999121465</v>
      </c>
      <c r="B51" s="1">
        <v>-11599.451549147099</v>
      </c>
      <c r="E51" s="1">
        <f>A51-B51</f>
        <v>12020.651548268565</v>
      </c>
      <c r="F51">
        <v>12404.710986844068</v>
      </c>
      <c r="H51" s="1">
        <v>421.199999121465</v>
      </c>
    </row>
    <row r="52" spans="1:8" x14ac:dyDescent="0.2">
      <c r="A52" s="1">
        <v>417.20000146167803</v>
      </c>
      <c r="B52" s="1">
        <v>-12676.568642481499</v>
      </c>
      <c r="E52" s="1">
        <f>A52-B52</f>
        <v>13093.768643943178</v>
      </c>
      <c r="F52">
        <v>14752.295089552985</v>
      </c>
      <c r="H52" s="1">
        <v>417.20000146167803</v>
      </c>
    </row>
    <row r="53" spans="1:8" x14ac:dyDescent="0.2">
      <c r="A53" s="1">
        <v>412.399999177486</v>
      </c>
      <c r="B53" s="1">
        <v>-13665.735616267901</v>
      </c>
      <c r="E53" s="1">
        <f>A53-B53</f>
        <v>14078.135615445386</v>
      </c>
      <c r="F53">
        <v>17336.552305786496</v>
      </c>
      <c r="H53" s="1">
        <v>412.399999177486</v>
      </c>
    </row>
    <row r="54" spans="1:8" x14ac:dyDescent="0.2">
      <c r="A54" s="1">
        <v>402.39999667939099</v>
      </c>
      <c r="B54" s="1">
        <v>-14574.8035908333</v>
      </c>
      <c r="E54" s="1">
        <f>A54-B54</f>
        <v>14977.203587512691</v>
      </c>
      <c r="F54">
        <v>20060.168336155424</v>
      </c>
      <c r="H54" s="1">
        <v>402.39999667939099</v>
      </c>
    </row>
    <row r="76" spans="1:3" x14ac:dyDescent="0.2">
      <c r="A76" t="s">
        <v>18</v>
      </c>
      <c r="B76" t="s">
        <v>17</v>
      </c>
      <c r="C76" t="s">
        <v>19</v>
      </c>
    </row>
    <row r="77" spans="1:3" x14ac:dyDescent="0.2">
      <c r="A77">
        <v>36417.342039372001</v>
      </c>
      <c r="B77">
        <v>231840</v>
      </c>
      <c r="C77">
        <v>447592.96703296708</v>
      </c>
    </row>
    <row r="78" spans="1:3" x14ac:dyDescent="0.2">
      <c r="A78">
        <v>73010.613267339984</v>
      </c>
      <c r="B78">
        <v>309866.66666666657</v>
      </c>
      <c r="C78">
        <v>447592.96703296708</v>
      </c>
    </row>
    <row r="79" spans="1:3" x14ac:dyDescent="0.2">
      <c r="A79">
        <v>109453.08804794001</v>
      </c>
      <c r="B79">
        <v>348400.00000000006</v>
      </c>
      <c r="C79">
        <v>447592.96703296708</v>
      </c>
    </row>
    <row r="80" spans="1:3" x14ac:dyDescent="0.2">
      <c r="A80">
        <v>146398.2176531</v>
      </c>
      <c r="B80">
        <v>372800</v>
      </c>
      <c r="C80">
        <v>447592.96703296708</v>
      </c>
    </row>
    <row r="81" spans="1:3" x14ac:dyDescent="0.2">
      <c r="A81">
        <v>181772.55093151002</v>
      </c>
      <c r="B81">
        <v>385733.33333333337</v>
      </c>
      <c r="C81">
        <v>447592.96703296708</v>
      </c>
    </row>
    <row r="82" spans="1:3" x14ac:dyDescent="0.2">
      <c r="A82">
        <v>218843.34424280998</v>
      </c>
      <c r="B82">
        <v>398057.14285714278</v>
      </c>
      <c r="C82">
        <v>447592.96703296708</v>
      </c>
    </row>
    <row r="83" spans="1:3" x14ac:dyDescent="0.2">
      <c r="A83">
        <v>254280.50937429001</v>
      </c>
      <c r="B83">
        <v>404700</v>
      </c>
      <c r="C83">
        <v>447592.96703296708</v>
      </c>
    </row>
    <row r="84" spans="1:3" x14ac:dyDescent="0.2">
      <c r="A84">
        <v>289466.34709349001</v>
      </c>
      <c r="B84">
        <v>409511.11111111118</v>
      </c>
      <c r="C84">
        <v>447592.96703296708</v>
      </c>
    </row>
    <row r="85" spans="1:3" x14ac:dyDescent="0.2">
      <c r="A85">
        <v>325154.83963725</v>
      </c>
      <c r="B85">
        <v>414000</v>
      </c>
      <c r="C85">
        <v>447592.96703296708</v>
      </c>
    </row>
    <row r="86" spans="1:3" x14ac:dyDescent="0.2">
      <c r="A86">
        <v>358958.37658891</v>
      </c>
      <c r="B86">
        <v>415490.90909090906</v>
      </c>
      <c r="C86">
        <v>447592.96703296708</v>
      </c>
    </row>
    <row r="87" spans="1:3" x14ac:dyDescent="0.2">
      <c r="A87">
        <v>391316.78091996</v>
      </c>
      <c r="B87">
        <v>415200</v>
      </c>
      <c r="C87">
        <v>447592.96703296708</v>
      </c>
    </row>
    <row r="88" spans="1:3" x14ac:dyDescent="0.2">
      <c r="A88">
        <v>424491.99934092001</v>
      </c>
      <c r="B88">
        <v>415753.84615384619</v>
      </c>
      <c r="C88">
        <v>447592.96703296708</v>
      </c>
    </row>
    <row r="89" spans="1:3" x14ac:dyDescent="0.2">
      <c r="A89">
        <v>456096.42143513</v>
      </c>
      <c r="B89">
        <v>414800</v>
      </c>
      <c r="C89">
        <v>447592.96703296708</v>
      </c>
    </row>
    <row r="90" spans="1:3" x14ac:dyDescent="0.2">
      <c r="A90">
        <v>125.66370614</v>
      </c>
      <c r="B90">
        <v>1600</v>
      </c>
      <c r="C90">
        <v>447592.96703296708</v>
      </c>
    </row>
    <row r="95" spans="1:3" x14ac:dyDescent="0.2">
      <c r="A95">
        <v>5.7960000000000003</v>
      </c>
      <c r="B95">
        <f>A95*1000</f>
        <v>5796</v>
      </c>
      <c r="C95">
        <v>0.88975992160705542</v>
      </c>
    </row>
    <row r="96" spans="1:3" x14ac:dyDescent="0.2">
      <c r="A96">
        <v>11.62</v>
      </c>
      <c r="B96">
        <f t="shared" ref="B96:B107" si="8">A96*1000</f>
        <v>11620</v>
      </c>
      <c r="C96">
        <v>0.87092060399415494</v>
      </c>
    </row>
    <row r="97" spans="1:3" x14ac:dyDescent="0.2">
      <c r="A97">
        <v>17.420000000000002</v>
      </c>
      <c r="B97">
        <f t="shared" si="8"/>
        <v>17420</v>
      </c>
      <c r="C97">
        <v>0.85338528981977602</v>
      </c>
    </row>
    <row r="98" spans="1:3" x14ac:dyDescent="0.2">
      <c r="A98">
        <v>23.3</v>
      </c>
      <c r="B98">
        <f t="shared" si="8"/>
        <v>23300</v>
      </c>
      <c r="C98">
        <v>0.81541389153187449</v>
      </c>
    </row>
    <row r="99" spans="1:3" x14ac:dyDescent="0.2">
      <c r="A99">
        <v>28.93</v>
      </c>
      <c r="B99">
        <f t="shared" si="8"/>
        <v>28930</v>
      </c>
      <c r="C99">
        <v>0.76841130152848547</v>
      </c>
    </row>
    <row r="100" spans="1:3" x14ac:dyDescent="0.2">
      <c r="A100">
        <v>34.83</v>
      </c>
      <c r="B100">
        <f t="shared" si="8"/>
        <v>34830</v>
      </c>
      <c r="C100">
        <v>0.79625061667488894</v>
      </c>
    </row>
    <row r="101" spans="1:3" x14ac:dyDescent="0.2">
      <c r="A101">
        <v>40.47</v>
      </c>
      <c r="B101">
        <f t="shared" si="8"/>
        <v>40470</v>
      </c>
      <c r="C101">
        <v>0.81737773152965665</v>
      </c>
    </row>
    <row r="102" spans="1:3" x14ac:dyDescent="0.2">
      <c r="A102">
        <v>46.07</v>
      </c>
      <c r="B102">
        <f t="shared" si="8"/>
        <v>46070</v>
      </c>
      <c r="C102">
        <v>0.74526928675400295</v>
      </c>
    </row>
    <row r="103" spans="1:3" x14ac:dyDescent="0.2">
      <c r="A103">
        <v>51.75</v>
      </c>
      <c r="B103">
        <f t="shared" si="8"/>
        <v>51750</v>
      </c>
      <c r="C103">
        <v>0.78670953912111463</v>
      </c>
    </row>
    <row r="104" spans="1:3" x14ac:dyDescent="0.2">
      <c r="A104">
        <v>57.13</v>
      </c>
      <c r="B104">
        <f t="shared" si="8"/>
        <v>57130</v>
      </c>
      <c r="C104">
        <v>0.66759517177344474</v>
      </c>
    </row>
    <row r="105" spans="1:3" x14ac:dyDescent="0.2">
      <c r="A105">
        <v>62.28</v>
      </c>
      <c r="B105">
        <f t="shared" si="8"/>
        <v>62280</v>
      </c>
      <c r="C105">
        <v>0.70561456752655538</v>
      </c>
    </row>
    <row r="106" spans="1:3" x14ac:dyDescent="0.2">
      <c r="A106">
        <v>67.56</v>
      </c>
      <c r="B106">
        <f t="shared" si="8"/>
        <v>67560</v>
      </c>
      <c r="C106">
        <v>0.65626572722697529</v>
      </c>
    </row>
    <row r="107" spans="1:3" x14ac:dyDescent="0.2">
      <c r="A107">
        <v>72.59</v>
      </c>
      <c r="B107">
        <f t="shared" si="8"/>
        <v>72590</v>
      </c>
      <c r="C107">
        <v>0.5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6255-DACF-4832-B7FE-9B08C9B6EFC6}">
  <dimension ref="A1:D32"/>
  <sheetViews>
    <sheetView tabSelected="1" workbookViewId="0">
      <selection activeCell="G21" sqref="G21"/>
    </sheetView>
  </sheetViews>
  <sheetFormatPr defaultRowHeight="15" x14ac:dyDescent="0.2"/>
  <sheetData>
    <row r="1" spans="1:3" x14ac:dyDescent="0.2">
      <c r="A1" t="s">
        <v>22</v>
      </c>
      <c r="B1" t="s">
        <v>10</v>
      </c>
      <c r="C1" t="s">
        <v>14</v>
      </c>
    </row>
    <row r="2" spans="1:3" x14ac:dyDescent="0.2">
      <c r="A2">
        <v>7.8539816337499999E-2</v>
      </c>
      <c r="B2">
        <v>36417.342039372001</v>
      </c>
      <c r="C2">
        <v>463680</v>
      </c>
    </row>
    <row r="3" spans="1:3" x14ac:dyDescent="0.2">
      <c r="A3">
        <v>0.157079632675</v>
      </c>
      <c r="B3">
        <v>73010.613267339984</v>
      </c>
      <c r="C3">
        <v>464799.99999999988</v>
      </c>
    </row>
    <row r="4" spans="1:3" x14ac:dyDescent="0.2">
      <c r="A4">
        <v>0.23561944901250001</v>
      </c>
      <c r="B4">
        <v>109453.08804794001</v>
      </c>
      <c r="C4">
        <v>464533.33333333337</v>
      </c>
    </row>
    <row r="5" spans="1:3" x14ac:dyDescent="0.2">
      <c r="A5">
        <v>0.31415926534999999</v>
      </c>
      <c r="B5">
        <v>146398.2176531</v>
      </c>
      <c r="C5">
        <v>466000</v>
      </c>
    </row>
    <row r="6" spans="1:3" x14ac:dyDescent="0.2">
      <c r="A6">
        <v>0.39269908168750001</v>
      </c>
      <c r="B6">
        <v>181772.55093151002</v>
      </c>
      <c r="C6">
        <v>462880.00000000006</v>
      </c>
    </row>
    <row r="7" spans="1:3" x14ac:dyDescent="0.2">
      <c r="A7">
        <v>0.47123889802500002</v>
      </c>
      <c r="B7">
        <v>218843.34424280998</v>
      </c>
      <c r="C7">
        <v>464399.99999999994</v>
      </c>
    </row>
    <row r="8" spans="1:3" x14ac:dyDescent="0.2">
      <c r="A8">
        <v>0.54977871436250003</v>
      </c>
      <c r="B8">
        <v>254280.50937429001</v>
      </c>
      <c r="C8">
        <v>462514.28571428568</v>
      </c>
    </row>
    <row r="9" spans="1:3" x14ac:dyDescent="0.2">
      <c r="A9">
        <v>0.62831853069999999</v>
      </c>
      <c r="B9">
        <v>289466.34709349001</v>
      </c>
      <c r="C9">
        <v>460700</v>
      </c>
    </row>
    <row r="10" spans="1:3" x14ac:dyDescent="0.2">
      <c r="A10">
        <v>0.70685834703749995</v>
      </c>
      <c r="B10">
        <v>325154.83963725</v>
      </c>
      <c r="C10">
        <v>460000.00000000006</v>
      </c>
    </row>
    <row r="11" spans="1:3" x14ac:dyDescent="0.2">
      <c r="A11">
        <v>0.78539816337500001</v>
      </c>
      <c r="B11">
        <v>358958.37658891</v>
      </c>
      <c r="C11">
        <v>457040</v>
      </c>
    </row>
    <row r="12" spans="1:3" x14ac:dyDescent="0.2">
      <c r="A12">
        <v>0.86393797971250008</v>
      </c>
      <c r="B12">
        <v>391316.78091996</v>
      </c>
      <c r="C12">
        <v>452945.45454545453</v>
      </c>
    </row>
    <row r="13" spans="1:3" x14ac:dyDescent="0.2">
      <c r="A13">
        <v>0.94247779605000004</v>
      </c>
      <c r="B13">
        <v>424491.99934092001</v>
      </c>
      <c r="C13">
        <v>450400</v>
      </c>
    </row>
    <row r="14" spans="1:3" x14ac:dyDescent="0.2">
      <c r="A14">
        <v>1.0210176123874999</v>
      </c>
      <c r="B14">
        <v>456096.42143513</v>
      </c>
      <c r="C14">
        <v>446707.69230769237</v>
      </c>
    </row>
    <row r="15" spans="1:3" x14ac:dyDescent="0.2">
      <c r="A15">
        <v>1.0995574287250001</v>
      </c>
      <c r="B15">
        <v>491973.40953810001</v>
      </c>
      <c r="C15">
        <v>447428.57142857142</v>
      </c>
    </row>
    <row r="16" spans="1:3" x14ac:dyDescent="0.2">
      <c r="A16">
        <v>1.1780972450625</v>
      </c>
      <c r="B16">
        <v>519242.43377048004</v>
      </c>
      <c r="C16">
        <v>440746.66666666669</v>
      </c>
    </row>
    <row r="17" spans="1:4" x14ac:dyDescent="0.2">
      <c r="A17">
        <v>1.2566370614</v>
      </c>
      <c r="B17">
        <v>548773.40471338003</v>
      </c>
      <c r="C17">
        <v>436700.00000000006</v>
      </c>
    </row>
    <row r="18" spans="1:4" x14ac:dyDescent="0.2">
      <c r="A18">
        <v>1.3351768777374999</v>
      </c>
      <c r="B18">
        <v>578178.71195014007</v>
      </c>
      <c r="C18">
        <v>433035.29411764711</v>
      </c>
    </row>
    <row r="19" spans="1:4" x14ac:dyDescent="0.2">
      <c r="A19">
        <v>1.4137166940749999</v>
      </c>
      <c r="B19">
        <v>610914.1073996101</v>
      </c>
      <c r="C19">
        <v>432133.33333333343</v>
      </c>
    </row>
    <row r="20" spans="1:4" x14ac:dyDescent="0.2">
      <c r="A20">
        <v>1.4922565104125001</v>
      </c>
      <c r="B20">
        <v>636486.67159909999</v>
      </c>
      <c r="C20">
        <v>426526.31578947365</v>
      </c>
    </row>
    <row r="21" spans="1:4" x14ac:dyDescent="0.2">
      <c r="A21">
        <v>1.57079632675</v>
      </c>
      <c r="B21">
        <v>660362.77576570003</v>
      </c>
      <c r="C21">
        <v>420400</v>
      </c>
      <c r="D21" t="s">
        <v>20</v>
      </c>
    </row>
    <row r="22" spans="1:4" x14ac:dyDescent="0.2">
      <c r="A22" s="4">
        <v>1.6493361430875002</v>
      </c>
      <c r="B22" s="4">
        <v>685495.51699369994</v>
      </c>
      <c r="C22" s="4">
        <v>415619.04761904752</v>
      </c>
    </row>
    <row r="23" spans="1:4" x14ac:dyDescent="0.2">
      <c r="A23" s="4">
        <v>1.7278759594250002</v>
      </c>
      <c r="B23" s="4">
        <v>711884.89528310008</v>
      </c>
      <c r="C23" s="4">
        <v>412000</v>
      </c>
    </row>
    <row r="24" spans="1:4" x14ac:dyDescent="0.2">
      <c r="A24">
        <v>1.8064157757625001</v>
      </c>
      <c r="B24">
        <v>736389.31798040005</v>
      </c>
      <c r="C24">
        <v>407652.17391304346</v>
      </c>
    </row>
    <row r="25" spans="1:4" x14ac:dyDescent="0.2">
      <c r="A25">
        <v>1.8849555921000001</v>
      </c>
      <c r="B25">
        <v>756495.51096280001</v>
      </c>
      <c r="C25">
        <v>401333.33333333331</v>
      </c>
    </row>
    <row r="26" spans="1:4" x14ac:dyDescent="0.2">
      <c r="A26">
        <v>1.9634954084375</v>
      </c>
      <c r="B26">
        <v>776601.70394520008</v>
      </c>
      <c r="C26">
        <v>395520.00000000006</v>
      </c>
    </row>
    <row r="27" spans="1:4" x14ac:dyDescent="0.2">
      <c r="A27">
        <v>2.0420352247749998</v>
      </c>
      <c r="B27">
        <v>800477.80811180011</v>
      </c>
      <c r="C27">
        <v>392000.00000000012</v>
      </c>
    </row>
    <row r="28" spans="1:4" x14ac:dyDescent="0.2">
      <c r="A28">
        <v>2.1205750411124997</v>
      </c>
      <c r="B28">
        <v>816814.08990999998</v>
      </c>
      <c r="C28">
        <v>385185.18518518523</v>
      </c>
    </row>
    <row r="29" spans="1:4" x14ac:dyDescent="0.2">
      <c r="A29">
        <v>2.1991148574500001</v>
      </c>
      <c r="B29">
        <v>834407.00876960007</v>
      </c>
      <c r="C29">
        <v>379428.57142857142</v>
      </c>
    </row>
    <row r="30" spans="1:4" x14ac:dyDescent="0.2">
      <c r="A30">
        <v>2.2776546737875001</v>
      </c>
      <c r="B30">
        <v>850743.29056780005</v>
      </c>
      <c r="C30">
        <v>373517.24137931038</v>
      </c>
    </row>
    <row r="31" spans="1:4" x14ac:dyDescent="0.2">
      <c r="A31">
        <v>2.356194490125</v>
      </c>
      <c r="B31">
        <v>866451.25383529998</v>
      </c>
      <c r="C31">
        <v>367733.33333333331</v>
      </c>
    </row>
    <row r="32" spans="1:4" x14ac:dyDescent="0.2">
      <c r="A32">
        <v>2.356194490125</v>
      </c>
      <c r="B32">
        <v>881530.89857210009</v>
      </c>
      <c r="C32">
        <v>374133.33333333337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Gavin</dc:creator>
  <cp:lastModifiedBy>Xie, Gavin</cp:lastModifiedBy>
  <dcterms:created xsi:type="dcterms:W3CDTF">2025-02-18T09:48:55Z</dcterms:created>
  <dcterms:modified xsi:type="dcterms:W3CDTF">2025-02-25T11:24:52Z</dcterms:modified>
</cp:coreProperties>
</file>