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Zhao\Documents\GitHub\OJGame\"/>
    </mc:Choice>
  </mc:AlternateContent>
  <bookViews>
    <workbookView xWindow="0" yWindow="0" windowWidth="17256" windowHeight="5952" activeTab="2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</sheets>
  <definedNames>
    <definedName name="AddColumn1">shipping_manufacturing!$R$4:$R$12</definedName>
    <definedName name="AddColumn2">shipping_manufacturing!$O$16:$O$20</definedName>
    <definedName name="AddColumn3">shipping_manufacturing!$P$24:$P$36</definedName>
    <definedName name="AddRow3">shipping_manufacturing!$B$36</definedName>
    <definedName name="AddRow4">shipping_manufacturing!$B$50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shipping_manufacturing!$B$40</definedName>
  </definedNames>
  <calcPr calcId="152511" concurrentCalc="0"/>
</workbook>
</file>

<file path=xl/calcChain.xml><?xml version="1.0" encoding="utf-8"?>
<calcChain xmlns="http://schemas.openxmlformats.org/spreadsheetml/2006/main">
  <c r="O35" i="7" l="1"/>
  <c r="N35" i="7"/>
  <c r="M35" i="7"/>
  <c r="L35" i="7"/>
  <c r="K35" i="7"/>
  <c r="J35" i="7"/>
  <c r="I35" i="7"/>
  <c r="H35" i="7"/>
  <c r="G35" i="7"/>
  <c r="F35" i="7"/>
  <c r="E35" i="7"/>
  <c r="D35" i="7"/>
  <c r="C35" i="7"/>
  <c r="N19" i="7"/>
  <c r="L19" i="7"/>
  <c r="J19" i="7"/>
  <c r="H19" i="7"/>
  <c r="F19" i="7"/>
  <c r="D19" i="7"/>
  <c r="Q11" i="7"/>
  <c r="Q10" i="7"/>
  <c r="Q9" i="7"/>
  <c r="Q8" i="7"/>
  <c r="Q7" i="7"/>
  <c r="Q6" i="7"/>
  <c r="G12" i="5"/>
  <c r="G9" i="5"/>
  <c r="D16" i="5"/>
  <c r="P36" i="6"/>
  <c r="P30" i="6"/>
  <c r="G21" i="5"/>
  <c r="G6" i="5"/>
  <c r="G7" i="5"/>
  <c r="H7" i="5"/>
  <c r="G8" i="5"/>
  <c r="H8" i="5"/>
  <c r="H9" i="5"/>
  <c r="G10" i="5"/>
  <c r="H10" i="5"/>
  <c r="G11" i="5"/>
  <c r="H11" i="5"/>
  <c r="H12" i="5"/>
  <c r="G13" i="5"/>
  <c r="H13" i="5"/>
  <c r="G14" i="5"/>
  <c r="H14" i="5"/>
  <c r="G15" i="5"/>
  <c r="H15" i="5"/>
  <c r="G22" i="5"/>
  <c r="G23" i="5"/>
  <c r="G24" i="5"/>
  <c r="G25" i="5"/>
  <c r="G26" i="5"/>
  <c r="G27" i="5"/>
  <c r="G28" i="5"/>
  <c r="G29" i="5"/>
  <c r="G30" i="5"/>
  <c r="D31" i="5"/>
  <c r="G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H36" i="5"/>
  <c r="H6" i="5"/>
  <c r="G16" i="5"/>
</calcChain>
</file>

<file path=xl/sharedStrings.xml><?xml version="1.0" encoding="utf-8"?>
<sst xmlns="http://schemas.openxmlformats.org/spreadsheetml/2006/main" count="552" uniqueCount="169">
  <si>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</si>
  <si>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</si>
  <si>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</si>
  <si>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</si>
  <si>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</si>
  <si>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</si>
  <si>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</si>
  <si>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</si>
  <si>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</si>
  <si>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</si>
  <si>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</si>
  <si>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</si>
  <si>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</si>
  <si>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</si>
  <si>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</si>
  <si>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</si>
  <si>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</si>
  <si>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</si>
  <si>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</si>
  <si>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</si>
  <si>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</si>
  <si>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</si>
  <si>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</si>
  <si>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</si>
  <si>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</si>
  <si>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</si>
  <si>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</si>
  <si>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</si>
  <si>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</si>
  <si>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</si>
  <si>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</si>
  <si>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</si>
  <si>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</si>
  <si>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</si>
  <si>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</si>
  <si>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</si>
  <si>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</si>
  <si>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</si>
  <si>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</si>
  <si>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</si>
  <si>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</si>
  <si>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</si>
  <si>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</si>
  <si>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</si>
  <si>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</si>
  <si>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</si>
  <si>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</si>
  <si>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</si>
  <si>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</si>
  <si>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</si>
  <si>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</si>
  <si>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</si>
  <si>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</si>
  <si>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</si>
  <si>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</si>
  <si>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</si>
  <si>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</si>
  <si>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</si>
  <si>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</si>
  <si>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</si>
  <si>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</si>
  <si>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</si>
  <si>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</si>
  <si>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</si>
  <si>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</si>
  <si>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</si>
  <si>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</si>
  <si>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</si>
  <si>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</si>
  <si>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</si>
  <si>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</si>
  <si>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</si>
  <si>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</si>
  <si>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</si>
  <si>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</si>
  <si>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</si>
  <si>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</si>
  <si>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</si>
  <si>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</si>
  <si>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</si>
  <si>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</si>
  <si>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</si>
  <si>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</si>
  <si>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</si>
  <si>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</si>
  <si>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</si>
  <si>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</si>
  <si>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</si>
  <si>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</si>
  <si>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</si>
  <si>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</si>
  <si>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</si>
  <si>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</si>
  <si>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</si>
  <si>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</si>
  <si>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</si>
  <si>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</si>
  <si>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</si>
  <si>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</si>
  <si>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</si>
  <si>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</si>
  <si>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</si>
  <si>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</si>
  <si>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</si>
  <si>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</si>
  <si>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</si>
  <si>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</si>
  <si>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</si>
  <si>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</si>
  <si>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</si>
  <si>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</si>
  <si>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</si>
  <si>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</si>
  <si>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</si>
  <si>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</si>
  <si>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</si>
  <si>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</si>
  <si>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</si>
  <si>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</si>
  <si>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</si>
  <si>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</si>
  <si>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</si>
  <si>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</si>
  <si>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</si>
  <si>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</si>
  <si>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</si>
  <si>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</si>
  <si>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</si>
  <si>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</si>
  <si>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</si>
  <si>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</si>
  <si>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</si>
  <si>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</si>
  <si>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</si>
  <si>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</si>
  <si>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</si>
  <si>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</si>
  <si>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</si>
  <si>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</si>
  <si>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</si>
  <si>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</si>
  <si>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</si>
  <si>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</si>
  <si>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</si>
  <si>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</si>
  <si>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</si>
  <si>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</si>
  <si>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</si>
  <si>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</si>
  <si>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</si>
  <si>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</si>
  <si>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</si>
  <si>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</si>
  <si>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</si>
  <si>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</si>
  <si>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</si>
  <si>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</si>
  <si>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</si>
  <si>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</si>
  <si>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</si>
  <si>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</si>
  <si>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</si>
  <si>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</si>
  <si>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</si>
  <si>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</si>
  <si>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thebreakfastclub</t>
  </si>
  <si>
    <t/>
  </si>
  <si>
    <t>new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</si>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</sst>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6"/>
  <sheetViews>
    <sheetView showGridLines="0" workbookViewId="0"/>
  </sheetViews>
  <sheetFormatPr defaultRowHeight="13.2" x14ac:dyDescent="0.25"/>
  <cols>
    <col min="1" max="1" width="4.6640625" customWidth="1"/>
  </cols>
  <sheetData>
    <row r="2" spans="2:6" x14ac:dyDescent="0.25">
      <c r="B2" s="1" t="s">
        <v>0</v>
      </c>
    </row>
    <row r="3" spans="2:6" x14ac:dyDescent="0.25">
      <c r="B3" s="2"/>
      <c r="C3" s="3"/>
      <c r="D3" s="3"/>
      <c r="E3" s="3"/>
      <c r="F3" s="3"/>
    </row>
    <row r="4" spans="2:6" x14ac:dyDescent="0.25">
      <c r="B4" s="4"/>
      <c r="C4" s="5" t="s">
        <v>1</v>
      </c>
      <c r="D4" s="96" t="s">
        <v>165</v>
      </c>
      <c r="E4" s="97"/>
      <c r="F4" s="98"/>
    </row>
    <row r="5" spans="2:6" x14ac:dyDescent="0.25">
      <c r="B5" s="6"/>
      <c r="C5" s="7" t="s">
        <v>111</v>
      </c>
      <c r="D5" s="99">
        <v>2015</v>
      </c>
      <c r="E5" s="100"/>
      <c r="F5" s="101"/>
    </row>
    <row r="6" spans="2:6" x14ac:dyDescent="0.25">
      <c r="B6" s="3"/>
      <c r="C6" s="3"/>
      <c r="D6" s="3"/>
      <c r="E6" s="3"/>
      <c r="F6" s="3"/>
    </row>
  </sheetData>
  <sheetProtection algorithmName="SHA-512" hashValue="0JOYgQ+chqrqNjezJ2Oy6tQ9UoIsVXyCmCZz39iKTFxyubpWPSCBSNXFmtZYdBotnphFG5MKtOJ9zjJ8jxo98w==" saltValue="UiEq7ii/ggLyx7/89C+rxw==" spinCount="100000" sheet="1" objects="1" scenarios="1"/>
  <mergeCells count="2">
    <mergeCell ref="D4:F4"/>
    <mergeCell ref="D5:F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107"/>
  <sheetViews>
    <sheetView showGridLines="0" workbookViewId="0"/>
  </sheetViews>
  <sheetFormatPr defaultColWidth="9.109375" defaultRowHeight="13.2" x14ac:dyDescent="0.25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44140625" style="9" customWidth="1"/>
    <col min="6" max="6" width="3.33203125" style="9" bestFit="1" customWidth="1"/>
    <col min="7" max="7" width="8.6640625" style="9" customWidth="1"/>
    <col min="8" max="8" width="9.44140625" style="9" customWidth="1"/>
    <col min="9" max="16384" width="9.109375" style="9"/>
  </cols>
  <sheetData>
    <row r="2" spans="2:8" x14ac:dyDescent="0.25">
      <c r="B2" s="8" t="s">
        <v>2</v>
      </c>
    </row>
    <row r="3" spans="2:8" x14ac:dyDescent="0.25">
      <c r="B3" s="10" t="s">
        <v>155</v>
      </c>
    </row>
    <row r="4" spans="2:8" x14ac:dyDescent="0.25">
      <c r="B4" s="11"/>
      <c r="C4" s="12"/>
      <c r="D4" s="12"/>
      <c r="E4" s="12"/>
      <c r="F4" s="12"/>
      <c r="G4" s="12"/>
      <c r="H4" s="12"/>
    </row>
    <row r="5" spans="2:8" x14ac:dyDescent="0.25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 x14ac:dyDescent="0.25">
      <c r="B6" s="14" t="s">
        <v>5</v>
      </c>
      <c r="C6" s="84"/>
      <c r="D6" s="15">
        <v>2500</v>
      </c>
      <c r="E6" s="15" t="s">
        <v>166</v>
      </c>
      <c r="F6" s="15" t="s">
        <v>6</v>
      </c>
      <c r="G6" s="15">
        <f t="shared" ref="G6:G15" si="0">$D6+$C6</f>
        <v>2500</v>
      </c>
      <c r="H6" s="16" t="str">
        <f t="shared" ref="H6:H15" si="1">IF(AND($D6=0, $G6&gt;0),"new", IF(AND($D6&gt;0, $G6=0),"sold",""))</f>
        <v/>
      </c>
    </row>
    <row r="7" spans="2:8" x14ac:dyDescent="0.25">
      <c r="B7" s="14" t="s">
        <v>7</v>
      </c>
      <c r="C7" s="84"/>
      <c r="D7" s="15">
        <v>2000</v>
      </c>
      <c r="E7" s="15" t="s">
        <v>167</v>
      </c>
      <c r="F7" s="15" t="s">
        <v>6</v>
      </c>
      <c r="G7" s="15">
        <f t="shared" si="0"/>
        <v>2000</v>
      </c>
      <c r="H7" s="17" t="str">
        <f t="shared" si="1"/>
        <v/>
      </c>
    </row>
    <row r="8" spans="2:8" x14ac:dyDescent="0.25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 x14ac:dyDescent="0.25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 x14ac:dyDescent="0.25">
      <c r="B10" s="14" t="s">
        <v>10</v>
      </c>
      <c r="C10" s="84"/>
      <c r="D10" s="15">
        <v>2500</v>
      </c>
      <c r="E10" s="15" t="s">
        <v>166</v>
      </c>
      <c r="F10" s="15" t="s">
        <v>6</v>
      </c>
      <c r="G10" s="15">
        <f t="shared" si="0"/>
        <v>2500</v>
      </c>
      <c r="H10" s="17" t="str">
        <f t="shared" si="1"/>
        <v/>
      </c>
    </row>
    <row r="11" spans="2:8" x14ac:dyDescent="0.25">
      <c r="B11" s="14" t="s">
        <v>11</v>
      </c>
      <c r="C11" s="84"/>
      <c r="D11" s="15">
        <v>2000</v>
      </c>
      <c r="E11" s="15" t="s">
        <v>167</v>
      </c>
      <c r="F11" s="15" t="s">
        <v>6</v>
      </c>
      <c r="G11" s="15">
        <f t="shared" si="0"/>
        <v>2000</v>
      </c>
      <c r="H11" s="17" t="str">
        <f t="shared" si="1"/>
        <v/>
      </c>
    </row>
    <row r="12" spans="2:8" x14ac:dyDescent="0.25">
      <c r="B12" s="14" t="s">
        <v>12</v>
      </c>
      <c r="C12" s="84"/>
      <c r="D12" s="15">
        <v>4000</v>
      </c>
      <c r="E12" s="15" t="s">
        <v>166</v>
      </c>
      <c r="F12" s="15" t="s">
        <v>6</v>
      </c>
      <c r="G12" s="15">
        <f t="shared" si="0"/>
        <v>4000</v>
      </c>
      <c r="H12" s="17" t="str">
        <f t="shared" si="1"/>
        <v/>
      </c>
    </row>
    <row r="13" spans="2:8" x14ac:dyDescent="0.25">
      <c r="B13" s="14" t="s">
        <v>13</v>
      </c>
      <c r="C13" s="84"/>
      <c r="D13" s="15">
        <v>2000</v>
      </c>
      <c r="E13" s="15" t="s">
        <v>167</v>
      </c>
      <c r="F13" s="15" t="s">
        <v>6</v>
      </c>
      <c r="G13" s="15">
        <f t="shared" si="0"/>
        <v>2000</v>
      </c>
      <c r="H13" s="17" t="str">
        <f t="shared" si="1"/>
        <v/>
      </c>
    </row>
    <row r="14" spans="2:8" x14ac:dyDescent="0.25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 x14ac:dyDescent="0.25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 x14ac:dyDescent="0.25">
      <c r="B16" s="21"/>
      <c r="C16" s="21"/>
      <c r="D16" s="21">
        <f>COUNTIF($D$6:$D$15,"&gt;0")</f>
        <v>6</v>
      </c>
      <c r="E16" s="21" t="s">
        <v>16</v>
      </c>
      <c r="F16" s="12"/>
      <c r="G16" s="21">
        <f>COUNTIF(G6:G15,"&gt;0")</f>
        <v>6</v>
      </c>
      <c r="H16" s="82" t="s">
        <v>16</v>
      </c>
    </row>
    <row r="18" spans="2:8" x14ac:dyDescent="0.25">
      <c r="B18" s="10" t="s">
        <v>148</v>
      </c>
    </row>
    <row r="19" spans="2:8" x14ac:dyDescent="0.25">
      <c r="B19" s="11"/>
      <c r="C19" s="12"/>
      <c r="D19" s="12"/>
      <c r="E19" s="12"/>
      <c r="F19" s="12"/>
      <c r="G19" s="12"/>
      <c r="H19" s="12"/>
    </row>
    <row r="20" spans="2:8" x14ac:dyDescent="0.25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 x14ac:dyDescent="0.25">
      <c r="B21" s="14" t="s">
        <v>5</v>
      </c>
      <c r="C21" s="85"/>
      <c r="D21" s="15">
        <v>47</v>
      </c>
      <c r="E21" s="15"/>
      <c r="F21" s="15" t="s">
        <v>6</v>
      </c>
      <c r="G21" s="15">
        <f t="shared" ref="G21:G30" si="2">$D21+$C21</f>
        <v>47</v>
      </c>
      <c r="H21" s="17"/>
    </row>
    <row r="22" spans="2:8" x14ac:dyDescent="0.25">
      <c r="B22" s="14" t="s">
        <v>7</v>
      </c>
      <c r="C22" s="85"/>
      <c r="D22" s="15">
        <v>30</v>
      </c>
      <c r="E22" s="15"/>
      <c r="F22" s="15" t="s">
        <v>6</v>
      </c>
      <c r="G22" s="15">
        <f t="shared" si="2"/>
        <v>30</v>
      </c>
      <c r="H22" s="17"/>
    </row>
    <row r="23" spans="2:8" x14ac:dyDescent="0.25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 x14ac:dyDescent="0.25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 x14ac:dyDescent="0.25">
      <c r="B25" s="14" t="s">
        <v>10</v>
      </c>
      <c r="C25" s="85"/>
      <c r="D25" s="15">
        <v>58</v>
      </c>
      <c r="E25" s="15"/>
      <c r="F25" s="15" t="s">
        <v>6</v>
      </c>
      <c r="G25" s="15">
        <f t="shared" si="2"/>
        <v>58</v>
      </c>
      <c r="H25" s="17"/>
    </row>
    <row r="26" spans="2:8" x14ac:dyDescent="0.25">
      <c r="B26" s="14" t="s">
        <v>11</v>
      </c>
      <c r="C26" s="85"/>
      <c r="D26" s="15">
        <v>30</v>
      </c>
      <c r="E26" s="15"/>
      <c r="F26" s="15" t="s">
        <v>6</v>
      </c>
      <c r="G26" s="15">
        <f t="shared" si="2"/>
        <v>30</v>
      </c>
      <c r="H26" s="17"/>
    </row>
    <row r="27" spans="2:8" x14ac:dyDescent="0.25">
      <c r="B27" s="14" t="s">
        <v>12</v>
      </c>
      <c r="C27" s="85"/>
      <c r="D27" s="15">
        <v>60</v>
      </c>
      <c r="E27" s="15"/>
      <c r="F27" s="15" t="s">
        <v>6</v>
      </c>
      <c r="G27" s="15">
        <f t="shared" si="2"/>
        <v>60</v>
      </c>
      <c r="H27" s="17"/>
    </row>
    <row r="28" spans="2:8" x14ac:dyDescent="0.25">
      <c r="B28" s="14" t="s">
        <v>13</v>
      </c>
      <c r="C28" s="85"/>
      <c r="D28" s="15">
        <v>30</v>
      </c>
      <c r="E28" s="15"/>
      <c r="F28" s="15" t="s">
        <v>6</v>
      </c>
      <c r="G28" s="15">
        <f t="shared" si="2"/>
        <v>30</v>
      </c>
      <c r="H28" s="17"/>
    </row>
    <row r="29" spans="2:8" x14ac:dyDescent="0.25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 x14ac:dyDescent="0.25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 x14ac:dyDescent="0.25">
      <c r="B31" s="21"/>
      <c r="C31" s="21"/>
      <c r="D31" s="21">
        <f>SUM($D$21:$D$30)</f>
        <v>255</v>
      </c>
      <c r="E31" s="21" t="s">
        <v>18</v>
      </c>
      <c r="F31" s="21"/>
      <c r="G31" s="21"/>
      <c r="H31" s="22"/>
    </row>
    <row r="33" spans="2:8" x14ac:dyDescent="0.25">
      <c r="B33" s="10" t="s">
        <v>156</v>
      </c>
    </row>
    <row r="34" spans="2:8" x14ac:dyDescent="0.25">
      <c r="B34" s="11"/>
      <c r="C34" s="12"/>
      <c r="D34" s="12"/>
      <c r="E34" s="12"/>
      <c r="F34" s="12"/>
      <c r="G34" s="12"/>
      <c r="H34" s="12"/>
    </row>
    <row r="35" spans="2:8" x14ac:dyDescent="0.25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 x14ac:dyDescent="0.25">
      <c r="B36" s="25" t="s">
        <v>19</v>
      </c>
      <c r="C36" s="84"/>
      <c r="D36" s="25">
        <v>20000</v>
      </c>
      <c r="E36" s="26" t="s">
        <v>167</v>
      </c>
      <c r="F36" s="26" t="s">
        <v>6</v>
      </c>
      <c r="G36" s="15">
        <f t="shared" ref="G36:G67" si="3">$D36+$C36</f>
        <v>20000</v>
      </c>
      <c r="H36" s="17" t="str">
        <f t="shared" ref="H36:H67" si="4">IF(AND($D36=0, $G36&gt;0),"new", IF(AND($D36&gt;0, $G36=0),"sold",""))</f>
        <v/>
      </c>
    </row>
    <row r="37" spans="2:8" x14ac:dyDescent="0.25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 x14ac:dyDescent="0.25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 x14ac:dyDescent="0.25">
      <c r="B39" s="14" t="s">
        <v>22</v>
      </c>
      <c r="C39" s="84"/>
      <c r="D39" s="14">
        <v>0</v>
      </c>
      <c r="E39" s="15" t="s">
        <v>168</v>
      </c>
      <c r="F39" s="15" t="s">
        <v>6</v>
      </c>
      <c r="G39" s="15">
        <f t="shared" si="3"/>
        <v>0</v>
      </c>
      <c r="H39" s="17" t="str">
        <f t="shared" si="4"/>
        <v/>
      </c>
    </row>
    <row r="40" spans="2:8" x14ac:dyDescent="0.25">
      <c r="B40" s="14" t="s">
        <v>23</v>
      </c>
      <c r="C40" s="84"/>
      <c r="D40" s="14">
        <v>20000</v>
      </c>
      <c r="E40" s="15" t="s">
        <v>167</v>
      </c>
      <c r="F40" s="15" t="s">
        <v>6</v>
      </c>
      <c r="G40" s="15">
        <f t="shared" si="3"/>
        <v>20000</v>
      </c>
      <c r="H40" s="17" t="str">
        <f t="shared" si="4"/>
        <v/>
      </c>
    </row>
    <row r="41" spans="2:8" x14ac:dyDescent="0.25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 x14ac:dyDescent="0.25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 x14ac:dyDescent="0.25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 x14ac:dyDescent="0.25">
      <c r="B44" s="14" t="s">
        <v>27</v>
      </c>
      <c r="C44" s="84"/>
      <c r="D44" s="14">
        <v>20000</v>
      </c>
      <c r="E44" s="15" t="s">
        <v>167</v>
      </c>
      <c r="F44" s="15" t="s">
        <v>6</v>
      </c>
      <c r="G44" s="15">
        <f t="shared" si="3"/>
        <v>20000</v>
      </c>
      <c r="H44" s="17" t="str">
        <f t="shared" si="4"/>
        <v/>
      </c>
    </row>
    <row r="45" spans="2:8" x14ac:dyDescent="0.25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 x14ac:dyDescent="0.25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 x14ac:dyDescent="0.25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 x14ac:dyDescent="0.25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 x14ac:dyDescent="0.25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 x14ac:dyDescent="0.25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 x14ac:dyDescent="0.25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 x14ac:dyDescent="0.25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 x14ac:dyDescent="0.25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 x14ac:dyDescent="0.25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 x14ac:dyDescent="0.25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 x14ac:dyDescent="0.25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 x14ac:dyDescent="0.25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 x14ac:dyDescent="0.25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 x14ac:dyDescent="0.25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 x14ac:dyDescent="0.25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 x14ac:dyDescent="0.25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 x14ac:dyDescent="0.25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 x14ac:dyDescent="0.25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 x14ac:dyDescent="0.25">
      <c r="B64" s="14" t="s">
        <v>47</v>
      </c>
      <c r="C64" s="85"/>
      <c r="D64" s="15">
        <v>20000</v>
      </c>
      <c r="E64" s="15" t="s">
        <v>167</v>
      </c>
      <c r="F64" s="15" t="s">
        <v>6</v>
      </c>
      <c r="G64" s="15">
        <f t="shared" si="3"/>
        <v>20000</v>
      </c>
      <c r="H64" s="17" t="str">
        <f t="shared" si="4"/>
        <v/>
      </c>
    </row>
    <row r="65" spans="2:8" x14ac:dyDescent="0.25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 x14ac:dyDescent="0.25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 x14ac:dyDescent="0.25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 x14ac:dyDescent="0.25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 x14ac:dyDescent="0.25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 x14ac:dyDescent="0.25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 x14ac:dyDescent="0.25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 x14ac:dyDescent="0.25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 x14ac:dyDescent="0.25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 x14ac:dyDescent="0.25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 x14ac:dyDescent="0.25">
      <c r="B75" s="14" t="s">
        <v>58</v>
      </c>
      <c r="C75" s="85"/>
      <c r="D75" s="15">
        <v>30000</v>
      </c>
      <c r="E75" s="15" t="s">
        <v>167</v>
      </c>
      <c r="F75" s="15" t="s">
        <v>6</v>
      </c>
      <c r="G75" s="15">
        <f t="shared" si="5"/>
        <v>30000</v>
      </c>
      <c r="H75" s="17" t="str">
        <f t="shared" si="6"/>
        <v/>
      </c>
    </row>
    <row r="76" spans="2:8" x14ac:dyDescent="0.25">
      <c r="B76" s="14" t="s">
        <v>59</v>
      </c>
      <c r="C76" s="85"/>
      <c r="D76" s="15">
        <v>0</v>
      </c>
      <c r="E76" s="15" t="s">
        <v>168</v>
      </c>
      <c r="F76" s="15" t="s">
        <v>6</v>
      </c>
      <c r="G76" s="15">
        <f t="shared" si="5"/>
        <v>0</v>
      </c>
      <c r="H76" s="17" t="str">
        <f t="shared" si="6"/>
        <v/>
      </c>
    </row>
    <row r="77" spans="2:8" x14ac:dyDescent="0.25">
      <c r="B77" s="14" t="s">
        <v>60</v>
      </c>
      <c r="C77" s="85"/>
      <c r="D77" s="15">
        <v>20000</v>
      </c>
      <c r="E77" s="15" t="s">
        <v>167</v>
      </c>
      <c r="F77" s="15" t="s">
        <v>6</v>
      </c>
      <c r="G77" s="15">
        <f t="shared" si="5"/>
        <v>20000</v>
      </c>
      <c r="H77" s="17" t="str">
        <f t="shared" si="6"/>
        <v/>
      </c>
    </row>
    <row r="78" spans="2:8" x14ac:dyDescent="0.25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 x14ac:dyDescent="0.25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 x14ac:dyDescent="0.25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 x14ac:dyDescent="0.25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 x14ac:dyDescent="0.25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 x14ac:dyDescent="0.25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 x14ac:dyDescent="0.25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 x14ac:dyDescent="0.25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 x14ac:dyDescent="0.25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 x14ac:dyDescent="0.25">
      <c r="B87" s="14" t="s">
        <v>70</v>
      </c>
      <c r="C87" s="85"/>
      <c r="D87" s="15">
        <v>20000</v>
      </c>
      <c r="E87" s="15" t="s">
        <v>167</v>
      </c>
      <c r="F87" s="15" t="s">
        <v>6</v>
      </c>
      <c r="G87" s="15">
        <f t="shared" si="5"/>
        <v>20000</v>
      </c>
      <c r="H87" s="17" t="str">
        <f t="shared" si="6"/>
        <v/>
      </c>
    </row>
    <row r="88" spans="2:8" x14ac:dyDescent="0.25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 x14ac:dyDescent="0.25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 x14ac:dyDescent="0.25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 x14ac:dyDescent="0.25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 x14ac:dyDescent="0.25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 x14ac:dyDescent="0.25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 x14ac:dyDescent="0.25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 x14ac:dyDescent="0.25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 x14ac:dyDescent="0.25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 x14ac:dyDescent="0.25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 x14ac:dyDescent="0.25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 x14ac:dyDescent="0.25">
      <c r="B99" s="14" t="s">
        <v>82</v>
      </c>
      <c r="C99" s="85"/>
      <c r="D99" s="15">
        <v>20000</v>
      </c>
      <c r="E99" s="15" t="s">
        <v>167</v>
      </c>
      <c r="F99" s="15" t="s">
        <v>6</v>
      </c>
      <c r="G99" s="15">
        <f t="shared" si="5"/>
        <v>20000</v>
      </c>
      <c r="H99" s="17" t="str">
        <f t="shared" si="6"/>
        <v/>
      </c>
    </row>
    <row r="100" spans="2:8" x14ac:dyDescent="0.25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 x14ac:dyDescent="0.25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 x14ac:dyDescent="0.25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 x14ac:dyDescent="0.25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 x14ac:dyDescent="0.25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 x14ac:dyDescent="0.25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 x14ac:dyDescent="0.25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 x14ac:dyDescent="0.25">
      <c r="B107" s="12"/>
      <c r="C107" s="12"/>
      <c r="D107" s="12">
        <f>COUNTIF($D$36:$D$106,"&gt;0")</f>
        <v>8</v>
      </c>
      <c r="E107" s="12" t="s">
        <v>90</v>
      </c>
      <c r="F107" s="12"/>
      <c r="G107" s="12">
        <f>COUNTIF(G36:G106,"&gt;0")</f>
        <v>8</v>
      </c>
      <c r="H107" s="83" t="s">
        <v>90</v>
      </c>
    </row>
  </sheetData>
  <sheetProtection algorithmName="SHA-512" hashValue="CVk38peu/wBmiAJTGQ5I0bKpyZFyK2biFpLPVe23h/n7qWFEu3z8K6cesd61DxjeXUk/V+Jpy3yvIcuFpq9enQ==" saltValue="NtKvzi9tNZh1L09E3X8q1g==" spinCount="100000" sheet="1" objects="1" scenarios="1"/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G49"/>
  <sheetViews>
    <sheetView showGridLines="0" tabSelected="1" topLeftCell="A22" workbookViewId="0">
      <selection activeCell="P30" sqref="P30"/>
    </sheetView>
  </sheetViews>
  <sheetFormatPr defaultColWidth="9.109375" defaultRowHeight="13.2" x14ac:dyDescent="0.25"/>
  <cols>
    <col min="1" max="1" width="4.6640625" style="29" customWidth="1"/>
    <col min="2" max="2" width="16.6640625" style="29" customWidth="1"/>
    <col min="3" max="14" width="8.6640625" style="29" customWidth="1"/>
    <col min="15" max="16384" width="9.109375" style="29"/>
  </cols>
  <sheetData>
    <row r="2" spans="2:14" x14ac:dyDescent="0.25">
      <c r="B2" s="28" t="s">
        <v>140</v>
      </c>
    </row>
    <row r="3" spans="2:14" x14ac:dyDescent="0.25">
      <c r="B3" s="30" t="s">
        <v>164</v>
      </c>
    </row>
    <row r="4" spans="2:14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 x14ac:dyDescent="0.25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 x14ac:dyDescent="0.25">
      <c r="B6" s="36" t="s">
        <v>104</v>
      </c>
      <c r="C6" s="86">
        <v>100</v>
      </c>
      <c r="D6" s="86">
        <v>100</v>
      </c>
      <c r="E6" s="86">
        <v>100</v>
      </c>
      <c r="F6" s="86">
        <v>100</v>
      </c>
      <c r="G6" s="86">
        <v>100</v>
      </c>
      <c r="H6" s="86">
        <v>100</v>
      </c>
      <c r="I6" s="86">
        <v>100</v>
      </c>
      <c r="J6" s="86">
        <v>100</v>
      </c>
      <c r="K6" s="86">
        <v>100</v>
      </c>
      <c r="L6" s="86">
        <v>100</v>
      </c>
      <c r="M6" s="86">
        <v>100</v>
      </c>
      <c r="N6" s="86">
        <v>100</v>
      </c>
    </row>
    <row r="7" spans="2:14" x14ac:dyDescent="0.25">
      <c r="B7" s="36" t="s">
        <v>105</v>
      </c>
      <c r="C7" s="86">
        <v>100</v>
      </c>
      <c r="D7" s="86">
        <v>100</v>
      </c>
      <c r="E7" s="86">
        <v>100</v>
      </c>
      <c r="F7" s="86">
        <v>100</v>
      </c>
      <c r="G7" s="86">
        <v>100</v>
      </c>
      <c r="H7" s="86">
        <v>100</v>
      </c>
      <c r="I7" s="86">
        <v>100</v>
      </c>
      <c r="J7" s="86">
        <v>100</v>
      </c>
      <c r="K7" s="86">
        <v>100</v>
      </c>
      <c r="L7" s="86">
        <v>100</v>
      </c>
      <c r="M7" s="86">
        <v>100</v>
      </c>
      <c r="N7" s="86">
        <v>100</v>
      </c>
    </row>
    <row r="8" spans="2:14" x14ac:dyDescent="0.25">
      <c r="B8" s="36" t="s">
        <v>106</v>
      </c>
      <c r="C8" s="86">
        <v>100</v>
      </c>
      <c r="D8" s="86">
        <v>100</v>
      </c>
      <c r="E8" s="86">
        <v>100</v>
      </c>
      <c r="F8" s="86">
        <v>100</v>
      </c>
      <c r="G8" s="86">
        <v>100</v>
      </c>
      <c r="H8" s="86">
        <v>100</v>
      </c>
      <c r="I8" s="86">
        <v>100</v>
      </c>
      <c r="J8" s="86">
        <v>100</v>
      </c>
      <c r="K8" s="86">
        <v>100</v>
      </c>
      <c r="L8" s="86">
        <v>100</v>
      </c>
      <c r="M8" s="86">
        <v>100</v>
      </c>
      <c r="N8" s="86">
        <v>100</v>
      </c>
    </row>
    <row r="9" spans="2:14" x14ac:dyDescent="0.25">
      <c r="B9" s="36" t="s">
        <v>107</v>
      </c>
      <c r="C9" s="86">
        <v>100</v>
      </c>
      <c r="D9" s="86">
        <v>100</v>
      </c>
      <c r="E9" s="86">
        <v>100</v>
      </c>
      <c r="F9" s="86">
        <v>100</v>
      </c>
      <c r="G9" s="86">
        <v>100</v>
      </c>
      <c r="H9" s="86">
        <v>100</v>
      </c>
      <c r="I9" s="86">
        <v>100</v>
      </c>
      <c r="J9" s="86">
        <v>100</v>
      </c>
      <c r="K9" s="86">
        <v>100</v>
      </c>
      <c r="L9" s="86">
        <v>100</v>
      </c>
      <c r="M9" s="86">
        <v>100</v>
      </c>
      <c r="N9" s="86">
        <v>100</v>
      </c>
    </row>
    <row r="10" spans="2:14" x14ac:dyDescent="0.25">
      <c r="B10" s="36" t="s">
        <v>108</v>
      </c>
      <c r="C10" s="86">
        <v>100</v>
      </c>
      <c r="D10" s="86">
        <v>100</v>
      </c>
      <c r="E10" s="86">
        <v>100</v>
      </c>
      <c r="F10" s="86">
        <v>100</v>
      </c>
      <c r="G10" s="86">
        <v>100</v>
      </c>
      <c r="H10" s="86">
        <v>100</v>
      </c>
      <c r="I10" s="86">
        <v>100</v>
      </c>
      <c r="J10" s="86">
        <v>100</v>
      </c>
      <c r="K10" s="86">
        <v>100</v>
      </c>
      <c r="L10" s="86">
        <v>100</v>
      </c>
      <c r="M10" s="86">
        <v>100</v>
      </c>
      <c r="N10" s="86">
        <v>100</v>
      </c>
    </row>
    <row r="11" spans="2:14" x14ac:dyDescent="0.25">
      <c r="B11" s="37" t="s">
        <v>109</v>
      </c>
      <c r="C11" s="86">
        <v>100</v>
      </c>
      <c r="D11" s="86">
        <v>100</v>
      </c>
      <c r="E11" s="86">
        <v>100</v>
      </c>
      <c r="F11" s="86">
        <v>100</v>
      </c>
      <c r="G11" s="86">
        <v>100</v>
      </c>
      <c r="H11" s="86">
        <v>100</v>
      </c>
      <c r="I11" s="86">
        <v>100</v>
      </c>
      <c r="J11" s="86">
        <v>100</v>
      </c>
      <c r="K11" s="86">
        <v>100</v>
      </c>
      <c r="L11" s="86">
        <v>100</v>
      </c>
      <c r="M11" s="86">
        <v>100</v>
      </c>
      <c r="N11" s="86">
        <v>100</v>
      </c>
    </row>
    <row r="12" spans="2:14" x14ac:dyDescent="0.25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 x14ac:dyDescent="0.25">
      <c r="B14" s="30" t="s">
        <v>157</v>
      </c>
    </row>
    <row r="15" spans="2:14" x14ac:dyDescent="0.25">
      <c r="B15" s="31"/>
      <c r="C15" s="32"/>
      <c r="D15" s="32"/>
      <c r="E15" s="51"/>
      <c r="F15" s="32"/>
      <c r="G15" s="32"/>
      <c r="H15" s="32"/>
    </row>
    <row r="16" spans="2:14" x14ac:dyDescent="0.25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 x14ac:dyDescent="0.25">
      <c r="B17" s="41" t="s">
        <v>104</v>
      </c>
      <c r="C17" s="88">
        <v>1</v>
      </c>
      <c r="D17" s="88">
        <v>0</v>
      </c>
      <c r="E17" s="88">
        <v>1</v>
      </c>
      <c r="F17" s="88">
        <v>0.3</v>
      </c>
      <c r="G17" s="88">
        <v>1</v>
      </c>
      <c r="H17" s="88">
        <v>95</v>
      </c>
      <c r="I17" s="29" t="s">
        <v>110</v>
      </c>
    </row>
    <row r="18" spans="2:33" x14ac:dyDescent="0.25">
      <c r="B18" s="36" t="s">
        <v>105</v>
      </c>
      <c r="C18" s="88">
        <v>1</v>
      </c>
      <c r="D18" s="88">
        <v>0</v>
      </c>
      <c r="E18" s="88">
        <v>1</v>
      </c>
      <c r="F18" s="88">
        <v>0.3</v>
      </c>
      <c r="G18" s="88">
        <v>1</v>
      </c>
      <c r="H18" s="88">
        <v>95</v>
      </c>
      <c r="I18" s="29" t="s">
        <v>110</v>
      </c>
    </row>
    <row r="19" spans="2:33" x14ac:dyDescent="0.25">
      <c r="B19" s="36" t="s">
        <v>106</v>
      </c>
      <c r="C19" s="88">
        <v>1</v>
      </c>
      <c r="D19" s="88">
        <v>0</v>
      </c>
      <c r="E19" s="88">
        <v>1</v>
      </c>
      <c r="F19" s="88">
        <v>0.3</v>
      </c>
      <c r="G19" s="88">
        <v>1</v>
      </c>
      <c r="H19" s="88">
        <v>95</v>
      </c>
      <c r="I19" s="29" t="s">
        <v>110</v>
      </c>
    </row>
    <row r="20" spans="2:33" x14ac:dyDescent="0.25">
      <c r="B20" s="36" t="s">
        <v>107</v>
      </c>
      <c r="C20" s="88">
        <v>1</v>
      </c>
      <c r="D20" s="88">
        <v>0</v>
      </c>
      <c r="E20" s="88">
        <v>1</v>
      </c>
      <c r="F20" s="88">
        <v>0.3</v>
      </c>
      <c r="G20" s="88">
        <v>1</v>
      </c>
      <c r="H20" s="88">
        <v>95</v>
      </c>
    </row>
    <row r="21" spans="2:33" x14ac:dyDescent="0.25">
      <c r="B21" s="36" t="s">
        <v>108</v>
      </c>
      <c r="C21" s="88">
        <v>1</v>
      </c>
      <c r="D21" s="88">
        <v>0</v>
      </c>
      <c r="E21" s="88">
        <v>1</v>
      </c>
      <c r="F21" s="88">
        <v>0.3</v>
      </c>
      <c r="G21" s="88">
        <v>1</v>
      </c>
      <c r="H21" s="88">
        <v>95</v>
      </c>
    </row>
    <row r="22" spans="2:33" x14ac:dyDescent="0.25">
      <c r="B22" s="37" t="s">
        <v>109</v>
      </c>
      <c r="C22" s="88">
        <v>1</v>
      </c>
      <c r="D22" s="88">
        <v>0</v>
      </c>
      <c r="E22" s="88">
        <v>1</v>
      </c>
      <c r="F22" s="88">
        <v>0.3</v>
      </c>
      <c r="G22" s="88">
        <v>1</v>
      </c>
      <c r="H22" s="88">
        <v>95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 x14ac:dyDescent="0.25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 x14ac:dyDescent="0.25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 x14ac:dyDescent="0.25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 x14ac:dyDescent="0.25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 x14ac:dyDescent="0.25">
      <c r="D28" s="45">
        <f>basic_info!$D$5-5</f>
        <v>2010</v>
      </c>
      <c r="E28" s="49"/>
      <c r="F28" s="45">
        <f>basic_info!$D$5-4</f>
        <v>2011</v>
      </c>
      <c r="G28" s="49"/>
      <c r="H28" s="45">
        <f>basic_info!$D$5-3</f>
        <v>2012</v>
      </c>
      <c r="I28" s="49"/>
      <c r="J28" s="45">
        <f>basic_info!$D$5-2</f>
        <v>2013</v>
      </c>
      <c r="K28" s="49"/>
      <c r="L28" s="45">
        <f>basic_info!$D$5-1</f>
        <v>2014</v>
      </c>
      <c r="N28" s="45">
        <f>basic_info!$D$5</f>
        <v>2015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 x14ac:dyDescent="0.25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 x14ac:dyDescent="0.25">
      <c r="B30" s="41" t="s">
        <v>112</v>
      </c>
      <c r="C30" s="36">
        <f>basic_info!$D$5</f>
        <v>2015</v>
      </c>
      <c r="D30" s="44">
        <v>0.79134866785137714</v>
      </c>
      <c r="E30" s="35">
        <v>0</v>
      </c>
      <c r="F30" s="47">
        <v>0.78025454004669703</v>
      </c>
      <c r="G30" s="46">
        <v>0</v>
      </c>
      <c r="H30" s="47">
        <v>0.94329895279397902</v>
      </c>
      <c r="I30" s="46">
        <v>0</v>
      </c>
      <c r="J30" s="47">
        <v>0.87493995418983028</v>
      </c>
      <c r="K30" s="46">
        <v>0</v>
      </c>
      <c r="L30" s="47">
        <v>0.78439515503861812</v>
      </c>
      <c r="M30" s="46">
        <v>0</v>
      </c>
      <c r="N30" s="60"/>
      <c r="O30" s="71" t="s">
        <v>162</v>
      </c>
      <c r="P30" s="41">
        <f>M30+K30+I30+E30+G30</f>
        <v>0</v>
      </c>
      <c r="Q30" s="70"/>
    </row>
    <row r="31" spans="2:33" x14ac:dyDescent="0.25">
      <c r="B31" s="36"/>
      <c r="C31" s="47">
        <f>basic_info!$D$5+1</f>
        <v>2016</v>
      </c>
      <c r="D31" s="76"/>
      <c r="E31" s="75"/>
      <c r="F31" s="69">
        <v>0.76975257071765368</v>
      </c>
      <c r="G31" s="79">
        <v>0</v>
      </c>
      <c r="H31" s="61">
        <v>0.86235916043001337</v>
      </c>
      <c r="I31" s="62">
        <v>0</v>
      </c>
      <c r="J31" s="61">
        <v>0.83860677402910089</v>
      </c>
      <c r="K31" s="62">
        <v>0</v>
      </c>
      <c r="L31" s="61">
        <v>0.7848152178006883</v>
      </c>
      <c r="M31" s="62">
        <v>0</v>
      </c>
      <c r="N31" s="63">
        <v>0.92524257787922448</v>
      </c>
      <c r="O31" s="87"/>
      <c r="P31" s="63">
        <f>O31+M31+K31+I31+G31</f>
        <v>0</v>
      </c>
    </row>
    <row r="32" spans="2:33" x14ac:dyDescent="0.25">
      <c r="B32" s="36"/>
      <c r="C32" s="47">
        <f>basic_info!$D$5+2</f>
        <v>2017</v>
      </c>
      <c r="D32" s="76"/>
      <c r="E32" s="75"/>
      <c r="F32" s="75"/>
      <c r="G32" s="75"/>
      <c r="H32" s="69">
        <v>0.82723927824938992</v>
      </c>
      <c r="I32" s="79">
        <v>0</v>
      </c>
      <c r="J32" s="61">
        <v>0.78982841454849262</v>
      </c>
      <c r="K32" s="62">
        <v>0</v>
      </c>
      <c r="L32" s="61">
        <v>0.73764396117770215</v>
      </c>
      <c r="M32" s="62">
        <v>2000</v>
      </c>
      <c r="N32" s="63">
        <v>0.89619567162872515</v>
      </c>
      <c r="O32" s="87"/>
      <c r="P32" s="63">
        <f>O32+M32+K32+I32</f>
        <v>2000</v>
      </c>
    </row>
    <row r="33" spans="2:17" x14ac:dyDescent="0.25">
      <c r="B33" s="36"/>
      <c r="C33" s="47">
        <f>basic_info!$D$5+3</f>
        <v>2018</v>
      </c>
      <c r="D33" s="76"/>
      <c r="E33" s="75"/>
      <c r="F33" s="75"/>
      <c r="G33" s="75"/>
      <c r="H33" s="75"/>
      <c r="I33" s="75"/>
      <c r="J33" s="69">
        <v>0.72411525202691562</v>
      </c>
      <c r="K33" s="79">
        <v>0</v>
      </c>
      <c r="L33" s="61">
        <v>0.71135030767163665</v>
      </c>
      <c r="M33" s="62">
        <v>2000</v>
      </c>
      <c r="N33" s="63">
        <v>0.84236191971130692</v>
      </c>
      <c r="O33" s="87"/>
      <c r="P33" s="63">
        <f>O33+M33+K33</f>
        <v>2000</v>
      </c>
    </row>
    <row r="34" spans="2:17" x14ac:dyDescent="0.25">
      <c r="B34" s="36"/>
      <c r="C34" s="47">
        <f>basic_info!$D$5+4</f>
        <v>2019</v>
      </c>
      <c r="D34" s="76"/>
      <c r="E34" s="75"/>
      <c r="F34" s="75"/>
      <c r="G34" s="75"/>
      <c r="H34" s="75"/>
      <c r="I34" s="75"/>
      <c r="J34" s="75"/>
      <c r="K34" s="75"/>
      <c r="L34" s="69">
        <v>0.67168145499527454</v>
      </c>
      <c r="M34" s="79">
        <v>2000</v>
      </c>
      <c r="N34" s="63">
        <v>0.80404254385936813</v>
      </c>
      <c r="O34" s="87"/>
      <c r="P34" s="63">
        <f>O34+M34</f>
        <v>2000</v>
      </c>
    </row>
    <row r="35" spans="2:17" x14ac:dyDescent="0.25">
      <c r="B35" s="37"/>
      <c r="C35" s="72">
        <f>basic_info!$D$5+5</f>
        <v>2020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0.74553772844970234</v>
      </c>
      <c r="O35" s="87"/>
      <c r="P35" s="65">
        <f>O35</f>
        <v>0</v>
      </c>
    </row>
    <row r="36" spans="2:17" x14ac:dyDescent="0.25">
      <c r="B36" s="41" t="s">
        <v>113</v>
      </c>
      <c r="C36" s="36">
        <f>basic_info!$D$5</f>
        <v>2015</v>
      </c>
      <c r="D36" s="44">
        <v>1.0762337405940841</v>
      </c>
      <c r="E36" s="35">
        <v>0</v>
      </c>
      <c r="F36" s="73">
        <v>1.0404514613486917</v>
      </c>
      <c r="G36" s="74">
        <v>0</v>
      </c>
      <c r="H36" s="73">
        <v>0.89286179766970553</v>
      </c>
      <c r="I36" s="74">
        <v>0</v>
      </c>
      <c r="J36" s="73">
        <v>1.2305005066511776</v>
      </c>
      <c r="K36" s="74">
        <v>0</v>
      </c>
      <c r="L36" s="66">
        <v>1.0549979141770345</v>
      </c>
      <c r="M36" s="67">
        <v>500</v>
      </c>
      <c r="N36" s="68"/>
      <c r="O36" s="71" t="s">
        <v>162</v>
      </c>
      <c r="P36" s="41">
        <f>M36+K36+I36+E36+G36</f>
        <v>500</v>
      </c>
      <c r="Q36" s="70"/>
    </row>
    <row r="37" spans="2:17" x14ac:dyDescent="0.25">
      <c r="B37" s="36"/>
      <c r="C37" s="47">
        <f>basic_info!$D$5+1</f>
        <v>2016</v>
      </c>
      <c r="D37" s="76"/>
      <c r="E37" s="75"/>
      <c r="F37" s="69">
        <v>1.0296840787328012</v>
      </c>
      <c r="G37" s="79">
        <v>0</v>
      </c>
      <c r="H37" s="61">
        <v>0.89692452423078717</v>
      </c>
      <c r="I37" s="62">
        <v>0</v>
      </c>
      <c r="J37" s="61">
        <v>1.1330883338899427</v>
      </c>
      <c r="K37" s="62">
        <v>0</v>
      </c>
      <c r="L37" s="61">
        <v>0.96974342417907566</v>
      </c>
      <c r="M37" s="62">
        <v>500</v>
      </c>
      <c r="N37" s="61">
        <v>1.233785181788428</v>
      </c>
      <c r="O37" s="87"/>
      <c r="P37" s="63">
        <f>O37+M37+K37+I37+G37</f>
        <v>500</v>
      </c>
    </row>
    <row r="38" spans="2:17" x14ac:dyDescent="0.25">
      <c r="B38" s="36"/>
      <c r="C38" s="47">
        <f>basic_info!$D$5+2</f>
        <v>2017</v>
      </c>
      <c r="D38" s="76"/>
      <c r="E38" s="75"/>
      <c r="F38" s="75"/>
      <c r="G38" s="75"/>
      <c r="H38" s="69">
        <v>0.90603754280275017</v>
      </c>
      <c r="I38" s="79">
        <v>0</v>
      </c>
      <c r="J38" s="61">
        <v>1.0875125598816084</v>
      </c>
      <c r="K38" s="62">
        <v>0</v>
      </c>
      <c r="L38" s="61">
        <v>0.93160995934739854</v>
      </c>
      <c r="M38" s="62">
        <v>500</v>
      </c>
      <c r="N38" s="61">
        <v>1.1406943529243774</v>
      </c>
      <c r="O38" s="87"/>
      <c r="P38" s="63">
        <f>O38+M38+K38+I38</f>
        <v>500</v>
      </c>
    </row>
    <row r="39" spans="2:17" x14ac:dyDescent="0.25">
      <c r="B39" s="36"/>
      <c r="C39" s="47">
        <f>basic_info!$D$5+3</f>
        <v>2018</v>
      </c>
      <c r="D39" s="76"/>
      <c r="E39" s="75"/>
      <c r="F39" s="75"/>
      <c r="G39" s="75"/>
      <c r="H39" s="75"/>
      <c r="I39" s="75"/>
      <c r="J39" s="69">
        <v>0.99511689269542691</v>
      </c>
      <c r="K39" s="79">
        <v>0</v>
      </c>
      <c r="L39" s="61">
        <v>0.88880183448123806</v>
      </c>
      <c r="M39" s="62">
        <v>500</v>
      </c>
      <c r="N39" s="61">
        <v>1.0484299690065144</v>
      </c>
      <c r="O39" s="87"/>
      <c r="P39" s="63">
        <f>O39+M39+K39</f>
        <v>500</v>
      </c>
    </row>
    <row r="40" spans="2:17" x14ac:dyDescent="0.25">
      <c r="B40" s="36"/>
      <c r="C40" s="47">
        <f>basic_info!$D$5+4</f>
        <v>2019</v>
      </c>
      <c r="D40" s="76"/>
      <c r="E40" s="75"/>
      <c r="F40" s="75"/>
      <c r="G40" s="75"/>
      <c r="H40" s="75"/>
      <c r="I40" s="75"/>
      <c r="J40" s="75"/>
      <c r="K40" s="75"/>
      <c r="L40" s="69">
        <v>0.87392979428172113</v>
      </c>
      <c r="M40" s="79">
        <v>500</v>
      </c>
      <c r="N40" s="61">
        <v>1.0036399921766941</v>
      </c>
      <c r="O40" s="87"/>
      <c r="P40" s="63">
        <f>O40+M40</f>
        <v>500</v>
      </c>
    </row>
    <row r="41" spans="2:17" x14ac:dyDescent="0.25">
      <c r="B41" s="37"/>
      <c r="C41" s="72">
        <f>basic_info!$D$5+5</f>
        <v>2020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0.93049090272188195</v>
      </c>
      <c r="O41" s="87"/>
      <c r="P41" s="64">
        <f>O41</f>
        <v>0</v>
      </c>
    </row>
    <row r="42" spans="2:17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 x14ac:dyDescent="0.25">
      <c r="B44" s="30" t="s">
        <v>153</v>
      </c>
    </row>
    <row r="45" spans="2:17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 x14ac:dyDescent="0.25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 x14ac:dyDescent="0.25">
      <c r="B47" s="41" t="s">
        <v>112</v>
      </c>
      <c r="C47" s="89">
        <v>10</v>
      </c>
      <c r="D47" s="89">
        <v>10</v>
      </c>
      <c r="E47" s="89">
        <v>10</v>
      </c>
      <c r="F47" s="89">
        <v>10</v>
      </c>
      <c r="G47" s="89">
        <v>10</v>
      </c>
      <c r="H47" s="89">
        <v>10</v>
      </c>
      <c r="I47" s="89">
        <v>10</v>
      </c>
      <c r="J47" s="89">
        <v>10</v>
      </c>
      <c r="K47" s="89">
        <v>5</v>
      </c>
      <c r="L47" s="89">
        <v>5</v>
      </c>
      <c r="M47" s="89">
        <v>5</v>
      </c>
      <c r="N47" s="89">
        <v>5</v>
      </c>
      <c r="O47" s="33">
        <f>SUM(C47:N47)</f>
        <v>100</v>
      </c>
    </row>
    <row r="48" spans="2:17" x14ac:dyDescent="0.25">
      <c r="B48" s="37" t="s">
        <v>113</v>
      </c>
      <c r="C48" s="89">
        <v>10</v>
      </c>
      <c r="D48" s="89">
        <v>10</v>
      </c>
      <c r="E48" s="89">
        <v>10</v>
      </c>
      <c r="F48" s="89">
        <v>10</v>
      </c>
      <c r="G48" s="89">
        <v>10</v>
      </c>
      <c r="H48" s="89">
        <v>10</v>
      </c>
      <c r="I48" s="89">
        <v>10</v>
      </c>
      <c r="J48" s="89">
        <v>10</v>
      </c>
      <c r="K48" s="89">
        <v>5</v>
      </c>
      <c r="L48" s="89">
        <v>5</v>
      </c>
      <c r="M48" s="89">
        <v>5</v>
      </c>
      <c r="N48" s="89">
        <v>5</v>
      </c>
      <c r="O48" s="33">
        <f>SUM(C48:N48)</f>
        <v>100</v>
      </c>
    </row>
    <row r="49" spans="2:15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sheetProtection algorithmName="SHA-512" hashValue="X82IFzunfA+dmKoj85QkCSjOsJ7grgTxgXz8MqEnpwVzL7GOBpqyRIN7doIEi0nam2uxPJV2xIgydS7JGBDq5A==" saltValue="bE2qiEaOrIWRmxoQ70123g==" spinCount="100000" sheet="1" objects="1" scenarios="1"/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Z75"/>
  <sheetViews>
    <sheetView showGridLines="0" workbookViewId="0"/>
  </sheetViews>
  <sheetFormatPr defaultColWidth="9.109375" defaultRowHeight="13.2" x14ac:dyDescent="0.25"/>
  <cols>
    <col min="1" max="1" width="4.6640625" style="29" customWidth="1"/>
    <col min="2" max="2" width="17.33203125" style="29" customWidth="1"/>
    <col min="3" max="16384" width="9.109375" style="29"/>
  </cols>
  <sheetData>
    <row r="2" spans="2:26" x14ac:dyDescent="0.25">
      <c r="B2" s="28" t="s">
        <v>114</v>
      </c>
    </row>
    <row r="3" spans="2:26" x14ac:dyDescent="0.25">
      <c r="B3" s="30" t="s">
        <v>144</v>
      </c>
    </row>
    <row r="4" spans="2:26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49"/>
      <c r="T4" s="49"/>
      <c r="U4" s="49"/>
      <c r="V4" s="49"/>
      <c r="W4" s="49"/>
    </row>
    <row r="5" spans="2:26" x14ac:dyDescent="0.25">
      <c r="B5" s="45" t="s">
        <v>115</v>
      </c>
      <c r="C5" s="45" t="s">
        <v>5</v>
      </c>
      <c r="D5" s="45" t="s">
        <v>7</v>
      </c>
      <c r="E5" s="45" t="s">
        <v>10</v>
      </c>
      <c r="F5" s="45" t="s">
        <v>11</v>
      </c>
      <c r="G5" s="45" t="s">
        <v>12</v>
      </c>
      <c r="H5" s="45" t="s">
        <v>13</v>
      </c>
      <c r="I5" s="45" t="s">
        <v>19</v>
      </c>
      <c r="J5" s="45" t="s">
        <v>23</v>
      </c>
      <c r="K5" s="45" t="s">
        <v>27</v>
      </c>
      <c r="L5" s="45" t="s">
        <v>47</v>
      </c>
      <c r="M5" s="45" t="s">
        <v>58</v>
      </c>
      <c r="N5" s="45" t="s">
        <v>60</v>
      </c>
      <c r="O5" s="45" t="s">
        <v>70</v>
      </c>
      <c r="P5" s="45" t="s">
        <v>82</v>
      </c>
      <c r="Q5" s="45" t="s">
        <v>150</v>
      </c>
      <c r="R5" s="50"/>
      <c r="S5" s="50"/>
      <c r="T5" s="50"/>
      <c r="U5" s="50"/>
      <c r="V5" s="50"/>
      <c r="W5" s="50"/>
      <c r="X5" s="50"/>
      <c r="Y5" s="50"/>
      <c r="Z5" s="50"/>
    </row>
    <row r="6" spans="2:26" x14ac:dyDescent="0.25">
      <c r="B6" s="45" t="s">
        <v>163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4">
        <f>SUM($C$6:$P$6)</f>
        <v>0</v>
      </c>
      <c r="R6" s="49"/>
      <c r="S6" s="49"/>
      <c r="T6" s="49"/>
      <c r="U6" s="49"/>
      <c r="V6" s="49"/>
      <c r="W6" s="49"/>
      <c r="X6" s="50"/>
      <c r="Y6" s="50"/>
      <c r="Z6" s="50"/>
    </row>
    <row r="7" spans="2:26" x14ac:dyDescent="0.25">
      <c r="B7" s="45" t="s">
        <v>105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4">
        <f>SUM($C$7:$P$7)</f>
        <v>0</v>
      </c>
      <c r="R7" s="49"/>
      <c r="S7" s="49"/>
      <c r="T7" s="49"/>
      <c r="U7" s="49"/>
      <c r="V7" s="49"/>
      <c r="W7" s="49"/>
      <c r="X7" s="50"/>
      <c r="Y7" s="50"/>
      <c r="Z7" s="50"/>
    </row>
    <row r="8" spans="2:26" x14ac:dyDescent="0.25">
      <c r="B8" s="45" t="s">
        <v>106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4">
        <f>SUM($C$8:$P$8)</f>
        <v>0</v>
      </c>
      <c r="R8" s="49"/>
      <c r="S8" s="49"/>
      <c r="T8" s="49"/>
      <c r="U8" s="49"/>
      <c r="V8" s="49"/>
      <c r="W8" s="49"/>
      <c r="X8" s="50"/>
      <c r="Y8" s="50"/>
      <c r="Z8" s="50"/>
    </row>
    <row r="9" spans="2:26" x14ac:dyDescent="0.25">
      <c r="B9" s="45" t="s">
        <v>107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4">
        <f>SUM($C$9:$P$9)</f>
        <v>0</v>
      </c>
      <c r="R9" s="49"/>
      <c r="S9" s="49"/>
      <c r="T9" s="49"/>
      <c r="U9" s="49"/>
      <c r="V9" s="49"/>
      <c r="W9" s="49"/>
      <c r="X9" s="50"/>
      <c r="Y9" s="50"/>
      <c r="Z9" s="50"/>
    </row>
    <row r="10" spans="2:26" x14ac:dyDescent="0.25">
      <c r="B10" s="45" t="s">
        <v>108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4">
        <f>SUM($C$10:$P$10)</f>
        <v>0</v>
      </c>
      <c r="R10" s="49"/>
      <c r="S10" s="49"/>
      <c r="T10" s="49"/>
      <c r="U10" s="49"/>
      <c r="V10" s="49"/>
      <c r="W10" s="49"/>
      <c r="X10" s="50"/>
      <c r="Y10" s="50"/>
      <c r="Z10" s="50"/>
    </row>
    <row r="11" spans="2:26" x14ac:dyDescent="0.25">
      <c r="B11" s="45" t="s">
        <v>109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3">
        <f>SUM($C$11:$P$11)</f>
        <v>0</v>
      </c>
      <c r="R11" s="49"/>
      <c r="S11" s="49"/>
      <c r="T11" s="49"/>
      <c r="U11" s="49"/>
      <c r="V11" s="49"/>
      <c r="W11" s="49"/>
      <c r="X11" s="50"/>
      <c r="Y11" s="50"/>
      <c r="Z11" s="50"/>
    </row>
    <row r="12" spans="2:26" x14ac:dyDescent="0.2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49"/>
      <c r="S12" s="49"/>
      <c r="T12" s="49"/>
      <c r="U12" s="49"/>
      <c r="V12" s="49"/>
      <c r="W12" s="49"/>
      <c r="X12" s="50"/>
      <c r="Y12" s="50"/>
      <c r="Z12" s="50"/>
    </row>
    <row r="13" spans="2:26" x14ac:dyDescent="0.25">
      <c r="C13" s="49"/>
      <c r="D13" s="49"/>
      <c r="E13" s="49"/>
      <c r="F13" s="49"/>
      <c r="G13" s="49"/>
      <c r="H13" s="49"/>
      <c r="I13" s="50"/>
      <c r="J13" s="50"/>
      <c r="K13" s="50"/>
    </row>
    <row r="14" spans="2:26" x14ac:dyDescent="0.25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26" x14ac:dyDescent="0.25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26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50"/>
      <c r="P16" s="50"/>
      <c r="Q16" s="50"/>
      <c r="R16" s="50"/>
      <c r="U16" s="50"/>
      <c r="V16" s="50"/>
      <c r="W16" s="50"/>
    </row>
    <row r="17" spans="2:24" x14ac:dyDescent="0.25">
      <c r="B17" s="45" t="s">
        <v>118</v>
      </c>
      <c r="C17" s="45" t="s">
        <v>5</v>
      </c>
      <c r="D17" s="45"/>
      <c r="E17" s="45" t="s">
        <v>7</v>
      </c>
      <c r="F17" s="45"/>
      <c r="G17" s="45" t="s">
        <v>10</v>
      </c>
      <c r="H17" s="45"/>
      <c r="I17" s="45" t="s">
        <v>11</v>
      </c>
      <c r="J17" s="45"/>
      <c r="K17" s="45" t="s">
        <v>12</v>
      </c>
      <c r="L17" s="45"/>
      <c r="M17" s="45" t="s">
        <v>13</v>
      </c>
      <c r="N17" s="45"/>
      <c r="O17" s="50"/>
      <c r="P17" s="50"/>
      <c r="Q17" s="50"/>
      <c r="R17" s="50"/>
      <c r="U17" s="50"/>
      <c r="V17" s="50"/>
      <c r="W17" s="50"/>
    </row>
    <row r="18" spans="2:24" x14ac:dyDescent="0.25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45" t="s">
        <v>133</v>
      </c>
      <c r="J18" s="45" t="s">
        <v>123</v>
      </c>
      <c r="K18" s="45" t="s">
        <v>133</v>
      </c>
      <c r="L18" s="45" t="s">
        <v>123</v>
      </c>
      <c r="M18" s="45" t="s">
        <v>133</v>
      </c>
      <c r="N18" s="45" t="s">
        <v>123</v>
      </c>
      <c r="O18" s="50"/>
      <c r="P18" s="50"/>
      <c r="Q18" s="50"/>
      <c r="R18" s="50"/>
      <c r="S18" s="50"/>
      <c r="U18" s="50"/>
      <c r="V18" s="50"/>
      <c r="W18" s="50"/>
    </row>
    <row r="19" spans="2:24" x14ac:dyDescent="0.25">
      <c r="B19" s="45" t="s">
        <v>120</v>
      </c>
      <c r="C19" s="91"/>
      <c r="D19" s="44">
        <f>100-$C$19</f>
        <v>100</v>
      </c>
      <c r="E19" s="91"/>
      <c r="F19" s="44">
        <f>100-$E$19</f>
        <v>100</v>
      </c>
      <c r="G19" s="91"/>
      <c r="H19" s="44">
        <f>100-$G$19</f>
        <v>100</v>
      </c>
      <c r="I19" s="91"/>
      <c r="J19" s="44">
        <f>100-$I$19</f>
        <v>100</v>
      </c>
      <c r="K19" s="91"/>
      <c r="L19" s="44">
        <f>100-$K$19</f>
        <v>100</v>
      </c>
      <c r="M19" s="91"/>
      <c r="N19" s="33">
        <f>100-$M$19</f>
        <v>100</v>
      </c>
      <c r="U19" s="50"/>
      <c r="V19" s="50"/>
      <c r="W19" s="50"/>
    </row>
    <row r="20" spans="2:24" x14ac:dyDescent="0.2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0"/>
      <c r="P20" s="50"/>
      <c r="Q20" s="50"/>
      <c r="R20" s="50"/>
      <c r="U20" s="50"/>
      <c r="V20" s="50"/>
      <c r="W20" s="50"/>
    </row>
    <row r="21" spans="2:24" x14ac:dyDescent="0.25">
      <c r="I21" s="50"/>
      <c r="J21" s="50"/>
      <c r="K21" s="50"/>
    </row>
    <row r="22" spans="2:24" x14ac:dyDescent="0.25">
      <c r="B22" s="52" t="s">
        <v>114</v>
      </c>
      <c r="I22" s="50"/>
      <c r="J22" s="50"/>
      <c r="K22" s="50"/>
    </row>
    <row r="23" spans="2:24" x14ac:dyDescent="0.25">
      <c r="B23" s="55" t="s">
        <v>145</v>
      </c>
      <c r="I23" s="50"/>
      <c r="J23" s="50"/>
      <c r="K23" s="50"/>
    </row>
    <row r="24" spans="2:24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V24" s="50"/>
      <c r="W24" s="50"/>
      <c r="X24" s="50"/>
    </row>
    <row r="25" spans="2:24" x14ac:dyDescent="0.25">
      <c r="B25" s="45" t="s">
        <v>121</v>
      </c>
      <c r="C25" s="45" t="s">
        <v>122</v>
      </c>
      <c r="D25" s="45" t="s">
        <v>5</v>
      </c>
      <c r="E25" s="45"/>
      <c r="F25" s="45" t="s">
        <v>7</v>
      </c>
      <c r="G25" s="45"/>
      <c r="H25" s="45" t="s">
        <v>10</v>
      </c>
      <c r="I25" s="45"/>
      <c r="J25" s="45" t="s">
        <v>11</v>
      </c>
      <c r="K25" s="45"/>
      <c r="L25" s="45" t="s">
        <v>12</v>
      </c>
      <c r="M25" s="45"/>
      <c r="N25" s="45" t="s">
        <v>13</v>
      </c>
      <c r="O25" s="45"/>
      <c r="V25" s="50"/>
      <c r="W25" s="50"/>
      <c r="X25" s="50"/>
    </row>
    <row r="26" spans="2:24" x14ac:dyDescent="0.25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J26" s="45" t="s">
        <v>133</v>
      </c>
      <c r="K26" s="45" t="s">
        <v>123</v>
      </c>
      <c r="L26" s="45" t="s">
        <v>133</v>
      </c>
      <c r="M26" s="45" t="s">
        <v>123</v>
      </c>
      <c r="N26" s="45" t="s">
        <v>133</v>
      </c>
      <c r="O26" s="45" t="s">
        <v>123</v>
      </c>
      <c r="V26" s="50"/>
      <c r="W26" s="50"/>
      <c r="X26" s="50"/>
    </row>
    <row r="27" spans="2:24" x14ac:dyDescent="0.25">
      <c r="B27" s="45" t="s">
        <v>19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2"/>
      <c r="V27" s="50"/>
      <c r="W27" s="50"/>
      <c r="X27" s="50"/>
    </row>
    <row r="28" spans="2:24" x14ac:dyDescent="0.25">
      <c r="B28" s="45" t="s">
        <v>23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2"/>
      <c r="V28" s="50"/>
      <c r="W28" s="50"/>
      <c r="X28" s="50"/>
    </row>
    <row r="29" spans="2:24" x14ac:dyDescent="0.25">
      <c r="B29" s="45" t="s">
        <v>27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2"/>
      <c r="V29" s="50"/>
      <c r="W29" s="50"/>
      <c r="X29" s="50"/>
    </row>
    <row r="30" spans="2:24" x14ac:dyDescent="0.25">
      <c r="B30" s="45" t="s">
        <v>47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2"/>
      <c r="V30" s="50"/>
      <c r="W30" s="50"/>
      <c r="X30" s="50"/>
    </row>
    <row r="31" spans="2:24" x14ac:dyDescent="0.25">
      <c r="B31" s="45" t="s">
        <v>58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2"/>
      <c r="V31" s="50"/>
      <c r="W31" s="50"/>
      <c r="X31" s="50"/>
    </row>
    <row r="32" spans="2:24" x14ac:dyDescent="0.25">
      <c r="B32" s="45" t="s">
        <v>60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2"/>
      <c r="V32" s="50"/>
      <c r="W32" s="50"/>
      <c r="X32" s="50"/>
    </row>
    <row r="33" spans="2:24" x14ac:dyDescent="0.25">
      <c r="B33" s="45" t="s">
        <v>70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2"/>
      <c r="V33" s="50"/>
      <c r="W33" s="50"/>
      <c r="X33" s="50"/>
    </row>
    <row r="34" spans="2:24" x14ac:dyDescent="0.25">
      <c r="B34" s="45" t="s">
        <v>82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2"/>
      <c r="V34" s="50"/>
      <c r="W34" s="50"/>
      <c r="X34" s="50"/>
    </row>
    <row r="35" spans="2:24" x14ac:dyDescent="0.25">
      <c r="B35" s="45" t="s">
        <v>150</v>
      </c>
      <c r="C35" s="95">
        <f>SUM($C$27:$C$34)</f>
        <v>0</v>
      </c>
      <c r="D35" s="95">
        <f>SUM($D$27:$D$34)</f>
        <v>0</v>
      </c>
      <c r="E35" s="95">
        <f>SUM($E$27:$E$34)</f>
        <v>0</v>
      </c>
      <c r="F35" s="95">
        <f>SUM($F$27:$F$34)</f>
        <v>0</v>
      </c>
      <c r="G35" s="95">
        <f>SUM($G$27:$G$34)</f>
        <v>0</v>
      </c>
      <c r="H35" s="95">
        <f>SUM($H$27:$H$34)</f>
        <v>0</v>
      </c>
      <c r="I35" s="95">
        <f>SUM($I$27:$I$34)</f>
        <v>0</v>
      </c>
      <c r="J35" s="95">
        <f>SUM($J$27:$J$34)</f>
        <v>0</v>
      </c>
      <c r="K35" s="95">
        <f>SUM($K$27:$K$34)</f>
        <v>0</v>
      </c>
      <c r="L35" s="95">
        <f>SUM($L$27:$L$34)</f>
        <v>0</v>
      </c>
      <c r="M35" s="95">
        <f>SUM($M$27:$M$34)</f>
        <v>0</v>
      </c>
      <c r="N35" s="95">
        <f>SUM($N$27:$N$34)</f>
        <v>0</v>
      </c>
      <c r="O35" s="93">
        <f>SUM($O$27:$O$34)</f>
        <v>0</v>
      </c>
      <c r="V35" s="50"/>
      <c r="W35" s="50"/>
      <c r="X35" s="50"/>
    </row>
    <row r="36" spans="2:24" x14ac:dyDescent="0.25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V36" s="50"/>
      <c r="W36" s="50"/>
      <c r="X36" s="50"/>
    </row>
    <row r="37" spans="2:24" x14ac:dyDescent="0.25">
      <c r="I37" s="50"/>
      <c r="J37" s="50"/>
      <c r="K37" s="50"/>
    </row>
    <row r="38" spans="2:24" x14ac:dyDescent="0.25">
      <c r="B38" s="52" t="s">
        <v>124</v>
      </c>
      <c r="C38" s="50"/>
      <c r="D38" s="50"/>
      <c r="E38" s="50"/>
      <c r="F38" s="50"/>
      <c r="G38" s="50"/>
      <c r="H38" s="50"/>
      <c r="I38" s="50"/>
      <c r="J38" s="50"/>
      <c r="K38" s="50"/>
    </row>
    <row r="39" spans="2:24" x14ac:dyDescent="0.25">
      <c r="B39" s="53" t="s">
        <v>143</v>
      </c>
      <c r="C39" s="50"/>
      <c r="D39" s="50"/>
      <c r="E39" s="50"/>
      <c r="F39" s="50"/>
      <c r="G39" s="50"/>
      <c r="H39" s="50"/>
      <c r="I39" s="50"/>
      <c r="J39" s="50"/>
      <c r="K39" s="50"/>
    </row>
    <row r="40" spans="2:24" x14ac:dyDescent="0.2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2:24" x14ac:dyDescent="0.25">
      <c r="B41" s="45" t="s">
        <v>147</v>
      </c>
      <c r="C41" s="45" t="s">
        <v>92</v>
      </c>
      <c r="D41" s="45" t="s">
        <v>93</v>
      </c>
      <c r="E41" s="45" t="s">
        <v>94</v>
      </c>
      <c r="F41" s="45" t="s">
        <v>95</v>
      </c>
      <c r="G41" s="45" t="s">
        <v>96</v>
      </c>
      <c r="H41" s="45" t="s">
        <v>97</v>
      </c>
      <c r="I41" s="45" t="s">
        <v>98</v>
      </c>
      <c r="J41" s="45" t="s">
        <v>99</v>
      </c>
      <c r="K41" s="45" t="s">
        <v>100</v>
      </c>
      <c r="L41" s="45" t="s">
        <v>101</v>
      </c>
      <c r="M41" s="45" t="s">
        <v>102</v>
      </c>
      <c r="N41" s="45" t="s">
        <v>103</v>
      </c>
    </row>
    <row r="42" spans="2:24" x14ac:dyDescent="0.25">
      <c r="B42" s="45" t="s">
        <v>19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2"/>
    </row>
    <row r="43" spans="2:24" x14ac:dyDescent="0.25">
      <c r="B43" s="45" t="s">
        <v>23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2"/>
    </row>
    <row r="44" spans="2:24" x14ac:dyDescent="0.25">
      <c r="B44" s="45" t="s">
        <v>27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2"/>
    </row>
    <row r="45" spans="2:24" x14ac:dyDescent="0.25">
      <c r="B45" s="45" t="s">
        <v>47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2"/>
    </row>
    <row r="46" spans="2:24" x14ac:dyDescent="0.25">
      <c r="B46" s="45" t="s">
        <v>58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2"/>
    </row>
    <row r="47" spans="2:24" x14ac:dyDescent="0.25">
      <c r="B47" s="45" t="s">
        <v>60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2"/>
    </row>
    <row r="48" spans="2:24" x14ac:dyDescent="0.25">
      <c r="B48" s="45" t="s">
        <v>70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2"/>
    </row>
    <row r="49" spans="2:24" x14ac:dyDescent="0.25">
      <c r="B49" s="45" t="s">
        <v>82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87"/>
    </row>
    <row r="50" spans="2:24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2:24" x14ac:dyDescent="0.25">
      <c r="I51" s="50"/>
      <c r="J51" s="50"/>
      <c r="K51" s="50"/>
    </row>
    <row r="52" spans="2:24" x14ac:dyDescent="0.25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</row>
    <row r="53" spans="2:24" x14ac:dyDescent="0.2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2:24" x14ac:dyDescent="0.2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2:24" x14ac:dyDescent="0.25">
      <c r="B55" s="56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2:24" x14ac:dyDescent="0.25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</row>
    <row r="57" spans="2:24" x14ac:dyDescent="0.25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</row>
    <row r="58" spans="2:24" x14ac:dyDescent="0.25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</row>
    <row r="59" spans="2:24" x14ac:dyDescent="0.25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</row>
    <row r="61" spans="2:24" x14ac:dyDescent="0.25">
      <c r="P61" s="50"/>
      <c r="Q61" s="50"/>
      <c r="R61" s="50"/>
      <c r="S61" s="50"/>
      <c r="T61" s="50"/>
      <c r="U61" s="50"/>
      <c r="V61" s="50"/>
      <c r="W61" s="50"/>
      <c r="X61" s="50"/>
    </row>
    <row r="73" spans="9:10" x14ac:dyDescent="0.25">
      <c r="I73" s="50"/>
      <c r="J73" s="50"/>
    </row>
    <row r="74" spans="9:10" x14ac:dyDescent="0.25">
      <c r="I74" s="50"/>
      <c r="J74" s="50"/>
    </row>
    <row r="75" spans="9:10" x14ac:dyDescent="0.25">
      <c r="I75" s="50"/>
      <c r="J75" s="50"/>
    </row>
  </sheetData>
  <sheetProtection algorithmName="SHA-512" hashValue="3ekSrobnH2ia4Cx4n4/7aMytiTyBLYD9UJgvuMHdEQwbLcz62hawlHxyxNBrMbNwM+DX80Q4Mp4YqBguj2HlhQ==" saltValue="TcdquYN9n2GrjxpBCIAEDQ==" spinCount="100000" sheet="1" objects="1" scenarios="1"/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P11 C19 E19 G19 I19 K19 M19 C27:O34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2:N49">
      <formula1>0</formula1>
      <formula2>100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O41"/>
  <sheetViews>
    <sheetView showGridLines="0" workbookViewId="0"/>
  </sheetViews>
  <sheetFormatPr defaultColWidth="9.109375" defaultRowHeight="13.2" x14ac:dyDescent="0.25"/>
  <cols>
    <col min="1" max="2" width="4.6640625" style="29" customWidth="1"/>
    <col min="3" max="3" width="12.6640625" style="29" customWidth="1"/>
    <col min="4" max="15" width="8.6640625" style="29" customWidth="1"/>
    <col min="16" max="16384" width="9.109375" style="29"/>
  </cols>
  <sheetData>
    <row r="2" spans="2:15" x14ac:dyDescent="0.25">
      <c r="C2" s="28" t="s">
        <v>158</v>
      </c>
    </row>
    <row r="3" spans="2:15" x14ac:dyDescent="0.25">
      <c r="C3" s="30" t="s">
        <v>138</v>
      </c>
    </row>
    <row r="4" spans="2:15" x14ac:dyDescent="0.2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x14ac:dyDescent="0.2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 x14ac:dyDescent="0.25">
      <c r="C6" s="41" t="s">
        <v>126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</row>
    <row r="7" spans="2:15" x14ac:dyDescent="0.25">
      <c r="C7" s="36" t="s">
        <v>127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spans="2:15" x14ac:dyDescent="0.25">
      <c r="C8" s="36" t="s">
        <v>128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</row>
    <row r="9" spans="2:15" x14ac:dyDescent="0.25">
      <c r="C9" s="36" t="s">
        <v>129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2:15" x14ac:dyDescent="0.25">
      <c r="C10" s="36" t="s">
        <v>130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2:15" x14ac:dyDescent="0.25">
      <c r="C11" s="36" t="s">
        <v>131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</row>
    <row r="12" spans="2:15" x14ac:dyDescent="0.25">
      <c r="C12" s="37" t="s">
        <v>132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</row>
    <row r="13" spans="2:15" x14ac:dyDescent="0.2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x14ac:dyDescent="0.2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 x14ac:dyDescent="0.25">
      <c r="C15" s="41" t="s">
        <v>126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</row>
    <row r="16" spans="2:15" x14ac:dyDescent="0.25">
      <c r="C16" s="36" t="s">
        <v>127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</row>
    <row r="17" spans="2:15" x14ac:dyDescent="0.25">
      <c r="C17" s="36" t="s">
        <v>128</v>
      </c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</row>
    <row r="18" spans="2:15" x14ac:dyDescent="0.25">
      <c r="C18" s="36" t="s">
        <v>129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</row>
    <row r="19" spans="2:15" x14ac:dyDescent="0.25">
      <c r="C19" s="36" t="s">
        <v>130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</row>
    <row r="20" spans="2:15" x14ac:dyDescent="0.25">
      <c r="C20" s="36" t="s">
        <v>131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</row>
    <row r="21" spans="2:15" x14ac:dyDescent="0.25">
      <c r="C21" s="37" t="s">
        <v>132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2:15" x14ac:dyDescent="0.2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x14ac:dyDescent="0.2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 x14ac:dyDescent="0.25">
      <c r="C24" s="41" t="s">
        <v>126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</row>
    <row r="25" spans="2:15" x14ac:dyDescent="0.25">
      <c r="C25" s="36" t="s">
        <v>127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2:15" x14ac:dyDescent="0.25">
      <c r="C26" s="36" t="s">
        <v>128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2:15" x14ac:dyDescent="0.25">
      <c r="C27" s="36" t="s">
        <v>129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  <row r="28" spans="2:15" x14ac:dyDescent="0.25">
      <c r="C28" s="36" t="s">
        <v>130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</row>
    <row r="29" spans="2:15" x14ac:dyDescent="0.25">
      <c r="C29" s="36" t="s">
        <v>131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2:15" x14ac:dyDescent="0.25">
      <c r="C30" s="37" t="s">
        <v>132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</row>
    <row r="31" spans="2:15" x14ac:dyDescent="0.2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 x14ac:dyDescent="0.2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 x14ac:dyDescent="0.25">
      <c r="C33" s="41" t="s">
        <v>126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3:15" x14ac:dyDescent="0.25">
      <c r="C34" s="36" t="s">
        <v>127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3:15" x14ac:dyDescent="0.25">
      <c r="C35" s="36" t="s">
        <v>128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</row>
    <row r="36" spans="3:15" x14ac:dyDescent="0.25">
      <c r="C36" s="36" t="s">
        <v>129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</row>
    <row r="37" spans="3:15" x14ac:dyDescent="0.25">
      <c r="C37" s="36" t="s">
        <v>130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</row>
    <row r="38" spans="3:15" x14ac:dyDescent="0.25">
      <c r="C38" s="36" t="s">
        <v>131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</row>
    <row r="39" spans="3:15" x14ac:dyDescent="0.25">
      <c r="C39" s="37" t="s">
        <v>132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</row>
    <row r="40" spans="3:15" x14ac:dyDescent="0.2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 x14ac:dyDescent="0.2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sheetProtection algorithmName="SHA-512" hashValue="9Zc7U3d1rzBk5sxhYJBtJNc2fr+1fZlPBiYoBQ6lKaKoGZGW2o+1Tg4YurPgs4eGf6yyeyEedbkcBr0Ejulwaw==" saltValue="Hpn8dtkOeuHxx+I7k3/YlA==" spinCount="100000" sheet="1" objects="1" scenarios="1"/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basic_info</vt:lpstr>
      <vt:lpstr>facilities</vt:lpstr>
      <vt:lpstr>raw_materials</vt:lpstr>
      <vt:lpstr>shipping_manufacturing</vt:lpstr>
      <vt:lpstr>pricing</vt:lpstr>
      <vt:lpstr>AddColumn1</vt:lpstr>
      <vt:lpstr>AddColumn2</vt:lpstr>
      <vt:lpstr>AddColumn3</vt:lpstr>
      <vt:lpstr>AddRow3</vt:lpstr>
      <vt:lpstr>AddRow4</vt:lpstr>
      <vt:lpstr>Table1</vt:lpstr>
      <vt:lpstr>Table2</vt:lpstr>
      <vt:lpstr>Table3</vt:lpstr>
      <vt:lpstr>Table4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dZhao</cp:lastModifiedBy>
  <dcterms:created xsi:type="dcterms:W3CDTF">2003-07-09T21:14:27Z</dcterms:created>
  <dcterms:modified xsi:type="dcterms:W3CDTF">2014-11-22T22:04:34Z</dcterms:modified>
</cp:coreProperties>
</file>