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Zhao\Documents\GitHub\OJGame\"/>
    </mc:Choice>
  </mc:AlternateContent>
  <bookViews>
    <workbookView xWindow="0" yWindow="0" windowWidth="17256" windowHeight="5952" tabRatio="760" firstSheet="1" activeTab="8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8" l="1"/>
  <c r="T15" i="18"/>
  <c r="T16" i="18"/>
  <c r="T10" i="18"/>
  <c r="T13" i="18"/>
  <c r="B21" i="18"/>
  <c r="U21" i="18"/>
  <c r="U44" i="18"/>
  <c r="B22" i="18"/>
  <c r="U22" i="18"/>
  <c r="U45" i="18"/>
  <c r="U46" i="18"/>
  <c r="D27" i="18"/>
  <c r="D21" i="18"/>
  <c r="D33" i="18"/>
  <c r="D22" i="18"/>
  <c r="D34" i="18"/>
  <c r="D35" i="18"/>
  <c r="D38" i="18"/>
  <c r="D44" i="18"/>
  <c r="D45" i="18"/>
  <c r="D46" i="18"/>
  <c r="D49" i="18"/>
  <c r="D28" i="18"/>
  <c r="D29" i="18"/>
  <c r="E27" i="18"/>
  <c r="D14" i="18"/>
  <c r="D15" i="18"/>
  <c r="D16" i="18"/>
  <c r="D10" i="18"/>
  <c r="D13" i="18"/>
  <c r="E21" i="18"/>
  <c r="E33" i="18"/>
  <c r="E22" i="18"/>
  <c r="E34" i="18"/>
  <c r="E35" i="18"/>
  <c r="E38" i="18"/>
  <c r="E44" i="18"/>
  <c r="E45" i="18"/>
  <c r="E46" i="18"/>
  <c r="E49" i="18"/>
  <c r="E28" i="18"/>
  <c r="E29" i="18"/>
  <c r="F27" i="18"/>
  <c r="E14" i="18"/>
  <c r="E15" i="18"/>
  <c r="E16" i="18"/>
  <c r="E10" i="18"/>
  <c r="E13" i="18"/>
  <c r="F21" i="18"/>
  <c r="F33" i="18"/>
  <c r="F22" i="18"/>
  <c r="F34" i="18"/>
  <c r="F35" i="18"/>
  <c r="F38" i="18"/>
  <c r="F44" i="18"/>
  <c r="F45" i="18"/>
  <c r="F46" i="18"/>
  <c r="F49" i="18"/>
  <c r="F28" i="18"/>
  <c r="F29" i="18"/>
  <c r="G27" i="18"/>
  <c r="F14" i="18"/>
  <c r="F15" i="18"/>
  <c r="F16" i="18"/>
  <c r="F10" i="18"/>
  <c r="F13" i="18"/>
  <c r="G21" i="18"/>
  <c r="G33" i="18"/>
  <c r="G22" i="18"/>
  <c r="G34" i="18"/>
  <c r="G35" i="18"/>
  <c r="G38" i="18"/>
  <c r="G44" i="18"/>
  <c r="G45" i="18"/>
  <c r="G46" i="18"/>
  <c r="G49" i="18"/>
  <c r="G28" i="18"/>
  <c r="G29" i="18"/>
  <c r="H27" i="18"/>
  <c r="G14" i="18"/>
  <c r="G15" i="18"/>
  <c r="G16" i="18"/>
  <c r="G10" i="18"/>
  <c r="G13" i="18"/>
  <c r="H21" i="18"/>
  <c r="H33" i="18"/>
  <c r="H22" i="18"/>
  <c r="H34" i="18"/>
  <c r="H35" i="18"/>
  <c r="H38" i="18"/>
  <c r="H44" i="18"/>
  <c r="H45" i="18"/>
  <c r="H46" i="18"/>
  <c r="H49" i="18"/>
  <c r="H28" i="18"/>
  <c r="H29" i="18"/>
  <c r="I27" i="18"/>
  <c r="H14" i="18"/>
  <c r="H15" i="18"/>
  <c r="H16" i="18"/>
  <c r="H10" i="18"/>
  <c r="H13" i="18"/>
  <c r="I21" i="18"/>
  <c r="I33" i="18"/>
  <c r="I22" i="18"/>
  <c r="I34" i="18"/>
  <c r="I35" i="18"/>
  <c r="I38" i="18"/>
  <c r="I44" i="18"/>
  <c r="I45" i="18"/>
  <c r="I46" i="18"/>
  <c r="I49" i="18"/>
  <c r="I28" i="18"/>
  <c r="I29" i="18"/>
  <c r="J27" i="18"/>
  <c r="I14" i="18"/>
  <c r="I15" i="18"/>
  <c r="I16" i="18"/>
  <c r="I10" i="18"/>
  <c r="I13" i="18"/>
  <c r="J21" i="18"/>
  <c r="J33" i="18"/>
  <c r="J22" i="18"/>
  <c r="J34" i="18"/>
  <c r="J35" i="18"/>
  <c r="J38" i="18"/>
  <c r="J44" i="18"/>
  <c r="J45" i="18"/>
  <c r="J46" i="18"/>
  <c r="J49" i="18"/>
  <c r="J28" i="18"/>
  <c r="J29" i="18"/>
  <c r="K27" i="18"/>
  <c r="J14" i="18"/>
  <c r="J15" i="18"/>
  <c r="J16" i="18"/>
  <c r="J10" i="18"/>
  <c r="J13" i="18"/>
  <c r="K21" i="18"/>
  <c r="K33" i="18"/>
  <c r="K22" i="18"/>
  <c r="K34" i="18"/>
  <c r="K35" i="18"/>
  <c r="K38" i="18"/>
  <c r="K44" i="18"/>
  <c r="K45" i="18"/>
  <c r="K46" i="18"/>
  <c r="K49" i="18"/>
  <c r="K28" i="18"/>
  <c r="K29" i="18"/>
  <c r="L27" i="18"/>
  <c r="K14" i="18"/>
  <c r="K15" i="18"/>
  <c r="K16" i="18"/>
  <c r="K10" i="18"/>
  <c r="K13" i="18"/>
  <c r="L21" i="18"/>
  <c r="L33" i="18"/>
  <c r="L22" i="18"/>
  <c r="L34" i="18"/>
  <c r="L35" i="18"/>
  <c r="L38" i="18"/>
  <c r="L44" i="18"/>
  <c r="L45" i="18"/>
  <c r="L46" i="18"/>
  <c r="L49" i="18"/>
  <c r="L28" i="18"/>
  <c r="L29" i="18"/>
  <c r="M27" i="18"/>
  <c r="L14" i="18"/>
  <c r="L15" i="18"/>
  <c r="L16" i="18"/>
  <c r="L10" i="18"/>
  <c r="L13" i="18"/>
  <c r="M21" i="18"/>
  <c r="M33" i="18"/>
  <c r="M22" i="18"/>
  <c r="M34" i="18"/>
  <c r="M35" i="18"/>
  <c r="M38" i="18"/>
  <c r="M44" i="18"/>
  <c r="M45" i="18"/>
  <c r="M46" i="18"/>
  <c r="M49" i="18"/>
  <c r="M28" i="18"/>
  <c r="M29" i="18"/>
  <c r="N27" i="18"/>
  <c r="M14" i="18"/>
  <c r="M15" i="18"/>
  <c r="M16" i="18"/>
  <c r="M10" i="18"/>
  <c r="M13" i="18"/>
  <c r="N21" i="18"/>
  <c r="N33" i="18"/>
  <c r="N22" i="18"/>
  <c r="N34" i="18"/>
  <c r="N35" i="18"/>
  <c r="N38" i="18"/>
  <c r="N44" i="18"/>
  <c r="N45" i="18"/>
  <c r="N46" i="18"/>
  <c r="N49" i="18"/>
  <c r="N28" i="18"/>
  <c r="N29" i="18"/>
  <c r="O27" i="18"/>
  <c r="N14" i="18"/>
  <c r="N15" i="18"/>
  <c r="N16" i="18"/>
  <c r="N10" i="18"/>
  <c r="N13" i="18"/>
  <c r="O21" i="18"/>
  <c r="O33" i="18"/>
  <c r="O22" i="18"/>
  <c r="O34" i="18"/>
  <c r="O35" i="18"/>
  <c r="O38" i="18"/>
  <c r="O44" i="18"/>
  <c r="O45" i="18"/>
  <c r="O46" i="18"/>
  <c r="O49" i="18"/>
  <c r="O28" i="18"/>
  <c r="O29" i="18"/>
  <c r="P27" i="18"/>
  <c r="O14" i="18"/>
  <c r="O15" i="18"/>
  <c r="O16" i="18"/>
  <c r="O10" i="18"/>
  <c r="O13" i="18"/>
  <c r="P21" i="18"/>
  <c r="P33" i="18"/>
  <c r="P22" i="18"/>
  <c r="P34" i="18"/>
  <c r="P35" i="18"/>
  <c r="P38" i="18"/>
  <c r="P44" i="18"/>
  <c r="P45" i="18"/>
  <c r="P46" i="18"/>
  <c r="P49" i="18"/>
  <c r="P28" i="18"/>
  <c r="P29" i="18"/>
  <c r="Q27" i="18"/>
  <c r="P14" i="18"/>
  <c r="P15" i="18"/>
  <c r="P16" i="18"/>
  <c r="P10" i="18"/>
  <c r="P13" i="18"/>
  <c r="Q21" i="18"/>
  <c r="Q33" i="18"/>
  <c r="Q22" i="18"/>
  <c r="Q34" i="18"/>
  <c r="Q35" i="18"/>
  <c r="Q38" i="18"/>
  <c r="Q44" i="18"/>
  <c r="Q45" i="18"/>
  <c r="Q46" i="18"/>
  <c r="Q49" i="18"/>
  <c r="Q28" i="18"/>
  <c r="Q29" i="18"/>
  <c r="R27" i="18"/>
  <c r="Q14" i="18"/>
  <c r="Q15" i="18"/>
  <c r="Q16" i="18"/>
  <c r="Q10" i="18"/>
  <c r="Q13" i="18"/>
  <c r="R21" i="18"/>
  <c r="R33" i="18"/>
  <c r="R22" i="18"/>
  <c r="R34" i="18"/>
  <c r="R35" i="18"/>
  <c r="R38" i="18"/>
  <c r="R44" i="18"/>
  <c r="R45" i="18"/>
  <c r="R46" i="18"/>
  <c r="R49" i="18"/>
  <c r="R28" i="18"/>
  <c r="R29" i="18"/>
  <c r="S27" i="18"/>
  <c r="S21" i="18"/>
  <c r="S33" i="18"/>
  <c r="S22" i="18"/>
  <c r="S34" i="18"/>
  <c r="S35" i="18"/>
  <c r="S38" i="18"/>
  <c r="S44" i="18"/>
  <c r="S45" i="18"/>
  <c r="S46" i="18"/>
  <c r="S49" i="18"/>
  <c r="S28" i="18"/>
  <c r="S29" i="18"/>
  <c r="T27" i="18"/>
  <c r="R14" i="18"/>
  <c r="R15" i="18"/>
  <c r="R16" i="18"/>
  <c r="R10" i="18"/>
  <c r="R13" i="18"/>
  <c r="S14" i="18"/>
  <c r="S15" i="18"/>
  <c r="S16" i="18"/>
  <c r="S10" i="18"/>
  <c r="S13" i="18"/>
  <c r="T21" i="18"/>
  <c r="T33" i="18"/>
  <c r="T22" i="18"/>
  <c r="T34" i="18"/>
  <c r="T35" i="18"/>
  <c r="T38" i="18"/>
  <c r="T44" i="18"/>
  <c r="T45" i="18"/>
  <c r="T46" i="18"/>
  <c r="T49" i="18"/>
  <c r="T28" i="18"/>
  <c r="T29" i="18"/>
  <c r="U27" i="18"/>
  <c r="U33" i="18"/>
  <c r="U34" i="18"/>
  <c r="U35" i="18"/>
  <c r="U38" i="18"/>
  <c r="U49" i="18"/>
  <c r="U47" i="18"/>
  <c r="U50" i="18"/>
  <c r="U48" i="18"/>
  <c r="U51" i="18"/>
  <c r="U54" i="18"/>
  <c r="U14" i="18"/>
  <c r="U15" i="18"/>
  <c r="U16" i="18"/>
  <c r="U10" i="18"/>
  <c r="U13" i="18"/>
  <c r="V21" i="18"/>
  <c r="V44" i="18"/>
  <c r="V22" i="18"/>
  <c r="V45" i="18"/>
  <c r="V46" i="18"/>
  <c r="U28" i="18"/>
  <c r="U29" i="18"/>
  <c r="V27" i="18"/>
  <c r="V33" i="18"/>
  <c r="V34" i="18"/>
  <c r="V35" i="18"/>
  <c r="V38" i="18"/>
  <c r="V49" i="18"/>
  <c r="V47" i="18"/>
  <c r="V50" i="18"/>
  <c r="V48" i="18"/>
  <c r="V51" i="18"/>
  <c r="V54" i="18"/>
  <c r="V14" i="18"/>
  <c r="V15" i="18"/>
  <c r="V16" i="18"/>
  <c r="V10" i="18"/>
  <c r="V13" i="18"/>
  <c r="W21" i="18"/>
  <c r="W44" i="18"/>
  <c r="W22" i="18"/>
  <c r="W45" i="18"/>
  <c r="W46" i="18"/>
  <c r="V28" i="18"/>
  <c r="V29" i="18"/>
  <c r="W27" i="18"/>
  <c r="W33" i="18"/>
  <c r="W34" i="18"/>
  <c r="W35" i="18"/>
  <c r="W38" i="18"/>
  <c r="W49" i="18"/>
  <c r="W47" i="18"/>
  <c r="W50" i="18"/>
  <c r="W48" i="18"/>
  <c r="W51" i="18"/>
  <c r="W54" i="18"/>
  <c r="W14" i="18"/>
  <c r="W15" i="18"/>
  <c r="W16" i="18"/>
  <c r="W10" i="18"/>
  <c r="W13" i="18"/>
  <c r="X21" i="18"/>
  <c r="X44" i="18"/>
  <c r="X22" i="18"/>
  <c r="X45" i="18"/>
  <c r="X46" i="18"/>
  <c r="W28" i="18"/>
  <c r="W29" i="18"/>
  <c r="X27" i="18"/>
  <c r="X33" i="18"/>
  <c r="X34" i="18"/>
  <c r="X35" i="18"/>
  <c r="X38" i="18"/>
  <c r="X49" i="18"/>
  <c r="X47" i="18"/>
  <c r="X50" i="18"/>
  <c r="X48" i="18"/>
  <c r="X51" i="18"/>
  <c r="X54" i="18"/>
  <c r="X14" i="18"/>
  <c r="X15" i="18"/>
  <c r="X16" i="18"/>
  <c r="X10" i="18"/>
  <c r="X13" i="18"/>
  <c r="Y21" i="18"/>
  <c r="Y44" i="18"/>
  <c r="Y22" i="18"/>
  <c r="Y45" i="18"/>
  <c r="Y46" i="18"/>
  <c r="X28" i="18"/>
  <c r="X29" i="18"/>
  <c r="Y27" i="18"/>
  <c r="Y33" i="18"/>
  <c r="Y34" i="18"/>
  <c r="Y35" i="18"/>
  <c r="Y38" i="18"/>
  <c r="Y49" i="18"/>
  <c r="Y47" i="18"/>
  <c r="Y50" i="18"/>
  <c r="Y48" i="18"/>
  <c r="Y51" i="18"/>
  <c r="Y54" i="18"/>
  <c r="Y14" i="18"/>
  <c r="Y15" i="18"/>
  <c r="Y16" i="18"/>
  <c r="Y10" i="18"/>
  <c r="Y13" i="18"/>
  <c r="Z21" i="18"/>
  <c r="Z44" i="18"/>
  <c r="Z22" i="18"/>
  <c r="Z45" i="18"/>
  <c r="Z46" i="18"/>
  <c r="Y28" i="18"/>
  <c r="Y29" i="18"/>
  <c r="Z27" i="18"/>
  <c r="Z33" i="18"/>
  <c r="Z34" i="18"/>
  <c r="Z35" i="18"/>
  <c r="Z38" i="18"/>
  <c r="Z49" i="18"/>
  <c r="Z47" i="18"/>
  <c r="Z50" i="18"/>
  <c r="Z48" i="18"/>
  <c r="Z51" i="18"/>
  <c r="Z54" i="18"/>
  <c r="Z14" i="18"/>
  <c r="Z15" i="18"/>
  <c r="Z16" i="18"/>
  <c r="Z10" i="18"/>
  <c r="Z13" i="18"/>
  <c r="AA21" i="18"/>
  <c r="AA44" i="18"/>
  <c r="AA22" i="18"/>
  <c r="AA45" i="18"/>
  <c r="AA46" i="18"/>
  <c r="Z28" i="18"/>
  <c r="Z29" i="18"/>
  <c r="AA27" i="18"/>
  <c r="AA33" i="18"/>
  <c r="AA34" i="18"/>
  <c r="AA35" i="18"/>
  <c r="AA38" i="18"/>
  <c r="AA49" i="18"/>
  <c r="AA47" i="18"/>
  <c r="AA50" i="18"/>
  <c r="AA48" i="18"/>
  <c r="AA51" i="18"/>
  <c r="AA54" i="18"/>
  <c r="AA14" i="18"/>
  <c r="AA15" i="18"/>
  <c r="AA16" i="18"/>
  <c r="AA10" i="18"/>
  <c r="AA13" i="18"/>
  <c r="AB21" i="18"/>
  <c r="AB44" i="18"/>
  <c r="AB22" i="18"/>
  <c r="AB45" i="18"/>
  <c r="AB46" i="18"/>
  <c r="AA28" i="18"/>
  <c r="AA29" i="18"/>
  <c r="AB27" i="18"/>
  <c r="AB33" i="18"/>
  <c r="AB34" i="18"/>
  <c r="AB35" i="18"/>
  <c r="AB38" i="18"/>
  <c r="AB49" i="18"/>
  <c r="AB47" i="18"/>
  <c r="AB50" i="18"/>
  <c r="AB48" i="18"/>
  <c r="AB51" i="18"/>
  <c r="AB54" i="18"/>
  <c r="AB14" i="18"/>
  <c r="AB15" i="18"/>
  <c r="AB16" i="18"/>
  <c r="AB10" i="18"/>
  <c r="AB13" i="18"/>
  <c r="AC21" i="18"/>
  <c r="AC44" i="18"/>
  <c r="AC22" i="18"/>
  <c r="AC45" i="18"/>
  <c r="AC46" i="18"/>
  <c r="AB28" i="18"/>
  <c r="AB29" i="18"/>
  <c r="AC27" i="18"/>
  <c r="AC33" i="18"/>
  <c r="AC34" i="18"/>
  <c r="AC35" i="18"/>
  <c r="AC38" i="18"/>
  <c r="AC49" i="18"/>
  <c r="AC47" i="18"/>
  <c r="AC50" i="18"/>
  <c r="AC48" i="18"/>
  <c r="AC51" i="18"/>
  <c r="AC54" i="18"/>
  <c r="AC14" i="18"/>
  <c r="AC15" i="18"/>
  <c r="AC16" i="18"/>
  <c r="AC10" i="18"/>
  <c r="AC13" i="18"/>
  <c r="AD21" i="18"/>
  <c r="AD44" i="18"/>
  <c r="AD22" i="18"/>
  <c r="AD45" i="18"/>
  <c r="AD46" i="18"/>
  <c r="AC28" i="18"/>
  <c r="AC29" i="18"/>
  <c r="AD27" i="18"/>
  <c r="AD33" i="18"/>
  <c r="AD34" i="18"/>
  <c r="AD35" i="18"/>
  <c r="AD38" i="18"/>
  <c r="AD49" i="18"/>
  <c r="AD47" i="18"/>
  <c r="AD50" i="18"/>
  <c r="AD48" i="18"/>
  <c r="AD51" i="18"/>
  <c r="AD54" i="18"/>
  <c r="AD14" i="18"/>
  <c r="AD15" i="18"/>
  <c r="AD16" i="18"/>
  <c r="AD10" i="18"/>
  <c r="AD13" i="18"/>
  <c r="AE21" i="18"/>
  <c r="AE44" i="18"/>
  <c r="AE22" i="18"/>
  <c r="AE45" i="18"/>
  <c r="AE46" i="18"/>
  <c r="AD28" i="18"/>
  <c r="AD29" i="18"/>
  <c r="AE27" i="18"/>
  <c r="AE33" i="18"/>
  <c r="AE34" i="18"/>
  <c r="AE35" i="18"/>
  <c r="AE38" i="18"/>
  <c r="AE49" i="18"/>
  <c r="AE47" i="18"/>
  <c r="AE50" i="18"/>
  <c r="AE48" i="18"/>
  <c r="AE51" i="18"/>
  <c r="AE54" i="18"/>
  <c r="AE14" i="18"/>
  <c r="AE15" i="18"/>
  <c r="AE16" i="18"/>
  <c r="AE10" i="18"/>
  <c r="AE13" i="18"/>
  <c r="AF21" i="18"/>
  <c r="AF44" i="18"/>
  <c r="AF22" i="18"/>
  <c r="AF45" i="18"/>
  <c r="AF46" i="18"/>
  <c r="AE28" i="18"/>
  <c r="AE29" i="18"/>
  <c r="AF27" i="18"/>
  <c r="AF33" i="18"/>
  <c r="AF34" i="18"/>
  <c r="AF35" i="18"/>
  <c r="AF38" i="18"/>
  <c r="AF49" i="18"/>
  <c r="AF47" i="18"/>
  <c r="AF50" i="18"/>
  <c r="AF48" i="18"/>
  <c r="AF51" i="18"/>
  <c r="AF54" i="18"/>
  <c r="AF14" i="18"/>
  <c r="AF15" i="18"/>
  <c r="AF16" i="18"/>
  <c r="AF10" i="18"/>
  <c r="AF13" i="18"/>
  <c r="AG21" i="18"/>
  <c r="AG44" i="18"/>
  <c r="AG22" i="18"/>
  <c r="AG45" i="18"/>
  <c r="AG46" i="18"/>
  <c r="AF28" i="18"/>
  <c r="AF29" i="18"/>
  <c r="AG27" i="18"/>
  <c r="AG33" i="18"/>
  <c r="AG34" i="18"/>
  <c r="AG35" i="18"/>
  <c r="AG38" i="18"/>
  <c r="AG49" i="18"/>
  <c r="AG47" i="18"/>
  <c r="AG50" i="18"/>
  <c r="AG48" i="18"/>
  <c r="AG51" i="18"/>
  <c r="AG54" i="18"/>
  <c r="AG14" i="18"/>
  <c r="AG15" i="18"/>
  <c r="AG16" i="18"/>
  <c r="AG10" i="18"/>
  <c r="AG13" i="18"/>
  <c r="AH21" i="18"/>
  <c r="AH44" i="18"/>
  <c r="AH22" i="18"/>
  <c r="AH45" i="18"/>
  <c r="AH46" i="18"/>
  <c r="AG28" i="18"/>
  <c r="AG29" i="18"/>
  <c r="AH27" i="18"/>
  <c r="AH33" i="18"/>
  <c r="AH34" i="18"/>
  <c r="AH35" i="18"/>
  <c r="AH38" i="18"/>
  <c r="AH49" i="18"/>
  <c r="AH47" i="18"/>
  <c r="AH50" i="18"/>
  <c r="AH48" i="18"/>
  <c r="AH51" i="18"/>
  <c r="AH54" i="18"/>
  <c r="AH14" i="18"/>
  <c r="AH15" i="18"/>
  <c r="AH16" i="18"/>
  <c r="AH10" i="18"/>
  <c r="AH13" i="18"/>
  <c r="AI21" i="18"/>
  <c r="AI44" i="18"/>
  <c r="AI22" i="18"/>
  <c r="AI45" i="18"/>
  <c r="AI46" i="18"/>
  <c r="AH28" i="18"/>
  <c r="AH29" i="18"/>
  <c r="AI27" i="18"/>
  <c r="AI33" i="18"/>
  <c r="AI34" i="18"/>
  <c r="AI35" i="18"/>
  <c r="AI38" i="18"/>
  <c r="AI49" i="18"/>
  <c r="AI47" i="18"/>
  <c r="AI50" i="18"/>
  <c r="AI48" i="18"/>
  <c r="AI51" i="18"/>
  <c r="AI54" i="18"/>
  <c r="AI14" i="18"/>
  <c r="AI15" i="18"/>
  <c r="AI16" i="18"/>
  <c r="AI10" i="18"/>
  <c r="AI13" i="18"/>
  <c r="AJ21" i="18"/>
  <c r="AJ44" i="18"/>
  <c r="AJ22" i="18"/>
  <c r="AJ45" i="18"/>
  <c r="AJ46" i="18"/>
  <c r="AI28" i="18"/>
  <c r="AI29" i="18"/>
  <c r="AJ27" i="18"/>
  <c r="AJ33" i="18"/>
  <c r="AJ34" i="18"/>
  <c r="AJ35" i="18"/>
  <c r="AJ38" i="18"/>
  <c r="AJ49" i="18"/>
  <c r="AJ47" i="18"/>
  <c r="AJ50" i="18"/>
  <c r="AJ48" i="18"/>
  <c r="AJ51" i="18"/>
  <c r="AJ54" i="18"/>
  <c r="AJ14" i="18"/>
  <c r="AJ15" i="18"/>
  <c r="AJ16" i="18"/>
  <c r="AJ10" i="18"/>
  <c r="AJ13" i="18"/>
  <c r="AK21" i="18"/>
  <c r="AK44" i="18"/>
  <c r="AK22" i="18"/>
  <c r="AK45" i="18"/>
  <c r="AK46" i="18"/>
  <c r="AJ28" i="18"/>
  <c r="AJ29" i="18"/>
  <c r="AK27" i="18"/>
  <c r="AK33" i="18"/>
  <c r="AK34" i="18"/>
  <c r="AK35" i="18"/>
  <c r="AK38" i="18"/>
  <c r="AK49" i="18"/>
  <c r="AK47" i="18"/>
  <c r="AK50" i="18"/>
  <c r="AK48" i="18"/>
  <c r="AK51" i="18"/>
  <c r="AK54" i="18"/>
  <c r="AK14" i="18"/>
  <c r="AK15" i="18"/>
  <c r="AK16" i="18"/>
  <c r="AK10" i="18"/>
  <c r="AK13" i="18"/>
  <c r="AL21" i="18"/>
  <c r="AL44" i="18"/>
  <c r="AL22" i="18"/>
  <c r="AL45" i="18"/>
  <c r="AL46" i="18"/>
  <c r="AK28" i="18"/>
  <c r="AK29" i="18"/>
  <c r="AL27" i="18"/>
  <c r="AL33" i="18"/>
  <c r="AL34" i="18"/>
  <c r="AL35" i="18"/>
  <c r="AL38" i="18"/>
  <c r="AL49" i="18"/>
  <c r="AL47" i="18"/>
  <c r="AL50" i="18"/>
  <c r="AL48" i="18"/>
  <c r="AL51" i="18"/>
  <c r="AL54" i="18"/>
  <c r="AL14" i="18"/>
  <c r="AL15" i="18"/>
  <c r="AL16" i="18"/>
  <c r="AL10" i="18"/>
  <c r="AL13" i="18"/>
  <c r="AM21" i="18"/>
  <c r="AM44" i="18"/>
  <c r="AM22" i="18"/>
  <c r="AM45" i="18"/>
  <c r="AM46" i="18"/>
  <c r="AL28" i="18"/>
  <c r="AL29" i="18"/>
  <c r="AM27" i="18"/>
  <c r="AM33" i="18"/>
  <c r="AM34" i="18"/>
  <c r="AM35" i="18"/>
  <c r="AM38" i="18"/>
  <c r="AM49" i="18"/>
  <c r="AM47" i="18"/>
  <c r="AM50" i="18"/>
  <c r="AM48" i="18"/>
  <c r="AM51" i="18"/>
  <c r="AM54" i="18"/>
  <c r="AN21" i="18"/>
  <c r="AN44" i="18"/>
  <c r="AN22" i="18"/>
  <c r="AN45" i="18"/>
  <c r="AN46" i="18"/>
  <c r="AM28" i="18"/>
  <c r="AM29" i="18"/>
  <c r="AN27" i="18"/>
  <c r="AN33" i="18"/>
  <c r="AN34" i="18"/>
  <c r="AN35" i="18"/>
  <c r="AN38" i="18"/>
  <c r="AN49" i="18"/>
  <c r="AN47" i="18"/>
  <c r="AN50" i="18"/>
  <c r="AN48" i="18"/>
  <c r="AN51" i="18"/>
  <c r="AN54" i="18"/>
  <c r="AM14" i="18"/>
  <c r="AM15" i="18"/>
  <c r="AM16" i="18"/>
  <c r="AM10" i="18"/>
  <c r="AM13" i="18"/>
  <c r="AN14" i="18"/>
  <c r="AN15" i="18"/>
  <c r="AN16" i="18"/>
  <c r="AN10" i="18"/>
  <c r="AN13" i="18"/>
  <c r="AO21" i="18"/>
  <c r="AO44" i="18"/>
  <c r="AO22" i="18"/>
  <c r="AO45" i="18"/>
  <c r="AO46" i="18"/>
  <c r="AN28" i="18"/>
  <c r="AN29" i="18"/>
  <c r="AO27" i="18"/>
  <c r="AO33" i="18"/>
  <c r="AO34" i="18"/>
  <c r="AO35" i="18"/>
  <c r="AO38" i="18"/>
  <c r="AO49" i="18"/>
  <c r="AO47" i="18"/>
  <c r="AO50" i="18"/>
  <c r="AO48" i="18"/>
  <c r="AO51" i="18"/>
  <c r="AO54" i="18"/>
  <c r="AO14" i="18"/>
  <c r="AO15" i="18"/>
  <c r="AO16" i="18"/>
  <c r="AO10" i="18"/>
  <c r="AO13" i="18"/>
  <c r="AP21" i="18"/>
  <c r="AP44" i="18"/>
  <c r="AP22" i="18"/>
  <c r="AP45" i="18"/>
  <c r="AP46" i="18"/>
  <c r="AO28" i="18"/>
  <c r="AO29" i="18"/>
  <c r="AP27" i="18"/>
  <c r="AP33" i="18"/>
  <c r="AP34" i="18"/>
  <c r="AP35" i="18"/>
  <c r="AP38" i="18"/>
  <c r="AP49" i="18"/>
  <c r="AP47" i="18"/>
  <c r="AP50" i="18"/>
  <c r="AP48" i="18"/>
  <c r="AP51" i="18"/>
  <c r="AP54" i="18"/>
  <c r="AP14" i="18"/>
  <c r="AP15" i="18"/>
  <c r="AP16" i="18"/>
  <c r="AP10" i="18"/>
  <c r="AP13" i="18"/>
  <c r="AQ21" i="18"/>
  <c r="AQ44" i="18"/>
  <c r="AQ22" i="18"/>
  <c r="AQ45" i="18"/>
  <c r="AQ46" i="18"/>
  <c r="AP28" i="18"/>
  <c r="AP29" i="18"/>
  <c r="AQ27" i="18"/>
  <c r="AQ33" i="18"/>
  <c r="AQ34" i="18"/>
  <c r="AQ35" i="18"/>
  <c r="AQ38" i="18"/>
  <c r="AQ49" i="18"/>
  <c r="AQ47" i="18"/>
  <c r="AQ50" i="18"/>
  <c r="AQ48" i="18"/>
  <c r="AQ51" i="18"/>
  <c r="AQ54" i="18"/>
  <c r="AQ14" i="18"/>
  <c r="AQ15" i="18"/>
  <c r="AQ16" i="18"/>
  <c r="AQ10" i="18"/>
  <c r="AQ13" i="18"/>
  <c r="AR21" i="18"/>
  <c r="AR44" i="18"/>
  <c r="AR22" i="18"/>
  <c r="AR45" i="18"/>
  <c r="AR46" i="18"/>
  <c r="AQ28" i="18"/>
  <c r="AQ29" i="18"/>
  <c r="AR27" i="18"/>
  <c r="AR33" i="18"/>
  <c r="AR34" i="18"/>
  <c r="AR35" i="18"/>
  <c r="AR38" i="18"/>
  <c r="AR49" i="18"/>
  <c r="AR47" i="18"/>
  <c r="AR50" i="18"/>
  <c r="AR48" i="18"/>
  <c r="AR51" i="18"/>
  <c r="AR54" i="18"/>
  <c r="AR14" i="18"/>
  <c r="AR15" i="18"/>
  <c r="AR16" i="18"/>
  <c r="AR10" i="18"/>
  <c r="AR13" i="18"/>
  <c r="AS21" i="18"/>
  <c r="AS44" i="18"/>
  <c r="AS22" i="18"/>
  <c r="AS45" i="18"/>
  <c r="AS46" i="18"/>
  <c r="AR28" i="18"/>
  <c r="AR29" i="18"/>
  <c r="AS27" i="18"/>
  <c r="AS33" i="18"/>
  <c r="AS34" i="18"/>
  <c r="AS35" i="18"/>
  <c r="AS38" i="18"/>
  <c r="AS49" i="18"/>
  <c r="AS47" i="18"/>
  <c r="AS50" i="18"/>
  <c r="AS48" i="18"/>
  <c r="AS51" i="18"/>
  <c r="AS54" i="18"/>
  <c r="AS14" i="18"/>
  <c r="AS15" i="18"/>
  <c r="AS16" i="18"/>
  <c r="AS10" i="18"/>
  <c r="AS13" i="18"/>
  <c r="AT21" i="18"/>
  <c r="AT44" i="18"/>
  <c r="AT22" i="18"/>
  <c r="AT45" i="18"/>
  <c r="AT46" i="18"/>
  <c r="AS28" i="18"/>
  <c r="AS29" i="18"/>
  <c r="AT27" i="18"/>
  <c r="AT33" i="18"/>
  <c r="AT34" i="18"/>
  <c r="AT35" i="18"/>
  <c r="AT38" i="18"/>
  <c r="AT49" i="18"/>
  <c r="AT47" i="18"/>
  <c r="AT50" i="18"/>
  <c r="AT48" i="18"/>
  <c r="AT51" i="18"/>
  <c r="AT54" i="18"/>
  <c r="AT14" i="18"/>
  <c r="AT15" i="18"/>
  <c r="AT16" i="18"/>
  <c r="AT10" i="18"/>
  <c r="AT13" i="18"/>
  <c r="AU21" i="18"/>
  <c r="AU44" i="18"/>
  <c r="AU22" i="18"/>
  <c r="AU45" i="18"/>
  <c r="AU46" i="18"/>
  <c r="AT28" i="18"/>
  <c r="AT29" i="18"/>
  <c r="AU27" i="18"/>
  <c r="AU33" i="18"/>
  <c r="AU34" i="18"/>
  <c r="AU35" i="18"/>
  <c r="AU38" i="18"/>
  <c r="AU49" i="18"/>
  <c r="AU47" i="18"/>
  <c r="AU50" i="18"/>
  <c r="AU48" i="18"/>
  <c r="AU51" i="18"/>
  <c r="AU54" i="18"/>
  <c r="AU14" i="18"/>
  <c r="AU15" i="18"/>
  <c r="AU16" i="18"/>
  <c r="AU10" i="18"/>
  <c r="AU13" i="18"/>
  <c r="AV21" i="18"/>
  <c r="AV44" i="18"/>
  <c r="AV22" i="18"/>
  <c r="AV45" i="18"/>
  <c r="AV46" i="18"/>
  <c r="AU28" i="18"/>
  <c r="AU29" i="18"/>
  <c r="AV27" i="18"/>
  <c r="AV33" i="18"/>
  <c r="AV34" i="18"/>
  <c r="AV35" i="18"/>
  <c r="AV38" i="18"/>
  <c r="AV49" i="18"/>
  <c r="AV47" i="18"/>
  <c r="AV50" i="18"/>
  <c r="AV48" i="18"/>
  <c r="AV51" i="18"/>
  <c r="AV54" i="18"/>
  <c r="AV14" i="18"/>
  <c r="AV15" i="18"/>
  <c r="AV16" i="18"/>
  <c r="AV10" i="18"/>
  <c r="AV13" i="18"/>
  <c r="AW21" i="18"/>
  <c r="AW44" i="18"/>
  <c r="AW22" i="18"/>
  <c r="AW45" i="18"/>
  <c r="AW46" i="18"/>
  <c r="AV28" i="18"/>
  <c r="AV29" i="18"/>
  <c r="AW27" i="18"/>
  <c r="AW33" i="18"/>
  <c r="AW34" i="18"/>
  <c r="AW35" i="18"/>
  <c r="AW38" i="18"/>
  <c r="AW49" i="18"/>
  <c r="AW47" i="18"/>
  <c r="AW50" i="18"/>
  <c r="AW48" i="18"/>
  <c r="AW51" i="18"/>
  <c r="AW54" i="18"/>
  <c r="AW14" i="18"/>
  <c r="AW15" i="18"/>
  <c r="AW16" i="18"/>
  <c r="AW10" i="18"/>
  <c r="AW13" i="18"/>
  <c r="AX21" i="18"/>
  <c r="AX44" i="18"/>
  <c r="AX22" i="18"/>
  <c r="AX45" i="18"/>
  <c r="AX46" i="18"/>
  <c r="AW28" i="18"/>
  <c r="AW29" i="18"/>
  <c r="AX27" i="18"/>
  <c r="AX33" i="18"/>
  <c r="AX34" i="18"/>
  <c r="AX35" i="18"/>
  <c r="AX38" i="18"/>
  <c r="AX49" i="18"/>
  <c r="AX47" i="18"/>
  <c r="AX50" i="18"/>
  <c r="AX48" i="18"/>
  <c r="AX51" i="18"/>
  <c r="AX54" i="18"/>
  <c r="AX14" i="18"/>
  <c r="AX15" i="18"/>
  <c r="AX16" i="18"/>
  <c r="AX10" i="18"/>
  <c r="AX13" i="18"/>
  <c r="AY21" i="18"/>
  <c r="AY44" i="18"/>
  <c r="AY22" i="18"/>
  <c r="AY45" i="18"/>
  <c r="AY46" i="18"/>
  <c r="AX28" i="18"/>
  <c r="AX29" i="18"/>
  <c r="AY27" i="18"/>
  <c r="AY33" i="18"/>
  <c r="AY34" i="18"/>
  <c r="AY35" i="18"/>
  <c r="AY38" i="18"/>
  <c r="AY49" i="18"/>
  <c r="AY47" i="18"/>
  <c r="AY50" i="18"/>
  <c r="AY48" i="18"/>
  <c r="AY51" i="18"/>
  <c r="AY54" i="18"/>
  <c r="F47" i="18"/>
  <c r="F50" i="18"/>
  <c r="F48" i="18"/>
  <c r="F51" i="18"/>
  <c r="F54" i="18"/>
  <c r="G47" i="18"/>
  <c r="G50" i="18"/>
  <c r="G48" i="18"/>
  <c r="G51" i="18"/>
  <c r="G54" i="18"/>
  <c r="H47" i="18"/>
  <c r="H50" i="18"/>
  <c r="H48" i="18"/>
  <c r="H51" i="18"/>
  <c r="H54" i="18"/>
  <c r="I47" i="18"/>
  <c r="I50" i="18"/>
  <c r="I48" i="18"/>
  <c r="I51" i="18"/>
  <c r="I54" i="18"/>
  <c r="J47" i="18"/>
  <c r="J50" i="18"/>
  <c r="J48" i="18"/>
  <c r="J51" i="18"/>
  <c r="J54" i="18"/>
  <c r="K47" i="18"/>
  <c r="K50" i="18"/>
  <c r="K48" i="18"/>
  <c r="K51" i="18"/>
  <c r="K54" i="18"/>
  <c r="L47" i="18"/>
  <c r="L50" i="18"/>
  <c r="L48" i="18"/>
  <c r="L51" i="18"/>
  <c r="L54" i="18"/>
  <c r="M47" i="18"/>
  <c r="M50" i="18"/>
  <c r="M48" i="18"/>
  <c r="M51" i="18"/>
  <c r="M54" i="18"/>
  <c r="N47" i="18"/>
  <c r="N50" i="18"/>
  <c r="N48" i="18"/>
  <c r="N51" i="18"/>
  <c r="N54" i="18"/>
  <c r="O47" i="18"/>
  <c r="O50" i="18"/>
  <c r="O48" i="18"/>
  <c r="O51" i="18"/>
  <c r="O54" i="18"/>
  <c r="P47" i="18"/>
  <c r="P50" i="18"/>
  <c r="P48" i="18"/>
  <c r="P51" i="18"/>
  <c r="P54" i="18"/>
  <c r="Q47" i="18"/>
  <c r="Q50" i="18"/>
  <c r="Q48" i="18"/>
  <c r="Q51" i="18"/>
  <c r="Q54" i="18"/>
  <c r="R47" i="18"/>
  <c r="R50" i="18"/>
  <c r="R48" i="18"/>
  <c r="R51" i="18"/>
  <c r="R54" i="18"/>
  <c r="S47" i="18"/>
  <c r="S50" i="18"/>
  <c r="S48" i="18"/>
  <c r="S51" i="18"/>
  <c r="S54" i="18"/>
  <c r="T47" i="18"/>
  <c r="T50" i="18"/>
  <c r="T48" i="18"/>
  <c r="T51" i="18"/>
  <c r="T54" i="18"/>
  <c r="D47" i="18"/>
  <c r="D50" i="18"/>
  <c r="D48" i="18"/>
  <c r="D51" i="18"/>
  <c r="D54" i="18"/>
  <c r="E47" i="18"/>
  <c r="E50" i="18"/>
  <c r="E48" i="18"/>
  <c r="E51" i="18"/>
  <c r="E54" i="18"/>
  <c r="AV53" i="18"/>
  <c r="AW53" i="18"/>
  <c r="AX53" i="18"/>
  <c r="AY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AU53" i="18"/>
  <c r="D53" i="18"/>
  <c r="E53" i="18"/>
  <c r="AM36" i="18"/>
  <c r="AM39" i="18"/>
  <c r="AM37" i="18"/>
  <c r="AM40" i="18"/>
  <c r="AM43" i="18"/>
  <c r="AN36" i="18"/>
  <c r="AN39" i="18"/>
  <c r="AN37" i="18"/>
  <c r="AN40" i="18"/>
  <c r="AN43" i="18"/>
  <c r="AO36" i="18"/>
  <c r="AO39" i="18"/>
  <c r="AO37" i="18"/>
  <c r="AO40" i="18"/>
  <c r="AO43" i="18"/>
  <c r="AP36" i="18"/>
  <c r="AP39" i="18"/>
  <c r="AP37" i="18"/>
  <c r="AP40" i="18"/>
  <c r="AP43" i="18"/>
  <c r="AQ36" i="18"/>
  <c r="AQ39" i="18"/>
  <c r="AQ37" i="18"/>
  <c r="AQ40" i="18"/>
  <c r="AQ43" i="18"/>
  <c r="AR36" i="18"/>
  <c r="AR39" i="18"/>
  <c r="AR37" i="18"/>
  <c r="AR40" i="18"/>
  <c r="AR43" i="18"/>
  <c r="AS36" i="18"/>
  <c r="AS39" i="18"/>
  <c r="AS37" i="18"/>
  <c r="AS40" i="18"/>
  <c r="AS43" i="18"/>
  <c r="AT36" i="18"/>
  <c r="AT39" i="18"/>
  <c r="AT37" i="18"/>
  <c r="AT40" i="18"/>
  <c r="AT43" i="18"/>
  <c r="AU36" i="18"/>
  <c r="AU39" i="18"/>
  <c r="AU37" i="18"/>
  <c r="AU40" i="18"/>
  <c r="AU43" i="18"/>
  <c r="AV36" i="18"/>
  <c r="AV39" i="18"/>
  <c r="AV37" i="18"/>
  <c r="AV40" i="18"/>
  <c r="AV43" i="18"/>
  <c r="AW36" i="18"/>
  <c r="AW39" i="18"/>
  <c r="AW37" i="18"/>
  <c r="AW40" i="18"/>
  <c r="AW43" i="18"/>
  <c r="AX36" i="18"/>
  <c r="AX39" i="18"/>
  <c r="AX37" i="18"/>
  <c r="AX40" i="18"/>
  <c r="AX43" i="18"/>
  <c r="AY36" i="18"/>
  <c r="AY39" i="18"/>
  <c r="AY37" i="18"/>
  <c r="AY40" i="18"/>
  <c r="AY43" i="18"/>
  <c r="AE36" i="18"/>
  <c r="AE39" i="18"/>
  <c r="AE37" i="18"/>
  <c r="AE40" i="18"/>
  <c r="AE43" i="18"/>
  <c r="AF36" i="18"/>
  <c r="AF39" i="18"/>
  <c r="AF37" i="18"/>
  <c r="AF40" i="18"/>
  <c r="AF43" i="18"/>
  <c r="AG36" i="18"/>
  <c r="AG39" i="18"/>
  <c r="AG37" i="18"/>
  <c r="AG40" i="18"/>
  <c r="AG43" i="18"/>
  <c r="AH36" i="18"/>
  <c r="AH39" i="18"/>
  <c r="AH37" i="18"/>
  <c r="AH40" i="18"/>
  <c r="AH43" i="18"/>
  <c r="AI36" i="18"/>
  <c r="AI39" i="18"/>
  <c r="AI37" i="18"/>
  <c r="AI40" i="18"/>
  <c r="AI43" i="18"/>
  <c r="AJ36" i="18"/>
  <c r="AJ39" i="18"/>
  <c r="AJ37" i="18"/>
  <c r="AJ40" i="18"/>
  <c r="AJ43" i="18"/>
  <c r="AK36" i="18"/>
  <c r="AK39" i="18"/>
  <c r="AK37" i="18"/>
  <c r="AK40" i="18"/>
  <c r="AK43" i="18"/>
  <c r="AL36" i="18"/>
  <c r="AL39" i="18"/>
  <c r="AL37" i="18"/>
  <c r="AL40" i="18"/>
  <c r="AL43" i="18"/>
  <c r="W36" i="18"/>
  <c r="W39" i="18"/>
  <c r="W37" i="18"/>
  <c r="W40" i="18"/>
  <c r="W43" i="18"/>
  <c r="X36" i="18"/>
  <c r="X39" i="18"/>
  <c r="X37" i="18"/>
  <c r="X40" i="18"/>
  <c r="X43" i="18"/>
  <c r="Y36" i="18"/>
  <c r="Y39" i="18"/>
  <c r="Y37" i="18"/>
  <c r="Y40" i="18"/>
  <c r="Y43" i="18"/>
  <c r="Z36" i="18"/>
  <c r="Z39" i="18"/>
  <c r="Z37" i="18"/>
  <c r="Z40" i="18"/>
  <c r="Z43" i="18"/>
  <c r="AA36" i="18"/>
  <c r="AA39" i="18"/>
  <c r="AA37" i="18"/>
  <c r="AA40" i="18"/>
  <c r="AA43" i="18"/>
  <c r="AB36" i="18"/>
  <c r="AB39" i="18"/>
  <c r="AB37" i="18"/>
  <c r="AB40" i="18"/>
  <c r="AB43" i="18"/>
  <c r="AC36" i="18"/>
  <c r="AC39" i="18"/>
  <c r="AC37" i="18"/>
  <c r="AC40" i="18"/>
  <c r="AC43" i="18"/>
  <c r="AD36" i="18"/>
  <c r="AD39" i="18"/>
  <c r="AD37" i="18"/>
  <c r="AD40" i="18"/>
  <c r="AD43" i="18"/>
  <c r="R36" i="18"/>
  <c r="R39" i="18"/>
  <c r="R37" i="18"/>
  <c r="R40" i="18"/>
  <c r="R43" i="18"/>
  <c r="S36" i="18"/>
  <c r="S39" i="18"/>
  <c r="S37" i="18"/>
  <c r="S40" i="18"/>
  <c r="S43" i="18"/>
  <c r="T36" i="18"/>
  <c r="T39" i="18"/>
  <c r="T37" i="18"/>
  <c r="T40" i="18"/>
  <c r="T43" i="18"/>
  <c r="U36" i="18"/>
  <c r="U39" i="18"/>
  <c r="U37" i="18"/>
  <c r="U40" i="18"/>
  <c r="U43" i="18"/>
  <c r="V36" i="18"/>
  <c r="V39" i="18"/>
  <c r="V37" i="18"/>
  <c r="V40" i="18"/>
  <c r="V43" i="18"/>
  <c r="G36" i="18"/>
  <c r="G39" i="18"/>
  <c r="G37" i="18"/>
  <c r="G40" i="18"/>
  <c r="G43" i="18"/>
  <c r="H36" i="18"/>
  <c r="H39" i="18"/>
  <c r="H37" i="18"/>
  <c r="H40" i="18"/>
  <c r="H43" i="18"/>
  <c r="I36" i="18"/>
  <c r="I39" i="18"/>
  <c r="I37" i="18"/>
  <c r="I40" i="18"/>
  <c r="I43" i="18"/>
  <c r="J36" i="18"/>
  <c r="J39" i="18"/>
  <c r="J37" i="18"/>
  <c r="J40" i="18"/>
  <c r="J43" i="18"/>
  <c r="K36" i="18"/>
  <c r="K39" i="18"/>
  <c r="K37" i="18"/>
  <c r="K40" i="18"/>
  <c r="K43" i="18"/>
  <c r="L36" i="18"/>
  <c r="L39" i="18"/>
  <c r="L37" i="18"/>
  <c r="L40" i="18"/>
  <c r="L43" i="18"/>
  <c r="M36" i="18"/>
  <c r="M39" i="18"/>
  <c r="M37" i="18"/>
  <c r="M40" i="18"/>
  <c r="M43" i="18"/>
  <c r="N36" i="18"/>
  <c r="N39" i="18"/>
  <c r="N37" i="18"/>
  <c r="N40" i="18"/>
  <c r="N43" i="18"/>
  <c r="O36" i="18"/>
  <c r="O39" i="18"/>
  <c r="O37" i="18"/>
  <c r="O40" i="18"/>
  <c r="O43" i="18"/>
  <c r="P36" i="18"/>
  <c r="P39" i="18"/>
  <c r="P37" i="18"/>
  <c r="P40" i="18"/>
  <c r="P43" i="18"/>
  <c r="Q36" i="18"/>
  <c r="Q39" i="18"/>
  <c r="Q37" i="18"/>
  <c r="Q40" i="18"/>
  <c r="Q43" i="18"/>
  <c r="D36" i="18"/>
  <c r="D39" i="18"/>
  <c r="D37" i="18"/>
  <c r="D40" i="18"/>
  <c r="D43" i="18"/>
  <c r="E36" i="18"/>
  <c r="E39" i="18"/>
  <c r="E37" i="18"/>
  <c r="E40" i="18"/>
  <c r="E43" i="18"/>
  <c r="F36" i="18"/>
  <c r="F39" i="18"/>
  <c r="F37" i="18"/>
  <c r="F40" i="18"/>
  <c r="F43" i="18"/>
  <c r="D42" i="18"/>
  <c r="AP42" i="18"/>
  <c r="AQ42" i="18"/>
  <c r="AR42" i="18"/>
  <c r="AS42" i="18"/>
  <c r="AT42" i="18"/>
  <c r="AU42" i="18"/>
  <c r="AV42" i="18"/>
  <c r="AW42" i="18"/>
  <c r="AX42" i="18"/>
  <c r="AY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V42" i="18"/>
  <c r="W42" i="18"/>
  <c r="X42" i="18"/>
  <c r="Y42" i="18"/>
  <c r="Z42" i="18"/>
  <c r="AA42" i="18"/>
  <c r="AB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F42" i="18"/>
  <c r="E42" i="18"/>
  <c r="AY28" i="18"/>
  <c r="S16" i="20"/>
  <c r="S15" i="20"/>
  <c r="S14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4" i="20"/>
  <c r="S39" i="20"/>
  <c r="H33" i="20"/>
  <c r="S36" i="20"/>
  <c r="H30" i="20"/>
  <c r="H29" i="20"/>
  <c r="H28" i="20"/>
  <c r="S40" i="20"/>
  <c r="H27" i="20"/>
  <c r="S37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T19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S10" i="2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Z14" i="14"/>
  <c r="AY259" i="14"/>
  <c r="AY181" i="14"/>
  <c r="AY179" i="14"/>
  <c r="AY177" i="14"/>
  <c r="AY175" i="14"/>
  <c r="AY260" i="14"/>
  <c r="AY14" i="14"/>
  <c r="AX259" i="14"/>
  <c r="AX181" i="14"/>
  <c r="AX179" i="14"/>
  <c r="AX177" i="14"/>
  <c r="AX175" i="14"/>
  <c r="AX14" i="14"/>
  <c r="AW259" i="14"/>
  <c r="AW181" i="14"/>
  <c r="AW179" i="14"/>
  <c r="AW175" i="14"/>
  <c r="AW177" i="14"/>
  <c r="AW260" i="14"/>
  <c r="AW14" i="14"/>
  <c r="AV259" i="14"/>
  <c r="AV181" i="14"/>
  <c r="AV179" i="14"/>
  <c r="AV177" i="14"/>
  <c r="AV175" i="14"/>
  <c r="AV260" i="14"/>
  <c r="AV14" i="14"/>
  <c r="AU259" i="14"/>
  <c r="AU181" i="14"/>
  <c r="AU179" i="14"/>
  <c r="AU177" i="14"/>
  <c r="AU175" i="14"/>
  <c r="AU260" i="14"/>
  <c r="AU14" i="14"/>
  <c r="AT259" i="14"/>
  <c r="AT181" i="14"/>
  <c r="AT179" i="14"/>
  <c r="AT177" i="14"/>
  <c r="AT175" i="14"/>
  <c r="AS175" i="14"/>
  <c r="AS177" i="14"/>
  <c r="AS179" i="14"/>
  <c r="AS181" i="14"/>
  <c r="AS260" i="14"/>
  <c r="AT14" i="14"/>
  <c r="AS259" i="14"/>
  <c r="AS14" i="14"/>
  <c r="AR259" i="14"/>
  <c r="AR181" i="14"/>
  <c r="AR179" i="14"/>
  <c r="AR177" i="14"/>
  <c r="AR175" i="14"/>
  <c r="AR260" i="14"/>
  <c r="AR14" i="14"/>
  <c r="AQ259" i="14"/>
  <c r="AQ181" i="14"/>
  <c r="AQ179" i="14"/>
  <c r="AQ177" i="14"/>
  <c r="AQ175" i="14"/>
  <c r="AQ260" i="14"/>
  <c r="AQ14" i="14"/>
  <c r="AP259" i="14"/>
  <c r="AP181" i="14"/>
  <c r="AP179" i="14"/>
  <c r="AP177" i="14"/>
  <c r="AP175" i="14"/>
  <c r="AP260" i="14"/>
  <c r="AP14" i="14"/>
  <c r="AO259" i="14"/>
  <c r="AO181" i="14"/>
  <c r="AO179" i="14"/>
  <c r="AO175" i="14"/>
  <c r="AO177" i="14"/>
  <c r="AO260" i="14"/>
  <c r="AO14" i="14"/>
  <c r="AN259" i="14"/>
  <c r="AN181" i="14"/>
  <c r="AN179" i="14"/>
  <c r="AN177" i="14"/>
  <c r="AN175" i="14"/>
  <c r="AN260" i="14"/>
  <c r="AN14" i="14"/>
  <c r="AM259" i="14"/>
  <c r="AM181" i="14"/>
  <c r="AM179" i="14"/>
  <c r="AM177" i="14"/>
  <c r="AM175" i="14"/>
  <c r="AM260" i="14"/>
  <c r="AM14" i="14"/>
  <c r="AL259" i="14"/>
  <c r="AL181" i="14"/>
  <c r="AL179" i="14"/>
  <c r="AL177" i="14"/>
  <c r="AL175" i="14"/>
  <c r="AK175" i="14"/>
  <c r="AK177" i="14"/>
  <c r="AK179" i="14"/>
  <c r="AK181" i="14"/>
  <c r="AK260" i="14"/>
  <c r="AL14" i="14"/>
  <c r="AK259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7" i="14"/>
  <c r="AI175" i="14"/>
  <c r="AI260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175" i="14"/>
  <c r="AG177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7" i="14"/>
  <c r="AE175" i="14"/>
  <c r="AE260" i="14"/>
  <c r="AE14" i="14"/>
  <c r="AD259" i="14"/>
  <c r="AD181" i="14"/>
  <c r="AD179" i="14"/>
  <c r="AD177" i="14"/>
  <c r="AD175" i="14"/>
  <c r="AD14" i="14"/>
  <c r="AC259" i="14"/>
  <c r="AC181" i="14"/>
  <c r="AC179" i="14"/>
  <c r="AC175" i="14"/>
  <c r="AC177" i="14"/>
  <c r="AC260" i="14"/>
  <c r="AC14" i="14"/>
  <c r="AB259" i="14"/>
  <c r="AB181" i="14"/>
  <c r="AB179" i="14"/>
  <c r="AB177" i="14"/>
  <c r="AB175" i="14"/>
  <c r="AB260" i="14"/>
  <c r="AB14" i="14"/>
  <c r="AA259" i="14"/>
  <c r="AA181" i="14"/>
  <c r="AA179" i="14"/>
  <c r="AA177" i="14"/>
  <c r="AA175" i="14"/>
  <c r="AA260" i="14"/>
  <c r="AA14" i="14"/>
  <c r="Z259" i="14"/>
  <c r="Z181" i="14"/>
  <c r="Z179" i="14"/>
  <c r="Z177" i="14"/>
  <c r="Z175" i="14"/>
  <c r="Y175" i="14"/>
  <c r="Y177" i="14"/>
  <c r="Y179" i="14"/>
  <c r="Y181" i="14"/>
  <c r="Y260" i="14"/>
  <c r="Z14" i="14"/>
  <c r="Y259" i="14"/>
  <c r="Y14" i="14"/>
  <c r="X259" i="14"/>
  <c r="X181" i="14"/>
  <c r="X179" i="14"/>
  <c r="X177" i="14"/>
  <c r="X175" i="14"/>
  <c r="X14" i="14"/>
  <c r="W259" i="14"/>
  <c r="W181" i="14"/>
  <c r="W179" i="14"/>
  <c r="W177" i="14"/>
  <c r="W175" i="14"/>
  <c r="W260" i="14"/>
  <c r="W14" i="14"/>
  <c r="V259" i="14"/>
  <c r="V181" i="14"/>
  <c r="V179" i="14"/>
  <c r="V177" i="14"/>
  <c r="V175" i="14"/>
  <c r="U175" i="14"/>
  <c r="U177" i="14"/>
  <c r="U179" i="14"/>
  <c r="U181" i="14"/>
  <c r="U260" i="14"/>
  <c r="V14" i="14"/>
  <c r="U259" i="14"/>
  <c r="U14" i="14"/>
  <c r="T259" i="14"/>
  <c r="T181" i="14"/>
  <c r="T179" i="14"/>
  <c r="T177" i="14"/>
  <c r="T175" i="14"/>
  <c r="T260" i="14"/>
  <c r="T14" i="14"/>
  <c r="S259" i="14"/>
  <c r="S181" i="14"/>
  <c r="S179" i="14"/>
  <c r="S177" i="14"/>
  <c r="S175" i="14"/>
  <c r="S260" i="14"/>
  <c r="S14" i="14"/>
  <c r="R259" i="14"/>
  <c r="R181" i="14"/>
  <c r="R179" i="14"/>
  <c r="R177" i="14"/>
  <c r="R175" i="14"/>
  <c r="Q175" i="14"/>
  <c r="Q177" i="14"/>
  <c r="Q179" i="14"/>
  <c r="Q181" i="14"/>
  <c r="Q260" i="14"/>
  <c r="R14" i="14"/>
  <c r="Q259" i="14"/>
  <c r="Q14" i="14"/>
  <c r="P259" i="14"/>
  <c r="P181" i="14"/>
  <c r="P179" i="14"/>
  <c r="P177" i="14"/>
  <c r="P175" i="14"/>
  <c r="P14" i="14"/>
  <c r="O259" i="14"/>
  <c r="O181" i="14"/>
  <c r="O179" i="14"/>
  <c r="O177" i="14"/>
  <c r="O175" i="14"/>
  <c r="O260" i="14"/>
  <c r="O14" i="14"/>
  <c r="N259" i="14"/>
  <c r="N181" i="14"/>
  <c r="N179" i="14"/>
  <c r="N177" i="14"/>
  <c r="N175" i="14"/>
  <c r="M175" i="14"/>
  <c r="M177" i="14"/>
  <c r="M179" i="14"/>
  <c r="M181" i="14"/>
  <c r="M260" i="14"/>
  <c r="N14" i="14"/>
  <c r="M259" i="14"/>
  <c r="M14" i="14"/>
  <c r="L259" i="14"/>
  <c r="L181" i="14"/>
  <c r="L179" i="14"/>
  <c r="L177" i="14"/>
  <c r="L175" i="14"/>
  <c r="L260" i="14"/>
  <c r="L14" i="14"/>
  <c r="K259" i="14"/>
  <c r="K181" i="14"/>
  <c r="K179" i="14"/>
  <c r="K177" i="14"/>
  <c r="K175" i="14"/>
  <c r="K260" i="14"/>
  <c r="K14" i="14"/>
  <c r="J259" i="14"/>
  <c r="J181" i="14"/>
  <c r="J179" i="14"/>
  <c r="J177" i="14"/>
  <c r="J175" i="14"/>
  <c r="I175" i="14"/>
  <c r="I177" i="14"/>
  <c r="I179" i="14"/>
  <c r="I181" i="14"/>
  <c r="I260" i="14"/>
  <c r="J14" i="14"/>
  <c r="I259" i="14"/>
  <c r="I14" i="14"/>
  <c r="H259" i="14"/>
  <c r="H181" i="14"/>
  <c r="H179" i="14"/>
  <c r="H177" i="14"/>
  <c r="H175" i="14"/>
  <c r="H14" i="14"/>
  <c r="G259" i="14"/>
  <c r="G181" i="14"/>
  <c r="G179" i="14"/>
  <c r="G177" i="14"/>
  <c r="G175" i="14"/>
  <c r="G260" i="14"/>
  <c r="G14" i="14"/>
  <c r="F259" i="14"/>
  <c r="F181" i="14"/>
  <c r="F179" i="14"/>
  <c r="F177" i="14"/>
  <c r="F175" i="14"/>
  <c r="E175" i="14"/>
  <c r="E177" i="14"/>
  <c r="E179" i="14"/>
  <c r="E181" i="14"/>
  <c r="E260" i="14"/>
  <c r="F14" i="14"/>
  <c r="E259" i="14"/>
  <c r="E14" i="14"/>
  <c r="D259" i="14"/>
  <c r="D181" i="14"/>
  <c r="D179" i="14"/>
  <c r="D177" i="14"/>
  <c r="D175" i="14"/>
  <c r="D260" i="14"/>
  <c r="AZ14" i="15"/>
  <c r="AY259" i="15"/>
  <c r="AY181" i="15"/>
  <c r="AY179" i="15"/>
  <c r="AY177" i="15"/>
  <c r="AY175" i="15"/>
  <c r="AY260" i="15"/>
  <c r="AY14" i="15"/>
  <c r="AX259" i="15"/>
  <c r="AX181" i="15"/>
  <c r="AX179" i="15"/>
  <c r="AX177" i="15"/>
  <c r="AX175" i="15"/>
  <c r="AW175" i="15"/>
  <c r="AW177" i="15"/>
  <c r="AW179" i="15"/>
  <c r="AW181" i="15"/>
  <c r="AW260" i="15"/>
  <c r="AX14" i="15"/>
  <c r="AW259" i="15"/>
  <c r="AW14" i="15"/>
  <c r="AV259" i="15"/>
  <c r="AV181" i="15"/>
  <c r="AV179" i="15"/>
  <c r="AV177" i="15"/>
  <c r="AV175" i="15"/>
  <c r="AV14" i="15"/>
  <c r="AU259" i="15"/>
  <c r="AU181" i="15"/>
  <c r="AU179" i="15"/>
  <c r="AU177" i="15"/>
  <c r="AU175" i="15"/>
  <c r="AU260" i="15"/>
  <c r="AU14" i="15"/>
  <c r="AT259" i="15"/>
  <c r="AT181" i="15"/>
  <c r="AT179" i="15"/>
  <c r="AT177" i="15"/>
  <c r="AT175" i="15"/>
  <c r="AS175" i="15"/>
  <c r="AS177" i="15"/>
  <c r="AS179" i="15"/>
  <c r="AS181" i="15"/>
  <c r="AS260" i="15"/>
  <c r="AT14" i="15"/>
  <c r="AS259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7" i="15"/>
  <c r="AQ175" i="15"/>
  <c r="AQ260" i="15"/>
  <c r="AQ14" i="15"/>
  <c r="AP259" i="15"/>
  <c r="AP181" i="15"/>
  <c r="AP179" i="15"/>
  <c r="AP177" i="15"/>
  <c r="AP175" i="15"/>
  <c r="AO175" i="15"/>
  <c r="AO177" i="15"/>
  <c r="AO179" i="15"/>
  <c r="AO181" i="15"/>
  <c r="AO260" i="15"/>
  <c r="AP14" i="15"/>
  <c r="AO259" i="15"/>
  <c r="AO14" i="15"/>
  <c r="AN259" i="15"/>
  <c r="AN181" i="15"/>
  <c r="AN179" i="15"/>
  <c r="AN177" i="15"/>
  <c r="AN175" i="15"/>
  <c r="AN14" i="15"/>
  <c r="AM259" i="15"/>
  <c r="AM181" i="15"/>
  <c r="AM179" i="15"/>
  <c r="AM177" i="15"/>
  <c r="AM175" i="15"/>
  <c r="AM260" i="15"/>
  <c r="AM14" i="15"/>
  <c r="AL259" i="15"/>
  <c r="AL181" i="15"/>
  <c r="AL179" i="15"/>
  <c r="AL177" i="15"/>
  <c r="AL175" i="15"/>
  <c r="AK175" i="15"/>
  <c r="AK177" i="15"/>
  <c r="AK179" i="15"/>
  <c r="AK181" i="15"/>
  <c r="AK260" i="15"/>
  <c r="AL14" i="15"/>
  <c r="AK259" i="15"/>
  <c r="AK14" i="15"/>
  <c r="AJ259" i="15"/>
  <c r="AJ181" i="15"/>
  <c r="AJ179" i="15"/>
  <c r="AJ177" i="15"/>
  <c r="AJ175" i="15"/>
  <c r="AJ260" i="15"/>
  <c r="AJ14" i="15"/>
  <c r="AI259" i="15"/>
  <c r="AI181" i="15"/>
  <c r="AI179" i="15"/>
  <c r="AI177" i="15"/>
  <c r="AI175" i="15"/>
  <c r="AI260" i="15"/>
  <c r="AI14" i="15"/>
  <c r="AH259" i="15"/>
  <c r="AH181" i="15"/>
  <c r="AH179" i="15"/>
  <c r="AH177" i="15"/>
  <c r="AH175" i="15"/>
  <c r="AG175" i="15"/>
  <c r="AG177" i="15"/>
  <c r="AG179" i="15"/>
  <c r="AG181" i="15"/>
  <c r="AG260" i="15"/>
  <c r="AH14" i="15"/>
  <c r="AG259" i="15"/>
  <c r="AG14" i="15"/>
  <c r="AF259" i="15"/>
  <c r="AF181" i="15"/>
  <c r="AF179" i="15"/>
  <c r="AF177" i="15"/>
  <c r="AF175" i="15"/>
  <c r="AF14" i="15"/>
  <c r="AE259" i="15"/>
  <c r="AE181" i="15"/>
  <c r="AE179" i="15"/>
  <c r="AE177" i="15"/>
  <c r="AE175" i="15"/>
  <c r="AE260" i="15"/>
  <c r="AE14" i="15"/>
  <c r="AD259" i="15"/>
  <c r="AD181" i="15"/>
  <c r="AD179" i="15"/>
  <c r="AD177" i="15"/>
  <c r="AD175" i="15"/>
  <c r="AC175" i="15"/>
  <c r="AC177" i="15"/>
  <c r="AC179" i="15"/>
  <c r="AC181" i="15"/>
  <c r="AC260" i="15"/>
  <c r="AD14" i="15"/>
  <c r="AC259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7" i="15"/>
  <c r="AA175" i="15"/>
  <c r="AA260" i="15"/>
  <c r="AA14" i="15"/>
  <c r="Z259" i="15"/>
  <c r="Z181" i="15"/>
  <c r="Z179" i="15"/>
  <c r="Z177" i="15"/>
  <c r="Z175" i="15"/>
  <c r="Y175" i="15"/>
  <c r="Y177" i="15"/>
  <c r="Y179" i="15"/>
  <c r="Y181" i="15"/>
  <c r="Y260" i="15"/>
  <c r="Z14" i="15"/>
  <c r="Y259" i="15"/>
  <c r="Y14" i="15"/>
  <c r="X259" i="15"/>
  <c r="X181" i="15"/>
  <c r="X179" i="15"/>
  <c r="X177" i="15"/>
  <c r="X175" i="15"/>
  <c r="X14" i="15"/>
  <c r="W259" i="15"/>
  <c r="W181" i="15"/>
  <c r="W179" i="15"/>
  <c r="W177" i="15"/>
  <c r="W175" i="15"/>
  <c r="W260" i="15"/>
  <c r="W14" i="15"/>
  <c r="V259" i="15"/>
  <c r="V181" i="15"/>
  <c r="V179" i="15"/>
  <c r="V177" i="15"/>
  <c r="V175" i="15"/>
  <c r="U175" i="15"/>
  <c r="U177" i="15"/>
  <c r="U179" i="15"/>
  <c r="U181" i="15"/>
  <c r="U260" i="15"/>
  <c r="V14" i="15"/>
  <c r="U259" i="15"/>
  <c r="U14" i="15"/>
  <c r="T259" i="15"/>
  <c r="T181" i="15"/>
  <c r="T179" i="15"/>
  <c r="T177" i="15"/>
  <c r="T175" i="15"/>
  <c r="T260" i="15"/>
  <c r="T14" i="15"/>
  <c r="S259" i="15"/>
  <c r="S181" i="15"/>
  <c r="S179" i="15"/>
  <c r="S177" i="15"/>
  <c r="S175" i="15"/>
  <c r="S260" i="15"/>
  <c r="S14" i="15"/>
  <c r="R259" i="15"/>
  <c r="R181" i="15"/>
  <c r="R179" i="15"/>
  <c r="R175" i="15"/>
  <c r="R177" i="15"/>
  <c r="R260" i="15"/>
  <c r="R14" i="15"/>
  <c r="Q259" i="15"/>
  <c r="Q181" i="15"/>
  <c r="Q179" i="15"/>
  <c r="Q175" i="15"/>
  <c r="Q177" i="15"/>
  <c r="Q260" i="15"/>
  <c r="Q14" i="15"/>
  <c r="P259" i="15"/>
  <c r="P181" i="15"/>
  <c r="P179" i="15"/>
  <c r="P177" i="15"/>
  <c r="P175" i="15"/>
  <c r="P260" i="15"/>
  <c r="P14" i="15"/>
  <c r="O259" i="15"/>
  <c r="O181" i="15"/>
  <c r="O179" i="15"/>
  <c r="O177" i="15"/>
  <c r="O175" i="15"/>
  <c r="O260" i="15"/>
  <c r="O14" i="15"/>
  <c r="N259" i="15"/>
  <c r="N181" i="15"/>
  <c r="N179" i="15"/>
  <c r="N175" i="15"/>
  <c r="N177" i="15"/>
  <c r="N260" i="15"/>
  <c r="N14" i="15"/>
  <c r="M259" i="15"/>
  <c r="M181" i="15"/>
  <c r="M179" i="15"/>
  <c r="M175" i="15"/>
  <c r="M177" i="15"/>
  <c r="M260" i="15"/>
  <c r="M14" i="15"/>
  <c r="L259" i="15"/>
  <c r="L181" i="15"/>
  <c r="L179" i="15"/>
  <c r="L177" i="15"/>
  <c r="L175" i="15"/>
  <c r="L260" i="15"/>
  <c r="L14" i="15"/>
  <c r="K259" i="15"/>
  <c r="K181" i="15"/>
  <c r="K179" i="15"/>
  <c r="K177" i="15"/>
  <c r="K175" i="15"/>
  <c r="K260" i="15"/>
  <c r="K14" i="15"/>
  <c r="J259" i="15"/>
  <c r="J181" i="15"/>
  <c r="J179" i="15"/>
  <c r="J175" i="15"/>
  <c r="J177" i="15"/>
  <c r="J260" i="15"/>
  <c r="J14" i="15"/>
  <c r="I259" i="15"/>
  <c r="I181" i="15"/>
  <c r="I179" i="15"/>
  <c r="I175" i="15"/>
  <c r="I177" i="15"/>
  <c r="I260" i="15"/>
  <c r="I14" i="15"/>
  <c r="H259" i="15"/>
  <c r="H181" i="15"/>
  <c r="H179" i="15"/>
  <c r="H177" i="15"/>
  <c r="H175" i="15"/>
  <c r="H260" i="15"/>
  <c r="H14" i="15"/>
  <c r="G259" i="15"/>
  <c r="G181" i="15"/>
  <c r="G179" i="15"/>
  <c r="G177" i="15"/>
  <c r="G175" i="15"/>
  <c r="G260" i="15"/>
  <c r="G14" i="15"/>
  <c r="F259" i="15"/>
  <c r="F181" i="15"/>
  <c r="F179" i="15"/>
  <c r="F175" i="15"/>
  <c r="F177" i="15"/>
  <c r="F260" i="15"/>
  <c r="E175" i="15"/>
  <c r="E177" i="15"/>
  <c r="E179" i="15"/>
  <c r="E181" i="15"/>
  <c r="E260" i="15"/>
  <c r="F14" i="15"/>
  <c r="E259" i="15"/>
  <c r="E14" i="15"/>
  <c r="D259" i="15"/>
  <c r="AZ259" i="15"/>
  <c r="D181" i="15"/>
  <c r="D179" i="15"/>
  <c r="D177" i="15"/>
  <c r="D175" i="15"/>
  <c r="AY14" i="16"/>
  <c r="AY15" i="16"/>
  <c r="AY16" i="16"/>
  <c r="AY17" i="16"/>
  <c r="AY29" i="16"/>
  <c r="AX14" i="16"/>
  <c r="AX15" i="16"/>
  <c r="AX16" i="16"/>
  <c r="AX10" i="16"/>
  <c r="AX13" i="16"/>
  <c r="AX17" i="16"/>
  <c r="AX29" i="16"/>
  <c r="AW14" i="16"/>
  <c r="AW15" i="16"/>
  <c r="AW16" i="16"/>
  <c r="AW10" i="16"/>
  <c r="AW13" i="16"/>
  <c r="AW17" i="16"/>
  <c r="AW29" i="16"/>
  <c r="AU14" i="16"/>
  <c r="AV15" i="16"/>
  <c r="AU16" i="16"/>
  <c r="AV17" i="16"/>
  <c r="AV21" i="16"/>
  <c r="AV22" i="16"/>
  <c r="AV23" i="16"/>
  <c r="AV24" i="16"/>
  <c r="AV29" i="16"/>
  <c r="AV33" i="16"/>
  <c r="AV34" i="16"/>
  <c r="AV40" i="16"/>
  <c r="AV44" i="16"/>
  <c r="AV45" i="16"/>
  <c r="AV46" i="16"/>
  <c r="AV50" i="16"/>
  <c r="AV51" i="16"/>
  <c r="AU15" i="16"/>
  <c r="AV16" i="16"/>
  <c r="AU10" i="16"/>
  <c r="AU13" i="16"/>
  <c r="AV14" i="16"/>
  <c r="AV10" i="16"/>
  <c r="AV13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7" i="16"/>
  <c r="AQ29" i="16"/>
  <c r="AP14" i="16"/>
  <c r="AP15" i="16"/>
  <c r="AP16" i="16"/>
  <c r="AP10" i="16"/>
  <c r="AP13" i="16"/>
  <c r="AP17" i="16"/>
  <c r="AP29" i="16"/>
  <c r="AO14" i="16"/>
  <c r="AO15" i="16"/>
  <c r="AO16" i="16"/>
  <c r="AO10" i="16"/>
  <c r="AO13" i="16"/>
  <c r="AO17" i="16"/>
  <c r="AO29" i="16"/>
  <c r="AM16" i="16"/>
  <c r="AN17" i="16"/>
  <c r="AN21" i="16"/>
  <c r="AN22" i="16"/>
  <c r="AN34" i="16"/>
  <c r="AN23" i="16"/>
  <c r="AN24" i="16"/>
  <c r="AN29" i="16"/>
  <c r="AN33" i="16"/>
  <c r="AN40" i="16"/>
  <c r="AN44" i="16"/>
  <c r="AN45" i="16"/>
  <c r="AN50" i="16"/>
  <c r="AM14" i="16"/>
  <c r="AM15" i="16"/>
  <c r="AN16" i="16"/>
  <c r="AM17" i="16"/>
  <c r="AM29" i="16"/>
  <c r="AL14" i="16"/>
  <c r="AL15" i="16"/>
  <c r="AL16" i="16"/>
  <c r="AL10" i="16"/>
  <c r="AL13" i="16"/>
  <c r="AL17" i="16"/>
  <c r="AL29" i="16"/>
  <c r="AK14" i="16"/>
  <c r="AK15" i="16"/>
  <c r="AK16" i="16"/>
  <c r="AK10" i="16"/>
  <c r="AK13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7" i="16"/>
  <c r="AI29" i="16"/>
  <c r="AH14" i="16"/>
  <c r="AH15" i="16"/>
  <c r="AH16" i="16"/>
  <c r="AH10" i="16"/>
  <c r="AH13" i="16"/>
  <c r="AH17" i="16"/>
  <c r="AH29" i="16"/>
  <c r="AF15" i="16"/>
  <c r="AG16" i="16"/>
  <c r="AG21" i="16"/>
  <c r="AG33" i="16"/>
  <c r="AG22" i="16"/>
  <c r="AG34" i="16"/>
  <c r="AG35" i="16"/>
  <c r="AG23" i="16"/>
  <c r="AG29" i="16"/>
  <c r="AG40" i="16"/>
  <c r="AG39" i="16"/>
  <c r="AG44" i="16"/>
  <c r="AF14" i="16"/>
  <c r="AG15" i="16"/>
  <c r="AF16" i="16"/>
  <c r="AG17" i="16"/>
  <c r="AF17" i="16"/>
  <c r="AF29" i="16"/>
  <c r="AE14" i="16"/>
  <c r="AE15" i="16"/>
  <c r="AE16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0" i="16"/>
  <c r="AA13" i="16"/>
  <c r="AA17" i="16"/>
  <c r="AA29" i="16"/>
  <c r="Z14" i="16"/>
  <c r="Z15" i="16"/>
  <c r="Z16" i="16"/>
  <c r="Z10" i="16"/>
  <c r="Z13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7" i="16"/>
  <c r="X29" i="16"/>
  <c r="W14" i="16"/>
  <c r="W15" i="16"/>
  <c r="W16" i="16"/>
  <c r="W10" i="16"/>
  <c r="W13" i="16"/>
  <c r="W17" i="16"/>
  <c r="W29" i="16"/>
  <c r="V14" i="16"/>
  <c r="V15" i="16"/>
  <c r="V16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Q17" i="16"/>
  <c r="Q29" i="16"/>
  <c r="O14" i="16"/>
  <c r="P15" i="16"/>
  <c r="O16" i="16"/>
  <c r="P17" i="16"/>
  <c r="P21" i="16"/>
  <c r="P22" i="16"/>
  <c r="P24" i="16"/>
  <c r="P29" i="16"/>
  <c r="P34" i="16"/>
  <c r="P40" i="16"/>
  <c r="P45" i="16"/>
  <c r="P51" i="16"/>
  <c r="O15" i="16"/>
  <c r="P16" i="16"/>
  <c r="O10" i="16"/>
  <c r="O13" i="16"/>
  <c r="P14" i="16"/>
  <c r="O17" i="16"/>
  <c r="O29" i="16"/>
  <c r="N14" i="16"/>
  <c r="N15" i="16"/>
  <c r="N16" i="16"/>
  <c r="N10" i="16"/>
  <c r="N13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7" i="16"/>
  <c r="L29" i="16"/>
  <c r="K14" i="16"/>
  <c r="K15" i="16"/>
  <c r="K16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7" i="16"/>
  <c r="I29" i="16"/>
  <c r="H14" i="16"/>
  <c r="H15" i="16"/>
  <c r="H16" i="16"/>
  <c r="H17" i="16"/>
  <c r="H29" i="16"/>
  <c r="G14" i="16"/>
  <c r="G15" i="16"/>
  <c r="G16" i="16"/>
  <c r="G10" i="16"/>
  <c r="G13" i="16"/>
  <c r="G17" i="16"/>
  <c r="D27" i="16"/>
  <c r="D29" i="16"/>
  <c r="E27" i="16"/>
  <c r="E29" i="16"/>
  <c r="F27" i="16"/>
  <c r="F29" i="16"/>
  <c r="G27" i="16"/>
  <c r="G29" i="16"/>
  <c r="F14" i="16"/>
  <c r="F15" i="16"/>
  <c r="F16" i="16"/>
  <c r="F10" i="16"/>
  <c r="F13" i="16"/>
  <c r="F17" i="16"/>
  <c r="E14" i="16"/>
  <c r="E15" i="16"/>
  <c r="E16" i="16"/>
  <c r="E10" i="16"/>
  <c r="E13" i="16"/>
  <c r="E17" i="16"/>
  <c r="D14" i="16"/>
  <c r="D15" i="16"/>
  <c r="D16" i="16"/>
  <c r="D17" i="16"/>
  <c r="F30" i="16"/>
  <c r="AY14" i="17"/>
  <c r="AY15" i="17"/>
  <c r="AY16" i="17"/>
  <c r="AY17" i="17"/>
  <c r="AY29" i="17"/>
  <c r="AX14" i="17"/>
  <c r="AX15" i="17"/>
  <c r="AX16" i="17"/>
  <c r="AX10" i="17"/>
  <c r="AX13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7" i="17"/>
  <c r="AV29" i="17"/>
  <c r="AU14" i="17"/>
  <c r="AU15" i="17"/>
  <c r="AU16" i="17"/>
  <c r="AU17" i="17"/>
  <c r="AU29" i="17"/>
  <c r="AT14" i="17"/>
  <c r="AT15" i="17"/>
  <c r="AT16" i="17"/>
  <c r="AT10" i="17"/>
  <c r="AT13" i="17"/>
  <c r="AT17" i="17"/>
  <c r="AT29" i="17"/>
  <c r="AS14" i="17"/>
  <c r="AS15" i="17"/>
  <c r="AS16" i="17"/>
  <c r="AS10" i="17"/>
  <c r="AS13" i="17"/>
  <c r="AS17" i="17"/>
  <c r="AS29" i="17"/>
  <c r="AR14" i="17"/>
  <c r="AR15" i="17"/>
  <c r="AR16" i="17"/>
  <c r="AR17" i="17"/>
  <c r="AR29" i="17"/>
  <c r="AQ14" i="17"/>
  <c r="AQ15" i="17"/>
  <c r="AQ16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0" i="17"/>
  <c r="AN13" i="17"/>
  <c r="AN17" i="17"/>
  <c r="AN29" i="17"/>
  <c r="AM14" i="17"/>
  <c r="AM15" i="17"/>
  <c r="AM16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0" i="17"/>
  <c r="AK13" i="17"/>
  <c r="AK17" i="17"/>
  <c r="AK29" i="17"/>
  <c r="AJ14" i="17"/>
  <c r="AJ15" i="17"/>
  <c r="AJ16" i="17"/>
  <c r="AJ10" i="17"/>
  <c r="AJ13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D14" i="17"/>
  <c r="AE15" i="17"/>
  <c r="AD16" i="17"/>
  <c r="AE17" i="17"/>
  <c r="AE21" i="17"/>
  <c r="AE22" i="17"/>
  <c r="AE34" i="17"/>
  <c r="AE23" i="17"/>
  <c r="AE24" i="17"/>
  <c r="AE29" i="17"/>
  <c r="AE33" i="17"/>
  <c r="AE40" i="17"/>
  <c r="AE44" i="17"/>
  <c r="AE45" i="17"/>
  <c r="AE51" i="17"/>
  <c r="AE50" i="17"/>
  <c r="AD15" i="17"/>
  <c r="AD10" i="17"/>
  <c r="AD13" i="17"/>
  <c r="AE14" i="17"/>
  <c r="AE16" i="17"/>
  <c r="AD17" i="17"/>
  <c r="AD29" i="17"/>
  <c r="AC14" i="17"/>
  <c r="AC15" i="17"/>
  <c r="AC16" i="17"/>
  <c r="AC10" i="17"/>
  <c r="AC13" i="17"/>
  <c r="AC17" i="17"/>
  <c r="AC29" i="17"/>
  <c r="AB21" i="17"/>
  <c r="AB33" i="17"/>
  <c r="AB22" i="17"/>
  <c r="AB23" i="17"/>
  <c r="AB24" i="17"/>
  <c r="AB29" i="17"/>
  <c r="AB34" i="17"/>
  <c r="AB40" i="17"/>
  <c r="AB44" i="17"/>
  <c r="AB50" i="17"/>
  <c r="AB45" i="17"/>
  <c r="AB46" i="17"/>
  <c r="AB51" i="17"/>
  <c r="AA14" i="17"/>
  <c r="AB15" i="17"/>
  <c r="AA15" i="17"/>
  <c r="AA16" i="17"/>
  <c r="AB17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21" i="17"/>
  <c r="X33" i="17"/>
  <c r="X22" i="17"/>
  <c r="X34" i="17"/>
  <c r="X35" i="17"/>
  <c r="X23" i="17"/>
  <c r="X24" i="17"/>
  <c r="X29" i="17"/>
  <c r="X40" i="17"/>
  <c r="X39" i="17"/>
  <c r="X44" i="17"/>
  <c r="X50" i="17"/>
  <c r="X45" i="17"/>
  <c r="X46" i="17"/>
  <c r="X51" i="17"/>
  <c r="V14" i="17"/>
  <c r="W15" i="17"/>
  <c r="X16" i="17"/>
  <c r="W21" i="17"/>
  <c r="W23" i="17"/>
  <c r="W22" i="17"/>
  <c r="W34" i="17"/>
  <c r="W24" i="17"/>
  <c r="W29" i="17"/>
  <c r="W33" i="17"/>
  <c r="W40" i="17"/>
  <c r="W44" i="17"/>
  <c r="W45" i="17"/>
  <c r="W51" i="17"/>
  <c r="W50" i="17"/>
  <c r="V15" i="17"/>
  <c r="W16" i="17"/>
  <c r="X17" i="17"/>
  <c r="V16" i="17"/>
  <c r="W17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0" i="17"/>
  <c r="S13" i="17"/>
  <c r="S17" i="17"/>
  <c r="S29" i="17"/>
  <c r="R14" i="17"/>
  <c r="R15" i="17"/>
  <c r="R16" i="17"/>
  <c r="R10" i="17"/>
  <c r="R13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L17" i="17"/>
  <c r="L29" i="17"/>
  <c r="K14" i="17"/>
  <c r="K15" i="17"/>
  <c r="K16" i="17"/>
  <c r="K10" i="17"/>
  <c r="K13" i="17"/>
  <c r="K17" i="17"/>
  <c r="K29" i="17"/>
  <c r="J21" i="17"/>
  <c r="J22" i="17"/>
  <c r="J24" i="17"/>
  <c r="J23" i="17"/>
  <c r="J29" i="17"/>
  <c r="J33" i="17"/>
  <c r="J39" i="17"/>
  <c r="J44" i="17"/>
  <c r="J45" i="17"/>
  <c r="J51" i="17"/>
  <c r="J46" i="17"/>
  <c r="J50" i="17"/>
  <c r="I14" i="17"/>
  <c r="J15" i="17"/>
  <c r="I15" i="17"/>
  <c r="J16" i="17"/>
  <c r="I16" i="17"/>
  <c r="J17" i="17"/>
  <c r="I17" i="17"/>
  <c r="I29" i="17"/>
  <c r="H14" i="17"/>
  <c r="H15" i="17"/>
  <c r="H16" i="17"/>
  <c r="H17" i="17"/>
  <c r="H29" i="17"/>
  <c r="G14" i="17"/>
  <c r="G15" i="17"/>
  <c r="G16" i="17"/>
  <c r="G10" i="17"/>
  <c r="G13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7" i="17"/>
  <c r="E29" i="17"/>
  <c r="D14" i="17"/>
  <c r="D15" i="17"/>
  <c r="D16" i="17"/>
  <c r="D17" i="17"/>
  <c r="D27" i="17"/>
  <c r="D29" i="17"/>
  <c r="AY14" i="18"/>
  <c r="AY15" i="18"/>
  <c r="AY16" i="18"/>
  <c r="AY10" i="18"/>
  <c r="AY13" i="18"/>
  <c r="AY17" i="18"/>
  <c r="AY29" i="18"/>
  <c r="AX17" i="18"/>
  <c r="AW17" i="18"/>
  <c r="AV17" i="18"/>
  <c r="AU17" i="18"/>
  <c r="AT17" i="18"/>
  <c r="AS17" i="18"/>
  <c r="AR17" i="18"/>
  <c r="AQ17" i="18"/>
  <c r="AP17" i="18"/>
  <c r="AO17" i="18"/>
  <c r="AN24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23" i="18"/>
  <c r="S24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D23" i="18"/>
  <c r="E30" i="18"/>
  <c r="D30" i="18"/>
  <c r="B21" i="16"/>
  <c r="B21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F24" i="18"/>
  <c r="F30" i="18"/>
  <c r="N24" i="18"/>
  <c r="Z24" i="18"/>
  <c r="D24" i="18"/>
  <c r="AY21" i="17"/>
  <c r="Z21" i="17"/>
  <c r="V21" i="17"/>
  <c r="N21" i="17"/>
  <c r="H21" i="17"/>
  <c r="D21" i="17"/>
  <c r="AU21" i="17"/>
  <c r="B22" i="17"/>
  <c r="AI24" i="18"/>
  <c r="AQ24" i="18"/>
  <c r="J24" i="18"/>
  <c r="R24" i="18"/>
  <c r="V24" i="18"/>
  <c r="AV23" i="18"/>
  <c r="AY24" i="18"/>
  <c r="AJ23" i="18"/>
  <c r="AR23" i="18"/>
  <c r="G21" i="17"/>
  <c r="U21" i="17"/>
  <c r="AC21" i="16"/>
  <c r="D21" i="16"/>
  <c r="AN23" i="18"/>
  <c r="E10" i="17"/>
  <c r="E13" i="17"/>
  <c r="H22" i="17"/>
  <c r="H10" i="17"/>
  <c r="H13" i="17"/>
  <c r="AB35" i="17"/>
  <c r="AB39" i="17"/>
  <c r="AD22" i="17"/>
  <c r="AD21" i="17"/>
  <c r="R21" i="16"/>
  <c r="M21" i="17"/>
  <c r="M22" i="17"/>
  <c r="R22" i="17"/>
  <c r="R21" i="17"/>
  <c r="U22" i="17"/>
  <c r="W35" i="17"/>
  <c r="W39" i="17"/>
  <c r="AH21" i="17"/>
  <c r="AQ22" i="17"/>
  <c r="AQ21" i="17"/>
  <c r="AT22" i="17"/>
  <c r="F21" i="16"/>
  <c r="Z21" i="16"/>
  <c r="AM23" i="18"/>
  <c r="AU23" i="18"/>
  <c r="AZ17" i="18"/>
  <c r="E27" i="17"/>
  <c r="D30" i="17"/>
  <c r="D10" i="17"/>
  <c r="G22" i="17"/>
  <c r="Q22" i="17"/>
  <c r="AG21" i="17"/>
  <c r="AG22" i="17"/>
  <c r="AK21" i="17"/>
  <c r="AK22" i="17"/>
  <c r="AP21" i="17"/>
  <c r="AP22" i="17"/>
  <c r="AM10" i="16"/>
  <c r="AM13" i="16"/>
  <c r="AN14" i="16"/>
  <c r="AN15" i="16"/>
  <c r="I10" i="17"/>
  <c r="I13" i="17"/>
  <c r="J14" i="17"/>
  <c r="J10" i="17"/>
  <c r="J13" i="17"/>
  <c r="J34" i="17"/>
  <c r="N22" i="17"/>
  <c r="V22" i="17"/>
  <c r="Z22" i="17"/>
  <c r="AE35" i="17"/>
  <c r="AE39" i="17"/>
  <c r="AH10" i="17"/>
  <c r="AH13" i="17"/>
  <c r="AJ21" i="17"/>
  <c r="AJ22" i="17"/>
  <c r="G30" i="16"/>
  <c r="H27" i="16"/>
  <c r="P33" i="16"/>
  <c r="P44" i="16"/>
  <c r="P23" i="16"/>
  <c r="AU21" i="16"/>
  <c r="P21" i="17"/>
  <c r="P22" i="17"/>
  <c r="Q21" i="17"/>
  <c r="V10" i="17"/>
  <c r="V13" i="17"/>
  <c r="W14" i="17"/>
  <c r="Z10" i="17"/>
  <c r="Z13" i="17"/>
  <c r="AB16" i="17"/>
  <c r="AA10" i="17"/>
  <c r="AA13" i="17"/>
  <c r="AB14" i="17"/>
  <c r="AB10" i="17"/>
  <c r="AB13" i="17"/>
  <c r="K21" i="16"/>
  <c r="N21" i="16"/>
  <c r="AG50" i="16"/>
  <c r="AZ17" i="17"/>
  <c r="L21" i="17"/>
  <c r="L22" i="17"/>
  <c r="O21" i="17"/>
  <c r="O22" i="17"/>
  <c r="S21" i="17"/>
  <c r="S22" i="17"/>
  <c r="T21" i="17"/>
  <c r="T22" i="17"/>
  <c r="AE10" i="17"/>
  <c r="AE13" i="17"/>
  <c r="AH22" i="17"/>
  <c r="AL21" i="17"/>
  <c r="AL22" i="17"/>
  <c r="AM22" i="17"/>
  <c r="AM21" i="17"/>
  <c r="AO21" i="17"/>
  <c r="AX21" i="17"/>
  <c r="AX22" i="17"/>
  <c r="W46" i="17"/>
  <c r="AE46" i="17"/>
  <c r="AM10" i="17"/>
  <c r="AM13" i="17"/>
  <c r="AQ10" i="17"/>
  <c r="AQ13" i="17"/>
  <c r="AV10" i="17"/>
  <c r="AV13" i="17"/>
  <c r="AY22" i="17"/>
  <c r="AY10" i="17"/>
  <c r="AY13" i="17"/>
  <c r="I10" i="16"/>
  <c r="I13" i="16"/>
  <c r="K10" i="16"/>
  <c r="K13" i="16"/>
  <c r="O21" i="16"/>
  <c r="P10" i="16"/>
  <c r="P13" i="16"/>
  <c r="S21" i="16"/>
  <c r="T21" i="16"/>
  <c r="X21" i="16"/>
  <c r="AT21" i="17"/>
  <c r="G21" i="16"/>
  <c r="H21" i="16"/>
  <c r="V21" i="16"/>
  <c r="AA21" i="16"/>
  <c r="AB21" i="16"/>
  <c r="AR10" i="17"/>
  <c r="AR13" i="17"/>
  <c r="AU22" i="17"/>
  <c r="AU10" i="17"/>
  <c r="AU13" i="17"/>
  <c r="AE21" i="16"/>
  <c r="AQ21" i="16"/>
  <c r="V10" i="16"/>
  <c r="V13" i="16"/>
  <c r="X10" i="16"/>
  <c r="X13" i="16"/>
  <c r="AM21" i="16"/>
  <c r="AN51" i="16"/>
  <c r="AN46" i="16"/>
  <c r="AQ10" i="16"/>
  <c r="AQ13" i="16"/>
  <c r="AX21" i="16"/>
  <c r="D30" i="16"/>
  <c r="H10" i="16"/>
  <c r="H13" i="16"/>
  <c r="T10" i="16"/>
  <c r="T13" i="16"/>
  <c r="AE10" i="16"/>
  <c r="AE13" i="16"/>
  <c r="AI21" i="16"/>
  <c r="AL21" i="16"/>
  <c r="AS21" i="16"/>
  <c r="AT21" i="16"/>
  <c r="AZ17" i="16"/>
  <c r="D10" i="16"/>
  <c r="E30" i="16"/>
  <c r="L10" i="16"/>
  <c r="L13" i="16"/>
  <c r="AF10" i="16"/>
  <c r="AF13" i="16"/>
  <c r="AG14" i="16"/>
  <c r="AG10" i="16"/>
  <c r="AG13" i="16"/>
  <c r="AK21" i="16"/>
  <c r="AN39" i="16"/>
  <c r="AN35" i="16"/>
  <c r="AP21" i="16"/>
  <c r="S31" i="20"/>
  <c r="T32" i="20"/>
  <c r="AG24" i="16"/>
  <c r="AG45" i="16"/>
  <c r="AG51" i="16"/>
  <c r="AY21" i="16"/>
  <c r="AC10" i="16"/>
  <c r="AC13" i="16"/>
  <c r="AW21" i="16"/>
  <c r="AZ259" i="14"/>
  <c r="AX260" i="14"/>
  <c r="AI10" i="16"/>
  <c r="AI13" i="16"/>
  <c r="V260" i="15"/>
  <c r="AD260" i="15"/>
  <c r="AL260" i="15"/>
  <c r="AT260" i="15"/>
  <c r="BA14" i="14"/>
  <c r="F260" i="14"/>
  <c r="H260" i="14"/>
  <c r="J260" i="14"/>
  <c r="N260" i="14"/>
  <c r="P260" i="14"/>
  <c r="R260" i="14"/>
  <c r="V260" i="14"/>
  <c r="X260" i="14"/>
  <c r="Z260" i="14"/>
  <c r="AD260" i="14"/>
  <c r="AL260" i="14"/>
  <c r="AT260" i="14"/>
  <c r="AZ260" i="14"/>
  <c r="H9" i="20"/>
  <c r="T43" i="20"/>
  <c r="AV39" i="16"/>
  <c r="AV35" i="16"/>
  <c r="AY10" i="16"/>
  <c r="AY13" i="16"/>
  <c r="S7" i="20"/>
  <c r="H7" i="20"/>
  <c r="S8" i="20"/>
  <c r="H8" i="20"/>
  <c r="S9" i="20"/>
  <c r="H10" i="20"/>
  <c r="D260" i="15"/>
  <c r="BA14" i="15"/>
  <c r="X260" i="15"/>
  <c r="Z260" i="15"/>
  <c r="AF260" i="15"/>
  <c r="AH260" i="15"/>
  <c r="AN260" i="15"/>
  <c r="AP260" i="15"/>
  <c r="AV260" i="15"/>
  <c r="AX260" i="15"/>
  <c r="B22" i="16"/>
  <c r="R22" i="1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D47" i="6"/>
  <c r="E47" i="6"/>
  <c r="C47" i="6"/>
  <c r="F47" i="6"/>
  <c r="G47" i="6"/>
  <c r="H47" i="6"/>
  <c r="I47" i="6"/>
  <c r="J47" i="6"/>
  <c r="K47" i="6"/>
  <c r="L47" i="6"/>
  <c r="M47" i="6"/>
  <c r="N47" i="6"/>
  <c r="O47" i="6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16" i="5"/>
  <c r="G22" i="5"/>
  <c r="G23" i="5"/>
  <c r="G24" i="5"/>
  <c r="G25" i="5"/>
  <c r="G26" i="5"/>
  <c r="G27" i="5"/>
  <c r="G28" i="5"/>
  <c r="G29" i="5"/>
  <c r="G30" i="5"/>
  <c r="D31" i="5"/>
  <c r="G107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R24" i="16"/>
  <c r="R34" i="16"/>
  <c r="R40" i="16"/>
  <c r="R45" i="16"/>
  <c r="R51" i="16"/>
  <c r="AZ260" i="15"/>
  <c r="AP22" i="16"/>
  <c r="H22" i="16"/>
  <c r="AI44" i="16"/>
  <c r="AI23" i="16"/>
  <c r="AI33" i="16"/>
  <c r="AR21" i="16"/>
  <c r="AR22" i="16"/>
  <c r="AV21" i="17"/>
  <c r="AV22" i="17"/>
  <c r="AA33" i="16"/>
  <c r="AA44" i="16"/>
  <c r="AA23" i="16"/>
  <c r="AT22" i="16"/>
  <c r="O23" i="16"/>
  <c r="O33" i="16"/>
  <c r="O44" i="16"/>
  <c r="AN21" i="17"/>
  <c r="AN22" i="17"/>
  <c r="AL24" i="17"/>
  <c r="AL34" i="17"/>
  <c r="AL40" i="17"/>
  <c r="AL45" i="17"/>
  <c r="AL51" i="17"/>
  <c r="O34" i="17"/>
  <c r="O40" i="17"/>
  <c r="O45" i="17"/>
  <c r="O51" i="17"/>
  <c r="O24" i="17"/>
  <c r="N33" i="16"/>
  <c r="N44" i="16"/>
  <c r="N23" i="16"/>
  <c r="Q23" i="17"/>
  <c r="Q33" i="17"/>
  <c r="Q44" i="17"/>
  <c r="I27" i="16"/>
  <c r="H30" i="16"/>
  <c r="Q24" i="17"/>
  <c r="Q34" i="17"/>
  <c r="Q40" i="17"/>
  <c r="Q45" i="17"/>
  <c r="Q51" i="17"/>
  <c r="F33" i="16"/>
  <c r="F44" i="16"/>
  <c r="F23" i="16"/>
  <c r="R23" i="17"/>
  <c r="R33" i="17"/>
  <c r="R44" i="17"/>
  <c r="AI23" i="18"/>
  <c r="I21" i="17"/>
  <c r="I22" i="17"/>
  <c r="X23" i="18"/>
  <c r="K24" i="18"/>
  <c r="AE23" i="18"/>
  <c r="P24" i="18"/>
  <c r="Z23" i="17"/>
  <c r="Z33" i="17"/>
  <c r="Z44" i="17"/>
  <c r="Q24" i="18"/>
  <c r="T11" i="20"/>
  <c r="T45" i="20"/>
  <c r="AY33" i="16"/>
  <c r="AY23" i="16"/>
  <c r="AY44" i="16"/>
  <c r="T22" i="16"/>
  <c r="D13" i="16"/>
  <c r="AL22" i="16"/>
  <c r="AF21" i="16"/>
  <c r="AF22" i="16"/>
  <c r="AX22" i="16"/>
  <c r="Y21" i="16"/>
  <c r="Y22" i="16"/>
  <c r="AE33" i="16"/>
  <c r="AE44" i="16"/>
  <c r="AE23" i="16"/>
  <c r="AS22" i="17"/>
  <c r="AS21" i="17"/>
  <c r="V33" i="16"/>
  <c r="V44" i="16"/>
  <c r="V23" i="16"/>
  <c r="G23" i="16"/>
  <c r="G33" i="16"/>
  <c r="G44" i="16"/>
  <c r="X22" i="16"/>
  <c r="Q21" i="16"/>
  <c r="Q22" i="16"/>
  <c r="J22" i="16"/>
  <c r="J21" i="16"/>
  <c r="AW22" i="17"/>
  <c r="AW21" i="17"/>
  <c r="AM23" i="17"/>
  <c r="AM44" i="17"/>
  <c r="AM33" i="17"/>
  <c r="AH45" i="17"/>
  <c r="AH51" i="17"/>
  <c r="AH24" i="17"/>
  <c r="AH34" i="17"/>
  <c r="AH40" i="17"/>
  <c r="S34" i="17"/>
  <c r="S40" i="17"/>
  <c r="S45" i="17"/>
  <c r="S51" i="17"/>
  <c r="S24" i="17"/>
  <c r="L24" i="17"/>
  <c r="L34" i="17"/>
  <c r="L40" i="17"/>
  <c r="L45" i="17"/>
  <c r="L51" i="17"/>
  <c r="AG46" i="16"/>
  <c r="K22" i="16"/>
  <c r="AA21" i="17"/>
  <c r="AA22" i="17"/>
  <c r="P33" i="17"/>
  <c r="P44" i="17"/>
  <c r="P23" i="17"/>
  <c r="P46" i="16"/>
  <c r="P50" i="16"/>
  <c r="AJ24" i="17"/>
  <c r="AJ34" i="17"/>
  <c r="AJ40" i="17"/>
  <c r="AJ45" i="17"/>
  <c r="AJ51" i="17"/>
  <c r="J35" i="17"/>
  <c r="J40" i="17"/>
  <c r="AP24" i="17"/>
  <c r="AP34" i="17"/>
  <c r="AP40" i="17"/>
  <c r="AP45" i="17"/>
  <c r="AP51" i="17"/>
  <c r="AG24" i="17"/>
  <c r="AG34" i="17"/>
  <c r="AG40" i="17"/>
  <c r="AG45" i="17"/>
  <c r="AG51" i="17"/>
  <c r="W10" i="17"/>
  <c r="W13" i="17"/>
  <c r="X14" i="17"/>
  <c r="X15" i="17"/>
  <c r="X10" i="17"/>
  <c r="AZ10" i="17"/>
  <c r="D13" i="17"/>
  <c r="AU24" i="18"/>
  <c r="AJ24" i="18"/>
  <c r="Z22" i="16"/>
  <c r="AQ23" i="17"/>
  <c r="AQ44" i="17"/>
  <c r="AQ33" i="17"/>
  <c r="M24" i="17"/>
  <c r="M34" i="17"/>
  <c r="M40" i="17"/>
  <c r="M45" i="17"/>
  <c r="M51" i="17"/>
  <c r="AS23" i="18"/>
  <c r="AK24" i="18"/>
  <c r="AH24" i="18"/>
  <c r="AT23" i="18"/>
  <c r="R33" i="16"/>
  <c r="R44" i="16"/>
  <c r="R23" i="16"/>
  <c r="F22" i="17"/>
  <c r="F21" i="17"/>
  <c r="U23" i="17"/>
  <c r="U33" i="17"/>
  <c r="U44" i="17"/>
  <c r="AC24" i="18"/>
  <c r="W23" i="18"/>
  <c r="L24" i="18"/>
  <c r="J23" i="18"/>
  <c r="AD24" i="18"/>
  <c r="D22" i="17"/>
  <c r="AO22" i="17"/>
  <c r="N23" i="17"/>
  <c r="N33" i="17"/>
  <c r="N44" i="17"/>
  <c r="U24" i="18"/>
  <c r="M24" i="18"/>
  <c r="I24" i="18"/>
  <c r="AW33" i="16"/>
  <c r="AW44" i="16"/>
  <c r="AW23" i="16"/>
  <c r="AY22" i="16"/>
  <c r="AP23" i="16"/>
  <c r="AP33" i="16"/>
  <c r="AP44" i="16"/>
  <c r="AK22" i="16"/>
  <c r="M21" i="16"/>
  <c r="M22" i="16"/>
  <c r="AL23" i="16"/>
  <c r="AL33" i="16"/>
  <c r="AL44" i="16"/>
  <c r="U21" i="16"/>
  <c r="U22" i="16"/>
  <c r="AX44" i="16"/>
  <c r="AX23" i="16"/>
  <c r="AX33" i="16"/>
  <c r="AM23" i="16"/>
  <c r="AM33" i="16"/>
  <c r="AM44" i="16"/>
  <c r="W21" i="16"/>
  <c r="W22" i="16"/>
  <c r="AE22" i="16"/>
  <c r="AB23" i="16"/>
  <c r="AB33" i="16"/>
  <c r="AB44" i="16"/>
  <c r="V22" i="16"/>
  <c r="AT44" i="17"/>
  <c r="AT23" i="17"/>
  <c r="AT33" i="17"/>
  <c r="T23" i="16"/>
  <c r="T33" i="16"/>
  <c r="T44" i="16"/>
  <c r="O22" i="16"/>
  <c r="F22" i="16"/>
  <c r="AR21" i="17"/>
  <c r="AR22" i="17"/>
  <c r="AX34" i="17"/>
  <c r="AX40" i="17"/>
  <c r="AX24" i="17"/>
  <c r="AX45" i="17"/>
  <c r="AX51" i="17"/>
  <c r="AM45" i="17"/>
  <c r="AM51" i="17"/>
  <c r="AM24" i="17"/>
  <c r="AM34" i="17"/>
  <c r="AM40" i="17"/>
  <c r="AF21" i="17"/>
  <c r="AF22" i="17"/>
  <c r="S44" i="17"/>
  <c r="S23" i="17"/>
  <c r="S33" i="17"/>
  <c r="L33" i="17"/>
  <c r="L44" i="17"/>
  <c r="L23" i="17"/>
  <c r="AB22" i="16"/>
  <c r="K23" i="16"/>
  <c r="K44" i="16"/>
  <c r="K33" i="16"/>
  <c r="X13" i="17"/>
  <c r="AU33" i="16"/>
  <c r="AU23" i="16"/>
  <c r="AU44" i="16"/>
  <c r="P35" i="16"/>
  <c r="P39" i="16"/>
  <c r="AJ33" i="17"/>
  <c r="AJ44" i="17"/>
  <c r="AJ23" i="17"/>
  <c r="Z45" i="17"/>
  <c r="Z51" i="17"/>
  <c r="Z24" i="17"/>
  <c r="Z34" i="17"/>
  <c r="Z40" i="17"/>
  <c r="K21" i="17"/>
  <c r="K22" i="17"/>
  <c r="AP23" i="17"/>
  <c r="AP33" i="17"/>
  <c r="AP44" i="17"/>
  <c r="AG23" i="17"/>
  <c r="AG33" i="17"/>
  <c r="AG44" i="17"/>
  <c r="AR24" i="18"/>
  <c r="Z33" i="16"/>
  <c r="Z44" i="16"/>
  <c r="Z23" i="16"/>
  <c r="AQ45" i="17"/>
  <c r="AQ51" i="17"/>
  <c r="AQ24" i="17"/>
  <c r="AQ34" i="17"/>
  <c r="AQ40" i="17"/>
  <c r="U24" i="17"/>
  <c r="U34" i="17"/>
  <c r="U40" i="17"/>
  <c r="U45" i="17"/>
  <c r="U51" i="17"/>
  <c r="AY23" i="18"/>
  <c r="AQ23" i="18"/>
  <c r="AK23" i="18"/>
  <c r="AF23" i="18"/>
  <c r="AT24" i="18"/>
  <c r="AV24" i="18"/>
  <c r="AF24" i="18"/>
  <c r="G44" i="17"/>
  <c r="G23" i="17"/>
  <c r="G33" i="17"/>
  <c r="X24" i="18"/>
  <c r="V23" i="18"/>
  <c r="L23" i="18"/>
  <c r="AE24" i="18"/>
  <c r="Z23" i="18"/>
  <c r="N23" i="18"/>
  <c r="F23" i="18"/>
  <c r="AU33" i="17"/>
  <c r="AU23" i="17"/>
  <c r="AU44" i="17"/>
  <c r="V23" i="17"/>
  <c r="V33" i="17"/>
  <c r="V44" i="17"/>
  <c r="U23" i="18"/>
  <c r="M23" i="18"/>
  <c r="D22" i="16"/>
  <c r="AS22" i="16"/>
  <c r="AJ21" i="16"/>
  <c r="AJ22" i="16"/>
  <c r="AW22" i="16"/>
  <c r="AK33" i="16"/>
  <c r="AK23" i="16"/>
  <c r="AK44" i="16"/>
  <c r="AT23" i="16"/>
  <c r="AT33" i="16"/>
  <c r="AT44" i="16"/>
  <c r="I21" i="16"/>
  <c r="I22" i="16"/>
  <c r="AM22" i="16"/>
  <c r="AQ23" i="16"/>
  <c r="AQ44" i="16"/>
  <c r="AQ33" i="16"/>
  <c r="H23" i="16"/>
  <c r="H33" i="16"/>
  <c r="H44" i="16"/>
  <c r="S22" i="16"/>
  <c r="AX44" i="17"/>
  <c r="AX23" i="17"/>
  <c r="AX33" i="17"/>
  <c r="T24" i="17"/>
  <c r="T34" i="17"/>
  <c r="T40" i="17"/>
  <c r="T45" i="17"/>
  <c r="T51" i="17"/>
  <c r="AC21" i="17"/>
  <c r="AC22" i="17"/>
  <c r="AU22" i="16"/>
  <c r="AI21" i="17"/>
  <c r="AI22" i="17"/>
  <c r="V45" i="17"/>
  <c r="V51" i="17"/>
  <c r="V24" i="17"/>
  <c r="V34" i="17"/>
  <c r="V40" i="17"/>
  <c r="AK24" i="17"/>
  <c r="AK34" i="17"/>
  <c r="AK40" i="17"/>
  <c r="AK45" i="17"/>
  <c r="AK51" i="17"/>
  <c r="E30" i="17"/>
  <c r="F27" i="17"/>
  <c r="AH23" i="17"/>
  <c r="AH33" i="17"/>
  <c r="AH44" i="17"/>
  <c r="AP23" i="18"/>
  <c r="AL23" i="18"/>
  <c r="AD23" i="17"/>
  <c r="AD33" i="17"/>
  <c r="AD44" i="17"/>
  <c r="D23" i="16"/>
  <c r="D33" i="16"/>
  <c r="D44" i="16"/>
  <c r="AG24" i="18"/>
  <c r="AB24" i="18"/>
  <c r="H24" i="18"/>
  <c r="D33" i="17"/>
  <c r="D23" i="17"/>
  <c r="D44" i="17"/>
  <c r="Y24" i="18"/>
  <c r="AD21" i="16"/>
  <c r="AD22" i="16"/>
  <c r="AH21" i="16"/>
  <c r="AH22" i="16"/>
  <c r="AS33" i="16"/>
  <c r="AS44" i="16"/>
  <c r="AS23" i="16"/>
  <c r="AI22" i="16"/>
  <c r="AC22" i="16"/>
  <c r="AQ22" i="16"/>
  <c r="AU24" i="17"/>
  <c r="AU45" i="17"/>
  <c r="AU51" i="17"/>
  <c r="AU34" i="17"/>
  <c r="AU40" i="17"/>
  <c r="AA22" i="16"/>
  <c r="G22" i="16"/>
  <c r="X33" i="16"/>
  <c r="X44" i="16"/>
  <c r="X23" i="16"/>
  <c r="S23" i="16"/>
  <c r="S33" i="16"/>
  <c r="S44" i="16"/>
  <c r="L22" i="16"/>
  <c r="L21" i="16"/>
  <c r="AY24" i="17"/>
  <c r="AY45" i="17"/>
  <c r="AY51" i="17"/>
  <c r="AY34" i="17"/>
  <c r="AY40" i="17"/>
  <c r="AO33" i="17"/>
  <c r="AO44" i="17"/>
  <c r="AO23" i="17"/>
  <c r="AL23" i="17"/>
  <c r="AL33" i="17"/>
  <c r="AL44" i="17"/>
  <c r="T33" i="17"/>
  <c r="T44" i="17"/>
  <c r="T23" i="17"/>
  <c r="O44" i="17"/>
  <c r="O23" i="17"/>
  <c r="O33" i="17"/>
  <c r="N22" i="16"/>
  <c r="P24" i="17"/>
  <c r="P34" i="17"/>
  <c r="P40" i="17"/>
  <c r="P45" i="17"/>
  <c r="P51" i="17"/>
  <c r="N45" i="17"/>
  <c r="N51" i="17"/>
  <c r="N24" i="17"/>
  <c r="N34" i="17"/>
  <c r="N40" i="17"/>
  <c r="AN10" i="16"/>
  <c r="AN13" i="16"/>
  <c r="AK33" i="17"/>
  <c r="AK23" i="17"/>
  <c r="AK44" i="17"/>
  <c r="G34" i="17"/>
  <c r="G40" i="17"/>
  <c r="G24" i="17"/>
  <c r="G45" i="17"/>
  <c r="G51" i="17"/>
  <c r="AM24" i="18"/>
  <c r="AT34" i="17"/>
  <c r="AT40" i="17"/>
  <c r="AT24" i="17"/>
  <c r="AT45" i="17"/>
  <c r="AT51" i="17"/>
  <c r="R45" i="17"/>
  <c r="R51" i="17"/>
  <c r="R24" i="17"/>
  <c r="R34" i="17"/>
  <c r="R40" i="17"/>
  <c r="AS24" i="18"/>
  <c r="AP24" i="18"/>
  <c r="AH23" i="18"/>
  <c r="M23" i="17"/>
  <c r="M33" i="17"/>
  <c r="M44" i="17"/>
  <c r="AL24" i="18"/>
  <c r="AD45" i="17"/>
  <c r="AD51" i="17"/>
  <c r="AD24" i="17"/>
  <c r="AD34" i="17"/>
  <c r="AD40" i="17"/>
  <c r="H24" i="17"/>
  <c r="H45" i="17"/>
  <c r="H51" i="17"/>
  <c r="H34" i="17"/>
  <c r="H40" i="17"/>
  <c r="AC23" i="16"/>
  <c r="AC44" i="16"/>
  <c r="AC33" i="16"/>
  <c r="AG23" i="18"/>
  <c r="AC23" i="18"/>
  <c r="W24" i="18"/>
  <c r="R23" i="18"/>
  <c r="K23" i="18"/>
  <c r="AD23" i="18"/>
  <c r="AZ10" i="18"/>
  <c r="AB23" i="18"/>
  <c r="P23" i="18"/>
  <c r="H23" i="18"/>
  <c r="H33" i="17"/>
  <c r="H23" i="17"/>
  <c r="H44" i="17"/>
  <c r="AY33" i="17"/>
  <c r="AY23" i="17"/>
  <c r="AY44" i="17"/>
  <c r="G30" i="18"/>
  <c r="I23" i="18"/>
  <c r="Q23" i="18"/>
  <c r="Y23" i="18"/>
  <c r="H30" i="18"/>
  <c r="H50" i="17"/>
  <c r="H46" i="17"/>
  <c r="AO22" i="16"/>
  <c r="AO21" i="16"/>
  <c r="T50" i="17"/>
  <c r="T46" i="17"/>
  <c r="AH23" i="16"/>
  <c r="AH33" i="16"/>
  <c r="AH44" i="16"/>
  <c r="D45" i="16"/>
  <c r="D46" i="16"/>
  <c r="D50" i="16"/>
  <c r="AT39" i="16"/>
  <c r="AK39" i="16"/>
  <c r="K34" i="17"/>
  <c r="K40" i="17"/>
  <c r="K45" i="17"/>
  <c r="K51" i="17"/>
  <c r="K24" i="17"/>
  <c r="AU39" i="16"/>
  <c r="L50" i="17"/>
  <c r="L46" i="17"/>
  <c r="O24" i="16"/>
  <c r="O34" i="16"/>
  <c r="O40" i="16"/>
  <c r="O45" i="16"/>
  <c r="O51" i="16"/>
  <c r="W34" i="16"/>
  <c r="W40" i="16"/>
  <c r="W24" i="16"/>
  <c r="W45" i="16"/>
  <c r="W51" i="16"/>
  <c r="G23" i="18"/>
  <c r="AQ46" i="17"/>
  <c r="AQ50" i="17"/>
  <c r="P35" i="17"/>
  <c r="P39" i="17"/>
  <c r="J24" i="16"/>
  <c r="J34" i="16"/>
  <c r="J40" i="16"/>
  <c r="J45" i="16"/>
  <c r="J51" i="16"/>
  <c r="V50" i="16"/>
  <c r="Y44" i="16"/>
  <c r="Y23" i="16"/>
  <c r="Y33" i="16"/>
  <c r="AY50" i="16"/>
  <c r="R35" i="17"/>
  <c r="R39" i="17"/>
  <c r="N50" i="16"/>
  <c r="AA34" i="16"/>
  <c r="AA35" i="16"/>
  <c r="AA39" i="16"/>
  <c r="H45" i="16"/>
  <c r="H51" i="16"/>
  <c r="H34" i="16"/>
  <c r="H40" i="16"/>
  <c r="H24" i="16"/>
  <c r="H35" i="17"/>
  <c r="H39" i="17"/>
  <c r="AC50" i="16"/>
  <c r="O46" i="17"/>
  <c r="O50" i="17"/>
  <c r="AL46" i="17"/>
  <c r="AL50" i="17"/>
  <c r="AO50" i="17"/>
  <c r="S39" i="16"/>
  <c r="X39" i="16"/>
  <c r="AS39" i="16"/>
  <c r="AS34" i="16"/>
  <c r="AS35" i="16"/>
  <c r="AD44" i="16"/>
  <c r="AD23" i="16"/>
  <c r="AD33" i="16"/>
  <c r="AW23" i="18"/>
  <c r="G27" i="17"/>
  <c r="F30" i="17"/>
  <c r="AI34" i="17"/>
  <c r="AI40" i="17"/>
  <c r="AI45" i="17"/>
  <c r="AI51" i="17"/>
  <c r="AI24" i="17"/>
  <c r="AC23" i="17"/>
  <c r="AC33" i="17"/>
  <c r="AC44" i="17"/>
  <c r="AX39" i="17"/>
  <c r="AX35" i="17"/>
  <c r="H46" i="16"/>
  <c r="H50" i="16"/>
  <c r="AQ50" i="16"/>
  <c r="I44" i="16"/>
  <c r="I23" i="16"/>
  <c r="I33" i="16"/>
  <c r="AK50" i="16"/>
  <c r="AJ34" i="16"/>
  <c r="AJ40" i="16"/>
  <c r="AJ45" i="16"/>
  <c r="AJ51" i="16"/>
  <c r="AJ24" i="16"/>
  <c r="E24" i="18"/>
  <c r="AZ22" i="18"/>
  <c r="Z50" i="16"/>
  <c r="Z45" i="16"/>
  <c r="Z46" i="16"/>
  <c r="AG46" i="17"/>
  <c r="AG50" i="17"/>
  <c r="AP39" i="17"/>
  <c r="AP35" i="17"/>
  <c r="AJ50" i="17"/>
  <c r="AJ46" i="17"/>
  <c r="AU50" i="16"/>
  <c r="AB24" i="16"/>
  <c r="AB34" i="16"/>
  <c r="AB40" i="16"/>
  <c r="AB45" i="16"/>
  <c r="AB51" i="16"/>
  <c r="S35" i="17"/>
  <c r="S39" i="17"/>
  <c r="AF33" i="17"/>
  <c r="AF44" i="17"/>
  <c r="AF23" i="17"/>
  <c r="AR23" i="17"/>
  <c r="AR44" i="17"/>
  <c r="AR33" i="17"/>
  <c r="T39" i="16"/>
  <c r="AT46" i="17"/>
  <c r="AT50" i="17"/>
  <c r="AM50" i="16"/>
  <c r="AL50" i="16"/>
  <c r="M44" i="16"/>
  <c r="M23" i="16"/>
  <c r="M33" i="16"/>
  <c r="AW34" i="16"/>
  <c r="AW35" i="16"/>
  <c r="AW39" i="16"/>
  <c r="N46" i="17"/>
  <c r="N50" i="17"/>
  <c r="E22" i="17"/>
  <c r="Y22" i="17"/>
  <c r="AZ22" i="17"/>
  <c r="D24" i="17"/>
  <c r="D45" i="17"/>
  <c r="D51" i="17"/>
  <c r="D34" i="17"/>
  <c r="D40" i="17"/>
  <c r="O23" i="18"/>
  <c r="U46" i="17"/>
  <c r="U50" i="17"/>
  <c r="AO23" i="18"/>
  <c r="R50" i="16"/>
  <c r="R46" i="16"/>
  <c r="Z24" i="16"/>
  <c r="Z51" i="16"/>
  <c r="Z34" i="16"/>
  <c r="Z40" i="16"/>
  <c r="AA44" i="17"/>
  <c r="AA23" i="17"/>
  <c r="AA33" i="17"/>
  <c r="AM35" i="17"/>
  <c r="AM39" i="17"/>
  <c r="AW45" i="17"/>
  <c r="AW51" i="17"/>
  <c r="AW24" i="17"/>
  <c r="AW34" i="17"/>
  <c r="AW40" i="17"/>
  <c r="Q44" i="16"/>
  <c r="Q23" i="16"/>
  <c r="Q33" i="16"/>
  <c r="AS33" i="17"/>
  <c r="AS44" i="17"/>
  <c r="AS23" i="17"/>
  <c r="AE39" i="16"/>
  <c r="AF24" i="16"/>
  <c r="AF34" i="16"/>
  <c r="AF40" i="16"/>
  <c r="AF45" i="16"/>
  <c r="AF51" i="16"/>
  <c r="AZ10" i="16"/>
  <c r="AY39" i="16"/>
  <c r="I34" i="17"/>
  <c r="I40" i="17"/>
  <c r="I45" i="17"/>
  <c r="I51" i="17"/>
  <c r="I24" i="17"/>
  <c r="O46" i="16"/>
  <c r="O50" i="16"/>
  <c r="AV23" i="17"/>
  <c r="AV44" i="17"/>
  <c r="AV33" i="17"/>
  <c r="AX23" i="18"/>
  <c r="O35" i="17"/>
  <c r="O39" i="17"/>
  <c r="AA24" i="16"/>
  <c r="AA40" i="16"/>
  <c r="AA45" i="16"/>
  <c r="AA51" i="16"/>
  <c r="AH35" i="17"/>
  <c r="AH39" i="17"/>
  <c r="AM45" i="16"/>
  <c r="AM51" i="16"/>
  <c r="AM34" i="16"/>
  <c r="AM40" i="16"/>
  <c r="AM24" i="16"/>
  <c r="AR44" i="16"/>
  <c r="AR23" i="16"/>
  <c r="AR33" i="16"/>
  <c r="AY35" i="17"/>
  <c r="AY39" i="17"/>
  <c r="M46" i="17"/>
  <c r="M50" i="17"/>
  <c r="AK39" i="17"/>
  <c r="AK35" i="17"/>
  <c r="N24" i="16"/>
  <c r="N34" i="16"/>
  <c r="N40" i="16"/>
  <c r="N45" i="16"/>
  <c r="N51" i="16"/>
  <c r="AL39" i="17"/>
  <c r="AL35" i="17"/>
  <c r="AO39" i="17"/>
  <c r="L23" i="16"/>
  <c r="L33" i="16"/>
  <c r="L44" i="16"/>
  <c r="G24" i="16"/>
  <c r="G34" i="16"/>
  <c r="G40" i="16"/>
  <c r="G45" i="16"/>
  <c r="G51" i="16"/>
  <c r="AI45" i="16"/>
  <c r="AI51" i="16"/>
  <c r="AI34" i="16"/>
  <c r="AI40" i="16"/>
  <c r="AI24" i="16"/>
  <c r="AH45" i="16"/>
  <c r="AH51" i="16"/>
  <c r="AH24" i="16"/>
  <c r="AH34" i="16"/>
  <c r="AH40" i="16"/>
  <c r="D50" i="17"/>
  <c r="D46" i="17"/>
  <c r="T24" i="18"/>
  <c r="AH46" i="17"/>
  <c r="AH50" i="17"/>
  <c r="AI44" i="17"/>
  <c r="AI23" i="17"/>
  <c r="AI33" i="17"/>
  <c r="H35" i="16"/>
  <c r="H39" i="16"/>
  <c r="AT50" i="16"/>
  <c r="AJ44" i="16"/>
  <c r="AJ23" i="16"/>
  <c r="AJ33" i="16"/>
  <c r="AU50" i="17"/>
  <c r="AU46" i="17"/>
  <c r="E23" i="18"/>
  <c r="T23" i="18"/>
  <c r="AA23" i="18"/>
  <c r="AZ23" i="18"/>
  <c r="AZ21" i="18"/>
  <c r="G39" i="17"/>
  <c r="G35" i="17"/>
  <c r="Z39" i="16"/>
  <c r="AG39" i="17"/>
  <c r="AG35" i="17"/>
  <c r="AJ35" i="17"/>
  <c r="AJ39" i="17"/>
  <c r="K39" i="16"/>
  <c r="F24" i="16"/>
  <c r="F34" i="16"/>
  <c r="F40" i="16"/>
  <c r="F45" i="16"/>
  <c r="F51" i="16"/>
  <c r="V24" i="16"/>
  <c r="V45" i="16"/>
  <c r="V51" i="16"/>
  <c r="V34" i="16"/>
  <c r="V40" i="16"/>
  <c r="AE24" i="16"/>
  <c r="AE45" i="16"/>
  <c r="AE51" i="16"/>
  <c r="AE34" i="16"/>
  <c r="AE40" i="16"/>
  <c r="AM39" i="16"/>
  <c r="AX50" i="16"/>
  <c r="AL39" i="16"/>
  <c r="AK24" i="16"/>
  <c r="AK45" i="16"/>
  <c r="AK51" i="16"/>
  <c r="AK34" i="16"/>
  <c r="AK40" i="16"/>
  <c r="AY24" i="16"/>
  <c r="AY45" i="16"/>
  <c r="AY51" i="16"/>
  <c r="AY34" i="16"/>
  <c r="AY40" i="16"/>
  <c r="N35" i="17"/>
  <c r="N39" i="17"/>
  <c r="G24" i="18"/>
  <c r="AA24" i="18"/>
  <c r="U39" i="17"/>
  <c r="U35" i="17"/>
  <c r="F33" i="17"/>
  <c r="F44" i="17"/>
  <c r="F23" i="17"/>
  <c r="R35" i="16"/>
  <c r="R39" i="16"/>
  <c r="AQ35" i="17"/>
  <c r="AQ39" i="17"/>
  <c r="E21" i="17"/>
  <c r="P50" i="17"/>
  <c r="P46" i="17"/>
  <c r="K24" i="16"/>
  <c r="K34" i="16"/>
  <c r="K40" i="16"/>
  <c r="K45" i="16"/>
  <c r="K51" i="16"/>
  <c r="AM46" i="17"/>
  <c r="AM50" i="17"/>
  <c r="J33" i="16"/>
  <c r="J44" i="16"/>
  <c r="J23" i="16"/>
  <c r="X45" i="16"/>
  <c r="X51" i="16"/>
  <c r="X24" i="16"/>
  <c r="X34" i="16"/>
  <c r="X40" i="16"/>
  <c r="AS45" i="17"/>
  <c r="AS51" i="17"/>
  <c r="AS24" i="17"/>
  <c r="AS34" i="17"/>
  <c r="AS40" i="17"/>
  <c r="Y34" i="16"/>
  <c r="Y40" i="16"/>
  <c r="Y24" i="16"/>
  <c r="Y45" i="16"/>
  <c r="Y51" i="16"/>
  <c r="AF23" i="16"/>
  <c r="AF44" i="16"/>
  <c r="AF33" i="16"/>
  <c r="T45" i="16"/>
  <c r="T51" i="16"/>
  <c r="T34" i="16"/>
  <c r="T40" i="16"/>
  <c r="T24" i="16"/>
  <c r="Z46" i="17"/>
  <c r="Z50" i="17"/>
  <c r="I23" i="17"/>
  <c r="I44" i="17"/>
  <c r="I33" i="17"/>
  <c r="R46" i="17"/>
  <c r="R50" i="17"/>
  <c r="F50" i="16"/>
  <c r="F46" i="16"/>
  <c r="J27" i="16"/>
  <c r="I30" i="16"/>
  <c r="O39" i="16"/>
  <c r="O35" i="16"/>
  <c r="AA50" i="16"/>
  <c r="AR34" i="16"/>
  <c r="AR40" i="16"/>
  <c r="AR45" i="16"/>
  <c r="AR51" i="16"/>
  <c r="AR24" i="16"/>
  <c r="AI46" i="16"/>
  <c r="AI50" i="16"/>
  <c r="M39" i="17"/>
  <c r="M35" i="17"/>
  <c r="L45" i="16"/>
  <c r="L51" i="16"/>
  <c r="L34" i="16"/>
  <c r="L40" i="16"/>
  <c r="L24" i="16"/>
  <c r="AQ45" i="16"/>
  <c r="AQ51" i="16"/>
  <c r="AQ34" i="16"/>
  <c r="AQ40" i="16"/>
  <c r="AQ24" i="16"/>
  <c r="AD46" i="17"/>
  <c r="AD50" i="17"/>
  <c r="AU24" i="16"/>
  <c r="AU45" i="16"/>
  <c r="AU51" i="16"/>
  <c r="AU34" i="16"/>
  <c r="AU40" i="16"/>
  <c r="AX46" i="17"/>
  <c r="AX50" i="17"/>
  <c r="AS24" i="16"/>
  <c r="AS40" i="16"/>
  <c r="AS45" i="16"/>
  <c r="AS51" i="16"/>
  <c r="V46" i="17"/>
  <c r="V50" i="17"/>
  <c r="K46" i="16"/>
  <c r="K50" i="16"/>
  <c r="S46" i="17"/>
  <c r="S50" i="17"/>
  <c r="AT39" i="17"/>
  <c r="AT35" i="17"/>
  <c r="AB50" i="16"/>
  <c r="U34" i="16"/>
  <c r="U40" i="16"/>
  <c r="U24" i="16"/>
  <c r="U45" i="16"/>
  <c r="U51" i="16"/>
  <c r="AP50" i="16"/>
  <c r="F45" i="17"/>
  <c r="F51" i="17"/>
  <c r="F24" i="17"/>
  <c r="F34" i="17"/>
  <c r="F40" i="17"/>
  <c r="G46" i="16"/>
  <c r="G50" i="16"/>
  <c r="AL24" i="16"/>
  <c r="AL34" i="16"/>
  <c r="AL40" i="16"/>
  <c r="AL45" i="16"/>
  <c r="AL51" i="16"/>
  <c r="Z35" i="17"/>
  <c r="Z39" i="17"/>
  <c r="F35" i="16"/>
  <c r="F39" i="16"/>
  <c r="Q46" i="17"/>
  <c r="Q50" i="17"/>
  <c r="AN34" i="17"/>
  <c r="AN40" i="17"/>
  <c r="AN45" i="17"/>
  <c r="AN51" i="17"/>
  <c r="AN24" i="17"/>
  <c r="AY50" i="17"/>
  <c r="AY46" i="17"/>
  <c r="AC34" i="16"/>
  <c r="AC35" i="16"/>
  <c r="AC39" i="16"/>
  <c r="AX24" i="18"/>
  <c r="AK46" i="17"/>
  <c r="AK50" i="17"/>
  <c r="T35" i="17"/>
  <c r="T39" i="17"/>
  <c r="S50" i="16"/>
  <c r="X50" i="16"/>
  <c r="X46" i="16"/>
  <c r="AC45" i="16"/>
  <c r="AC51" i="16"/>
  <c r="AC40" i="16"/>
  <c r="AC24" i="16"/>
  <c r="AS50" i="16"/>
  <c r="AS46" i="16"/>
  <c r="AD34" i="16"/>
  <c r="AD40" i="16"/>
  <c r="AD24" i="16"/>
  <c r="AD45" i="16"/>
  <c r="AD51" i="16"/>
  <c r="D35" i="17"/>
  <c r="D39" i="17"/>
  <c r="D39" i="16"/>
  <c r="AD35" i="17"/>
  <c r="AD39" i="17"/>
  <c r="AW24" i="18"/>
  <c r="AC24" i="17"/>
  <c r="AC34" i="17"/>
  <c r="AC40" i="17"/>
  <c r="AC45" i="17"/>
  <c r="AC51" i="17"/>
  <c r="S24" i="16"/>
  <c r="S34" i="16"/>
  <c r="S40" i="16"/>
  <c r="S45" i="16"/>
  <c r="S51" i="16"/>
  <c r="AQ35" i="16"/>
  <c r="AQ39" i="16"/>
  <c r="I34" i="16"/>
  <c r="I40" i="16"/>
  <c r="I24" i="16"/>
  <c r="I45" i="16"/>
  <c r="I51" i="16"/>
  <c r="AW45" i="16"/>
  <c r="AW51" i="16"/>
  <c r="AW24" i="16"/>
  <c r="AW40" i="16"/>
  <c r="D51" i="16"/>
  <c r="D34" i="16"/>
  <c r="D40" i="16"/>
  <c r="D24" i="16"/>
  <c r="V35" i="17"/>
  <c r="V39" i="17"/>
  <c r="AU35" i="17"/>
  <c r="AU39" i="17"/>
  <c r="G46" i="17"/>
  <c r="G50" i="17"/>
  <c r="AP46" i="17"/>
  <c r="AP50" i="17"/>
  <c r="K44" i="17"/>
  <c r="K23" i="17"/>
  <c r="K33" i="17"/>
  <c r="Y21" i="17"/>
  <c r="L35" i="17"/>
  <c r="L39" i="17"/>
  <c r="AF24" i="17"/>
  <c r="AF34" i="17"/>
  <c r="AF40" i="17"/>
  <c r="AF45" i="17"/>
  <c r="AF51" i="17"/>
  <c r="AR34" i="17"/>
  <c r="AR40" i="17"/>
  <c r="AR45" i="17"/>
  <c r="AR51" i="17"/>
  <c r="AR24" i="17"/>
  <c r="T46" i="16"/>
  <c r="T50" i="16"/>
  <c r="AB39" i="16"/>
  <c r="AB35" i="16"/>
  <c r="W23" i="16"/>
  <c r="W44" i="16"/>
  <c r="W33" i="16"/>
  <c r="AX39" i="16"/>
  <c r="U44" i="16"/>
  <c r="U23" i="16"/>
  <c r="U33" i="16"/>
  <c r="M34" i="16"/>
  <c r="M40" i="16"/>
  <c r="M24" i="16"/>
  <c r="M45" i="16"/>
  <c r="M51" i="16"/>
  <c r="AP39" i="16"/>
  <c r="AW50" i="16"/>
  <c r="AW46" i="16"/>
  <c r="AO24" i="17"/>
  <c r="AO34" i="17"/>
  <c r="AO40" i="17"/>
  <c r="AO45" i="17"/>
  <c r="AO51" i="17"/>
  <c r="O24" i="18"/>
  <c r="AO24" i="18"/>
  <c r="AA34" i="17"/>
  <c r="AA40" i="17"/>
  <c r="AA45" i="17"/>
  <c r="AA51" i="17"/>
  <c r="AA24" i="17"/>
  <c r="AW33" i="17"/>
  <c r="AW44" i="17"/>
  <c r="AW23" i="17"/>
  <c r="Q34" i="16"/>
  <c r="Q40" i="16"/>
  <c r="Q24" i="16"/>
  <c r="Q45" i="16"/>
  <c r="Q51" i="16"/>
  <c r="G39" i="16"/>
  <c r="G35" i="16"/>
  <c r="V35" i="16"/>
  <c r="V39" i="16"/>
  <c r="AE50" i="16"/>
  <c r="AE46" i="16"/>
  <c r="AX34" i="16"/>
  <c r="AX40" i="16"/>
  <c r="AX24" i="16"/>
  <c r="AX45" i="16"/>
  <c r="AX51" i="16"/>
  <c r="E21" i="16"/>
  <c r="E22" i="16"/>
  <c r="AZ22" i="16"/>
  <c r="Q39" i="17"/>
  <c r="Q35" i="17"/>
  <c r="N35" i="16"/>
  <c r="N39" i="16"/>
  <c r="AN44" i="17"/>
  <c r="AN23" i="17"/>
  <c r="AN33" i="17"/>
  <c r="AT34" i="16"/>
  <c r="AT40" i="16"/>
  <c r="AT24" i="16"/>
  <c r="AT45" i="16"/>
  <c r="AT51" i="16"/>
  <c r="AV34" i="17"/>
  <c r="AV40" i="17"/>
  <c r="AV45" i="17"/>
  <c r="AV51" i="17"/>
  <c r="AV24" i="17"/>
  <c r="AI35" i="16"/>
  <c r="AI39" i="16"/>
  <c r="AP34" i="16"/>
  <c r="AP40" i="16"/>
  <c r="AP24" i="16"/>
  <c r="AP45" i="16"/>
  <c r="AP51" i="16"/>
  <c r="AW35" i="17"/>
  <c r="AW39" i="17"/>
  <c r="I39" i="17"/>
  <c r="I35" i="17"/>
  <c r="AI46" i="17"/>
  <c r="AI50" i="17"/>
  <c r="L35" i="16"/>
  <c r="L39" i="16"/>
  <c r="AR35" i="16"/>
  <c r="AR39" i="16"/>
  <c r="I35" i="16"/>
  <c r="I39" i="16"/>
  <c r="S35" i="16"/>
  <c r="V46" i="16"/>
  <c r="I30" i="18"/>
  <c r="W39" i="16"/>
  <c r="W35" i="16"/>
  <c r="Y23" i="17"/>
  <c r="Y33" i="17"/>
  <c r="Y44" i="17"/>
  <c r="AP46" i="16"/>
  <c r="AA46" i="16"/>
  <c r="J35" i="16"/>
  <c r="J39" i="16"/>
  <c r="E34" i="17"/>
  <c r="E40" i="17"/>
  <c r="E45" i="17"/>
  <c r="E51" i="17"/>
  <c r="E24" i="17"/>
  <c r="F50" i="17"/>
  <c r="F46" i="17"/>
  <c r="AL35" i="16"/>
  <c r="Z35" i="16"/>
  <c r="AI35" i="17"/>
  <c r="AI39" i="17"/>
  <c r="AO35" i="17"/>
  <c r="AR50" i="16"/>
  <c r="AR46" i="16"/>
  <c r="AV39" i="17"/>
  <c r="AV35" i="17"/>
  <c r="AZ24" i="18"/>
  <c r="AK46" i="16"/>
  <c r="I46" i="16"/>
  <c r="I50" i="16"/>
  <c r="AC39" i="17"/>
  <c r="AC35" i="17"/>
  <c r="AO46" i="17"/>
  <c r="AK35" i="16"/>
  <c r="AH46" i="16"/>
  <c r="AH50" i="16"/>
  <c r="AF39" i="16"/>
  <c r="AF35" i="16"/>
  <c r="AR39" i="17"/>
  <c r="AR35" i="17"/>
  <c r="AO24" i="16"/>
  <c r="AO34" i="16"/>
  <c r="AO40" i="16"/>
  <c r="AO45" i="16"/>
  <c r="AO51" i="16"/>
  <c r="AN50" i="17"/>
  <c r="AN46" i="17"/>
  <c r="AW50" i="17"/>
  <c r="AW46" i="17"/>
  <c r="U46" i="16"/>
  <c r="U50" i="16"/>
  <c r="W46" i="16"/>
  <c r="W50" i="16"/>
  <c r="K35" i="17"/>
  <c r="K39" i="17"/>
  <c r="S46" i="16"/>
  <c r="AB46" i="16"/>
  <c r="J30" i="16"/>
  <c r="K27" i="16"/>
  <c r="E23" i="17"/>
  <c r="AZ23" i="17"/>
  <c r="E44" i="17"/>
  <c r="E33" i="17"/>
  <c r="AZ21" i="17"/>
  <c r="F35" i="17"/>
  <c r="F39" i="17"/>
  <c r="AM35" i="16"/>
  <c r="AJ35" i="16"/>
  <c r="AJ39" i="16"/>
  <c r="AT46" i="16"/>
  <c r="L46" i="16"/>
  <c r="L50" i="16"/>
  <c r="AV46" i="17"/>
  <c r="AV50" i="17"/>
  <c r="AY35" i="16"/>
  <c r="AS50" i="17"/>
  <c r="AS46" i="17"/>
  <c r="Q46" i="16"/>
  <c r="Q50" i="16"/>
  <c r="AA46" i="17"/>
  <c r="AA50" i="17"/>
  <c r="M46" i="16"/>
  <c r="M50" i="16"/>
  <c r="AM46" i="16"/>
  <c r="T35" i="16"/>
  <c r="AU46" i="16"/>
  <c r="AQ46" i="16"/>
  <c r="AD46" i="16"/>
  <c r="AD50" i="16"/>
  <c r="X35" i="16"/>
  <c r="AY46" i="16"/>
  <c r="Y46" i="16"/>
  <c r="Y50" i="16"/>
  <c r="AT35" i="16"/>
  <c r="AH39" i="16"/>
  <c r="AH35" i="16"/>
  <c r="AO33" i="16"/>
  <c r="AO23" i="16"/>
  <c r="AO44" i="16"/>
  <c r="E34" i="16"/>
  <c r="E40" i="16"/>
  <c r="E24" i="16"/>
  <c r="AZ24" i="16"/>
  <c r="E45" i="16"/>
  <c r="E51" i="16"/>
  <c r="AP35" i="16"/>
  <c r="AX35" i="16"/>
  <c r="AS35" i="17"/>
  <c r="AS39" i="17"/>
  <c r="AF50" i="17"/>
  <c r="AF46" i="17"/>
  <c r="G30" i="17"/>
  <c r="H27" i="17"/>
  <c r="AN35" i="17"/>
  <c r="AN39" i="17"/>
  <c r="E44" i="16"/>
  <c r="E23" i="16"/>
  <c r="AZ23" i="16"/>
  <c r="E33" i="16"/>
  <c r="AZ21" i="16"/>
  <c r="U35" i="16"/>
  <c r="U39" i="16"/>
  <c r="Y24" i="17"/>
  <c r="AZ24" i="17"/>
  <c r="Y34" i="17"/>
  <c r="Y40" i="17"/>
  <c r="Y45" i="17"/>
  <c r="Y51" i="17"/>
  <c r="K46" i="17"/>
  <c r="K50" i="17"/>
  <c r="D35" i="16"/>
  <c r="I46" i="17"/>
  <c r="I50" i="17"/>
  <c r="AF46" i="16"/>
  <c r="AF50" i="16"/>
  <c r="J50" i="16"/>
  <c r="J46" i="16"/>
  <c r="AX46" i="16"/>
  <c r="K35" i="16"/>
  <c r="AJ50" i="16"/>
  <c r="AJ46" i="16"/>
  <c r="AE35" i="16"/>
  <c r="Q35" i="16"/>
  <c r="Q39" i="16"/>
  <c r="AA35" i="17"/>
  <c r="AA39" i="17"/>
  <c r="M35" i="16"/>
  <c r="M39" i="16"/>
  <c r="AL46" i="16"/>
  <c r="AR46" i="17"/>
  <c r="AR50" i="17"/>
  <c r="AF35" i="17"/>
  <c r="AF39" i="17"/>
  <c r="AC46" i="17"/>
  <c r="AC50" i="17"/>
  <c r="AD35" i="16"/>
  <c r="AD39" i="16"/>
  <c r="AC46" i="16"/>
  <c r="N46" i="16"/>
  <c r="Y39" i="16"/>
  <c r="Y35" i="16"/>
  <c r="AU35" i="16"/>
  <c r="I27" i="17"/>
  <c r="H30" i="17"/>
  <c r="E35" i="16"/>
  <c r="E39" i="16"/>
  <c r="AO35" i="16"/>
  <c r="AO39" i="16"/>
  <c r="K30" i="16"/>
  <c r="L27" i="16"/>
  <c r="E39" i="17"/>
  <c r="E35" i="17"/>
  <c r="Y46" i="17"/>
  <c r="Y50" i="17"/>
  <c r="E46" i="16"/>
  <c r="E50" i="16"/>
  <c r="AO50" i="16"/>
  <c r="AO46" i="16"/>
  <c r="E46" i="17"/>
  <c r="E50" i="17"/>
  <c r="Y39" i="17"/>
  <c r="Y35" i="17"/>
  <c r="J30" i="18"/>
  <c r="M27" i="16"/>
  <c r="L30" i="16"/>
  <c r="K30" i="18"/>
  <c r="I30" i="17"/>
  <c r="J27" i="17"/>
  <c r="K27" i="17"/>
  <c r="J30" i="17"/>
  <c r="L30" i="18"/>
  <c r="N27" i="16"/>
  <c r="M30" i="16"/>
  <c r="M30" i="18"/>
  <c r="N30" i="16"/>
  <c r="O27" i="16"/>
  <c r="L27" i="17"/>
  <c r="K30" i="17"/>
  <c r="O30" i="16"/>
  <c r="P27" i="16"/>
  <c r="N30" i="18"/>
  <c r="M27" i="17"/>
  <c r="L30" i="17"/>
  <c r="O30" i="18"/>
  <c r="Q27" i="16"/>
  <c r="P30" i="16"/>
  <c r="M30" i="17"/>
  <c r="N27" i="17"/>
  <c r="R27" i="16"/>
  <c r="Q30" i="16"/>
  <c r="O27" i="17"/>
  <c r="N30" i="17"/>
  <c r="P30" i="18"/>
  <c r="P27" i="17"/>
  <c r="O30" i="17"/>
  <c r="Q30" i="18"/>
  <c r="R30" i="16"/>
  <c r="S27" i="16"/>
  <c r="S30" i="16"/>
  <c r="T27" i="16"/>
  <c r="R30" i="18"/>
  <c r="Q27" i="17"/>
  <c r="P30" i="17"/>
  <c r="U27" i="16"/>
  <c r="T30" i="16"/>
  <c r="S30" i="18"/>
  <c r="Q30" i="17"/>
  <c r="R27" i="17"/>
  <c r="T30" i="18"/>
  <c r="S27" i="17"/>
  <c r="R30" i="17"/>
  <c r="V27" i="16"/>
  <c r="U30" i="16"/>
  <c r="T27" i="17"/>
  <c r="S30" i="17"/>
  <c r="W27" i="16"/>
  <c r="V30" i="16"/>
  <c r="U30" i="18"/>
  <c r="V30" i="18"/>
  <c r="W30" i="16"/>
  <c r="X27" i="16"/>
  <c r="U27" i="17"/>
  <c r="T30" i="17"/>
  <c r="Y27" i="16"/>
  <c r="X30" i="16"/>
  <c r="U30" i="17"/>
  <c r="V27" i="17"/>
  <c r="W30" i="18"/>
  <c r="W27" i="17"/>
  <c r="V30" i="17"/>
  <c r="X30" i="18"/>
  <c r="Y30" i="16"/>
  <c r="Z27" i="16"/>
  <c r="Y30" i="18"/>
  <c r="AA27" i="16"/>
  <c r="Z30" i="16"/>
  <c r="X27" i="17"/>
  <c r="W30" i="17"/>
  <c r="AA30" i="16"/>
  <c r="AB27" i="16"/>
  <c r="Z30" i="18"/>
  <c r="Y27" i="17"/>
  <c r="X30" i="17"/>
  <c r="AA30" i="18"/>
  <c r="AB30" i="16"/>
  <c r="AC27" i="16"/>
  <c r="Y30" i="17"/>
  <c r="Z27" i="17"/>
  <c r="AD27" i="16"/>
  <c r="AC30" i="16"/>
  <c r="AA27" i="17"/>
  <c r="Z30" i="17"/>
  <c r="AB30" i="18"/>
  <c r="AB27" i="17"/>
  <c r="AA30" i="17"/>
  <c r="AC30" i="18"/>
  <c r="AE27" i="16"/>
  <c r="AD30" i="16"/>
  <c r="AD30" i="18"/>
  <c r="AE30" i="16"/>
  <c r="AF27" i="16"/>
  <c r="AC27" i="17"/>
  <c r="AB30" i="17"/>
  <c r="AG27" i="16"/>
  <c r="AF30" i="16"/>
  <c r="AC30" i="17"/>
  <c r="AD27" i="17"/>
  <c r="AE30" i="18"/>
  <c r="AE27" i="17"/>
  <c r="AD30" i="17"/>
  <c r="AF30" i="18"/>
  <c r="AH27" i="16"/>
  <c r="AG30" i="16"/>
  <c r="AG30" i="18"/>
  <c r="AH30" i="16"/>
  <c r="AI27" i="16"/>
  <c r="AF27" i="17"/>
  <c r="AE30" i="17"/>
  <c r="AJ27" i="16"/>
  <c r="AI30" i="16"/>
  <c r="AH30" i="18"/>
  <c r="AG27" i="17"/>
  <c r="AF30" i="17"/>
  <c r="AI30" i="18"/>
  <c r="AG30" i="17"/>
  <c r="AH27" i="17"/>
  <c r="AK27" i="16"/>
  <c r="AJ30" i="16"/>
  <c r="AI27" i="17"/>
  <c r="AH30" i="17"/>
  <c r="AJ30" i="18"/>
  <c r="AL27" i="16"/>
  <c r="AK30" i="16"/>
  <c r="AK30" i="18"/>
  <c r="AL30" i="16"/>
  <c r="AM27" i="16"/>
  <c r="AJ27" i="17"/>
  <c r="AI30" i="17"/>
  <c r="AN27" i="16"/>
  <c r="AM30" i="16"/>
  <c r="AL30" i="18"/>
  <c r="AK27" i="17"/>
  <c r="AJ30" i="17"/>
  <c r="AM30" i="18"/>
  <c r="AL27" i="17"/>
  <c r="AK30" i="17"/>
  <c r="AN30" i="16"/>
  <c r="AO27" i="16"/>
  <c r="AL30" i="17"/>
  <c r="AM27" i="17"/>
  <c r="AP27" i="16"/>
  <c r="AO30" i="16"/>
  <c r="AN30" i="18"/>
  <c r="AP30" i="16"/>
  <c r="AQ27" i="16"/>
  <c r="AN27" i="17"/>
  <c r="AM30" i="17"/>
  <c r="AO30" i="18"/>
  <c r="AO27" i="17"/>
  <c r="AN30" i="17"/>
  <c r="AP30" i="18"/>
  <c r="AR27" i="16"/>
  <c r="AQ30" i="16"/>
  <c r="AQ30" i="18"/>
  <c r="AR30" i="16"/>
  <c r="AS27" i="16"/>
  <c r="AP27" i="17"/>
  <c r="AO30" i="17"/>
  <c r="AT27" i="16"/>
  <c r="AS30" i="16"/>
  <c r="AR30" i="18"/>
  <c r="AP30" i="17"/>
  <c r="AQ27" i="17"/>
  <c r="AS30" i="18"/>
  <c r="AR27" i="17"/>
  <c r="AQ30" i="17"/>
  <c r="AT30" i="16"/>
  <c r="AU27" i="16"/>
  <c r="AR30" i="17"/>
  <c r="AS27" i="17"/>
  <c r="AV27" i="16"/>
  <c r="AU30" i="16"/>
  <c r="AT30" i="18"/>
  <c r="AT27" i="17"/>
  <c r="AS30" i="17"/>
  <c r="AV30" i="16"/>
  <c r="AW27" i="16"/>
  <c r="AU30" i="18"/>
  <c r="AX27" i="16"/>
  <c r="AW30" i="16"/>
  <c r="AV30" i="18"/>
  <c r="AT30" i="17"/>
  <c r="AU27" i="17"/>
  <c r="AW30" i="18"/>
  <c r="AV27" i="17"/>
  <c r="AU30" i="17"/>
  <c r="AX30" i="16"/>
  <c r="AY27" i="16"/>
  <c r="AY30" i="16"/>
  <c r="AZ30" i="16"/>
  <c r="AV30" i="17"/>
  <c r="AW27" i="17"/>
  <c r="AY30" i="18"/>
  <c r="AX30" i="18"/>
  <c r="AZ30" i="18"/>
  <c r="AX27" i="17"/>
  <c r="AW30" i="17"/>
  <c r="AX30" i="17"/>
  <c r="AY27" i="17"/>
  <c r="AY30" i="17"/>
  <c r="AZ30" i="17"/>
</calcChain>
</file>

<file path=xl/sharedStrings.xml><?xml version="1.0" encoding="utf-8"?>
<sst xmlns="http://schemas.openxmlformats.org/spreadsheetml/2006/main" count="2453" uniqueCount="413">
  <si>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</si>
  <si>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</si>
  <si>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</si>
  <si>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</si>
  <si>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</si>
  <si>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</si>
  <si>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</si>
  <si>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</si>
  <si>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</si>
  <si>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</si>
  <si>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</si>
  <si>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</si>
  <si>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</si>
  <si>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</si>
  <si>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</si>
  <si>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</si>
  <si>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</si>
  <si>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</si>
  <si>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</si>
  <si>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</si>
  <si>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</si>
  <si>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</si>
  <si>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</si>
  <si>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</si>
  <si>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</si>
  <si>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</si>
  <si>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</si>
  <si>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</si>
  <si>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</si>
  <si>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</si>
  <si>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</si>
  <si>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</si>
  <si>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</si>
  <si>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</si>
  <si>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</si>
  <si>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</si>
  <si>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</si>
  <si>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</si>
  <si>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</si>
  <si>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</si>
  <si>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</si>
  <si>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</si>
  <si>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</si>
  <si>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</si>
  <si>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</si>
  <si>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</si>
  <si>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</si>
  <si>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</si>
  <si>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</si>
  <si>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</si>
  <si>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</si>
  <si>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</si>
  <si>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</si>
  <si>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</si>
  <si>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</si>
  <si>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</si>
  <si>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</si>
  <si>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</si>
  <si>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</si>
  <si>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</si>
  <si>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</si>
  <si>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</si>
  <si>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</si>
  <si>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</si>
  <si>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</si>
  <si>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</si>
  <si>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</si>
  <si>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</si>
  <si>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</si>
  <si>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</si>
  <si>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</si>
  <si>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</si>
  <si>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</si>
  <si>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</si>
  <si>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</si>
  <si>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</si>
  <si>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</si>
  <si>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</si>
  <si>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</si>
  <si>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</si>
  <si>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</si>
  <si>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</si>
  <si>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</si>
  <si>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</si>
  <si>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</si>
  <si>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</si>
  <si>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</si>
  <si>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</si>
  <si>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</si>
  <si>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</si>
  <si>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</si>
  <si>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</si>
  <si>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</si>
  <si>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</si>
  <si>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</si>
  <si>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</si>
  <si>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</si>
  <si>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</si>
  <si>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</si>
  <si>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</si>
  <si>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</si>
  <si>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</si>
  <si>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</si>
  <si>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</si>
  <si>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</si>
  <si>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</si>
  <si>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</si>
  <si>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</si>
  <si>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</si>
  <si>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</si>
  <si>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</si>
  <si>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</si>
  <si>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</si>
  <si>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</si>
  <si>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</si>
  <si>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</si>
  <si>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</si>
  <si>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</si>
  <si>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</si>
  <si>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</si>
  <si>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</si>
  <si>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</si>
  <si>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</si>
  <si>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</si>
  <si>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</si>
  <si>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</si>
  <si>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</si>
  <si>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</si>
  <si>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</si>
  <si>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</si>
  <si>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</si>
  <si>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</si>
  <si>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</si>
  <si>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</si>
  <si>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</si>
  <si>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</si>
  <si>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</si>
  <si>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</si>
  <si>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</si>
  <si>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</si>
  <si>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</si>
  <si>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</si>
  <si>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</si>
  <si>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</si>
  <si>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</si>
  <si>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</si>
  <si>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</si>
  <si>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</si>
  <si>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</si>
  <si>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</si>
  <si>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</si>
  <si>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</si>
  <si>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</si>
  <si>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</si>
  <si>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</si>
  <si>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</si>
  <si>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</si>
  <si>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</si>
  <si>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</si>
  <si>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</si>
  <si>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</si>
  <si>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</si>
  <si>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</si>
  <si>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</si>
  <si>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</si>
  <si>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thebreakfastclub</t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</si>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</sst>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2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6" fillId="0" borderId="15" xfId="0" applyFont="1" applyBorder="1" applyProtection="1">
      <protection locked="0"/>
    </xf>
    <xf numFmtId="0" fontId="0" fillId="0" borderId="5" xfId="0" applyBorder="1" applyProtection="1">
      <protection locked="0"/>
    </xf>
    <xf numFmtId="0" fontId="4" fillId="5" borderId="0" xfId="33" applyFill="1"/>
    <xf numFmtId="0" fontId="4" fillId="0" borderId="0" xfId="33"/>
    <xf numFmtId="0" fontId="4" fillId="0" borderId="0" xfId="33" applyFill="1"/>
    <xf numFmtId="0" fontId="1" fillId="0" borderId="0" xfId="33" applyFont="1"/>
    <xf numFmtId="0" fontId="2" fillId="0" borderId="0" xfId="33" applyFont="1"/>
    <xf numFmtId="0" fontId="2" fillId="0" borderId="0" xfId="33" applyFont="1" applyFill="1"/>
    <xf numFmtId="0" fontId="4" fillId="6" borderId="0" xfId="33" applyFill="1"/>
    <xf numFmtId="0" fontId="4" fillId="0" borderId="0" xfId="33" applyFill="1" applyBorder="1"/>
    <xf numFmtId="0" fontId="4" fillId="0" borderId="5" xfId="33" applyBorder="1"/>
    <xf numFmtId="0" fontId="4" fillId="0" borderId="11" xfId="33" applyBorder="1"/>
    <xf numFmtId="0" fontId="4" fillId="0" borderId="6" xfId="33" applyBorder="1"/>
    <xf numFmtId="0" fontId="4" fillId="0" borderId="0" xfId="33" applyBorder="1"/>
    <xf numFmtId="0" fontId="4" fillId="0" borderId="0" xfId="33" applyAlignment="1"/>
    <xf numFmtId="0" fontId="4" fillId="0" borderId="0" xfId="33" applyAlignment="1">
      <alignment horizontal="center"/>
    </xf>
    <xf numFmtId="0" fontId="4" fillId="0" borderId="0" xfId="33" applyBorder="1" applyAlignment="1">
      <alignment horizontal="right"/>
    </xf>
    <xf numFmtId="0" fontId="4" fillId="0" borderId="8" xfId="33" applyFill="1" applyBorder="1"/>
    <xf numFmtId="0" fontId="4" fillId="5" borderId="13" xfId="33" applyFill="1" applyBorder="1" applyAlignment="1">
      <alignment horizontal="right"/>
    </xf>
    <xf numFmtId="0" fontId="4" fillId="7" borderId="8" xfId="33" applyFill="1" applyBorder="1"/>
    <xf numFmtId="0" fontId="4" fillId="0" borderId="13" xfId="33" applyBorder="1"/>
    <xf numFmtId="0" fontId="4" fillId="5" borderId="0" xfId="33" applyFill="1" applyAlignment="1">
      <alignment horizontal="right"/>
    </xf>
    <xf numFmtId="0" fontId="4" fillId="7" borderId="0" xfId="33" applyFill="1" applyBorder="1"/>
    <xf numFmtId="0" fontId="4" fillId="2" borderId="0" xfId="33" applyFill="1" applyBorder="1"/>
    <xf numFmtId="0" fontId="4" fillId="7" borderId="13" xfId="33" applyFill="1" applyBorder="1"/>
    <xf numFmtId="0" fontId="4" fillId="5" borderId="9" xfId="33" applyFill="1" applyBorder="1" applyAlignment="1">
      <alignment horizontal="right"/>
    </xf>
    <xf numFmtId="0" fontId="4" fillId="7" borderId="9" xfId="33" applyFill="1" applyBorder="1"/>
    <xf numFmtId="0" fontId="4" fillId="0" borderId="9" xfId="33" applyBorder="1"/>
    <xf numFmtId="0" fontId="4" fillId="0" borderId="8" xfId="33" applyBorder="1"/>
    <xf numFmtId="0" fontId="4" fillId="5" borderId="1" xfId="33" applyFill="1" applyBorder="1" applyAlignment="1">
      <alignment horizontal="right"/>
    </xf>
    <xf numFmtId="0" fontId="4" fillId="3" borderId="0" xfId="33" applyFill="1" applyBorder="1"/>
    <xf numFmtId="0" fontId="4" fillId="0" borderId="3" xfId="33" applyBorder="1"/>
    <xf numFmtId="0" fontId="4" fillId="8" borderId="8" xfId="33" applyFill="1" applyBorder="1"/>
    <xf numFmtId="0" fontId="4" fillId="8" borderId="0" xfId="33" applyFill="1" applyBorder="1"/>
    <xf numFmtId="0" fontId="4" fillId="5" borderId="6" xfId="33" applyFill="1" applyBorder="1" applyAlignment="1">
      <alignment horizontal="right"/>
    </xf>
    <xf numFmtId="0" fontId="4" fillId="9" borderId="8" xfId="33" applyFill="1" applyBorder="1" applyAlignment="1">
      <alignment horizontal="right"/>
    </xf>
    <xf numFmtId="0" fontId="4" fillId="5" borderId="13" xfId="33" applyFill="1" applyBorder="1"/>
    <xf numFmtId="10" fontId="4" fillId="0" borderId="13" xfId="33" applyNumberFormat="1" applyBorder="1"/>
    <xf numFmtId="0" fontId="4" fillId="5" borderId="9" xfId="33" applyFill="1" applyBorder="1"/>
    <xf numFmtId="0" fontId="4" fillId="5" borderId="8" xfId="33" applyFill="1" applyBorder="1"/>
    <xf numFmtId="0" fontId="4" fillId="6" borderId="9" xfId="33" applyFill="1" applyBorder="1"/>
    <xf numFmtId="0" fontId="4" fillId="0" borderId="9" xfId="33" applyFill="1" applyBorder="1"/>
    <xf numFmtId="0" fontId="4" fillId="0" borderId="10" xfId="33" applyFill="1" applyBorder="1"/>
    <xf numFmtId="0" fontId="4" fillId="6" borderId="8" xfId="33" applyFill="1" applyBorder="1"/>
    <xf numFmtId="0" fontId="4" fillId="0" borderId="15" xfId="33" applyFill="1" applyBorder="1"/>
    <xf numFmtId="0" fontId="4" fillId="0" borderId="0" xfId="33" applyFill="1" applyBorder="1" applyAlignment="1">
      <alignment horizontal="left"/>
    </xf>
    <xf numFmtId="0" fontId="4" fillId="7" borderId="13" xfId="33" applyFill="1" applyBorder="1" applyAlignment="1">
      <alignment horizontal="right"/>
    </xf>
    <xf numFmtId="0" fontId="4" fillId="0" borderId="13" xfId="33" applyFill="1" applyBorder="1"/>
    <xf numFmtId="0" fontId="4" fillId="0" borderId="9" xfId="33" applyFont="1" applyFill="1" applyBorder="1"/>
    <xf numFmtId="0" fontId="4" fillId="0" borderId="0" xfId="33" applyFont="1" applyFill="1" applyBorder="1" applyAlignment="1">
      <alignment horizontal="right"/>
    </xf>
    <xf numFmtId="0" fontId="4" fillId="0" borderId="0" xfId="33" applyFont="1" applyFill="1" applyBorder="1"/>
    <xf numFmtId="0" fontId="4" fillId="0" borderId="0" xfId="33" applyFont="1" applyFill="1" applyBorder="1" applyAlignment="1"/>
    <xf numFmtId="0" fontId="4" fillId="5" borderId="13" xfId="33" applyFont="1" applyFill="1" applyBorder="1" applyAlignment="1">
      <alignment horizontal="right"/>
    </xf>
    <xf numFmtId="0" fontId="4" fillId="7" borderId="13" xfId="33" applyFont="1" applyFill="1" applyBorder="1" applyAlignment="1"/>
    <xf numFmtId="0" fontId="4" fillId="0" borderId="5" xfId="33" applyFill="1" applyBorder="1"/>
    <xf numFmtId="0" fontId="1" fillId="0" borderId="0" xfId="33" applyFont="1" applyBorder="1"/>
    <xf numFmtId="0" fontId="4" fillId="0" borderId="9" xfId="33" applyFill="1" applyBorder="1" applyAlignment="1">
      <alignment horizontal="right"/>
    </xf>
    <xf numFmtId="10" fontId="4" fillId="5" borderId="13" xfId="33" applyNumberFormat="1" applyFill="1" applyBorder="1"/>
    <xf numFmtId="0" fontId="4" fillId="5" borderId="0" xfId="33" applyFill="1" applyBorder="1" applyAlignment="1">
      <alignment horizontal="right"/>
    </xf>
    <xf numFmtId="10" fontId="4" fillId="0" borderId="0" xfId="33" applyNumberFormat="1" applyFill="1" applyBorder="1"/>
    <xf numFmtId="0" fontId="4" fillId="0" borderId="12" xfId="33" applyFill="1" applyBorder="1"/>
    <xf numFmtId="0" fontId="4" fillId="5" borderId="8" xfId="33" applyFill="1" applyBorder="1" applyAlignment="1">
      <alignment horizontal="right"/>
    </xf>
    <xf numFmtId="10" fontId="4" fillId="0" borderId="8" xfId="33" applyNumberFormat="1" applyFill="1" applyBorder="1"/>
    <xf numFmtId="0" fontId="4" fillId="6" borderId="9" xfId="33" applyFill="1" applyBorder="1" applyAlignment="1">
      <alignment horizontal="right"/>
    </xf>
    <xf numFmtId="0" fontId="4" fillId="6" borderId="8" xfId="33" applyFill="1" applyBorder="1" applyAlignment="1">
      <alignment horizontal="right"/>
    </xf>
    <xf numFmtId="0" fontId="4" fillId="0" borderId="8" xfId="33" applyNumberFormat="1" applyFill="1" applyBorder="1"/>
    <xf numFmtId="0" fontId="1" fillId="0" borderId="0" xfId="33" applyFont="1" applyFill="1" applyBorder="1" applyAlignment="1"/>
    <xf numFmtId="0" fontId="4" fillId="0" borderId="2" xfId="33" applyBorder="1"/>
    <xf numFmtId="0" fontId="4" fillId="5" borderId="0" xfId="33" applyFill="1" applyBorder="1"/>
    <xf numFmtId="0" fontId="4" fillId="0" borderId="7" xfId="33" applyBorder="1"/>
    <xf numFmtId="0" fontId="4" fillId="0" borderId="4" xfId="33" applyBorder="1"/>
    <xf numFmtId="0" fontId="4" fillId="0" borderId="3" xfId="33" applyFill="1" applyBorder="1"/>
    <xf numFmtId="0" fontId="4" fillId="6" borderId="13" xfId="33" applyFill="1" applyBorder="1" applyAlignment="1">
      <alignment horizontal="right"/>
    </xf>
    <xf numFmtId="0" fontId="4" fillId="10" borderId="0" xfId="33" applyFill="1"/>
    <xf numFmtId="0" fontId="4" fillId="10" borderId="0" xfId="33" applyFont="1" applyFill="1"/>
    <xf numFmtId="0" fontId="4" fillId="0" borderId="0" xfId="33" applyFont="1" applyFill="1"/>
    <xf numFmtId="0" fontId="4" fillId="5" borderId="0" xfId="33" applyFont="1" applyFill="1"/>
    <xf numFmtId="0" fontId="2" fillId="0" borderId="0" xfId="33" applyNumberFormat="1" applyFont="1" applyFill="1" applyAlignment="1"/>
    <xf numFmtId="0" fontId="4" fillId="0" borderId="0" xfId="33" applyNumberFormat="1" applyAlignment="1"/>
    <xf numFmtId="0" fontId="4" fillId="6" borderId="0" xfId="33" applyNumberFormat="1" applyFill="1" applyAlignment="1"/>
    <xf numFmtId="0" fontId="4" fillId="0" borderId="0" xfId="33" applyAlignment="1">
      <alignment horizontal="right"/>
    </xf>
    <xf numFmtId="0" fontId="4" fillId="6" borderId="0" xfId="33" applyFill="1" applyBorder="1"/>
    <xf numFmtId="0" fontId="4" fillId="0" borderId="0" xfId="33" applyNumberFormat="1"/>
    <xf numFmtId="0" fontId="10" fillId="0" borderId="0" xfId="33" applyFont="1"/>
    <xf numFmtId="0" fontId="11" fillId="0" borderId="0" xfId="33" applyFont="1"/>
    <xf numFmtId="0" fontId="12" fillId="0" borderId="0" xfId="33" applyFont="1"/>
    <xf numFmtId="0" fontId="13" fillId="0" borderId="0" xfId="33" applyFont="1"/>
    <xf numFmtId="0" fontId="14" fillId="0" borderId="0" xfId="33" applyFont="1"/>
    <xf numFmtId="0" fontId="15" fillId="0" borderId="0" xfId="33" applyNumberFormat="1" applyFont="1" applyAlignment="1">
      <alignment horizontal="left"/>
    </xf>
    <xf numFmtId="1" fontId="4" fillId="0" borderId="10" xfId="33" applyNumberFormat="1" applyBorder="1"/>
    <xf numFmtId="164" fontId="4" fillId="0" borderId="10" xfId="33" applyNumberFormat="1" applyBorder="1"/>
    <xf numFmtId="1" fontId="4" fillId="0" borderId="12" xfId="33" applyNumberFormat="1" applyBorder="1"/>
    <xf numFmtId="164" fontId="4" fillId="0" borderId="12" xfId="33" applyNumberFormat="1" applyBorder="1"/>
    <xf numFmtId="1" fontId="4" fillId="0" borderId="15" xfId="33" applyNumberFormat="1" applyBorder="1"/>
    <xf numFmtId="164" fontId="4" fillId="0" borderId="15" xfId="33" applyNumberFormat="1" applyBorder="1"/>
    <xf numFmtId="164" fontId="4" fillId="0" borderId="13" xfId="33" applyNumberFormat="1" applyBorder="1"/>
    <xf numFmtId="1" fontId="4" fillId="0" borderId="5" xfId="33" applyNumberFormat="1" applyBorder="1"/>
    <xf numFmtId="1" fontId="4" fillId="0" borderId="10" xfId="33" applyNumberFormat="1" applyFill="1" applyBorder="1"/>
    <xf numFmtId="1" fontId="4" fillId="0" borderId="12" xfId="33" applyNumberFormat="1" applyFill="1" applyBorder="1"/>
    <xf numFmtId="1" fontId="4" fillId="0" borderId="15" xfId="33" applyNumberFormat="1" applyFill="1" applyBorder="1"/>
    <xf numFmtId="0" fontId="4" fillId="0" borderId="9" xfId="33" applyBorder="1" applyAlignment="1">
      <alignment horizontal="right"/>
    </xf>
    <xf numFmtId="164" fontId="4" fillId="0" borderId="0" xfId="33" applyNumberFormat="1"/>
    <xf numFmtId="0" fontId="16" fillId="0" borderId="0" xfId="33" applyFont="1"/>
    <xf numFmtId="164" fontId="4" fillId="0" borderId="27" xfId="33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0" fillId="0" borderId="0" xfId="33" applyFont="1" applyAlignment="1">
      <alignment horizontal="center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Normal 2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12"/>
  <sheetViews>
    <sheetView showGridLines="0" workbookViewId="0"/>
  </sheetViews>
  <sheetFormatPr defaultColWidth="8.77734375" defaultRowHeight="13.2" x14ac:dyDescent="0.25"/>
  <cols>
    <col min="1" max="1" width="4.6640625" customWidth="1"/>
  </cols>
  <sheetData>
    <row r="2" spans="2:6" x14ac:dyDescent="0.25">
      <c r="B2" s="1" t="s">
        <v>0</v>
      </c>
    </row>
    <row r="3" spans="2:6" x14ac:dyDescent="0.25">
      <c r="B3" s="2"/>
      <c r="C3" s="3"/>
      <c r="D3" s="3"/>
      <c r="E3" s="3"/>
      <c r="F3" s="3"/>
    </row>
    <row r="4" spans="2:6" x14ac:dyDescent="0.25">
      <c r="B4" s="4"/>
      <c r="C4" s="5" t="s">
        <v>1</v>
      </c>
      <c r="D4" s="203" t="s">
        <v>165</v>
      </c>
      <c r="E4" s="204"/>
      <c r="F4" s="205"/>
    </row>
    <row r="5" spans="2:6" x14ac:dyDescent="0.25">
      <c r="B5" s="6"/>
      <c r="C5" s="7" t="s">
        <v>111</v>
      </c>
      <c r="D5" s="206">
        <v>2014</v>
      </c>
      <c r="E5" s="207"/>
      <c r="F5" s="208"/>
    </row>
    <row r="6" spans="2:6" x14ac:dyDescent="0.25">
      <c r="B6" s="3"/>
      <c r="C6" s="3"/>
      <c r="D6" s="3"/>
      <c r="E6" s="3"/>
      <c r="F6" s="3"/>
    </row>
    <row r="8" spans="2:6" x14ac:dyDescent="0.25">
      <c r="B8">
        <v>3</v>
      </c>
      <c r="C8" t="s">
        <v>336</v>
      </c>
      <c r="D8">
        <v>2</v>
      </c>
      <c r="E8" t="s">
        <v>337</v>
      </c>
    </row>
    <row r="10" spans="2:6" x14ac:dyDescent="0.25">
      <c r="C10" t="s">
        <v>5</v>
      </c>
      <c r="E10" t="s">
        <v>22</v>
      </c>
    </row>
    <row r="11" spans="2:6" x14ac:dyDescent="0.25">
      <c r="C11" t="s">
        <v>10</v>
      </c>
      <c r="E11" t="s">
        <v>59</v>
      </c>
    </row>
    <row r="12" spans="2:6" x14ac:dyDescent="0.25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22" activePane="bottomRight" state="frozen"/>
      <selection pane="topRight"/>
      <selection pane="bottomLeft"/>
      <selection pane="bottomRight" activeCell="E47" sqref="E47"/>
    </sheetView>
  </sheetViews>
  <sheetFormatPr defaultColWidth="8.77734375" defaultRowHeight="13.2" x14ac:dyDescent="0.25"/>
  <cols>
    <col min="1" max="1" width="14.6640625" style="102" customWidth="1"/>
    <col min="2" max="2" width="17.6640625" style="102" customWidth="1"/>
    <col min="3" max="51" width="8.77734375" style="102"/>
    <col min="52" max="52" width="10.6640625" style="102" customWidth="1"/>
    <col min="53" max="16384" width="8.77734375" style="102"/>
  </cols>
  <sheetData>
    <row r="1" spans="1:52" x14ac:dyDescent="0.25">
      <c r="A1" s="104" t="s">
        <v>118</v>
      </c>
    </row>
    <row r="2" spans="1:52" x14ac:dyDescent="0.25">
      <c r="A2" s="102" t="s">
        <v>302</v>
      </c>
      <c r="B2" s="109" t="s">
        <v>12</v>
      </c>
      <c r="E2" s="112"/>
    </row>
    <row r="3" spans="1:52" x14ac:dyDescent="0.25">
      <c r="A3" s="102" t="s">
        <v>285</v>
      </c>
      <c r="B3" s="109">
        <v>3589</v>
      </c>
      <c r="E3" s="112"/>
    </row>
    <row r="4" spans="1:52" x14ac:dyDescent="0.25">
      <c r="A4" s="104"/>
      <c r="C4" s="113" t="s">
        <v>286</v>
      </c>
    </row>
    <row r="5" spans="1:52" x14ac:dyDescent="0.25">
      <c r="B5" s="108"/>
      <c r="C5" s="114">
        <v>0</v>
      </c>
      <c r="D5" s="114">
        <v>1</v>
      </c>
      <c r="E5" s="114">
        <v>2</v>
      </c>
      <c r="F5" s="114">
        <v>3</v>
      </c>
      <c r="G5" s="114">
        <v>4</v>
      </c>
      <c r="H5" s="114">
        <v>5</v>
      </c>
      <c r="I5" s="114">
        <v>6</v>
      </c>
      <c r="J5" s="114">
        <v>7</v>
      </c>
      <c r="K5" s="114">
        <v>8</v>
      </c>
      <c r="L5" s="114">
        <v>9</v>
      </c>
      <c r="M5" s="114">
        <v>10</v>
      </c>
      <c r="N5" s="114">
        <v>11</v>
      </c>
      <c r="O5" s="114">
        <v>12</v>
      </c>
      <c r="P5" s="114">
        <v>13</v>
      </c>
      <c r="Q5" s="114">
        <v>14</v>
      </c>
      <c r="R5" s="114">
        <v>15</v>
      </c>
      <c r="S5" s="114">
        <v>16</v>
      </c>
      <c r="T5" s="114">
        <v>17</v>
      </c>
      <c r="U5" s="114">
        <v>18</v>
      </c>
      <c r="V5" s="114">
        <v>19</v>
      </c>
      <c r="W5" s="114">
        <v>20</v>
      </c>
      <c r="X5" s="114">
        <v>21</v>
      </c>
      <c r="Y5" s="114">
        <v>22</v>
      </c>
      <c r="Z5" s="114">
        <v>23</v>
      </c>
      <c r="AA5" s="114">
        <v>24</v>
      </c>
      <c r="AB5" s="114">
        <v>25</v>
      </c>
      <c r="AC5" s="114">
        <v>26</v>
      </c>
      <c r="AD5" s="114">
        <v>27</v>
      </c>
      <c r="AE5" s="114">
        <v>28</v>
      </c>
      <c r="AF5" s="114">
        <v>29</v>
      </c>
      <c r="AG5" s="114">
        <v>30</v>
      </c>
      <c r="AH5" s="114">
        <v>31</v>
      </c>
      <c r="AI5" s="114">
        <v>32</v>
      </c>
      <c r="AJ5" s="114">
        <v>33</v>
      </c>
      <c r="AK5" s="114">
        <v>34</v>
      </c>
      <c r="AL5" s="114">
        <v>35</v>
      </c>
      <c r="AM5" s="114">
        <v>36</v>
      </c>
      <c r="AN5" s="114">
        <v>37</v>
      </c>
      <c r="AO5" s="114">
        <v>38</v>
      </c>
      <c r="AP5" s="114">
        <v>39</v>
      </c>
      <c r="AQ5" s="114">
        <v>40</v>
      </c>
      <c r="AR5" s="114">
        <v>41</v>
      </c>
      <c r="AS5" s="114">
        <v>42</v>
      </c>
      <c r="AT5" s="114">
        <v>43</v>
      </c>
      <c r="AU5" s="114">
        <v>44</v>
      </c>
      <c r="AV5" s="114">
        <v>45</v>
      </c>
      <c r="AW5" s="114">
        <v>46</v>
      </c>
      <c r="AX5" s="114">
        <v>47</v>
      </c>
      <c r="AY5" s="114">
        <v>48</v>
      </c>
    </row>
    <row r="6" spans="1:52" x14ac:dyDescent="0.25">
      <c r="A6" s="104" t="s">
        <v>303</v>
      </c>
      <c r="B6" s="116"/>
      <c r="C6" s="115" t="s">
        <v>287</v>
      </c>
      <c r="D6" s="114" t="s">
        <v>288</v>
      </c>
      <c r="E6" s="114" t="s">
        <v>288</v>
      </c>
      <c r="F6" s="114" t="s">
        <v>288</v>
      </c>
      <c r="G6" s="114" t="s">
        <v>288</v>
      </c>
      <c r="H6" s="114" t="s">
        <v>288</v>
      </c>
      <c r="I6" s="114" t="s">
        <v>288</v>
      </c>
      <c r="J6" s="114" t="s">
        <v>288</v>
      </c>
      <c r="K6" s="114" t="s">
        <v>288</v>
      </c>
      <c r="L6" s="114" t="s">
        <v>288</v>
      </c>
      <c r="M6" s="114" t="s">
        <v>288</v>
      </c>
      <c r="N6" s="114" t="s">
        <v>288</v>
      </c>
      <c r="O6" s="114" t="s">
        <v>288</v>
      </c>
      <c r="P6" s="114" t="s">
        <v>288</v>
      </c>
      <c r="Q6" s="114" t="s">
        <v>288</v>
      </c>
      <c r="R6" s="114" t="s">
        <v>288</v>
      </c>
      <c r="S6" s="114" t="s">
        <v>288</v>
      </c>
      <c r="T6" s="114" t="s">
        <v>288</v>
      </c>
      <c r="U6" s="114" t="s">
        <v>288</v>
      </c>
      <c r="V6" s="114" t="s">
        <v>288</v>
      </c>
      <c r="W6" s="114" t="s">
        <v>288</v>
      </c>
      <c r="X6" s="114" t="s">
        <v>288</v>
      </c>
      <c r="Y6" s="114" t="s">
        <v>288</v>
      </c>
      <c r="Z6" s="114" t="s">
        <v>288</v>
      </c>
      <c r="AA6" s="114" t="s">
        <v>288</v>
      </c>
      <c r="AB6" s="114" t="s">
        <v>288</v>
      </c>
      <c r="AC6" s="114" t="s">
        <v>288</v>
      </c>
      <c r="AD6" s="114" t="s">
        <v>288</v>
      </c>
      <c r="AE6" s="114" t="s">
        <v>288</v>
      </c>
      <c r="AF6" s="114" t="s">
        <v>288</v>
      </c>
      <c r="AG6" s="114" t="s">
        <v>288</v>
      </c>
      <c r="AH6" s="114" t="s">
        <v>288</v>
      </c>
      <c r="AI6" s="114" t="s">
        <v>288</v>
      </c>
      <c r="AJ6" s="114" t="s">
        <v>288</v>
      </c>
      <c r="AK6" s="114" t="s">
        <v>288</v>
      </c>
      <c r="AL6" s="114" t="s">
        <v>288</v>
      </c>
      <c r="AM6" s="114" t="s">
        <v>288</v>
      </c>
      <c r="AN6" s="114" t="s">
        <v>288</v>
      </c>
      <c r="AO6" s="114" t="s">
        <v>288</v>
      </c>
      <c r="AP6" s="114" t="s">
        <v>288</v>
      </c>
      <c r="AQ6" s="114" t="s">
        <v>288</v>
      </c>
      <c r="AR6" s="114" t="s">
        <v>288</v>
      </c>
      <c r="AS6" s="114" t="s">
        <v>288</v>
      </c>
      <c r="AT6" s="114" t="s">
        <v>288</v>
      </c>
      <c r="AU6" s="114" t="s">
        <v>288</v>
      </c>
      <c r="AV6" s="114" t="s">
        <v>288</v>
      </c>
      <c r="AW6" s="114" t="s">
        <v>288</v>
      </c>
      <c r="AX6" s="114" t="s">
        <v>288</v>
      </c>
      <c r="AY6" s="113" t="s">
        <v>289</v>
      </c>
      <c r="AZ6" s="144" t="s">
        <v>150</v>
      </c>
    </row>
    <row r="7" spans="1:52" x14ac:dyDescent="0.25">
      <c r="A7" s="117" t="s">
        <v>125</v>
      </c>
      <c r="B7" s="145">
        <v>1</v>
      </c>
      <c r="C7" s="146" t="s">
        <v>292</v>
      </c>
      <c r="D7" s="146">
        <v>4659.8272055127736</v>
      </c>
      <c r="E7" s="146">
        <v>4659.8272055127736</v>
      </c>
      <c r="F7" s="146">
        <v>4462.4895481352096</v>
      </c>
      <c r="G7" s="146">
        <v>4659.8272055127736</v>
      </c>
      <c r="H7" s="146">
        <v>4659.9063222054829</v>
      </c>
      <c r="I7" s="146">
        <v>4659.9063222054829</v>
      </c>
      <c r="J7" s="146">
        <v>4659.9063222054829</v>
      </c>
      <c r="K7" s="146">
        <v>4659.9063222054829</v>
      </c>
      <c r="L7" s="146">
        <v>4758.6120508979275</v>
      </c>
      <c r="M7" s="146">
        <v>4758.6120508979275</v>
      </c>
      <c r="N7" s="146">
        <v>4758.6120508979275</v>
      </c>
      <c r="O7" s="146">
        <v>4758.6120508979275</v>
      </c>
      <c r="P7" s="146">
        <v>4659.87540926773</v>
      </c>
      <c r="Q7" s="146">
        <v>4659.87540926773</v>
      </c>
      <c r="R7" s="146">
        <v>4659.87540926773</v>
      </c>
      <c r="S7" s="146">
        <v>4659.87540926773</v>
      </c>
      <c r="T7" s="146">
        <v>4659.8264783498298</v>
      </c>
      <c r="U7" s="146">
        <v>4659.8264783498298</v>
      </c>
      <c r="V7" s="146">
        <v>4659.8264783498298</v>
      </c>
      <c r="W7" s="146">
        <v>4659.8264783498298</v>
      </c>
      <c r="X7" s="146">
        <v>4758.6731155361949</v>
      </c>
      <c r="Y7" s="146">
        <v>4758.6731155361949</v>
      </c>
      <c r="Z7" s="146">
        <v>4758.6731155361949</v>
      </c>
      <c r="AA7" s="146">
        <v>4758.6731155361949</v>
      </c>
      <c r="AB7" s="146">
        <v>4758.6258261797102</v>
      </c>
      <c r="AC7" s="146">
        <v>4758.6258261797102</v>
      </c>
      <c r="AD7" s="146">
        <v>4758.6258261797102</v>
      </c>
      <c r="AE7" s="146">
        <v>4758.6258261797102</v>
      </c>
      <c r="AF7" s="146">
        <v>4785.1953552546993</v>
      </c>
      <c r="AG7" s="146">
        <v>4785.1953552546993</v>
      </c>
      <c r="AH7" s="146">
        <v>4785.1953552546993</v>
      </c>
      <c r="AI7" s="146">
        <v>4785.1953552546993</v>
      </c>
      <c r="AJ7" s="146">
        <v>4719.1582285965178</v>
      </c>
      <c r="AK7" s="146">
        <v>4719.1582285965178</v>
      </c>
      <c r="AL7" s="146">
        <v>4719.1582285965178</v>
      </c>
      <c r="AM7" s="146">
        <v>4719.1582285965178</v>
      </c>
      <c r="AN7" s="146">
        <v>4604.6986239273219</v>
      </c>
      <c r="AO7" s="146">
        <v>4605.8875969535047</v>
      </c>
      <c r="AP7" s="146">
        <v>4758.6590654090296</v>
      </c>
      <c r="AQ7" s="146">
        <v>4758.6590654090296</v>
      </c>
      <c r="AR7" s="146">
        <v>4719.1349676547215</v>
      </c>
      <c r="AS7" s="146">
        <v>4719.1349676547215</v>
      </c>
      <c r="AT7" s="146">
        <v>4719.1349676547215</v>
      </c>
      <c r="AU7" s="146">
        <v>4719.1349676547215</v>
      </c>
      <c r="AV7" s="146">
        <v>4758.555395232821</v>
      </c>
      <c r="AW7" s="146">
        <v>4758.555395232821</v>
      </c>
      <c r="AX7" s="146">
        <v>4758.555395232821</v>
      </c>
      <c r="AY7" s="146">
        <v>4758.555395232821</v>
      </c>
      <c r="AZ7" s="108"/>
    </row>
    <row r="8" spans="1:52" x14ac:dyDescent="0.25">
      <c r="A8" s="147"/>
      <c r="B8" s="148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9"/>
    </row>
    <row r="9" spans="1:52" x14ac:dyDescent="0.25">
      <c r="A9" s="104" t="s">
        <v>293</v>
      </c>
      <c r="B9" s="150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x14ac:dyDescent="0.25">
      <c r="A10" s="151" t="s">
        <v>125</v>
      </c>
      <c r="B10" s="152">
        <v>1</v>
      </c>
      <c r="C10" s="146" t="s">
        <v>292</v>
      </c>
      <c r="D10" s="146">
        <f t="shared" ref="D10:AY10" si="0">MAX(SUM(D$14:D$16)+D$7-$B$3,0)</f>
        <v>1070.8272055127736</v>
      </c>
      <c r="E10" s="146">
        <f t="shared" si="0"/>
        <v>1070.8272055127736</v>
      </c>
      <c r="F10" s="146">
        <f t="shared" si="0"/>
        <v>873.48954813520959</v>
      </c>
      <c r="G10" s="146">
        <f t="shared" si="0"/>
        <v>1070.8272055127736</v>
      </c>
      <c r="H10" s="146">
        <f t="shared" si="0"/>
        <v>1070.9063222054829</v>
      </c>
      <c r="I10" s="146">
        <f t="shared" si="0"/>
        <v>1070.9063222054829</v>
      </c>
      <c r="J10" s="146">
        <f t="shared" si="0"/>
        <v>1070.9063222054829</v>
      </c>
      <c r="K10" s="146">
        <f t="shared" si="0"/>
        <v>1070.9063222054829</v>
      </c>
      <c r="L10" s="146">
        <f t="shared" si="0"/>
        <v>1169.6120508979275</v>
      </c>
      <c r="M10" s="146">
        <f t="shared" si="0"/>
        <v>1169.6120508979275</v>
      </c>
      <c r="N10" s="146">
        <f t="shared" si="0"/>
        <v>1169.6120508979275</v>
      </c>
      <c r="O10" s="146">
        <f t="shared" si="0"/>
        <v>1169.6120508979275</v>
      </c>
      <c r="P10" s="146">
        <f t="shared" si="0"/>
        <v>4659.87540926773</v>
      </c>
      <c r="Q10" s="146">
        <f t="shared" si="0"/>
        <v>1070.87540926773</v>
      </c>
      <c r="R10" s="146">
        <f t="shared" si="0"/>
        <v>1070.87540926773</v>
      </c>
      <c r="S10" s="146">
        <f t="shared" si="0"/>
        <v>1070.87540926773</v>
      </c>
      <c r="T10" s="146">
        <f t="shared" si="0"/>
        <v>1070.8264783498298</v>
      </c>
      <c r="U10" s="146">
        <f t="shared" si="0"/>
        <v>1070.8264783498298</v>
      </c>
      <c r="V10" s="146">
        <f t="shared" si="0"/>
        <v>1070.8264783498298</v>
      </c>
      <c r="W10" s="146">
        <f t="shared" si="0"/>
        <v>1070.8264783498298</v>
      </c>
      <c r="X10" s="146">
        <f t="shared" si="0"/>
        <v>1169.6731155361949</v>
      </c>
      <c r="Y10" s="146">
        <f t="shared" si="0"/>
        <v>1169.6731155361949</v>
      </c>
      <c r="Z10" s="146">
        <f t="shared" si="0"/>
        <v>1169.6731155361949</v>
      </c>
      <c r="AA10" s="146">
        <f t="shared" si="0"/>
        <v>1169.6731155361949</v>
      </c>
      <c r="AB10" s="146">
        <f t="shared" si="0"/>
        <v>1169.6258261797102</v>
      </c>
      <c r="AC10" s="146">
        <f t="shared" si="0"/>
        <v>1169.6258261797102</v>
      </c>
      <c r="AD10" s="146">
        <f t="shared" si="0"/>
        <v>1169.6258261797102</v>
      </c>
      <c r="AE10" s="146">
        <f t="shared" si="0"/>
        <v>1169.6258261797102</v>
      </c>
      <c r="AF10" s="146">
        <f t="shared" si="0"/>
        <v>1196.1953552546993</v>
      </c>
      <c r="AG10" s="146">
        <f t="shared" si="0"/>
        <v>4785.1953552546984</v>
      </c>
      <c r="AH10" s="146">
        <f t="shared" si="0"/>
        <v>1196.1953552546993</v>
      </c>
      <c r="AI10" s="146">
        <f t="shared" si="0"/>
        <v>1196.1953552546993</v>
      </c>
      <c r="AJ10" s="146">
        <f t="shared" si="0"/>
        <v>1130.1582285965178</v>
      </c>
      <c r="AK10" s="146">
        <f t="shared" si="0"/>
        <v>1130.1582285965178</v>
      </c>
      <c r="AL10" s="146">
        <f t="shared" si="0"/>
        <v>1130.1582285965178</v>
      </c>
      <c r="AM10" s="146">
        <f t="shared" si="0"/>
        <v>1130.1582285965178</v>
      </c>
      <c r="AN10" s="146">
        <f t="shared" si="0"/>
        <v>4604.698623927321</v>
      </c>
      <c r="AO10" s="146">
        <f t="shared" si="0"/>
        <v>1016.8875969535047</v>
      </c>
      <c r="AP10" s="146">
        <f t="shared" si="0"/>
        <v>1169.6590654090296</v>
      </c>
      <c r="AQ10" s="146">
        <f t="shared" si="0"/>
        <v>1169.6590654090296</v>
      </c>
      <c r="AR10" s="146">
        <f t="shared" si="0"/>
        <v>1130.1349676547215</v>
      </c>
      <c r="AS10" s="146">
        <f t="shared" si="0"/>
        <v>1130.1349676547215</v>
      </c>
      <c r="AT10" s="146">
        <f t="shared" si="0"/>
        <v>1130.1349676547215</v>
      </c>
      <c r="AU10" s="146">
        <f t="shared" si="0"/>
        <v>1130.1349676547215</v>
      </c>
      <c r="AV10" s="146">
        <f t="shared" si="0"/>
        <v>4758.555395232821</v>
      </c>
      <c r="AW10" s="146">
        <f t="shared" si="0"/>
        <v>1169.555395232821</v>
      </c>
      <c r="AX10" s="146">
        <f t="shared" si="0"/>
        <v>1169.555395232821</v>
      </c>
      <c r="AY10" s="146">
        <f t="shared" si="0"/>
        <v>1169.555395232821</v>
      </c>
      <c r="AZ10" s="153">
        <f>SUM($D10:$AY10)</f>
        <v>68204.128113074985</v>
      </c>
    </row>
    <row r="11" spans="1:52" x14ac:dyDescent="0.25">
      <c r="C11" s="112"/>
    </row>
    <row r="12" spans="1:52" x14ac:dyDescent="0.25">
      <c r="A12" s="154" t="s">
        <v>294</v>
      </c>
      <c r="B12" s="148"/>
      <c r="C12" s="112"/>
    </row>
    <row r="13" spans="1:52" x14ac:dyDescent="0.25">
      <c r="A13" s="124" t="s">
        <v>125</v>
      </c>
      <c r="B13" s="125">
        <v>1</v>
      </c>
      <c r="C13" s="126"/>
      <c r="D13" s="140">
        <f t="shared" ref="D13:AY13" si="1">D$7-D$10</f>
        <v>3589</v>
      </c>
      <c r="E13" s="140">
        <f t="shared" si="1"/>
        <v>3589</v>
      </c>
      <c r="F13" s="140">
        <f t="shared" si="1"/>
        <v>3589</v>
      </c>
      <c r="G13" s="140">
        <f t="shared" si="1"/>
        <v>3589</v>
      </c>
      <c r="H13" s="140">
        <f t="shared" si="1"/>
        <v>3589</v>
      </c>
      <c r="I13" s="140">
        <f t="shared" si="1"/>
        <v>3589</v>
      </c>
      <c r="J13" s="140">
        <f t="shared" si="1"/>
        <v>3589</v>
      </c>
      <c r="K13" s="140">
        <f t="shared" si="1"/>
        <v>3589</v>
      </c>
      <c r="L13" s="140">
        <f t="shared" si="1"/>
        <v>3589</v>
      </c>
      <c r="M13" s="140">
        <f t="shared" si="1"/>
        <v>3589</v>
      </c>
      <c r="N13" s="140">
        <f t="shared" si="1"/>
        <v>3589</v>
      </c>
      <c r="O13" s="140">
        <f t="shared" si="1"/>
        <v>3589</v>
      </c>
      <c r="P13" s="140">
        <f t="shared" si="1"/>
        <v>0</v>
      </c>
      <c r="Q13" s="140">
        <f t="shared" si="1"/>
        <v>3589</v>
      </c>
      <c r="R13" s="140">
        <f t="shared" si="1"/>
        <v>3589</v>
      </c>
      <c r="S13" s="140">
        <f t="shared" si="1"/>
        <v>3589</v>
      </c>
      <c r="T13" s="140">
        <f t="shared" si="1"/>
        <v>3589</v>
      </c>
      <c r="U13" s="140">
        <f t="shared" si="1"/>
        <v>3589</v>
      </c>
      <c r="V13" s="140">
        <f t="shared" si="1"/>
        <v>3589</v>
      </c>
      <c r="W13" s="140">
        <f t="shared" si="1"/>
        <v>3589</v>
      </c>
      <c r="X13" s="140">
        <f t="shared" si="1"/>
        <v>3589</v>
      </c>
      <c r="Y13" s="140">
        <f t="shared" si="1"/>
        <v>3589</v>
      </c>
      <c r="Z13" s="140">
        <f t="shared" si="1"/>
        <v>3589</v>
      </c>
      <c r="AA13" s="140">
        <f t="shared" si="1"/>
        <v>3589</v>
      </c>
      <c r="AB13" s="140">
        <f t="shared" si="1"/>
        <v>3589</v>
      </c>
      <c r="AC13" s="140">
        <f t="shared" si="1"/>
        <v>3589</v>
      </c>
      <c r="AD13" s="140">
        <f t="shared" si="1"/>
        <v>3589</v>
      </c>
      <c r="AE13" s="140">
        <f t="shared" si="1"/>
        <v>3589</v>
      </c>
      <c r="AF13" s="140">
        <f t="shared" si="1"/>
        <v>3589</v>
      </c>
      <c r="AG13" s="140">
        <f t="shared" si="1"/>
        <v>0</v>
      </c>
      <c r="AH13" s="140">
        <f t="shared" si="1"/>
        <v>3589</v>
      </c>
      <c r="AI13" s="140">
        <f t="shared" si="1"/>
        <v>3589</v>
      </c>
      <c r="AJ13" s="140">
        <f t="shared" si="1"/>
        <v>3589</v>
      </c>
      <c r="AK13" s="140">
        <f t="shared" si="1"/>
        <v>3589</v>
      </c>
      <c r="AL13" s="140">
        <f t="shared" si="1"/>
        <v>3589</v>
      </c>
      <c r="AM13" s="140">
        <f t="shared" si="1"/>
        <v>3589</v>
      </c>
      <c r="AN13" s="140">
        <f t="shared" si="1"/>
        <v>0</v>
      </c>
      <c r="AO13" s="140">
        <f t="shared" si="1"/>
        <v>3589</v>
      </c>
      <c r="AP13" s="140">
        <f t="shared" si="1"/>
        <v>3589</v>
      </c>
      <c r="AQ13" s="140">
        <f t="shared" si="1"/>
        <v>3589</v>
      </c>
      <c r="AR13" s="140">
        <f t="shared" si="1"/>
        <v>3589</v>
      </c>
      <c r="AS13" s="140">
        <f t="shared" si="1"/>
        <v>3589</v>
      </c>
      <c r="AT13" s="140">
        <f t="shared" si="1"/>
        <v>3589</v>
      </c>
      <c r="AU13" s="140">
        <f t="shared" si="1"/>
        <v>3589</v>
      </c>
      <c r="AV13" s="140">
        <f t="shared" si="1"/>
        <v>0</v>
      </c>
      <c r="AW13" s="140">
        <f t="shared" si="1"/>
        <v>3589</v>
      </c>
      <c r="AX13" s="140">
        <f t="shared" si="1"/>
        <v>3589</v>
      </c>
      <c r="AY13" s="140">
        <f t="shared" si="1"/>
        <v>3589</v>
      </c>
      <c r="AZ13" s="111"/>
    </row>
    <row r="14" spans="1:52" x14ac:dyDescent="0.25">
      <c r="A14" s="112"/>
      <c r="B14" s="122">
        <v>2</v>
      </c>
      <c r="C14" s="112"/>
      <c r="D14" s="108">
        <f>IF(C$20="Yes",C13,0)</f>
        <v>0</v>
      </c>
      <c r="E14" s="108">
        <f t="shared" ref="E14:AY17" si="2">IF(D$20="Yes",D13,0)</f>
        <v>0</v>
      </c>
      <c r="F14" s="108">
        <f t="shared" si="2"/>
        <v>0</v>
      </c>
      <c r="G14" s="108">
        <f t="shared" si="2"/>
        <v>0</v>
      </c>
      <c r="H14" s="108">
        <f t="shared" si="2"/>
        <v>0</v>
      </c>
      <c r="I14" s="108">
        <f t="shared" si="2"/>
        <v>0</v>
      </c>
      <c r="J14" s="108">
        <f t="shared" si="2"/>
        <v>0</v>
      </c>
      <c r="K14" s="108">
        <f t="shared" si="2"/>
        <v>0</v>
      </c>
      <c r="L14" s="108">
        <f t="shared" si="2"/>
        <v>0</v>
      </c>
      <c r="M14" s="108">
        <f t="shared" si="2"/>
        <v>0</v>
      </c>
      <c r="N14" s="108">
        <f t="shared" si="2"/>
        <v>0</v>
      </c>
      <c r="O14" s="108">
        <f t="shared" si="2"/>
        <v>0</v>
      </c>
      <c r="P14" s="108">
        <f t="shared" si="2"/>
        <v>3589</v>
      </c>
      <c r="Q14" s="108">
        <f t="shared" si="2"/>
        <v>0</v>
      </c>
      <c r="R14" s="108">
        <f t="shared" si="2"/>
        <v>0</v>
      </c>
      <c r="S14" s="108">
        <f t="shared" si="2"/>
        <v>0</v>
      </c>
      <c r="T14" s="108">
        <f t="shared" si="2"/>
        <v>0</v>
      </c>
      <c r="U14" s="108">
        <f t="shared" si="2"/>
        <v>0</v>
      </c>
      <c r="V14" s="108">
        <f t="shared" si="2"/>
        <v>0</v>
      </c>
      <c r="W14" s="108">
        <f t="shared" si="2"/>
        <v>0</v>
      </c>
      <c r="X14" s="108">
        <f t="shared" si="2"/>
        <v>0</v>
      </c>
      <c r="Y14" s="108">
        <f t="shared" si="2"/>
        <v>0</v>
      </c>
      <c r="Z14" s="108">
        <f t="shared" si="2"/>
        <v>0</v>
      </c>
      <c r="AA14" s="108">
        <f t="shared" si="2"/>
        <v>0</v>
      </c>
      <c r="AB14" s="108">
        <f t="shared" si="2"/>
        <v>0</v>
      </c>
      <c r="AC14" s="108">
        <f t="shared" si="2"/>
        <v>0</v>
      </c>
      <c r="AD14" s="108">
        <f t="shared" si="2"/>
        <v>0</v>
      </c>
      <c r="AE14" s="108">
        <f t="shared" si="2"/>
        <v>0</v>
      </c>
      <c r="AF14" s="108">
        <f t="shared" si="2"/>
        <v>0</v>
      </c>
      <c r="AG14" s="108">
        <f t="shared" si="2"/>
        <v>3589</v>
      </c>
      <c r="AH14" s="108">
        <f t="shared" si="2"/>
        <v>0</v>
      </c>
      <c r="AI14" s="108">
        <f t="shared" si="2"/>
        <v>0</v>
      </c>
      <c r="AJ14" s="108">
        <f t="shared" si="2"/>
        <v>0</v>
      </c>
      <c r="AK14" s="108">
        <f t="shared" si="2"/>
        <v>0</v>
      </c>
      <c r="AL14" s="108">
        <f t="shared" si="2"/>
        <v>0</v>
      </c>
      <c r="AM14" s="108">
        <f t="shared" si="2"/>
        <v>0</v>
      </c>
      <c r="AN14" s="108">
        <f t="shared" si="2"/>
        <v>3589</v>
      </c>
      <c r="AO14" s="108">
        <f t="shared" si="2"/>
        <v>0</v>
      </c>
      <c r="AP14" s="108">
        <f t="shared" si="2"/>
        <v>0</v>
      </c>
      <c r="AQ14" s="108">
        <f t="shared" si="2"/>
        <v>0</v>
      </c>
      <c r="AR14" s="108">
        <f t="shared" si="2"/>
        <v>0</v>
      </c>
      <c r="AS14" s="108">
        <f t="shared" si="2"/>
        <v>0</v>
      </c>
      <c r="AT14" s="108">
        <f t="shared" si="2"/>
        <v>0</v>
      </c>
      <c r="AU14" s="108">
        <f t="shared" si="2"/>
        <v>0</v>
      </c>
      <c r="AV14" s="108">
        <f t="shared" si="2"/>
        <v>3589</v>
      </c>
      <c r="AW14" s="108">
        <f t="shared" si="2"/>
        <v>0</v>
      </c>
      <c r="AX14" s="108">
        <f t="shared" si="2"/>
        <v>0</v>
      </c>
      <c r="AY14" s="108">
        <f t="shared" si="2"/>
        <v>0</v>
      </c>
      <c r="AZ14" s="111"/>
    </row>
    <row r="15" spans="1:52" x14ac:dyDescent="0.25">
      <c r="A15" s="112"/>
      <c r="B15" s="129">
        <v>3</v>
      </c>
      <c r="C15" s="112"/>
      <c r="D15" s="108">
        <f>IF(C$20="Yes",C14,0)</f>
        <v>0</v>
      </c>
      <c r="E15" s="108">
        <f t="shared" si="2"/>
        <v>0</v>
      </c>
      <c r="F15" s="108">
        <f t="shared" si="2"/>
        <v>0</v>
      </c>
      <c r="G15" s="108">
        <f t="shared" si="2"/>
        <v>0</v>
      </c>
      <c r="H15" s="108">
        <f t="shared" si="2"/>
        <v>0</v>
      </c>
      <c r="I15" s="108">
        <f t="shared" si="2"/>
        <v>0</v>
      </c>
      <c r="J15" s="108">
        <f t="shared" si="2"/>
        <v>0</v>
      </c>
      <c r="K15" s="108">
        <f t="shared" si="2"/>
        <v>0</v>
      </c>
      <c r="L15" s="108">
        <f t="shared" si="2"/>
        <v>0</v>
      </c>
      <c r="M15" s="108">
        <f t="shared" si="2"/>
        <v>0</v>
      </c>
      <c r="N15" s="108">
        <f t="shared" si="2"/>
        <v>0</v>
      </c>
      <c r="O15" s="108">
        <f t="shared" si="2"/>
        <v>0</v>
      </c>
      <c r="P15" s="108">
        <f t="shared" si="2"/>
        <v>0</v>
      </c>
      <c r="Q15" s="108">
        <f t="shared" si="2"/>
        <v>0</v>
      </c>
      <c r="R15" s="108">
        <f t="shared" si="2"/>
        <v>0</v>
      </c>
      <c r="S15" s="108">
        <f t="shared" si="2"/>
        <v>0</v>
      </c>
      <c r="T15" s="108">
        <f t="shared" si="2"/>
        <v>0</v>
      </c>
      <c r="U15" s="108">
        <f t="shared" si="2"/>
        <v>0</v>
      </c>
      <c r="V15" s="108">
        <f t="shared" si="2"/>
        <v>0</v>
      </c>
      <c r="W15" s="108">
        <f t="shared" si="2"/>
        <v>0</v>
      </c>
      <c r="X15" s="108">
        <f t="shared" si="2"/>
        <v>0</v>
      </c>
      <c r="Y15" s="108">
        <f t="shared" si="2"/>
        <v>0</v>
      </c>
      <c r="Z15" s="108">
        <f t="shared" si="2"/>
        <v>0</v>
      </c>
      <c r="AA15" s="108">
        <f t="shared" si="2"/>
        <v>0</v>
      </c>
      <c r="AB15" s="108">
        <f t="shared" si="2"/>
        <v>0</v>
      </c>
      <c r="AC15" s="108">
        <f t="shared" si="2"/>
        <v>0</v>
      </c>
      <c r="AD15" s="108">
        <f t="shared" si="2"/>
        <v>0</v>
      </c>
      <c r="AE15" s="108">
        <f t="shared" si="2"/>
        <v>0</v>
      </c>
      <c r="AF15" s="108">
        <f t="shared" si="2"/>
        <v>0</v>
      </c>
      <c r="AG15" s="108">
        <f t="shared" si="2"/>
        <v>0</v>
      </c>
      <c r="AH15" s="108">
        <f t="shared" si="2"/>
        <v>0</v>
      </c>
      <c r="AI15" s="108">
        <f t="shared" si="2"/>
        <v>0</v>
      </c>
      <c r="AJ15" s="108">
        <f t="shared" si="2"/>
        <v>0</v>
      </c>
      <c r="AK15" s="108">
        <f t="shared" si="2"/>
        <v>0</v>
      </c>
      <c r="AL15" s="108">
        <f t="shared" si="2"/>
        <v>0</v>
      </c>
      <c r="AM15" s="108">
        <f t="shared" si="2"/>
        <v>0</v>
      </c>
      <c r="AN15" s="108">
        <f t="shared" si="2"/>
        <v>0</v>
      </c>
      <c r="AO15" s="108">
        <f t="shared" si="2"/>
        <v>0</v>
      </c>
      <c r="AP15" s="108">
        <f t="shared" si="2"/>
        <v>0</v>
      </c>
      <c r="AQ15" s="108">
        <f t="shared" si="2"/>
        <v>0</v>
      </c>
      <c r="AR15" s="108">
        <f t="shared" si="2"/>
        <v>0</v>
      </c>
      <c r="AS15" s="108">
        <f t="shared" si="2"/>
        <v>0</v>
      </c>
      <c r="AT15" s="108">
        <f t="shared" si="2"/>
        <v>0</v>
      </c>
      <c r="AU15" s="108">
        <f t="shared" si="2"/>
        <v>0</v>
      </c>
      <c r="AV15" s="108">
        <f t="shared" si="2"/>
        <v>0</v>
      </c>
      <c r="AW15" s="108">
        <f t="shared" si="2"/>
        <v>0</v>
      </c>
      <c r="AX15" s="108">
        <f t="shared" si="2"/>
        <v>0</v>
      </c>
      <c r="AY15" s="108">
        <f t="shared" si="2"/>
        <v>0</v>
      </c>
      <c r="AZ15" s="111"/>
    </row>
    <row r="16" spans="1:52" x14ac:dyDescent="0.25">
      <c r="A16" s="112"/>
      <c r="B16" s="132">
        <v>4</v>
      </c>
      <c r="C16" s="112"/>
      <c r="D16" s="108">
        <f>IF(C$20="Yes",C15,0)</f>
        <v>0</v>
      </c>
      <c r="E16" s="108">
        <f t="shared" si="2"/>
        <v>0</v>
      </c>
      <c r="F16" s="108">
        <f t="shared" si="2"/>
        <v>0</v>
      </c>
      <c r="G16" s="108">
        <f t="shared" si="2"/>
        <v>0</v>
      </c>
      <c r="H16" s="108">
        <f t="shared" si="2"/>
        <v>0</v>
      </c>
      <c r="I16" s="108">
        <f t="shared" si="2"/>
        <v>0</v>
      </c>
      <c r="J16" s="108">
        <f t="shared" si="2"/>
        <v>0</v>
      </c>
      <c r="K16" s="108">
        <f t="shared" si="2"/>
        <v>0</v>
      </c>
      <c r="L16" s="108">
        <f t="shared" si="2"/>
        <v>0</v>
      </c>
      <c r="M16" s="108">
        <f t="shared" si="2"/>
        <v>0</v>
      </c>
      <c r="N16" s="108">
        <f t="shared" si="2"/>
        <v>0</v>
      </c>
      <c r="O16" s="108">
        <f t="shared" si="2"/>
        <v>0</v>
      </c>
      <c r="P16" s="108">
        <f t="shared" si="2"/>
        <v>0</v>
      </c>
      <c r="Q16" s="108">
        <f t="shared" si="2"/>
        <v>0</v>
      </c>
      <c r="R16" s="108">
        <f t="shared" si="2"/>
        <v>0</v>
      </c>
      <c r="S16" s="108">
        <f t="shared" si="2"/>
        <v>0</v>
      </c>
      <c r="T16" s="108">
        <f t="shared" si="2"/>
        <v>0</v>
      </c>
      <c r="U16" s="108">
        <f t="shared" si="2"/>
        <v>0</v>
      </c>
      <c r="V16" s="108">
        <f t="shared" si="2"/>
        <v>0</v>
      </c>
      <c r="W16" s="108">
        <f t="shared" si="2"/>
        <v>0</v>
      </c>
      <c r="X16" s="108">
        <f t="shared" si="2"/>
        <v>0</v>
      </c>
      <c r="Y16" s="108">
        <f t="shared" si="2"/>
        <v>0</v>
      </c>
      <c r="Z16" s="108">
        <f t="shared" si="2"/>
        <v>0</v>
      </c>
      <c r="AA16" s="108">
        <f t="shared" si="2"/>
        <v>0</v>
      </c>
      <c r="AB16" s="108">
        <f t="shared" si="2"/>
        <v>0</v>
      </c>
      <c r="AC16" s="108">
        <f t="shared" si="2"/>
        <v>0</v>
      </c>
      <c r="AD16" s="108">
        <f t="shared" si="2"/>
        <v>0</v>
      </c>
      <c r="AE16" s="108">
        <f t="shared" si="2"/>
        <v>0</v>
      </c>
      <c r="AF16" s="108">
        <f t="shared" si="2"/>
        <v>0</v>
      </c>
      <c r="AG16" s="108">
        <f t="shared" si="2"/>
        <v>0</v>
      </c>
      <c r="AH16" s="108">
        <f t="shared" si="2"/>
        <v>0</v>
      </c>
      <c r="AI16" s="108">
        <f t="shared" si="2"/>
        <v>0</v>
      </c>
      <c r="AJ16" s="108">
        <f t="shared" si="2"/>
        <v>0</v>
      </c>
      <c r="AK16" s="108">
        <f t="shared" si="2"/>
        <v>0</v>
      </c>
      <c r="AL16" s="108">
        <f t="shared" si="2"/>
        <v>0</v>
      </c>
      <c r="AM16" s="108">
        <f t="shared" si="2"/>
        <v>0</v>
      </c>
      <c r="AN16" s="108">
        <f t="shared" si="2"/>
        <v>0</v>
      </c>
      <c r="AO16" s="108">
        <f t="shared" si="2"/>
        <v>0</v>
      </c>
      <c r="AP16" s="108">
        <f t="shared" si="2"/>
        <v>0</v>
      </c>
      <c r="AQ16" s="108">
        <f t="shared" si="2"/>
        <v>0</v>
      </c>
      <c r="AR16" s="108">
        <f t="shared" si="2"/>
        <v>0</v>
      </c>
      <c r="AS16" s="108">
        <f t="shared" si="2"/>
        <v>0</v>
      </c>
      <c r="AT16" s="108">
        <f t="shared" si="2"/>
        <v>0</v>
      </c>
      <c r="AU16" s="108">
        <f t="shared" si="2"/>
        <v>0</v>
      </c>
      <c r="AV16" s="108">
        <f t="shared" si="2"/>
        <v>0</v>
      </c>
      <c r="AW16" s="108">
        <f t="shared" si="2"/>
        <v>0</v>
      </c>
      <c r="AX16" s="108">
        <f t="shared" si="2"/>
        <v>0</v>
      </c>
      <c r="AY16" s="108">
        <f t="shared" si="2"/>
        <v>0</v>
      </c>
      <c r="AZ16" s="130"/>
    </row>
    <row r="17" spans="1:52" x14ac:dyDescent="0.25">
      <c r="A17" s="127"/>
      <c r="B17" s="134" t="s">
        <v>295</v>
      </c>
      <c r="C17" s="127"/>
      <c r="D17" s="116">
        <f>IF(C$20="Yes",C16,0)</f>
        <v>0</v>
      </c>
      <c r="E17" s="116">
        <f t="shared" si="2"/>
        <v>0</v>
      </c>
      <c r="F17" s="116">
        <f t="shared" si="2"/>
        <v>0</v>
      </c>
      <c r="G17" s="116">
        <f t="shared" si="2"/>
        <v>0</v>
      </c>
      <c r="H17" s="116">
        <f t="shared" si="2"/>
        <v>0</v>
      </c>
      <c r="I17" s="116">
        <f t="shared" si="2"/>
        <v>0</v>
      </c>
      <c r="J17" s="116">
        <f t="shared" si="2"/>
        <v>0</v>
      </c>
      <c r="K17" s="116">
        <f t="shared" si="2"/>
        <v>0</v>
      </c>
      <c r="L17" s="116">
        <f t="shared" si="2"/>
        <v>0</v>
      </c>
      <c r="M17" s="116">
        <f t="shared" si="2"/>
        <v>0</v>
      </c>
      <c r="N17" s="116">
        <f t="shared" si="2"/>
        <v>0</v>
      </c>
      <c r="O17" s="116">
        <f t="shared" si="2"/>
        <v>0</v>
      </c>
      <c r="P17" s="116">
        <f t="shared" si="2"/>
        <v>0</v>
      </c>
      <c r="Q17" s="116">
        <f t="shared" si="2"/>
        <v>0</v>
      </c>
      <c r="R17" s="116">
        <f t="shared" si="2"/>
        <v>0</v>
      </c>
      <c r="S17" s="116">
        <f t="shared" si="2"/>
        <v>0</v>
      </c>
      <c r="T17" s="116">
        <f t="shared" si="2"/>
        <v>0</v>
      </c>
      <c r="U17" s="116">
        <f t="shared" si="2"/>
        <v>0</v>
      </c>
      <c r="V17" s="116">
        <f t="shared" si="2"/>
        <v>0</v>
      </c>
      <c r="W17" s="116">
        <f t="shared" si="2"/>
        <v>0</v>
      </c>
      <c r="X17" s="116">
        <f t="shared" si="2"/>
        <v>0</v>
      </c>
      <c r="Y17" s="116">
        <f t="shared" si="2"/>
        <v>0</v>
      </c>
      <c r="Z17" s="116">
        <f t="shared" si="2"/>
        <v>0</v>
      </c>
      <c r="AA17" s="116">
        <f t="shared" si="2"/>
        <v>0</v>
      </c>
      <c r="AB17" s="116">
        <f t="shared" si="2"/>
        <v>0</v>
      </c>
      <c r="AC17" s="116">
        <f t="shared" si="2"/>
        <v>0</v>
      </c>
      <c r="AD17" s="116">
        <f t="shared" si="2"/>
        <v>0</v>
      </c>
      <c r="AE17" s="116">
        <f t="shared" si="2"/>
        <v>0</v>
      </c>
      <c r="AF17" s="116">
        <f t="shared" si="2"/>
        <v>0</v>
      </c>
      <c r="AG17" s="116">
        <f t="shared" si="2"/>
        <v>0</v>
      </c>
      <c r="AH17" s="116">
        <f t="shared" si="2"/>
        <v>0</v>
      </c>
      <c r="AI17" s="116">
        <f t="shared" si="2"/>
        <v>0</v>
      </c>
      <c r="AJ17" s="116">
        <f t="shared" si="2"/>
        <v>0</v>
      </c>
      <c r="AK17" s="116">
        <f t="shared" si="2"/>
        <v>0</v>
      </c>
      <c r="AL17" s="116">
        <f t="shared" si="2"/>
        <v>0</v>
      </c>
      <c r="AM17" s="116">
        <f t="shared" si="2"/>
        <v>0</v>
      </c>
      <c r="AN17" s="116">
        <f t="shared" si="2"/>
        <v>0</v>
      </c>
      <c r="AO17" s="116">
        <f t="shared" si="2"/>
        <v>0</v>
      </c>
      <c r="AP17" s="116">
        <f t="shared" si="2"/>
        <v>0</v>
      </c>
      <c r="AQ17" s="116">
        <f t="shared" si="2"/>
        <v>0</v>
      </c>
      <c r="AR17" s="116">
        <f t="shared" si="2"/>
        <v>0</v>
      </c>
      <c r="AS17" s="116">
        <f t="shared" si="2"/>
        <v>0</v>
      </c>
      <c r="AT17" s="116">
        <f t="shared" si="2"/>
        <v>0</v>
      </c>
      <c r="AU17" s="116">
        <f t="shared" si="2"/>
        <v>0</v>
      </c>
      <c r="AV17" s="116">
        <f t="shared" si="2"/>
        <v>0</v>
      </c>
      <c r="AW17" s="116">
        <f t="shared" si="2"/>
        <v>0</v>
      </c>
      <c r="AX17" s="116">
        <f t="shared" si="2"/>
        <v>0</v>
      </c>
      <c r="AY17" s="116">
        <f t="shared" si="2"/>
        <v>0</v>
      </c>
      <c r="AZ17" s="153">
        <f>SUM($D$17:$AY$17)</f>
        <v>0</v>
      </c>
    </row>
    <row r="18" spans="1:52" x14ac:dyDescent="0.25">
      <c r="A18" s="108"/>
      <c r="B18" s="155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08"/>
    </row>
    <row r="19" spans="1:52" x14ac:dyDescent="0.25">
      <c r="A19" s="104" t="s">
        <v>116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</row>
    <row r="20" spans="1:52" s="112" customFormat="1" x14ac:dyDescent="0.25">
      <c r="A20" s="117" t="s">
        <v>304</v>
      </c>
      <c r="B20" s="156" t="s">
        <v>305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 t="s">
        <v>338</v>
      </c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 t="s">
        <v>338</v>
      </c>
      <c r="AG20" s="119"/>
      <c r="AH20" s="119"/>
      <c r="AI20" s="119"/>
      <c r="AJ20" s="119"/>
      <c r="AK20" s="119"/>
      <c r="AL20" s="119"/>
      <c r="AM20" s="119" t="s">
        <v>338</v>
      </c>
      <c r="AN20" s="119"/>
      <c r="AO20" s="119"/>
      <c r="AP20" s="119"/>
      <c r="AQ20" s="119"/>
      <c r="AR20" s="119"/>
      <c r="AS20" s="119"/>
      <c r="AT20" s="119"/>
      <c r="AU20" s="119" t="s">
        <v>338</v>
      </c>
      <c r="AV20" s="119"/>
      <c r="AW20" s="119"/>
      <c r="AX20" s="119"/>
      <c r="AY20" s="119"/>
      <c r="AZ20" s="109"/>
    </row>
    <row r="21" spans="1:52" s="112" customFormat="1" x14ac:dyDescent="0.25">
      <c r="A21" s="157" t="s">
        <v>133</v>
      </c>
      <c r="B21" s="158">
        <f>shipping_manufacturing!$G$19/100</f>
        <v>0.75</v>
      </c>
      <c r="C21" s="158" t="s">
        <v>292</v>
      </c>
      <c r="D21" s="108">
        <f>IF(C$20="Yes",0,SUM(C$13:C$16)*$B$21)</f>
        <v>0</v>
      </c>
      <c r="E21" s="108">
        <f t="shared" ref="E21:AY21" si="3">IF(D$20="Yes",0,SUM(D$13:D$16)*$B$21)</f>
        <v>2691.75</v>
      </c>
      <c r="F21" s="108">
        <f t="shared" si="3"/>
        <v>2691.75</v>
      </c>
      <c r="G21" s="108">
        <f t="shared" si="3"/>
        <v>2691.75</v>
      </c>
      <c r="H21" s="108">
        <f t="shared" si="3"/>
        <v>2691.75</v>
      </c>
      <c r="I21" s="108">
        <f t="shared" si="3"/>
        <v>2691.75</v>
      </c>
      <c r="J21" s="108">
        <f t="shared" si="3"/>
        <v>2691.75</v>
      </c>
      <c r="K21" s="108">
        <f t="shared" si="3"/>
        <v>2691.75</v>
      </c>
      <c r="L21" s="108">
        <f t="shared" si="3"/>
        <v>2691.75</v>
      </c>
      <c r="M21" s="108">
        <f t="shared" si="3"/>
        <v>2691.75</v>
      </c>
      <c r="N21" s="108">
        <f t="shared" si="3"/>
        <v>2691.75</v>
      </c>
      <c r="O21" s="108">
        <f t="shared" si="3"/>
        <v>2691.75</v>
      </c>
      <c r="P21" s="108">
        <f t="shared" si="3"/>
        <v>0</v>
      </c>
      <c r="Q21" s="108">
        <f t="shared" si="3"/>
        <v>2691.75</v>
      </c>
      <c r="R21" s="108">
        <f t="shared" si="3"/>
        <v>2691.75</v>
      </c>
      <c r="S21" s="108">
        <f t="shared" si="3"/>
        <v>2691.75</v>
      </c>
      <c r="T21" s="108">
        <f t="shared" si="3"/>
        <v>2691.75</v>
      </c>
      <c r="U21" s="108">
        <f t="shared" si="3"/>
        <v>2691.75</v>
      </c>
      <c r="V21" s="108">
        <f t="shared" si="3"/>
        <v>2691.75</v>
      </c>
      <c r="W21" s="108">
        <f t="shared" si="3"/>
        <v>2691.75</v>
      </c>
      <c r="X21" s="108">
        <f t="shared" si="3"/>
        <v>2691.75</v>
      </c>
      <c r="Y21" s="108">
        <f t="shared" si="3"/>
        <v>2691.75</v>
      </c>
      <c r="Z21" s="108">
        <f t="shared" si="3"/>
        <v>2691.75</v>
      </c>
      <c r="AA21" s="108">
        <f t="shared" si="3"/>
        <v>2691.75</v>
      </c>
      <c r="AB21" s="108">
        <f t="shared" si="3"/>
        <v>2691.75</v>
      </c>
      <c r="AC21" s="108">
        <f t="shared" si="3"/>
        <v>2691.75</v>
      </c>
      <c r="AD21" s="108">
        <f t="shared" si="3"/>
        <v>2691.75</v>
      </c>
      <c r="AE21" s="108">
        <f t="shared" si="3"/>
        <v>2691.75</v>
      </c>
      <c r="AF21" s="108">
        <f t="shared" si="3"/>
        <v>2691.75</v>
      </c>
      <c r="AG21" s="108">
        <f t="shared" si="3"/>
        <v>0</v>
      </c>
      <c r="AH21" s="108">
        <f t="shared" si="3"/>
        <v>2691.75</v>
      </c>
      <c r="AI21" s="108">
        <f t="shared" si="3"/>
        <v>2691.75</v>
      </c>
      <c r="AJ21" s="108">
        <f t="shared" si="3"/>
        <v>2691.75</v>
      </c>
      <c r="AK21" s="108">
        <f t="shared" si="3"/>
        <v>2691.75</v>
      </c>
      <c r="AL21" s="108">
        <f t="shared" si="3"/>
        <v>2691.75</v>
      </c>
      <c r="AM21" s="108">
        <f t="shared" si="3"/>
        <v>2691.75</v>
      </c>
      <c r="AN21" s="108">
        <f t="shared" si="3"/>
        <v>0</v>
      </c>
      <c r="AO21" s="108">
        <f t="shared" si="3"/>
        <v>2691.75</v>
      </c>
      <c r="AP21" s="108">
        <f t="shared" si="3"/>
        <v>2691.75</v>
      </c>
      <c r="AQ21" s="108">
        <f t="shared" si="3"/>
        <v>2691.75</v>
      </c>
      <c r="AR21" s="108">
        <f t="shared" si="3"/>
        <v>2691.75</v>
      </c>
      <c r="AS21" s="108">
        <f t="shared" si="3"/>
        <v>2691.75</v>
      </c>
      <c r="AT21" s="108">
        <f t="shared" si="3"/>
        <v>2691.75</v>
      </c>
      <c r="AU21" s="108">
        <f t="shared" si="3"/>
        <v>2691.75</v>
      </c>
      <c r="AV21" s="108">
        <f t="shared" si="3"/>
        <v>0</v>
      </c>
      <c r="AW21" s="108">
        <f t="shared" si="3"/>
        <v>2691.75</v>
      </c>
      <c r="AX21" s="108">
        <f t="shared" si="3"/>
        <v>2691.75</v>
      </c>
      <c r="AY21" s="108">
        <f t="shared" si="3"/>
        <v>2691.75</v>
      </c>
      <c r="AZ21" s="159">
        <f>SUM($D21:$AY21)</f>
        <v>115745.25</v>
      </c>
    </row>
    <row r="22" spans="1:52" s="112" customFormat="1" x14ac:dyDescent="0.25">
      <c r="A22" s="160" t="s">
        <v>123</v>
      </c>
      <c r="B22" s="161">
        <f>1-$B$21</f>
        <v>0.25</v>
      </c>
      <c r="C22" s="161" t="s">
        <v>292</v>
      </c>
      <c r="D22" s="116">
        <f>IF(C$20="Yes",0,SUM(C$13:C$16)*$B$22)</f>
        <v>0</v>
      </c>
      <c r="E22" s="116">
        <f t="shared" ref="E22:AY22" si="4">IF(D$20="Yes",0,SUM(D$13:D$16)*$B$22)</f>
        <v>897.25</v>
      </c>
      <c r="F22" s="116">
        <f t="shared" si="4"/>
        <v>897.25</v>
      </c>
      <c r="G22" s="116">
        <f t="shared" si="4"/>
        <v>897.25</v>
      </c>
      <c r="H22" s="116">
        <f t="shared" si="4"/>
        <v>897.25</v>
      </c>
      <c r="I22" s="116">
        <f t="shared" si="4"/>
        <v>897.25</v>
      </c>
      <c r="J22" s="116">
        <f t="shared" si="4"/>
        <v>897.25</v>
      </c>
      <c r="K22" s="116">
        <f t="shared" si="4"/>
        <v>897.25</v>
      </c>
      <c r="L22" s="116">
        <f t="shared" si="4"/>
        <v>897.25</v>
      </c>
      <c r="M22" s="116">
        <f t="shared" si="4"/>
        <v>897.25</v>
      </c>
      <c r="N22" s="116">
        <f t="shared" si="4"/>
        <v>897.25</v>
      </c>
      <c r="O22" s="116">
        <f t="shared" si="4"/>
        <v>897.25</v>
      </c>
      <c r="P22" s="116">
        <f t="shared" si="4"/>
        <v>0</v>
      </c>
      <c r="Q22" s="116">
        <f t="shared" si="4"/>
        <v>897.25</v>
      </c>
      <c r="R22" s="116">
        <f t="shared" si="4"/>
        <v>897.25</v>
      </c>
      <c r="S22" s="116">
        <f t="shared" si="4"/>
        <v>897.25</v>
      </c>
      <c r="T22" s="116">
        <f t="shared" si="4"/>
        <v>897.25</v>
      </c>
      <c r="U22" s="116">
        <f t="shared" si="4"/>
        <v>897.25</v>
      </c>
      <c r="V22" s="116">
        <f t="shared" si="4"/>
        <v>897.25</v>
      </c>
      <c r="W22" s="116">
        <f t="shared" si="4"/>
        <v>897.25</v>
      </c>
      <c r="X22" s="116">
        <f t="shared" si="4"/>
        <v>897.25</v>
      </c>
      <c r="Y22" s="116">
        <f t="shared" si="4"/>
        <v>897.25</v>
      </c>
      <c r="Z22" s="116">
        <f t="shared" si="4"/>
        <v>897.25</v>
      </c>
      <c r="AA22" s="116">
        <f t="shared" si="4"/>
        <v>897.25</v>
      </c>
      <c r="AB22" s="116">
        <f t="shared" si="4"/>
        <v>897.25</v>
      </c>
      <c r="AC22" s="116">
        <f t="shared" si="4"/>
        <v>897.25</v>
      </c>
      <c r="AD22" s="116">
        <f t="shared" si="4"/>
        <v>897.25</v>
      </c>
      <c r="AE22" s="116">
        <f t="shared" si="4"/>
        <v>897.25</v>
      </c>
      <c r="AF22" s="116">
        <f t="shared" si="4"/>
        <v>897.25</v>
      </c>
      <c r="AG22" s="116">
        <f t="shared" si="4"/>
        <v>0</v>
      </c>
      <c r="AH22" s="116">
        <f t="shared" si="4"/>
        <v>897.25</v>
      </c>
      <c r="AI22" s="116">
        <f t="shared" si="4"/>
        <v>897.25</v>
      </c>
      <c r="AJ22" s="116">
        <f t="shared" si="4"/>
        <v>897.25</v>
      </c>
      <c r="AK22" s="116">
        <f t="shared" si="4"/>
        <v>897.25</v>
      </c>
      <c r="AL22" s="116">
        <f t="shared" si="4"/>
        <v>897.25</v>
      </c>
      <c r="AM22" s="116">
        <f t="shared" si="4"/>
        <v>897.25</v>
      </c>
      <c r="AN22" s="116">
        <f t="shared" si="4"/>
        <v>0</v>
      </c>
      <c r="AO22" s="116">
        <f t="shared" si="4"/>
        <v>897.25</v>
      </c>
      <c r="AP22" s="116">
        <f t="shared" si="4"/>
        <v>897.25</v>
      </c>
      <c r="AQ22" s="116">
        <f t="shared" si="4"/>
        <v>897.25</v>
      </c>
      <c r="AR22" s="116">
        <f t="shared" si="4"/>
        <v>897.25</v>
      </c>
      <c r="AS22" s="116">
        <f t="shared" si="4"/>
        <v>897.25</v>
      </c>
      <c r="AT22" s="116">
        <f t="shared" si="4"/>
        <v>897.25</v>
      </c>
      <c r="AU22" s="116">
        <f t="shared" si="4"/>
        <v>897.25</v>
      </c>
      <c r="AV22" s="116">
        <f t="shared" si="4"/>
        <v>0</v>
      </c>
      <c r="AW22" s="116">
        <f t="shared" si="4"/>
        <v>897.25</v>
      </c>
      <c r="AX22" s="116">
        <f t="shared" si="4"/>
        <v>897.25</v>
      </c>
      <c r="AY22" s="116">
        <f t="shared" si="4"/>
        <v>897.25</v>
      </c>
      <c r="AZ22" s="143">
        <f t="shared" ref="AZ22:AZ30" si="5">SUM($D22:$AY22)</f>
        <v>38581.75</v>
      </c>
    </row>
    <row r="23" spans="1:52" x14ac:dyDescent="0.25">
      <c r="A23" s="162" t="s">
        <v>306</v>
      </c>
      <c r="B23" s="126">
        <v>2000</v>
      </c>
      <c r="C23" s="102" t="s">
        <v>292</v>
      </c>
      <c r="D23" s="102">
        <f>D$21*$B$23</f>
        <v>0</v>
      </c>
      <c r="E23" s="102">
        <f t="shared" ref="E23:AY23" si="6">E$21*$B$23</f>
        <v>5383500</v>
      </c>
      <c r="F23" s="102">
        <f t="shared" si="6"/>
        <v>5383500</v>
      </c>
      <c r="G23" s="102">
        <f t="shared" si="6"/>
        <v>5383500</v>
      </c>
      <c r="H23" s="102">
        <f t="shared" si="6"/>
        <v>5383500</v>
      </c>
      <c r="I23" s="102">
        <f t="shared" si="6"/>
        <v>5383500</v>
      </c>
      <c r="J23" s="102">
        <f t="shared" si="6"/>
        <v>5383500</v>
      </c>
      <c r="K23" s="102">
        <f t="shared" si="6"/>
        <v>5383500</v>
      </c>
      <c r="L23" s="102">
        <f t="shared" si="6"/>
        <v>5383500</v>
      </c>
      <c r="M23" s="102">
        <f t="shared" si="6"/>
        <v>5383500</v>
      </c>
      <c r="N23" s="102">
        <f t="shared" si="6"/>
        <v>5383500</v>
      </c>
      <c r="O23" s="102">
        <f t="shared" si="6"/>
        <v>5383500</v>
      </c>
      <c r="P23" s="102">
        <f t="shared" si="6"/>
        <v>0</v>
      </c>
      <c r="Q23" s="102">
        <f t="shared" si="6"/>
        <v>5383500</v>
      </c>
      <c r="R23" s="102">
        <f t="shared" si="6"/>
        <v>5383500</v>
      </c>
      <c r="S23" s="102">
        <f t="shared" si="6"/>
        <v>5383500</v>
      </c>
      <c r="T23" s="102">
        <f t="shared" si="6"/>
        <v>5383500</v>
      </c>
      <c r="U23" s="102">
        <f t="shared" si="6"/>
        <v>5383500</v>
      </c>
      <c r="V23" s="102">
        <f t="shared" si="6"/>
        <v>5383500</v>
      </c>
      <c r="W23" s="102">
        <f t="shared" si="6"/>
        <v>5383500</v>
      </c>
      <c r="X23" s="102">
        <f t="shared" si="6"/>
        <v>5383500</v>
      </c>
      <c r="Y23" s="102">
        <f t="shared" si="6"/>
        <v>5383500</v>
      </c>
      <c r="Z23" s="102">
        <f t="shared" si="6"/>
        <v>5383500</v>
      </c>
      <c r="AA23" s="102">
        <f t="shared" si="6"/>
        <v>5383500</v>
      </c>
      <c r="AB23" s="102">
        <f t="shared" si="6"/>
        <v>5383500</v>
      </c>
      <c r="AC23" s="102">
        <f t="shared" si="6"/>
        <v>5383500</v>
      </c>
      <c r="AD23" s="102">
        <f t="shared" si="6"/>
        <v>5383500</v>
      </c>
      <c r="AE23" s="102">
        <f t="shared" si="6"/>
        <v>5383500</v>
      </c>
      <c r="AF23" s="102">
        <f t="shared" si="6"/>
        <v>5383500</v>
      </c>
      <c r="AG23" s="102">
        <f t="shared" si="6"/>
        <v>0</v>
      </c>
      <c r="AH23" s="102">
        <f t="shared" si="6"/>
        <v>5383500</v>
      </c>
      <c r="AI23" s="102">
        <f t="shared" si="6"/>
        <v>5383500</v>
      </c>
      <c r="AJ23" s="102">
        <f t="shared" si="6"/>
        <v>5383500</v>
      </c>
      <c r="AK23" s="102">
        <f t="shared" si="6"/>
        <v>5383500</v>
      </c>
      <c r="AL23" s="102">
        <f t="shared" si="6"/>
        <v>5383500</v>
      </c>
      <c r="AM23" s="102">
        <f t="shared" si="6"/>
        <v>5383500</v>
      </c>
      <c r="AN23" s="102">
        <f t="shared" si="6"/>
        <v>0</v>
      </c>
      <c r="AO23" s="102">
        <f t="shared" si="6"/>
        <v>5383500</v>
      </c>
      <c r="AP23" s="102">
        <f t="shared" si="6"/>
        <v>5383500</v>
      </c>
      <c r="AQ23" s="102">
        <f t="shared" si="6"/>
        <v>5383500</v>
      </c>
      <c r="AR23" s="102">
        <f t="shared" si="6"/>
        <v>5383500</v>
      </c>
      <c r="AS23" s="102">
        <f t="shared" si="6"/>
        <v>5383500</v>
      </c>
      <c r="AT23" s="102">
        <f t="shared" si="6"/>
        <v>5383500</v>
      </c>
      <c r="AU23" s="102">
        <f t="shared" si="6"/>
        <v>5383500</v>
      </c>
      <c r="AV23" s="102">
        <f t="shared" si="6"/>
        <v>0</v>
      </c>
      <c r="AW23" s="102">
        <f t="shared" si="6"/>
        <v>5383500</v>
      </c>
      <c r="AX23" s="102">
        <f t="shared" si="6"/>
        <v>5383500</v>
      </c>
      <c r="AY23" s="102">
        <f t="shared" si="6"/>
        <v>5383500</v>
      </c>
      <c r="AZ23" s="141">
        <f t="shared" si="5"/>
        <v>231490500</v>
      </c>
    </row>
    <row r="24" spans="1:52" s="112" customFormat="1" x14ac:dyDescent="0.25">
      <c r="A24" s="163" t="s">
        <v>307</v>
      </c>
      <c r="B24" s="164">
        <v>1000</v>
      </c>
      <c r="C24" s="158" t="s">
        <v>292</v>
      </c>
      <c r="D24" s="108">
        <f>D$22*$B$24</f>
        <v>0</v>
      </c>
      <c r="E24" s="108">
        <f t="shared" ref="E24:AY24" si="7">E$22*$B$24</f>
        <v>897250</v>
      </c>
      <c r="F24" s="108">
        <f t="shared" si="7"/>
        <v>897250</v>
      </c>
      <c r="G24" s="108">
        <f t="shared" si="7"/>
        <v>897250</v>
      </c>
      <c r="H24" s="108">
        <f t="shared" si="7"/>
        <v>897250</v>
      </c>
      <c r="I24" s="108">
        <f t="shared" si="7"/>
        <v>897250</v>
      </c>
      <c r="J24" s="108">
        <f t="shared" si="7"/>
        <v>897250</v>
      </c>
      <c r="K24" s="108">
        <f t="shared" si="7"/>
        <v>897250</v>
      </c>
      <c r="L24" s="108">
        <f t="shared" si="7"/>
        <v>897250</v>
      </c>
      <c r="M24" s="108">
        <f t="shared" si="7"/>
        <v>897250</v>
      </c>
      <c r="N24" s="108">
        <f t="shared" si="7"/>
        <v>897250</v>
      </c>
      <c r="O24" s="108">
        <f t="shared" si="7"/>
        <v>897250</v>
      </c>
      <c r="P24" s="108">
        <f t="shared" si="7"/>
        <v>0</v>
      </c>
      <c r="Q24" s="108">
        <f t="shared" si="7"/>
        <v>897250</v>
      </c>
      <c r="R24" s="108">
        <f t="shared" si="7"/>
        <v>897250</v>
      </c>
      <c r="S24" s="108">
        <f t="shared" si="7"/>
        <v>897250</v>
      </c>
      <c r="T24" s="108">
        <f t="shared" si="7"/>
        <v>897250</v>
      </c>
      <c r="U24" s="108">
        <f t="shared" si="7"/>
        <v>897250</v>
      </c>
      <c r="V24" s="108">
        <f t="shared" si="7"/>
        <v>897250</v>
      </c>
      <c r="W24" s="108">
        <f t="shared" si="7"/>
        <v>897250</v>
      </c>
      <c r="X24" s="108">
        <f t="shared" si="7"/>
        <v>897250</v>
      </c>
      <c r="Y24" s="108">
        <f t="shared" si="7"/>
        <v>897250</v>
      </c>
      <c r="Z24" s="108">
        <f t="shared" si="7"/>
        <v>897250</v>
      </c>
      <c r="AA24" s="108">
        <f t="shared" si="7"/>
        <v>897250</v>
      </c>
      <c r="AB24" s="108">
        <f t="shared" si="7"/>
        <v>897250</v>
      </c>
      <c r="AC24" s="108">
        <f t="shared" si="7"/>
        <v>897250</v>
      </c>
      <c r="AD24" s="108">
        <f t="shared" si="7"/>
        <v>897250</v>
      </c>
      <c r="AE24" s="108">
        <f t="shared" si="7"/>
        <v>897250</v>
      </c>
      <c r="AF24" s="108">
        <f t="shared" si="7"/>
        <v>897250</v>
      </c>
      <c r="AG24" s="108">
        <f t="shared" si="7"/>
        <v>0</v>
      </c>
      <c r="AH24" s="108">
        <f t="shared" si="7"/>
        <v>897250</v>
      </c>
      <c r="AI24" s="108">
        <f t="shared" si="7"/>
        <v>897250</v>
      </c>
      <c r="AJ24" s="108">
        <f t="shared" si="7"/>
        <v>897250</v>
      </c>
      <c r="AK24" s="108">
        <f t="shared" si="7"/>
        <v>897250</v>
      </c>
      <c r="AL24" s="108">
        <f t="shared" si="7"/>
        <v>897250</v>
      </c>
      <c r="AM24" s="108">
        <f t="shared" si="7"/>
        <v>897250</v>
      </c>
      <c r="AN24" s="108">
        <f t="shared" si="7"/>
        <v>0</v>
      </c>
      <c r="AO24" s="108">
        <f t="shared" si="7"/>
        <v>897250</v>
      </c>
      <c r="AP24" s="108">
        <f t="shared" si="7"/>
        <v>897250</v>
      </c>
      <c r="AQ24" s="108">
        <f t="shared" si="7"/>
        <v>897250</v>
      </c>
      <c r="AR24" s="108">
        <f t="shared" si="7"/>
        <v>897250</v>
      </c>
      <c r="AS24" s="108">
        <f t="shared" si="7"/>
        <v>897250</v>
      </c>
      <c r="AT24" s="108">
        <f t="shared" si="7"/>
        <v>897250</v>
      </c>
      <c r="AU24" s="108">
        <f t="shared" si="7"/>
        <v>897250</v>
      </c>
      <c r="AV24" s="108">
        <f t="shared" si="7"/>
        <v>0</v>
      </c>
      <c r="AW24" s="108">
        <f t="shared" si="7"/>
        <v>897250</v>
      </c>
      <c r="AX24" s="108">
        <f t="shared" si="7"/>
        <v>897250</v>
      </c>
      <c r="AY24" s="108">
        <f t="shared" si="7"/>
        <v>897250</v>
      </c>
      <c r="AZ24" s="143">
        <f t="shared" si="5"/>
        <v>38581750</v>
      </c>
    </row>
    <row r="25" spans="1:52" x14ac:dyDescent="0.25"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08"/>
    </row>
    <row r="26" spans="1:52" x14ac:dyDescent="0.25">
      <c r="A26" s="165" t="s">
        <v>18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x14ac:dyDescent="0.25">
      <c r="B27" s="137" t="s">
        <v>308</v>
      </c>
      <c r="C27" s="126">
        <v>53</v>
      </c>
      <c r="D27" s="126">
        <f>C$27-C$28+C$29</f>
        <v>53</v>
      </c>
      <c r="E27" s="126">
        <f t="shared" ref="E27:AY27" si="8">D27-D28+D29</f>
        <v>53</v>
      </c>
      <c r="F27" s="126">
        <f t="shared" si="8"/>
        <v>0</v>
      </c>
      <c r="G27" s="126">
        <f t="shared" si="8"/>
        <v>53</v>
      </c>
      <c r="H27" s="126">
        <f t="shared" si="8"/>
        <v>0</v>
      </c>
      <c r="I27" s="126">
        <f t="shared" si="8"/>
        <v>53</v>
      </c>
      <c r="J27" s="126">
        <f t="shared" si="8"/>
        <v>0</v>
      </c>
      <c r="K27" s="126">
        <f t="shared" si="8"/>
        <v>53</v>
      </c>
      <c r="L27" s="126">
        <f t="shared" si="8"/>
        <v>0</v>
      </c>
      <c r="M27" s="126">
        <f t="shared" si="8"/>
        <v>53</v>
      </c>
      <c r="N27" s="126">
        <f t="shared" si="8"/>
        <v>0</v>
      </c>
      <c r="O27" s="126">
        <f t="shared" si="8"/>
        <v>53</v>
      </c>
      <c r="P27" s="126">
        <f t="shared" si="8"/>
        <v>0</v>
      </c>
      <c r="Q27" s="126">
        <f t="shared" si="8"/>
        <v>53</v>
      </c>
      <c r="R27" s="126">
        <f t="shared" si="8"/>
        <v>0</v>
      </c>
      <c r="S27" s="126">
        <f t="shared" si="8"/>
        <v>53</v>
      </c>
      <c r="T27" s="126">
        <f t="shared" si="8"/>
        <v>0</v>
      </c>
      <c r="U27" s="126">
        <f t="shared" si="8"/>
        <v>53</v>
      </c>
      <c r="V27" s="126">
        <f t="shared" si="8"/>
        <v>0</v>
      </c>
      <c r="W27" s="126">
        <f t="shared" si="8"/>
        <v>53</v>
      </c>
      <c r="X27" s="126">
        <f t="shared" si="8"/>
        <v>0</v>
      </c>
      <c r="Y27" s="126">
        <f t="shared" si="8"/>
        <v>53</v>
      </c>
      <c r="Z27" s="126">
        <f t="shared" si="8"/>
        <v>0</v>
      </c>
      <c r="AA27" s="126">
        <f t="shared" si="8"/>
        <v>53</v>
      </c>
      <c r="AB27" s="126">
        <f t="shared" si="8"/>
        <v>0</v>
      </c>
      <c r="AC27" s="126">
        <f t="shared" si="8"/>
        <v>53</v>
      </c>
      <c r="AD27" s="126">
        <f t="shared" si="8"/>
        <v>0</v>
      </c>
      <c r="AE27" s="126">
        <f t="shared" si="8"/>
        <v>53</v>
      </c>
      <c r="AF27" s="126">
        <f t="shared" si="8"/>
        <v>0</v>
      </c>
      <c r="AG27" s="126">
        <f t="shared" si="8"/>
        <v>53</v>
      </c>
      <c r="AH27" s="126">
        <f t="shared" si="8"/>
        <v>53</v>
      </c>
      <c r="AI27" s="126">
        <f t="shared" si="8"/>
        <v>0</v>
      </c>
      <c r="AJ27" s="126">
        <f t="shared" si="8"/>
        <v>53</v>
      </c>
      <c r="AK27" s="126">
        <f t="shared" si="8"/>
        <v>0</v>
      </c>
      <c r="AL27" s="126">
        <f t="shared" si="8"/>
        <v>53</v>
      </c>
      <c r="AM27" s="126">
        <f t="shared" si="8"/>
        <v>0</v>
      </c>
      <c r="AN27" s="126">
        <f t="shared" si="8"/>
        <v>53</v>
      </c>
      <c r="AO27" s="126">
        <f t="shared" si="8"/>
        <v>53</v>
      </c>
      <c r="AP27" s="126">
        <f t="shared" si="8"/>
        <v>0</v>
      </c>
      <c r="AQ27" s="126">
        <f t="shared" si="8"/>
        <v>53</v>
      </c>
      <c r="AR27" s="126">
        <f t="shared" si="8"/>
        <v>0</v>
      </c>
      <c r="AS27" s="126">
        <f t="shared" si="8"/>
        <v>53</v>
      </c>
      <c r="AT27" s="126">
        <f t="shared" si="8"/>
        <v>0</v>
      </c>
      <c r="AU27" s="126">
        <f t="shared" si="8"/>
        <v>53</v>
      </c>
      <c r="AV27" s="126">
        <f t="shared" si="8"/>
        <v>0</v>
      </c>
      <c r="AW27" s="126">
        <f t="shared" si="8"/>
        <v>53</v>
      </c>
      <c r="AX27" s="126">
        <f t="shared" si="8"/>
        <v>0</v>
      </c>
      <c r="AY27" s="166">
        <f t="shared" si="8"/>
        <v>53</v>
      </c>
      <c r="AZ27" s="108"/>
    </row>
    <row r="28" spans="1:52" x14ac:dyDescent="0.25">
      <c r="B28" s="167" t="s">
        <v>309</v>
      </c>
      <c r="C28" s="112"/>
      <c r="D28" s="112">
        <v>0</v>
      </c>
      <c r="E28" s="112">
        <v>53</v>
      </c>
      <c r="F28" s="112">
        <v>0</v>
      </c>
      <c r="G28" s="112">
        <v>53</v>
      </c>
      <c r="H28" s="112">
        <v>0</v>
      </c>
      <c r="I28" s="112">
        <v>53</v>
      </c>
      <c r="J28" s="112">
        <v>0</v>
      </c>
      <c r="K28" s="112">
        <v>53</v>
      </c>
      <c r="L28" s="112">
        <v>0</v>
      </c>
      <c r="M28" s="112">
        <v>53</v>
      </c>
      <c r="N28" s="112">
        <v>0</v>
      </c>
      <c r="O28" s="112">
        <v>53</v>
      </c>
      <c r="P28" s="112">
        <v>0</v>
      </c>
      <c r="Q28" s="112">
        <v>53</v>
      </c>
      <c r="R28" s="112">
        <v>0</v>
      </c>
      <c r="S28" s="112">
        <v>53</v>
      </c>
      <c r="T28" s="112">
        <v>0</v>
      </c>
      <c r="U28" s="112">
        <v>53</v>
      </c>
      <c r="V28" s="112">
        <v>0</v>
      </c>
      <c r="W28" s="112">
        <v>53</v>
      </c>
      <c r="X28" s="112">
        <v>0</v>
      </c>
      <c r="Y28" s="112">
        <v>53</v>
      </c>
      <c r="Z28" s="112">
        <v>0</v>
      </c>
      <c r="AA28" s="112">
        <v>53</v>
      </c>
      <c r="AB28" s="112">
        <v>0</v>
      </c>
      <c r="AC28" s="112">
        <v>53</v>
      </c>
      <c r="AD28" s="112">
        <v>0</v>
      </c>
      <c r="AE28" s="112">
        <v>53</v>
      </c>
      <c r="AF28" s="112">
        <v>0</v>
      </c>
      <c r="AG28" s="112">
        <v>0</v>
      </c>
      <c r="AH28" s="112">
        <v>53</v>
      </c>
      <c r="AI28" s="112">
        <v>0</v>
      </c>
      <c r="AJ28" s="112">
        <v>53</v>
      </c>
      <c r="AK28" s="112">
        <v>0</v>
      </c>
      <c r="AL28" s="112">
        <v>53</v>
      </c>
      <c r="AM28" s="112">
        <v>0</v>
      </c>
      <c r="AN28" s="112">
        <v>0</v>
      </c>
      <c r="AO28" s="112">
        <v>53</v>
      </c>
      <c r="AP28" s="112">
        <v>0</v>
      </c>
      <c r="AQ28" s="112">
        <v>53</v>
      </c>
      <c r="AR28" s="112">
        <v>0</v>
      </c>
      <c r="AS28" s="112">
        <v>53</v>
      </c>
      <c r="AT28" s="112">
        <v>0</v>
      </c>
      <c r="AU28" s="112">
        <v>53</v>
      </c>
      <c r="AV28" s="112">
        <v>0</v>
      </c>
      <c r="AW28" s="112">
        <v>53</v>
      </c>
      <c r="AX28" s="112">
        <v>0</v>
      </c>
      <c r="AY28" s="168">
        <v>53</v>
      </c>
      <c r="AZ28" s="108"/>
    </row>
    <row r="29" spans="1:52" x14ac:dyDescent="0.25">
      <c r="B29" s="138" t="s">
        <v>310</v>
      </c>
      <c r="C29" s="127"/>
      <c r="D29" s="127">
        <f>C$28</f>
        <v>0</v>
      </c>
      <c r="E29" s="127">
        <f t="shared" ref="E29:AY29" si="9">D$28</f>
        <v>0</v>
      </c>
      <c r="F29" s="127">
        <f t="shared" si="9"/>
        <v>53</v>
      </c>
      <c r="G29" s="127">
        <f t="shared" si="9"/>
        <v>0</v>
      </c>
      <c r="H29" s="127">
        <f t="shared" si="9"/>
        <v>53</v>
      </c>
      <c r="I29" s="127">
        <f t="shared" si="9"/>
        <v>0</v>
      </c>
      <c r="J29" s="127">
        <f t="shared" si="9"/>
        <v>53</v>
      </c>
      <c r="K29" s="127">
        <f t="shared" si="9"/>
        <v>0</v>
      </c>
      <c r="L29" s="127">
        <f t="shared" si="9"/>
        <v>53</v>
      </c>
      <c r="M29" s="127">
        <f t="shared" si="9"/>
        <v>0</v>
      </c>
      <c r="N29" s="127">
        <f t="shared" si="9"/>
        <v>53</v>
      </c>
      <c r="O29" s="127">
        <f t="shared" si="9"/>
        <v>0</v>
      </c>
      <c r="P29" s="127">
        <f t="shared" si="9"/>
        <v>53</v>
      </c>
      <c r="Q29" s="127">
        <f t="shared" si="9"/>
        <v>0</v>
      </c>
      <c r="R29" s="127">
        <f t="shared" si="9"/>
        <v>53</v>
      </c>
      <c r="S29" s="127">
        <f t="shared" si="9"/>
        <v>0</v>
      </c>
      <c r="T29" s="127">
        <f t="shared" si="9"/>
        <v>53</v>
      </c>
      <c r="U29" s="127">
        <f t="shared" si="9"/>
        <v>0</v>
      </c>
      <c r="V29" s="127">
        <f t="shared" si="9"/>
        <v>53</v>
      </c>
      <c r="W29" s="127">
        <f t="shared" si="9"/>
        <v>0</v>
      </c>
      <c r="X29" s="127">
        <f t="shared" si="9"/>
        <v>53</v>
      </c>
      <c r="Y29" s="127">
        <f t="shared" si="9"/>
        <v>0</v>
      </c>
      <c r="Z29" s="127">
        <f t="shared" si="9"/>
        <v>53</v>
      </c>
      <c r="AA29" s="127">
        <f t="shared" si="9"/>
        <v>0</v>
      </c>
      <c r="AB29" s="127">
        <f t="shared" si="9"/>
        <v>53</v>
      </c>
      <c r="AC29" s="127">
        <f t="shared" si="9"/>
        <v>0</v>
      </c>
      <c r="AD29" s="127">
        <f t="shared" si="9"/>
        <v>53</v>
      </c>
      <c r="AE29" s="127">
        <f t="shared" si="9"/>
        <v>0</v>
      </c>
      <c r="AF29" s="127">
        <f t="shared" si="9"/>
        <v>53</v>
      </c>
      <c r="AG29" s="127">
        <f t="shared" si="9"/>
        <v>0</v>
      </c>
      <c r="AH29" s="127">
        <f t="shared" si="9"/>
        <v>0</v>
      </c>
      <c r="AI29" s="127">
        <f t="shared" si="9"/>
        <v>53</v>
      </c>
      <c r="AJ29" s="127">
        <f t="shared" si="9"/>
        <v>0</v>
      </c>
      <c r="AK29" s="127">
        <f t="shared" si="9"/>
        <v>53</v>
      </c>
      <c r="AL29" s="127">
        <f t="shared" si="9"/>
        <v>0</v>
      </c>
      <c r="AM29" s="127">
        <f t="shared" si="9"/>
        <v>53</v>
      </c>
      <c r="AN29" s="127">
        <f t="shared" si="9"/>
        <v>0</v>
      </c>
      <c r="AO29" s="127">
        <f t="shared" si="9"/>
        <v>0</v>
      </c>
      <c r="AP29" s="127">
        <f t="shared" si="9"/>
        <v>53</v>
      </c>
      <c r="AQ29" s="127">
        <f t="shared" si="9"/>
        <v>0</v>
      </c>
      <c r="AR29" s="127">
        <f t="shared" si="9"/>
        <v>53</v>
      </c>
      <c r="AS29" s="127">
        <f t="shared" si="9"/>
        <v>0</v>
      </c>
      <c r="AT29" s="127">
        <f t="shared" si="9"/>
        <v>53</v>
      </c>
      <c r="AU29" s="127">
        <f t="shared" si="9"/>
        <v>0</v>
      </c>
      <c r="AV29" s="127">
        <f t="shared" si="9"/>
        <v>53</v>
      </c>
      <c r="AW29" s="127">
        <f t="shared" si="9"/>
        <v>0</v>
      </c>
      <c r="AX29" s="127">
        <f t="shared" si="9"/>
        <v>53</v>
      </c>
      <c r="AY29" s="169">
        <f t="shared" si="9"/>
        <v>0</v>
      </c>
      <c r="AZ29" s="170"/>
    </row>
    <row r="30" spans="1:52" x14ac:dyDescent="0.25">
      <c r="A30" s="171" t="s">
        <v>311</v>
      </c>
      <c r="B30" s="146">
        <v>10</v>
      </c>
      <c r="C30" s="119" t="s">
        <v>292</v>
      </c>
      <c r="D30" s="119">
        <f>D$27*$B$30</f>
        <v>530</v>
      </c>
      <c r="E30" s="119">
        <f t="shared" ref="E30:AY30" si="10">E$27*$B$30</f>
        <v>530</v>
      </c>
      <c r="F30" s="119">
        <f t="shared" si="10"/>
        <v>0</v>
      </c>
      <c r="G30" s="119">
        <f t="shared" si="10"/>
        <v>530</v>
      </c>
      <c r="H30" s="119">
        <f t="shared" si="10"/>
        <v>0</v>
      </c>
      <c r="I30" s="119">
        <f t="shared" si="10"/>
        <v>530</v>
      </c>
      <c r="J30" s="119">
        <f t="shared" si="10"/>
        <v>0</v>
      </c>
      <c r="K30" s="119">
        <f t="shared" si="10"/>
        <v>530</v>
      </c>
      <c r="L30" s="119">
        <f t="shared" si="10"/>
        <v>0</v>
      </c>
      <c r="M30" s="119">
        <f t="shared" si="10"/>
        <v>530</v>
      </c>
      <c r="N30" s="119">
        <f t="shared" si="10"/>
        <v>0</v>
      </c>
      <c r="O30" s="119">
        <f t="shared" si="10"/>
        <v>530</v>
      </c>
      <c r="P30" s="119">
        <f t="shared" si="10"/>
        <v>0</v>
      </c>
      <c r="Q30" s="119">
        <f t="shared" si="10"/>
        <v>530</v>
      </c>
      <c r="R30" s="119">
        <f>R$27*$B$30</f>
        <v>0</v>
      </c>
      <c r="S30" s="119">
        <f t="shared" si="10"/>
        <v>530</v>
      </c>
      <c r="T30" s="119">
        <f t="shared" si="10"/>
        <v>0</v>
      </c>
      <c r="U30" s="119">
        <f t="shared" si="10"/>
        <v>530</v>
      </c>
      <c r="V30" s="119">
        <f t="shared" si="10"/>
        <v>0</v>
      </c>
      <c r="W30" s="119">
        <f t="shared" si="10"/>
        <v>530</v>
      </c>
      <c r="X30" s="119">
        <f t="shared" si="10"/>
        <v>0</v>
      </c>
      <c r="Y30" s="119">
        <f t="shared" si="10"/>
        <v>530</v>
      </c>
      <c r="Z30" s="119">
        <f t="shared" si="10"/>
        <v>0</v>
      </c>
      <c r="AA30" s="119">
        <f t="shared" si="10"/>
        <v>530</v>
      </c>
      <c r="AB30" s="119">
        <f t="shared" si="10"/>
        <v>0</v>
      </c>
      <c r="AC30" s="119">
        <f t="shared" si="10"/>
        <v>530</v>
      </c>
      <c r="AD30" s="119">
        <f t="shared" si="10"/>
        <v>0</v>
      </c>
      <c r="AE30" s="119">
        <f>AE$27*$B$30</f>
        <v>530</v>
      </c>
      <c r="AF30" s="119">
        <f t="shared" si="10"/>
        <v>0</v>
      </c>
      <c r="AG30" s="119">
        <f t="shared" si="10"/>
        <v>530</v>
      </c>
      <c r="AH30" s="119">
        <f t="shared" si="10"/>
        <v>530</v>
      </c>
      <c r="AI30" s="119">
        <f t="shared" si="10"/>
        <v>0</v>
      </c>
      <c r="AJ30" s="119">
        <f t="shared" si="10"/>
        <v>530</v>
      </c>
      <c r="AK30" s="119">
        <f t="shared" si="10"/>
        <v>0</v>
      </c>
      <c r="AL30" s="119">
        <f t="shared" si="10"/>
        <v>530</v>
      </c>
      <c r="AM30" s="119">
        <f t="shared" si="10"/>
        <v>0</v>
      </c>
      <c r="AN30" s="119">
        <f t="shared" si="10"/>
        <v>530</v>
      </c>
      <c r="AO30" s="119">
        <f t="shared" si="10"/>
        <v>530</v>
      </c>
      <c r="AP30" s="119">
        <f t="shared" si="10"/>
        <v>0</v>
      </c>
      <c r="AQ30" s="119">
        <f t="shared" si="10"/>
        <v>530</v>
      </c>
      <c r="AR30" s="119">
        <f t="shared" si="10"/>
        <v>0</v>
      </c>
      <c r="AS30" s="119">
        <f t="shared" si="10"/>
        <v>530</v>
      </c>
      <c r="AT30" s="119">
        <f t="shared" si="10"/>
        <v>0</v>
      </c>
      <c r="AU30" s="119">
        <f t="shared" si="10"/>
        <v>530</v>
      </c>
      <c r="AV30" s="119">
        <f t="shared" si="10"/>
        <v>0</v>
      </c>
      <c r="AW30" s="119">
        <f t="shared" si="10"/>
        <v>530</v>
      </c>
      <c r="AX30" s="119">
        <f t="shared" si="10"/>
        <v>0</v>
      </c>
      <c r="AY30" s="119">
        <f t="shared" si="10"/>
        <v>530</v>
      </c>
      <c r="AZ30" s="143">
        <f t="shared" si="5"/>
        <v>13780</v>
      </c>
    </row>
    <row r="32" spans="1:52" x14ac:dyDescent="0.25">
      <c r="A32" s="104" t="s">
        <v>299</v>
      </c>
    </row>
    <row r="33" spans="1:52" x14ac:dyDescent="0.25">
      <c r="A33" s="137" t="s">
        <v>22</v>
      </c>
      <c r="B33" s="137" t="s">
        <v>340</v>
      </c>
      <c r="C33" s="126"/>
      <c r="D33" s="126">
        <f>D$21*shipping_manufacturing!$H$27/100</f>
        <v>0</v>
      </c>
      <c r="E33" s="126">
        <f>E$21*shipping_manufacturing!$H$27/100</f>
        <v>0</v>
      </c>
      <c r="F33" s="126">
        <f>F$21*shipping_manufacturing!$H$27/100</f>
        <v>0</v>
      </c>
      <c r="G33" s="126">
        <f>G$21*shipping_manufacturing!$H$27/100</f>
        <v>0</v>
      </c>
      <c r="H33" s="126">
        <f>H$21*shipping_manufacturing!$H$27/100</f>
        <v>0</v>
      </c>
      <c r="I33" s="126">
        <f>I$21*shipping_manufacturing!$H$27/100</f>
        <v>0</v>
      </c>
      <c r="J33" s="126">
        <f>J$21*shipping_manufacturing!$H$27/100</f>
        <v>0</v>
      </c>
      <c r="K33" s="126">
        <f>K$21*shipping_manufacturing!$H$27/100</f>
        <v>0</v>
      </c>
      <c r="L33" s="126">
        <f>L$21*shipping_manufacturing!$H$27/100</f>
        <v>0</v>
      </c>
      <c r="M33" s="126">
        <f>M$21*shipping_manufacturing!$H$27/100</f>
        <v>0</v>
      </c>
      <c r="N33" s="126">
        <f>N$21*shipping_manufacturing!$H$27/100</f>
        <v>0</v>
      </c>
      <c r="O33" s="126">
        <f>O$21*shipping_manufacturing!$H$27/100</f>
        <v>0</v>
      </c>
      <c r="P33" s="126">
        <f>P$21*shipping_manufacturing!$H$27/100</f>
        <v>0</v>
      </c>
      <c r="Q33" s="126">
        <f>Q$21*shipping_manufacturing!$H$27/100</f>
        <v>0</v>
      </c>
      <c r="R33" s="126">
        <f>R$21*shipping_manufacturing!$H$27/100</f>
        <v>0</v>
      </c>
      <c r="S33" s="126">
        <f>S$21*shipping_manufacturing!$H$27/100</f>
        <v>0</v>
      </c>
      <c r="T33" s="126">
        <f>T$21*shipping_manufacturing!$H$27/100</f>
        <v>0</v>
      </c>
      <c r="U33" s="126">
        <f>U$21*shipping_manufacturing!$H$27/100</f>
        <v>0</v>
      </c>
      <c r="V33" s="126">
        <f>V$21*shipping_manufacturing!$H$27/100</f>
        <v>0</v>
      </c>
      <c r="W33" s="126">
        <f>W$21*shipping_manufacturing!$H$27/100</f>
        <v>0</v>
      </c>
      <c r="X33" s="126">
        <f>X$21*shipping_manufacturing!$H$27/100</f>
        <v>0</v>
      </c>
      <c r="Y33" s="126">
        <f>Y$21*shipping_manufacturing!$H$27/100</f>
        <v>0</v>
      </c>
      <c r="Z33" s="126">
        <f>Z$21*shipping_manufacturing!$H$27/100</f>
        <v>0</v>
      </c>
      <c r="AA33" s="126">
        <f>AA$21*shipping_manufacturing!$H$27/100</f>
        <v>0</v>
      </c>
      <c r="AB33" s="126">
        <f>AB$21*shipping_manufacturing!$H$27/100</f>
        <v>0</v>
      </c>
      <c r="AC33" s="126">
        <f>AC$21*shipping_manufacturing!$H$27/100</f>
        <v>0</v>
      </c>
      <c r="AD33" s="126">
        <f>AD$21*shipping_manufacturing!$H$27/100</f>
        <v>0</v>
      </c>
      <c r="AE33" s="126">
        <f>AE$21*shipping_manufacturing!$H$27/100</f>
        <v>0</v>
      </c>
      <c r="AF33" s="126">
        <f>AF$21*shipping_manufacturing!$H$27/100</f>
        <v>0</v>
      </c>
      <c r="AG33" s="126">
        <f>AG$21*shipping_manufacturing!$H$27/100</f>
        <v>0</v>
      </c>
      <c r="AH33" s="126">
        <f>AH$21*shipping_manufacturing!$H$27/100</f>
        <v>0</v>
      </c>
      <c r="AI33" s="126">
        <f>AI$21*shipping_manufacturing!$H$27/100</f>
        <v>0</v>
      </c>
      <c r="AJ33" s="126">
        <f>AJ$21*shipping_manufacturing!$H$27/100</f>
        <v>0</v>
      </c>
      <c r="AK33" s="126">
        <f>AK$21*shipping_manufacturing!$H$27/100</f>
        <v>0</v>
      </c>
      <c r="AL33" s="126">
        <f>AL$21*shipping_manufacturing!$H$27/100</f>
        <v>0</v>
      </c>
      <c r="AM33" s="126">
        <f>AM$21*shipping_manufacturing!$H$27/100</f>
        <v>0</v>
      </c>
      <c r="AN33" s="126">
        <f>AN$21*shipping_manufacturing!$H$27/100</f>
        <v>0</v>
      </c>
      <c r="AO33" s="126">
        <f>AO$21*shipping_manufacturing!$H$27/100</f>
        <v>0</v>
      </c>
      <c r="AP33" s="126">
        <f>AP$21*shipping_manufacturing!$H$27/100</f>
        <v>0</v>
      </c>
      <c r="AQ33" s="126">
        <f>AQ$21*shipping_manufacturing!$H$27/100</f>
        <v>0</v>
      </c>
      <c r="AR33" s="126">
        <f>AR$21*shipping_manufacturing!$H$27/100</f>
        <v>0</v>
      </c>
      <c r="AS33" s="126">
        <f>AS$21*shipping_manufacturing!$H$27/100</f>
        <v>0</v>
      </c>
      <c r="AT33" s="126">
        <f>AT$21*shipping_manufacturing!$H$27/100</f>
        <v>0</v>
      </c>
      <c r="AU33" s="126">
        <f>AU$21*shipping_manufacturing!$H$27/100</f>
        <v>0</v>
      </c>
      <c r="AV33" s="126">
        <f>AV$21*shipping_manufacturing!$H$27/100</f>
        <v>0</v>
      </c>
      <c r="AW33" s="126">
        <f>AW$21*shipping_manufacturing!$H$27/100</f>
        <v>0</v>
      </c>
      <c r="AX33" s="126">
        <f>AX$21*shipping_manufacturing!$H$27/100</f>
        <v>0</v>
      </c>
      <c r="AY33" s="126">
        <f>AY$21*shipping_manufacturing!$H$27/100</f>
        <v>0</v>
      </c>
    </row>
    <row r="34" spans="1:52" x14ac:dyDescent="0.25">
      <c r="A34" s="115" t="s">
        <v>339</v>
      </c>
      <c r="B34" s="167" t="s">
        <v>341</v>
      </c>
      <c r="C34" s="112"/>
      <c r="D34" s="112">
        <f>D$22*shipping_manufacturing!$I$27/100</f>
        <v>0</v>
      </c>
      <c r="E34" s="112">
        <f>E$22*shipping_manufacturing!$I$27/100</f>
        <v>0</v>
      </c>
      <c r="F34" s="112">
        <f>F$22*shipping_manufacturing!$I$27/100</f>
        <v>0</v>
      </c>
      <c r="G34" s="112">
        <f>G$22*shipping_manufacturing!$I$27/100</f>
        <v>0</v>
      </c>
      <c r="H34" s="112">
        <f>H$22*shipping_manufacturing!$I$27/100</f>
        <v>0</v>
      </c>
      <c r="I34" s="112">
        <f>I$22*shipping_manufacturing!$I$27/100</f>
        <v>0</v>
      </c>
      <c r="J34" s="112">
        <f>J$22*shipping_manufacturing!$I$27/100</f>
        <v>0</v>
      </c>
      <c r="K34" s="112">
        <f>K$22*shipping_manufacturing!$I$27/100</f>
        <v>0</v>
      </c>
      <c r="L34" s="112">
        <f>L$22*shipping_manufacturing!$I$27/100</f>
        <v>0</v>
      </c>
      <c r="M34" s="112">
        <f>M$22*shipping_manufacturing!$I$27/100</f>
        <v>0</v>
      </c>
      <c r="N34" s="112">
        <f>N$22*shipping_manufacturing!$I$27/100</f>
        <v>0</v>
      </c>
      <c r="O34" s="112">
        <f>O$22*shipping_manufacturing!$I$27/100</f>
        <v>0</v>
      </c>
      <c r="P34" s="112">
        <f>P$22*shipping_manufacturing!$I$27/100</f>
        <v>0</v>
      </c>
      <c r="Q34" s="112">
        <f>Q$22*shipping_manufacturing!$I$27/100</f>
        <v>0</v>
      </c>
      <c r="R34" s="112">
        <f>R$22*shipping_manufacturing!$I$27/100</f>
        <v>0</v>
      </c>
      <c r="S34" s="112">
        <f>S$22*shipping_manufacturing!$I$27/100</f>
        <v>0</v>
      </c>
      <c r="T34" s="112">
        <f>T$22*shipping_manufacturing!$I$27/100</f>
        <v>0</v>
      </c>
      <c r="U34" s="112">
        <f>U$22*shipping_manufacturing!$I$27/100</f>
        <v>0</v>
      </c>
      <c r="V34" s="112">
        <f>V$22*shipping_manufacturing!$I$27/100</f>
        <v>0</v>
      </c>
      <c r="W34" s="112">
        <f>W$22*shipping_manufacturing!$I$27/100</f>
        <v>0</v>
      </c>
      <c r="X34" s="112">
        <f>X$22*shipping_manufacturing!$I$27/100</f>
        <v>0</v>
      </c>
      <c r="Y34" s="112">
        <f>Y$22*shipping_manufacturing!$I$27/100</f>
        <v>0</v>
      </c>
      <c r="Z34" s="112">
        <f>Z$22*shipping_manufacturing!$I$27/100</f>
        <v>0</v>
      </c>
      <c r="AA34" s="112">
        <f>AA$22*shipping_manufacturing!$I$27/100</f>
        <v>0</v>
      </c>
      <c r="AB34" s="112">
        <f>AB$22*shipping_manufacturing!$I$27/100</f>
        <v>0</v>
      </c>
      <c r="AC34" s="112">
        <f>AC$22*shipping_manufacturing!$I$27/100</f>
        <v>0</v>
      </c>
      <c r="AD34" s="112">
        <f>AD$22*shipping_manufacturing!$I$27/100</f>
        <v>0</v>
      </c>
      <c r="AE34" s="112">
        <f>AE$22*shipping_manufacturing!$I$27/100</f>
        <v>0</v>
      </c>
      <c r="AF34" s="112">
        <f>AF$22*shipping_manufacturing!$I$27/100</f>
        <v>0</v>
      </c>
      <c r="AG34" s="112">
        <f>AG$22*shipping_manufacturing!$I$27/100</f>
        <v>0</v>
      </c>
      <c r="AH34" s="112">
        <f>AH$22*shipping_manufacturing!$I$27/100</f>
        <v>0</v>
      </c>
      <c r="AI34" s="112">
        <f>AI$22*shipping_manufacturing!$I$27/100</f>
        <v>0</v>
      </c>
      <c r="AJ34" s="112">
        <f>AJ$22*shipping_manufacturing!$I$27/100</f>
        <v>0</v>
      </c>
      <c r="AK34" s="112">
        <f>AK$22*shipping_manufacturing!$I$27/100</f>
        <v>0</v>
      </c>
      <c r="AL34" s="112">
        <f>AL$22*shipping_manufacturing!$I$27/100</f>
        <v>0</v>
      </c>
      <c r="AM34" s="112">
        <f>AM$22*shipping_manufacturing!$I$27/100</f>
        <v>0</v>
      </c>
      <c r="AN34" s="112">
        <f>AN$22*shipping_manufacturing!$I$27/100</f>
        <v>0</v>
      </c>
      <c r="AO34" s="112">
        <f>AO$22*shipping_manufacturing!$I$27/100</f>
        <v>0</v>
      </c>
      <c r="AP34" s="112">
        <f>AP$22*shipping_manufacturing!$I$27/100</f>
        <v>0</v>
      </c>
      <c r="AQ34" s="112">
        <f>AQ$22*shipping_manufacturing!$I$27/100</f>
        <v>0</v>
      </c>
      <c r="AR34" s="112">
        <f>AR$22*shipping_manufacturing!$I$27/100</f>
        <v>0</v>
      </c>
      <c r="AS34" s="112">
        <f>AS$22*shipping_manufacturing!$I$27/100</f>
        <v>0</v>
      </c>
      <c r="AT34" s="112">
        <f>AT$22*shipping_manufacturing!$I$27/100</f>
        <v>0</v>
      </c>
      <c r="AU34" s="112">
        <f>AU$22*shipping_manufacturing!$I$27/100</f>
        <v>0</v>
      </c>
      <c r="AV34" s="112">
        <f>AV$22*shipping_manufacturing!$I$27/100</f>
        <v>0</v>
      </c>
      <c r="AW34" s="112">
        <f>AW$22*shipping_manufacturing!$I$27/100</f>
        <v>0</v>
      </c>
      <c r="AX34" s="112">
        <f>AX$22*shipping_manufacturing!$I$27/100</f>
        <v>0</v>
      </c>
      <c r="AY34" s="112">
        <f>AY$22*shipping_manufacturing!$I$27/100</f>
        <v>0</v>
      </c>
    </row>
    <row r="35" spans="1:52" x14ac:dyDescent="0.25">
      <c r="A35" s="112">
        <v>1245</v>
      </c>
      <c r="B35" s="167" t="s">
        <v>342</v>
      </c>
      <c r="C35" s="112"/>
      <c r="D35" s="112">
        <f>SUM(D33:D34)</f>
        <v>0</v>
      </c>
      <c r="E35" s="112">
        <f t="shared" ref="E35:AY35" si="11">SUM(E33:E34)</f>
        <v>0</v>
      </c>
      <c r="F35" s="112">
        <f t="shared" si="11"/>
        <v>0</v>
      </c>
      <c r="G35" s="112">
        <f t="shared" si="11"/>
        <v>0</v>
      </c>
      <c r="H35" s="112">
        <f t="shared" si="11"/>
        <v>0</v>
      </c>
      <c r="I35" s="112">
        <f t="shared" si="11"/>
        <v>0</v>
      </c>
      <c r="J35" s="112">
        <f t="shared" si="11"/>
        <v>0</v>
      </c>
      <c r="K35" s="112">
        <f t="shared" si="11"/>
        <v>0</v>
      </c>
      <c r="L35" s="112">
        <f t="shared" si="11"/>
        <v>0</v>
      </c>
      <c r="M35" s="112">
        <f t="shared" si="11"/>
        <v>0</v>
      </c>
      <c r="N35" s="112">
        <f t="shared" si="11"/>
        <v>0</v>
      </c>
      <c r="O35" s="112">
        <f t="shared" si="11"/>
        <v>0</v>
      </c>
      <c r="P35" s="112">
        <f t="shared" si="11"/>
        <v>0</v>
      </c>
      <c r="Q35" s="112">
        <f t="shared" si="11"/>
        <v>0</v>
      </c>
      <c r="R35" s="112">
        <f t="shared" si="11"/>
        <v>0</v>
      </c>
      <c r="S35" s="112">
        <f t="shared" si="11"/>
        <v>0</v>
      </c>
      <c r="T35" s="112">
        <f t="shared" si="11"/>
        <v>0</v>
      </c>
      <c r="U35" s="112">
        <f t="shared" si="11"/>
        <v>0</v>
      </c>
      <c r="V35" s="112">
        <f t="shared" si="11"/>
        <v>0</v>
      </c>
      <c r="W35" s="112">
        <f t="shared" si="11"/>
        <v>0</v>
      </c>
      <c r="X35" s="112">
        <f t="shared" si="11"/>
        <v>0</v>
      </c>
      <c r="Y35" s="112">
        <f t="shared" si="11"/>
        <v>0</v>
      </c>
      <c r="Z35" s="112">
        <f t="shared" si="11"/>
        <v>0</v>
      </c>
      <c r="AA35" s="112">
        <f t="shared" si="11"/>
        <v>0</v>
      </c>
      <c r="AB35" s="112">
        <f t="shared" si="11"/>
        <v>0</v>
      </c>
      <c r="AC35" s="112">
        <f t="shared" si="11"/>
        <v>0</v>
      </c>
      <c r="AD35" s="112">
        <f t="shared" si="11"/>
        <v>0</v>
      </c>
      <c r="AE35" s="112">
        <f t="shared" si="11"/>
        <v>0</v>
      </c>
      <c r="AF35" s="112">
        <f t="shared" si="11"/>
        <v>0</v>
      </c>
      <c r="AG35" s="112">
        <f t="shared" si="11"/>
        <v>0</v>
      </c>
      <c r="AH35" s="112">
        <f t="shared" si="11"/>
        <v>0</v>
      </c>
      <c r="AI35" s="112">
        <f t="shared" si="11"/>
        <v>0</v>
      </c>
      <c r="AJ35" s="112">
        <f t="shared" si="11"/>
        <v>0</v>
      </c>
      <c r="AK35" s="112">
        <f t="shared" si="11"/>
        <v>0</v>
      </c>
      <c r="AL35" s="112">
        <f t="shared" si="11"/>
        <v>0</v>
      </c>
      <c r="AM35" s="112">
        <f t="shared" si="11"/>
        <v>0</v>
      </c>
      <c r="AN35" s="112">
        <f t="shared" si="11"/>
        <v>0</v>
      </c>
      <c r="AO35" s="112">
        <f t="shared" si="11"/>
        <v>0</v>
      </c>
      <c r="AP35" s="112">
        <f t="shared" si="11"/>
        <v>0</v>
      </c>
      <c r="AQ35" s="112">
        <f t="shared" si="11"/>
        <v>0</v>
      </c>
      <c r="AR35" s="112">
        <f t="shared" si="11"/>
        <v>0</v>
      </c>
      <c r="AS35" s="112">
        <f t="shared" si="11"/>
        <v>0</v>
      </c>
      <c r="AT35" s="112">
        <f t="shared" si="11"/>
        <v>0</v>
      </c>
      <c r="AU35" s="112">
        <f t="shared" si="11"/>
        <v>0</v>
      </c>
      <c r="AV35" s="112">
        <f t="shared" si="11"/>
        <v>0</v>
      </c>
      <c r="AW35" s="112">
        <f t="shared" si="11"/>
        <v>0</v>
      </c>
      <c r="AX35" s="112">
        <f t="shared" si="11"/>
        <v>0</v>
      </c>
      <c r="AY35" s="112">
        <f t="shared" si="11"/>
        <v>0</v>
      </c>
    </row>
    <row r="36" spans="1:52" x14ac:dyDescent="0.25">
      <c r="A36" s="112"/>
      <c r="B36" s="167" t="s">
        <v>343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</row>
    <row r="37" spans="1:52" x14ac:dyDescent="0.25">
      <c r="A37" s="112"/>
      <c r="B37" s="167" t="s">
        <v>344</v>
      </c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</row>
    <row r="38" spans="1:52" x14ac:dyDescent="0.25">
      <c r="A38" s="112"/>
      <c r="B38" s="167" t="s">
        <v>345</v>
      </c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</row>
    <row r="39" spans="1:52" x14ac:dyDescent="0.25">
      <c r="A39" s="112"/>
      <c r="B39" s="167" t="s">
        <v>346</v>
      </c>
      <c r="C39" s="112"/>
      <c r="D39" s="112">
        <f>D33-D36</f>
        <v>0</v>
      </c>
      <c r="E39" s="112">
        <f t="shared" ref="E39:AY39" si="12">E33-E36</f>
        <v>0</v>
      </c>
      <c r="F39" s="112">
        <f t="shared" si="12"/>
        <v>0</v>
      </c>
      <c r="G39" s="112">
        <f t="shared" si="12"/>
        <v>0</v>
      </c>
      <c r="H39" s="112">
        <f t="shared" si="12"/>
        <v>0</v>
      </c>
      <c r="I39" s="112">
        <f t="shared" si="12"/>
        <v>0</v>
      </c>
      <c r="J39" s="112">
        <f t="shared" si="12"/>
        <v>0</v>
      </c>
      <c r="K39" s="112">
        <f t="shared" si="12"/>
        <v>0</v>
      </c>
      <c r="L39" s="112">
        <f t="shared" si="12"/>
        <v>0</v>
      </c>
      <c r="M39" s="112">
        <f t="shared" si="12"/>
        <v>0</v>
      </c>
      <c r="N39" s="112">
        <f t="shared" si="12"/>
        <v>0</v>
      </c>
      <c r="O39" s="112">
        <f t="shared" si="12"/>
        <v>0</v>
      </c>
      <c r="P39" s="112">
        <f t="shared" si="12"/>
        <v>0</v>
      </c>
      <c r="Q39" s="112">
        <f t="shared" si="12"/>
        <v>0</v>
      </c>
      <c r="R39" s="112">
        <f t="shared" si="12"/>
        <v>0</v>
      </c>
      <c r="S39" s="112">
        <f t="shared" si="12"/>
        <v>0</v>
      </c>
      <c r="T39" s="112">
        <f t="shared" si="12"/>
        <v>0</v>
      </c>
      <c r="U39" s="112">
        <f t="shared" si="12"/>
        <v>0</v>
      </c>
      <c r="V39" s="112">
        <f t="shared" si="12"/>
        <v>0</v>
      </c>
      <c r="W39" s="112">
        <f t="shared" si="12"/>
        <v>0</v>
      </c>
      <c r="X39" s="112">
        <f t="shared" si="12"/>
        <v>0</v>
      </c>
      <c r="Y39" s="112">
        <f t="shared" si="12"/>
        <v>0</v>
      </c>
      <c r="Z39" s="112">
        <f t="shared" si="12"/>
        <v>0</v>
      </c>
      <c r="AA39" s="112">
        <f t="shared" si="12"/>
        <v>0</v>
      </c>
      <c r="AB39" s="112">
        <f t="shared" si="12"/>
        <v>0</v>
      </c>
      <c r="AC39" s="112">
        <f t="shared" si="12"/>
        <v>0</v>
      </c>
      <c r="AD39" s="112">
        <f t="shared" si="12"/>
        <v>0</v>
      </c>
      <c r="AE39" s="112">
        <f t="shared" si="12"/>
        <v>0</v>
      </c>
      <c r="AF39" s="112">
        <f t="shared" si="12"/>
        <v>0</v>
      </c>
      <c r="AG39" s="112">
        <f t="shared" si="12"/>
        <v>0</v>
      </c>
      <c r="AH39" s="112">
        <f t="shared" si="12"/>
        <v>0</v>
      </c>
      <c r="AI39" s="112">
        <f t="shared" si="12"/>
        <v>0</v>
      </c>
      <c r="AJ39" s="112">
        <f t="shared" si="12"/>
        <v>0</v>
      </c>
      <c r="AK39" s="112">
        <f t="shared" si="12"/>
        <v>0</v>
      </c>
      <c r="AL39" s="112">
        <f t="shared" si="12"/>
        <v>0</v>
      </c>
      <c r="AM39" s="112">
        <f t="shared" si="12"/>
        <v>0</v>
      </c>
      <c r="AN39" s="112">
        <f t="shared" si="12"/>
        <v>0</v>
      </c>
      <c r="AO39" s="112">
        <f t="shared" si="12"/>
        <v>0</v>
      </c>
      <c r="AP39" s="112">
        <f t="shared" si="12"/>
        <v>0</v>
      </c>
      <c r="AQ39" s="112">
        <f t="shared" si="12"/>
        <v>0</v>
      </c>
      <c r="AR39" s="112">
        <f t="shared" si="12"/>
        <v>0</v>
      </c>
      <c r="AS39" s="112">
        <f t="shared" si="12"/>
        <v>0</v>
      </c>
      <c r="AT39" s="112">
        <f t="shared" si="12"/>
        <v>0</v>
      </c>
      <c r="AU39" s="112">
        <f t="shared" si="12"/>
        <v>0</v>
      </c>
      <c r="AV39" s="112">
        <f t="shared" si="12"/>
        <v>0</v>
      </c>
      <c r="AW39" s="112">
        <f t="shared" si="12"/>
        <v>0</v>
      </c>
      <c r="AX39" s="112">
        <f t="shared" si="12"/>
        <v>0</v>
      </c>
      <c r="AY39" s="112">
        <f t="shared" si="12"/>
        <v>0</v>
      </c>
    </row>
    <row r="40" spans="1:52" x14ac:dyDescent="0.25">
      <c r="A40" s="112"/>
      <c r="B40" s="167" t="s">
        <v>347</v>
      </c>
      <c r="C40" s="112"/>
      <c r="D40" s="112">
        <f>D34-D37</f>
        <v>0</v>
      </c>
      <c r="E40" s="112">
        <f t="shared" ref="E40:AY40" si="13">E34-E37</f>
        <v>0</v>
      </c>
      <c r="F40" s="112">
        <f t="shared" si="13"/>
        <v>0</v>
      </c>
      <c r="G40" s="112">
        <f t="shared" si="13"/>
        <v>0</v>
      </c>
      <c r="H40" s="112">
        <f t="shared" si="13"/>
        <v>0</v>
      </c>
      <c r="I40" s="112">
        <f t="shared" si="13"/>
        <v>0</v>
      </c>
      <c r="J40" s="112">
        <f t="shared" si="13"/>
        <v>0</v>
      </c>
      <c r="K40" s="112">
        <f t="shared" si="13"/>
        <v>0</v>
      </c>
      <c r="L40" s="112">
        <f t="shared" si="13"/>
        <v>0</v>
      </c>
      <c r="M40" s="112">
        <f t="shared" si="13"/>
        <v>0</v>
      </c>
      <c r="N40" s="112">
        <f t="shared" si="13"/>
        <v>0</v>
      </c>
      <c r="O40" s="112">
        <f t="shared" si="13"/>
        <v>0</v>
      </c>
      <c r="P40" s="112">
        <f t="shared" si="13"/>
        <v>0</v>
      </c>
      <c r="Q40" s="112">
        <f t="shared" si="13"/>
        <v>0</v>
      </c>
      <c r="R40" s="112">
        <f t="shared" si="13"/>
        <v>0</v>
      </c>
      <c r="S40" s="112">
        <f t="shared" si="13"/>
        <v>0</v>
      </c>
      <c r="T40" s="112">
        <f t="shared" si="13"/>
        <v>0</v>
      </c>
      <c r="U40" s="112">
        <f t="shared" si="13"/>
        <v>0</v>
      </c>
      <c r="V40" s="112">
        <f t="shared" si="13"/>
        <v>0</v>
      </c>
      <c r="W40" s="112">
        <f t="shared" si="13"/>
        <v>0</v>
      </c>
      <c r="X40" s="112">
        <f t="shared" si="13"/>
        <v>0</v>
      </c>
      <c r="Y40" s="112">
        <f t="shared" si="13"/>
        <v>0</v>
      </c>
      <c r="Z40" s="112">
        <f t="shared" si="13"/>
        <v>0</v>
      </c>
      <c r="AA40" s="112">
        <f t="shared" si="13"/>
        <v>0</v>
      </c>
      <c r="AB40" s="112">
        <f t="shared" si="13"/>
        <v>0</v>
      </c>
      <c r="AC40" s="112">
        <f t="shared" si="13"/>
        <v>0</v>
      </c>
      <c r="AD40" s="112">
        <f t="shared" si="13"/>
        <v>0</v>
      </c>
      <c r="AE40" s="112">
        <f t="shared" si="13"/>
        <v>0</v>
      </c>
      <c r="AF40" s="112">
        <f t="shared" si="13"/>
        <v>0</v>
      </c>
      <c r="AG40" s="112">
        <f t="shared" si="13"/>
        <v>0</v>
      </c>
      <c r="AH40" s="112">
        <f t="shared" si="13"/>
        <v>0</v>
      </c>
      <c r="AI40" s="112">
        <f t="shared" si="13"/>
        <v>0</v>
      </c>
      <c r="AJ40" s="112">
        <f t="shared" si="13"/>
        <v>0</v>
      </c>
      <c r="AK40" s="112">
        <f t="shared" si="13"/>
        <v>0</v>
      </c>
      <c r="AL40" s="112">
        <f t="shared" si="13"/>
        <v>0</v>
      </c>
      <c r="AM40" s="112">
        <f t="shared" si="13"/>
        <v>0</v>
      </c>
      <c r="AN40" s="112">
        <f t="shared" si="13"/>
        <v>0</v>
      </c>
      <c r="AO40" s="112">
        <f t="shared" si="13"/>
        <v>0</v>
      </c>
      <c r="AP40" s="112">
        <f t="shared" si="13"/>
        <v>0</v>
      </c>
      <c r="AQ40" s="112">
        <f t="shared" si="13"/>
        <v>0</v>
      </c>
      <c r="AR40" s="112">
        <f t="shared" si="13"/>
        <v>0</v>
      </c>
      <c r="AS40" s="112">
        <f t="shared" si="13"/>
        <v>0</v>
      </c>
      <c r="AT40" s="112">
        <f t="shared" si="13"/>
        <v>0</v>
      </c>
      <c r="AU40" s="112">
        <f t="shared" si="13"/>
        <v>0</v>
      </c>
      <c r="AV40" s="112">
        <f t="shared" si="13"/>
        <v>0</v>
      </c>
      <c r="AW40" s="112">
        <f t="shared" si="13"/>
        <v>0</v>
      </c>
      <c r="AX40" s="112">
        <f t="shared" si="13"/>
        <v>0</v>
      </c>
      <c r="AY40" s="112">
        <f t="shared" si="13"/>
        <v>0</v>
      </c>
    </row>
    <row r="41" spans="1:52" x14ac:dyDescent="0.25">
      <c r="A41" s="112"/>
      <c r="B41" s="167" t="s">
        <v>348</v>
      </c>
      <c r="C41" s="112"/>
      <c r="D41" s="112">
        <v>1</v>
      </c>
      <c r="E41" s="112">
        <v>3</v>
      </c>
      <c r="F41" s="112">
        <v>1</v>
      </c>
      <c r="G41" s="112">
        <v>1</v>
      </c>
      <c r="H41" s="112">
        <v>1</v>
      </c>
      <c r="I41" s="112">
        <v>2</v>
      </c>
      <c r="J41" s="112">
        <v>1</v>
      </c>
      <c r="K41" s="112">
        <v>1</v>
      </c>
      <c r="L41" s="112">
        <v>3</v>
      </c>
      <c r="M41" s="112">
        <v>2</v>
      </c>
      <c r="N41" s="112">
        <v>2</v>
      </c>
      <c r="O41" s="112">
        <v>2</v>
      </c>
      <c r="P41" s="112">
        <v>2</v>
      </c>
      <c r="Q41" s="112">
        <v>2</v>
      </c>
      <c r="R41" s="112">
        <v>2</v>
      </c>
      <c r="S41" s="112">
        <v>3</v>
      </c>
      <c r="T41" s="112">
        <v>1</v>
      </c>
      <c r="U41" s="112">
        <v>1</v>
      </c>
      <c r="V41" s="112">
        <v>3</v>
      </c>
      <c r="W41" s="112">
        <v>1</v>
      </c>
      <c r="X41" s="112">
        <v>1</v>
      </c>
      <c r="Y41" s="112">
        <v>1</v>
      </c>
      <c r="Z41" s="112">
        <v>1</v>
      </c>
      <c r="AA41" s="112">
        <v>1</v>
      </c>
      <c r="AB41" s="112">
        <v>1</v>
      </c>
      <c r="AC41" s="112">
        <v>1</v>
      </c>
      <c r="AD41" s="112">
        <v>3</v>
      </c>
      <c r="AE41" s="112">
        <v>1</v>
      </c>
      <c r="AF41" s="112">
        <v>1</v>
      </c>
      <c r="AG41" s="112">
        <v>1</v>
      </c>
      <c r="AH41" s="112">
        <v>1</v>
      </c>
      <c r="AI41" s="112">
        <v>1</v>
      </c>
      <c r="AJ41" s="112">
        <v>1</v>
      </c>
      <c r="AK41" s="112">
        <v>1</v>
      </c>
      <c r="AL41" s="112">
        <v>3</v>
      </c>
      <c r="AM41" s="112">
        <v>1</v>
      </c>
      <c r="AN41" s="112">
        <v>2</v>
      </c>
      <c r="AO41" s="112">
        <v>1</v>
      </c>
      <c r="AP41" s="112">
        <v>2</v>
      </c>
      <c r="AQ41" s="112">
        <v>2</v>
      </c>
      <c r="AR41" s="112">
        <v>1</v>
      </c>
      <c r="AS41" s="112">
        <v>2</v>
      </c>
      <c r="AT41" s="112">
        <v>2</v>
      </c>
      <c r="AU41" s="112">
        <v>2</v>
      </c>
      <c r="AV41" s="112">
        <v>2</v>
      </c>
      <c r="AW41" s="112">
        <v>2</v>
      </c>
      <c r="AX41" s="112">
        <v>2</v>
      </c>
      <c r="AY41" s="112">
        <v>1</v>
      </c>
    </row>
    <row r="42" spans="1:52" x14ac:dyDescent="0.25">
      <c r="A42" s="112"/>
      <c r="B42" s="180" t="s">
        <v>349</v>
      </c>
      <c r="C42" s="112"/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  <c r="AC42" s="112">
        <v>0</v>
      </c>
      <c r="AD42" s="112">
        <v>0</v>
      </c>
      <c r="AE42" s="112">
        <v>0</v>
      </c>
      <c r="AF42" s="112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12">
        <v>0</v>
      </c>
      <c r="AP42" s="112">
        <v>0</v>
      </c>
      <c r="AQ42" s="112">
        <v>0</v>
      </c>
      <c r="AR42" s="112">
        <v>0</v>
      </c>
      <c r="AS42" s="112">
        <v>0</v>
      </c>
      <c r="AT42" s="112">
        <v>0</v>
      </c>
      <c r="AU42" s="112">
        <v>0</v>
      </c>
      <c r="AV42" s="112">
        <v>0</v>
      </c>
      <c r="AW42" s="112">
        <v>0</v>
      </c>
      <c r="AX42" s="112">
        <v>0</v>
      </c>
      <c r="AY42" s="112">
        <v>0</v>
      </c>
      <c r="AZ42" s="102">
        <f>SUM($D$42:$AY$42)</f>
        <v>0</v>
      </c>
    </row>
    <row r="43" spans="1:52" x14ac:dyDescent="0.25">
      <c r="A43" s="112"/>
      <c r="B43" s="180" t="s">
        <v>350</v>
      </c>
      <c r="C43" s="112"/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12">
        <v>0</v>
      </c>
      <c r="Q43" s="112">
        <v>0</v>
      </c>
      <c r="R43" s="112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12">
        <v>0</v>
      </c>
      <c r="Y43" s="112">
        <v>0</v>
      </c>
      <c r="Z43" s="112">
        <v>0</v>
      </c>
      <c r="AA43" s="112">
        <v>0</v>
      </c>
      <c r="AB43" s="112">
        <v>0</v>
      </c>
      <c r="AC43" s="112">
        <v>0</v>
      </c>
      <c r="AD43" s="112">
        <v>0</v>
      </c>
      <c r="AE43" s="112">
        <v>0</v>
      </c>
      <c r="AF43" s="112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12">
        <v>0</v>
      </c>
      <c r="AM43" s="112">
        <v>0</v>
      </c>
      <c r="AN43" s="112">
        <v>0</v>
      </c>
      <c r="AO43" s="112">
        <v>0</v>
      </c>
      <c r="AP43" s="112">
        <v>0</v>
      </c>
      <c r="AQ43" s="112">
        <v>0</v>
      </c>
      <c r="AR43" s="112">
        <v>0</v>
      </c>
      <c r="AS43" s="112">
        <v>0</v>
      </c>
      <c r="AT43" s="112">
        <v>0</v>
      </c>
      <c r="AU43" s="112">
        <v>0</v>
      </c>
      <c r="AV43" s="112">
        <v>0</v>
      </c>
      <c r="AW43" s="112">
        <v>0</v>
      </c>
      <c r="AX43" s="112">
        <v>0</v>
      </c>
      <c r="AY43" s="112">
        <v>0</v>
      </c>
      <c r="AZ43" s="102">
        <f>SUM($D$43:$AY$43)</f>
        <v>0</v>
      </c>
    </row>
    <row r="44" spans="1:52" x14ac:dyDescent="0.25">
      <c r="A44" s="137" t="s">
        <v>59</v>
      </c>
      <c r="B44" s="137" t="s">
        <v>340</v>
      </c>
      <c r="C44" s="126"/>
      <c r="D44" s="126">
        <f>D$21*shipping_manufacturing!$H$28/100</f>
        <v>0</v>
      </c>
      <c r="E44" s="126">
        <f>E$21*shipping_manufacturing!$H$28/100</f>
        <v>2691.75</v>
      </c>
      <c r="F44" s="126">
        <f>F$21*shipping_manufacturing!$H$28/100</f>
        <v>2691.75</v>
      </c>
      <c r="G44" s="126">
        <f>G$21*shipping_manufacturing!$H$28/100</f>
        <v>2691.75</v>
      </c>
      <c r="H44" s="126">
        <f>H$21*shipping_manufacturing!$H$28/100</f>
        <v>2691.75</v>
      </c>
      <c r="I44" s="126">
        <f>I$21*shipping_manufacturing!$H$28/100</f>
        <v>2691.75</v>
      </c>
      <c r="J44" s="126">
        <f>J$21*shipping_manufacturing!$H$28/100</f>
        <v>2691.75</v>
      </c>
      <c r="K44" s="126">
        <f>K$21*shipping_manufacturing!$H$28/100</f>
        <v>2691.75</v>
      </c>
      <c r="L44" s="126">
        <f>L$21*shipping_manufacturing!$H$28/100</f>
        <v>2691.75</v>
      </c>
      <c r="M44" s="126">
        <f>M$21*shipping_manufacturing!$H$28/100</f>
        <v>2691.75</v>
      </c>
      <c r="N44" s="126">
        <f>N$21*shipping_manufacturing!$H$28/100</f>
        <v>2691.75</v>
      </c>
      <c r="O44" s="126">
        <f>O$21*shipping_manufacturing!$H$28/100</f>
        <v>2691.75</v>
      </c>
      <c r="P44" s="126">
        <f>P$21*shipping_manufacturing!$H$28/100</f>
        <v>0</v>
      </c>
      <c r="Q44" s="126">
        <f>Q$21*shipping_manufacturing!$H$28/100</f>
        <v>2691.75</v>
      </c>
      <c r="R44" s="126">
        <f>R$21*shipping_manufacturing!$H$28/100</f>
        <v>2691.75</v>
      </c>
      <c r="S44" s="126">
        <f>S$21*shipping_manufacturing!$H$28/100</f>
        <v>2691.75</v>
      </c>
      <c r="T44" s="126">
        <f>T$21*shipping_manufacturing!$H$28/100</f>
        <v>2691.75</v>
      </c>
      <c r="U44" s="126">
        <f>U$21*shipping_manufacturing!$H$28/100</f>
        <v>2691.75</v>
      </c>
      <c r="V44" s="126">
        <f>V$21*shipping_manufacturing!$H$28/100</f>
        <v>2691.75</v>
      </c>
      <c r="W44" s="126">
        <f>W$21*shipping_manufacturing!$H$28/100</f>
        <v>2691.75</v>
      </c>
      <c r="X44" s="126">
        <f>X$21*shipping_manufacturing!$H$28/100</f>
        <v>2691.75</v>
      </c>
      <c r="Y44" s="126">
        <f>Y$21*shipping_manufacturing!$H$28/100</f>
        <v>2691.75</v>
      </c>
      <c r="Z44" s="126">
        <f>Z$21*shipping_manufacturing!$H$28/100</f>
        <v>2691.75</v>
      </c>
      <c r="AA44" s="126">
        <f>AA$21*shipping_manufacturing!$H$28/100</f>
        <v>2691.75</v>
      </c>
      <c r="AB44" s="126">
        <f>AB$21*shipping_manufacturing!$H$28/100</f>
        <v>2691.75</v>
      </c>
      <c r="AC44" s="126">
        <f>AC$21*shipping_manufacturing!$H$28/100</f>
        <v>2691.75</v>
      </c>
      <c r="AD44" s="126">
        <f>AD$21*shipping_manufacturing!$H$28/100</f>
        <v>2691.75</v>
      </c>
      <c r="AE44" s="126">
        <f>AE$21*shipping_manufacturing!$H$28/100</f>
        <v>2691.75</v>
      </c>
      <c r="AF44" s="126">
        <f>AF$21*shipping_manufacturing!$H$28/100</f>
        <v>2691.75</v>
      </c>
      <c r="AG44" s="126">
        <f>AG$21*shipping_manufacturing!$H$28/100</f>
        <v>0</v>
      </c>
      <c r="AH44" s="126">
        <f>AH$21*shipping_manufacturing!$H$28/100</f>
        <v>2691.75</v>
      </c>
      <c r="AI44" s="126">
        <f>AI$21*shipping_manufacturing!$H$28/100</f>
        <v>2691.75</v>
      </c>
      <c r="AJ44" s="126">
        <f>AJ$21*shipping_manufacturing!$H$28/100</f>
        <v>2691.75</v>
      </c>
      <c r="AK44" s="126">
        <f>AK$21*shipping_manufacturing!$H$28/100</f>
        <v>2691.75</v>
      </c>
      <c r="AL44" s="126">
        <f>AL$21*shipping_manufacturing!$H$28/100</f>
        <v>2691.75</v>
      </c>
      <c r="AM44" s="126">
        <f>AM$21*shipping_manufacturing!$H$28/100</f>
        <v>2691.75</v>
      </c>
      <c r="AN44" s="126">
        <f>AN$21*shipping_manufacturing!$H$28/100</f>
        <v>0</v>
      </c>
      <c r="AO44" s="126">
        <f>AO$21*shipping_manufacturing!$H$28/100</f>
        <v>2691.75</v>
      </c>
      <c r="AP44" s="126">
        <f>AP$21*shipping_manufacturing!$H$28/100</f>
        <v>2691.75</v>
      </c>
      <c r="AQ44" s="126">
        <f>AQ$21*shipping_manufacturing!$H$28/100</f>
        <v>2691.75</v>
      </c>
      <c r="AR44" s="126">
        <f>AR$21*shipping_manufacturing!$H$28/100</f>
        <v>2691.75</v>
      </c>
      <c r="AS44" s="126">
        <f>AS$21*shipping_manufacturing!$H$28/100</f>
        <v>2691.75</v>
      </c>
      <c r="AT44" s="126">
        <f>AT$21*shipping_manufacturing!$H$28/100</f>
        <v>2691.75</v>
      </c>
      <c r="AU44" s="126">
        <f>AU$21*shipping_manufacturing!$H$28/100</f>
        <v>2691.75</v>
      </c>
      <c r="AV44" s="126">
        <f>AV$21*shipping_manufacturing!$H$28/100</f>
        <v>0</v>
      </c>
      <c r="AW44" s="126">
        <f>AW$21*shipping_manufacturing!$H$28/100</f>
        <v>2691.75</v>
      </c>
      <c r="AX44" s="126">
        <f>AX$21*shipping_manufacturing!$H$28/100</f>
        <v>2691.75</v>
      </c>
      <c r="AY44" s="126">
        <f>AY$21*shipping_manufacturing!$H$28/100</f>
        <v>2691.75</v>
      </c>
    </row>
    <row r="45" spans="1:52" x14ac:dyDescent="0.25">
      <c r="A45" s="115" t="s">
        <v>339</v>
      </c>
      <c r="B45" s="167" t="s">
        <v>341</v>
      </c>
      <c r="C45" s="112"/>
      <c r="D45" s="112">
        <f>D$22*shipping_manufacturing!$I$28/100</f>
        <v>0</v>
      </c>
      <c r="E45" s="112">
        <f>E$22*shipping_manufacturing!$I$28/100</f>
        <v>897.25</v>
      </c>
      <c r="F45" s="112">
        <f>F$22*shipping_manufacturing!$I$28/100</f>
        <v>897.25</v>
      </c>
      <c r="G45" s="112">
        <f>G$22*shipping_manufacturing!$I$28/100</f>
        <v>897.25</v>
      </c>
      <c r="H45" s="112">
        <f>H$22*shipping_manufacturing!$I$28/100</f>
        <v>897.25</v>
      </c>
      <c r="I45" s="112">
        <f>I$22*shipping_manufacturing!$I$28/100</f>
        <v>897.25</v>
      </c>
      <c r="J45" s="112">
        <f>J$22*shipping_manufacturing!$I$28/100</f>
        <v>897.25</v>
      </c>
      <c r="K45" s="112">
        <f>K$22*shipping_manufacturing!$I$28/100</f>
        <v>897.25</v>
      </c>
      <c r="L45" s="112">
        <f>L$22*shipping_manufacturing!$I$28/100</f>
        <v>897.25</v>
      </c>
      <c r="M45" s="112">
        <f>M$22*shipping_manufacturing!$I$28/100</f>
        <v>897.25</v>
      </c>
      <c r="N45" s="112">
        <f>N$22*shipping_manufacturing!$I$28/100</f>
        <v>897.25</v>
      </c>
      <c r="O45" s="112">
        <f>O$22*shipping_manufacturing!$I$28/100</f>
        <v>897.25</v>
      </c>
      <c r="P45" s="112">
        <f>P$22*shipping_manufacturing!$I$28/100</f>
        <v>0</v>
      </c>
      <c r="Q45" s="112">
        <f>Q$22*shipping_manufacturing!$I$28/100</f>
        <v>897.25</v>
      </c>
      <c r="R45" s="112">
        <f>R$22*shipping_manufacturing!$I$28/100</f>
        <v>897.25</v>
      </c>
      <c r="S45" s="112">
        <f>S$22*shipping_manufacturing!$I$28/100</f>
        <v>897.25</v>
      </c>
      <c r="T45" s="112">
        <f>T$22*shipping_manufacturing!$I$28/100</f>
        <v>897.25</v>
      </c>
      <c r="U45" s="112">
        <f>U$22*shipping_manufacturing!$I$28/100</f>
        <v>897.25</v>
      </c>
      <c r="V45" s="112">
        <f>V$22*shipping_manufacturing!$I$28/100</f>
        <v>897.25</v>
      </c>
      <c r="W45" s="112">
        <f>W$22*shipping_manufacturing!$I$28/100</f>
        <v>897.25</v>
      </c>
      <c r="X45" s="112">
        <f>X$22*shipping_manufacturing!$I$28/100</f>
        <v>897.25</v>
      </c>
      <c r="Y45" s="112">
        <f>Y$22*shipping_manufacturing!$I$28/100</f>
        <v>897.25</v>
      </c>
      <c r="Z45" s="112">
        <f>Z$22*shipping_manufacturing!$I$28/100</f>
        <v>897.25</v>
      </c>
      <c r="AA45" s="112">
        <f>AA$22*shipping_manufacturing!$I$28/100</f>
        <v>897.25</v>
      </c>
      <c r="AB45" s="112">
        <f>AB$22*shipping_manufacturing!$I$28/100</f>
        <v>897.25</v>
      </c>
      <c r="AC45" s="112">
        <f>AC$22*shipping_manufacturing!$I$28/100</f>
        <v>897.25</v>
      </c>
      <c r="AD45" s="112">
        <f>AD$22*shipping_manufacturing!$I$28/100</f>
        <v>897.25</v>
      </c>
      <c r="AE45" s="112">
        <f>AE$22*shipping_manufacturing!$I$28/100</f>
        <v>897.25</v>
      </c>
      <c r="AF45" s="112">
        <f>AF$22*shipping_manufacturing!$I$28/100</f>
        <v>897.25</v>
      </c>
      <c r="AG45" s="112">
        <f>AG$22*shipping_manufacturing!$I$28/100</f>
        <v>0</v>
      </c>
      <c r="AH45" s="112">
        <f>AH$22*shipping_manufacturing!$I$28/100</f>
        <v>897.25</v>
      </c>
      <c r="AI45" s="112">
        <f>AI$22*shipping_manufacturing!$I$28/100</f>
        <v>897.25</v>
      </c>
      <c r="AJ45" s="112">
        <f>AJ$22*shipping_manufacturing!$I$28/100</f>
        <v>897.25</v>
      </c>
      <c r="AK45" s="112">
        <f>AK$22*shipping_manufacturing!$I$28/100</f>
        <v>897.25</v>
      </c>
      <c r="AL45" s="112">
        <f>AL$22*shipping_manufacturing!$I$28/100</f>
        <v>897.25</v>
      </c>
      <c r="AM45" s="112">
        <f>AM$22*shipping_manufacturing!$I$28/100</f>
        <v>897.25</v>
      </c>
      <c r="AN45" s="112">
        <f>AN$22*shipping_manufacturing!$I$28/100</f>
        <v>0</v>
      </c>
      <c r="AO45" s="112">
        <f>AO$22*shipping_manufacturing!$I$28/100</f>
        <v>897.25</v>
      </c>
      <c r="AP45" s="112">
        <f>AP$22*shipping_manufacturing!$I$28/100</f>
        <v>897.25</v>
      </c>
      <c r="AQ45" s="112">
        <f>AQ$22*shipping_manufacturing!$I$28/100</f>
        <v>897.25</v>
      </c>
      <c r="AR45" s="112">
        <f>AR$22*shipping_manufacturing!$I$28/100</f>
        <v>897.25</v>
      </c>
      <c r="AS45" s="112">
        <f>AS$22*shipping_manufacturing!$I$28/100</f>
        <v>897.25</v>
      </c>
      <c r="AT45" s="112">
        <f>AT$22*shipping_manufacturing!$I$28/100</f>
        <v>897.25</v>
      </c>
      <c r="AU45" s="112">
        <f>AU$22*shipping_manufacturing!$I$28/100</f>
        <v>897.25</v>
      </c>
      <c r="AV45" s="112">
        <f>AV$22*shipping_manufacturing!$I$28/100</f>
        <v>0</v>
      </c>
      <c r="AW45" s="112">
        <f>AW$22*shipping_manufacturing!$I$28/100</f>
        <v>897.25</v>
      </c>
      <c r="AX45" s="112">
        <f>AX$22*shipping_manufacturing!$I$28/100</f>
        <v>897.25</v>
      </c>
      <c r="AY45" s="112">
        <f>AY$22*shipping_manufacturing!$I$28/100</f>
        <v>897.25</v>
      </c>
    </row>
    <row r="46" spans="1:52" x14ac:dyDescent="0.25">
      <c r="A46" s="112">
        <v>495</v>
      </c>
      <c r="B46" s="167" t="s">
        <v>342</v>
      </c>
      <c r="C46" s="112"/>
      <c r="D46" s="112">
        <f>SUM(D44:D45)</f>
        <v>0</v>
      </c>
      <c r="E46" s="112">
        <f t="shared" ref="E46:AY46" si="14">SUM(E44:E45)</f>
        <v>3589</v>
      </c>
      <c r="F46" s="112">
        <f t="shared" si="14"/>
        <v>3589</v>
      </c>
      <c r="G46" s="112">
        <f t="shared" si="14"/>
        <v>3589</v>
      </c>
      <c r="H46" s="112">
        <f t="shared" si="14"/>
        <v>3589</v>
      </c>
      <c r="I46" s="112">
        <f t="shared" si="14"/>
        <v>3589</v>
      </c>
      <c r="J46" s="112">
        <f t="shared" si="14"/>
        <v>3589</v>
      </c>
      <c r="K46" s="112">
        <f t="shared" si="14"/>
        <v>3589</v>
      </c>
      <c r="L46" s="112">
        <f t="shared" si="14"/>
        <v>3589</v>
      </c>
      <c r="M46" s="112">
        <f t="shared" si="14"/>
        <v>3589</v>
      </c>
      <c r="N46" s="112">
        <f t="shared" si="14"/>
        <v>3589</v>
      </c>
      <c r="O46" s="112">
        <f t="shared" si="14"/>
        <v>3589</v>
      </c>
      <c r="P46" s="112">
        <f t="shared" si="14"/>
        <v>0</v>
      </c>
      <c r="Q46" s="112">
        <f t="shared" si="14"/>
        <v>3589</v>
      </c>
      <c r="R46" s="112">
        <f t="shared" si="14"/>
        <v>3589</v>
      </c>
      <c r="S46" s="112">
        <f t="shared" si="14"/>
        <v>3589</v>
      </c>
      <c r="T46" s="112">
        <f t="shared" si="14"/>
        <v>3589</v>
      </c>
      <c r="U46" s="112">
        <f t="shared" si="14"/>
        <v>3589</v>
      </c>
      <c r="V46" s="112">
        <f t="shared" si="14"/>
        <v>3589</v>
      </c>
      <c r="W46" s="112">
        <f t="shared" si="14"/>
        <v>3589</v>
      </c>
      <c r="X46" s="112">
        <f t="shared" si="14"/>
        <v>3589</v>
      </c>
      <c r="Y46" s="112">
        <f t="shared" si="14"/>
        <v>3589</v>
      </c>
      <c r="Z46" s="112">
        <f t="shared" si="14"/>
        <v>3589</v>
      </c>
      <c r="AA46" s="112">
        <f t="shared" si="14"/>
        <v>3589</v>
      </c>
      <c r="AB46" s="112">
        <f t="shared" si="14"/>
        <v>3589</v>
      </c>
      <c r="AC46" s="112">
        <f t="shared" si="14"/>
        <v>3589</v>
      </c>
      <c r="AD46" s="112">
        <f t="shared" si="14"/>
        <v>3589</v>
      </c>
      <c r="AE46" s="112">
        <f t="shared" si="14"/>
        <v>3589</v>
      </c>
      <c r="AF46" s="112">
        <f t="shared" si="14"/>
        <v>3589</v>
      </c>
      <c r="AG46" s="112">
        <f t="shared" si="14"/>
        <v>0</v>
      </c>
      <c r="AH46" s="112">
        <f t="shared" si="14"/>
        <v>3589</v>
      </c>
      <c r="AI46" s="112">
        <f t="shared" si="14"/>
        <v>3589</v>
      </c>
      <c r="AJ46" s="112">
        <f t="shared" si="14"/>
        <v>3589</v>
      </c>
      <c r="AK46" s="112">
        <f t="shared" si="14"/>
        <v>3589</v>
      </c>
      <c r="AL46" s="112">
        <f t="shared" si="14"/>
        <v>3589</v>
      </c>
      <c r="AM46" s="112">
        <f t="shared" si="14"/>
        <v>3589</v>
      </c>
      <c r="AN46" s="112">
        <f t="shared" si="14"/>
        <v>0</v>
      </c>
      <c r="AO46" s="112">
        <f t="shared" si="14"/>
        <v>3589</v>
      </c>
      <c r="AP46" s="112">
        <f t="shared" si="14"/>
        <v>3589</v>
      </c>
      <c r="AQ46" s="112">
        <f t="shared" si="14"/>
        <v>3589</v>
      </c>
      <c r="AR46" s="112">
        <f t="shared" si="14"/>
        <v>3589</v>
      </c>
      <c r="AS46" s="112">
        <f t="shared" si="14"/>
        <v>3589</v>
      </c>
      <c r="AT46" s="112">
        <f t="shared" si="14"/>
        <v>3589</v>
      </c>
      <c r="AU46" s="112">
        <f t="shared" si="14"/>
        <v>3589</v>
      </c>
      <c r="AV46" s="112">
        <f t="shared" si="14"/>
        <v>0</v>
      </c>
      <c r="AW46" s="112">
        <f t="shared" si="14"/>
        <v>3589</v>
      </c>
      <c r="AX46" s="112">
        <f t="shared" si="14"/>
        <v>3589</v>
      </c>
      <c r="AY46" s="112">
        <f t="shared" si="14"/>
        <v>3589</v>
      </c>
    </row>
    <row r="47" spans="1:52" x14ac:dyDescent="0.25">
      <c r="A47" s="112"/>
      <c r="B47" s="167" t="s">
        <v>343</v>
      </c>
      <c r="C47" s="112"/>
      <c r="D47" s="112"/>
      <c r="E47" s="112">
        <v>1192.5</v>
      </c>
      <c r="F47" s="112"/>
      <c r="G47" s="112">
        <v>1192.5</v>
      </c>
      <c r="H47" s="112"/>
      <c r="I47" s="112">
        <v>1192.5</v>
      </c>
      <c r="J47" s="112"/>
      <c r="K47" s="112">
        <v>1192.5</v>
      </c>
      <c r="L47" s="112"/>
      <c r="M47" s="112">
        <v>1192.5</v>
      </c>
      <c r="N47" s="112"/>
      <c r="O47" s="112">
        <v>1192.5</v>
      </c>
      <c r="P47" s="112"/>
      <c r="Q47" s="112">
        <v>1192.5</v>
      </c>
      <c r="R47" s="112"/>
      <c r="S47" s="112">
        <v>1192.5</v>
      </c>
      <c r="T47" s="112"/>
      <c r="U47" s="112">
        <v>1192.5</v>
      </c>
      <c r="V47" s="112"/>
      <c r="W47" s="112">
        <v>1192.5</v>
      </c>
      <c r="X47" s="112"/>
      <c r="Y47" s="112">
        <v>1192.5</v>
      </c>
      <c r="Z47" s="112"/>
      <c r="AA47" s="112">
        <v>1192.5</v>
      </c>
      <c r="AB47" s="112"/>
      <c r="AC47" s="112">
        <v>1192.5</v>
      </c>
      <c r="AD47" s="112"/>
      <c r="AE47" s="112">
        <v>1192.5</v>
      </c>
      <c r="AF47" s="112"/>
      <c r="AG47" s="112"/>
      <c r="AH47" s="112">
        <v>1192.5</v>
      </c>
      <c r="AI47" s="112"/>
      <c r="AJ47" s="112">
        <v>1192.5</v>
      </c>
      <c r="AK47" s="112"/>
      <c r="AL47" s="112">
        <v>1192.5</v>
      </c>
      <c r="AM47" s="112"/>
      <c r="AN47" s="112"/>
      <c r="AO47" s="112">
        <v>1192.5</v>
      </c>
      <c r="AP47" s="112"/>
      <c r="AQ47" s="112">
        <v>1192.5</v>
      </c>
      <c r="AR47" s="112"/>
      <c r="AS47" s="112">
        <v>1192.5</v>
      </c>
      <c r="AT47" s="112"/>
      <c r="AU47" s="112">
        <v>1192.5</v>
      </c>
      <c r="AV47" s="112"/>
      <c r="AW47" s="112">
        <v>1192.5</v>
      </c>
      <c r="AX47" s="112"/>
      <c r="AY47" s="112">
        <v>1192.5</v>
      </c>
    </row>
    <row r="48" spans="1:52" x14ac:dyDescent="0.25">
      <c r="A48" s="112"/>
      <c r="B48" s="167" t="s">
        <v>344</v>
      </c>
      <c r="C48" s="112"/>
      <c r="D48" s="112"/>
      <c r="E48" s="112">
        <v>397.5</v>
      </c>
      <c r="F48" s="112"/>
      <c r="G48" s="112">
        <v>397.5</v>
      </c>
      <c r="H48" s="112"/>
      <c r="I48" s="112">
        <v>397.5</v>
      </c>
      <c r="J48" s="112"/>
      <c r="K48" s="112">
        <v>397.5</v>
      </c>
      <c r="L48" s="112"/>
      <c r="M48" s="112">
        <v>397.5</v>
      </c>
      <c r="N48" s="112"/>
      <c r="O48" s="112">
        <v>397.5</v>
      </c>
      <c r="P48" s="112"/>
      <c r="Q48" s="112">
        <v>397.5</v>
      </c>
      <c r="R48" s="112"/>
      <c r="S48" s="112">
        <v>397.5</v>
      </c>
      <c r="T48" s="112"/>
      <c r="U48" s="112">
        <v>397.5</v>
      </c>
      <c r="V48" s="112"/>
      <c r="W48" s="112">
        <v>397.5</v>
      </c>
      <c r="X48" s="112"/>
      <c r="Y48" s="112">
        <v>397.5</v>
      </c>
      <c r="Z48" s="112"/>
      <c r="AA48" s="112">
        <v>397.5</v>
      </c>
      <c r="AB48" s="112"/>
      <c r="AC48" s="112">
        <v>397.5</v>
      </c>
      <c r="AD48" s="112"/>
      <c r="AE48" s="112">
        <v>397.5</v>
      </c>
      <c r="AF48" s="112"/>
      <c r="AG48" s="112"/>
      <c r="AH48" s="112">
        <v>397.5</v>
      </c>
      <c r="AI48" s="112"/>
      <c r="AJ48" s="112">
        <v>397.5</v>
      </c>
      <c r="AK48" s="112"/>
      <c r="AL48" s="112">
        <v>397.5</v>
      </c>
      <c r="AM48" s="112"/>
      <c r="AN48" s="112"/>
      <c r="AO48" s="112">
        <v>397.5</v>
      </c>
      <c r="AP48" s="112"/>
      <c r="AQ48" s="112">
        <v>397.5</v>
      </c>
      <c r="AR48" s="112"/>
      <c r="AS48" s="112">
        <v>397.5</v>
      </c>
      <c r="AT48" s="112"/>
      <c r="AU48" s="112">
        <v>397.5</v>
      </c>
      <c r="AV48" s="112"/>
      <c r="AW48" s="112">
        <v>397.5</v>
      </c>
      <c r="AX48" s="112"/>
      <c r="AY48" s="112">
        <v>397.5</v>
      </c>
    </row>
    <row r="49" spans="1:52" x14ac:dyDescent="0.25">
      <c r="A49" s="112"/>
      <c r="B49" s="167" t="s">
        <v>345</v>
      </c>
      <c r="C49" s="112"/>
      <c r="D49" s="112"/>
      <c r="E49" s="112">
        <v>53</v>
      </c>
      <c r="F49" s="112"/>
      <c r="G49" s="112">
        <v>53</v>
      </c>
      <c r="H49" s="112"/>
      <c r="I49" s="112">
        <v>53</v>
      </c>
      <c r="J49" s="112"/>
      <c r="K49" s="112">
        <v>53</v>
      </c>
      <c r="L49" s="112"/>
      <c r="M49" s="112">
        <v>53</v>
      </c>
      <c r="N49" s="112"/>
      <c r="O49" s="112">
        <v>53</v>
      </c>
      <c r="P49" s="112"/>
      <c r="Q49" s="112">
        <v>53</v>
      </c>
      <c r="R49" s="112"/>
      <c r="S49" s="112">
        <v>53</v>
      </c>
      <c r="T49" s="112"/>
      <c r="U49" s="112">
        <v>53</v>
      </c>
      <c r="V49" s="112"/>
      <c r="W49" s="112">
        <v>53</v>
      </c>
      <c r="X49" s="112"/>
      <c r="Y49" s="112">
        <v>53</v>
      </c>
      <c r="Z49" s="112"/>
      <c r="AA49" s="112">
        <v>53</v>
      </c>
      <c r="AB49" s="112"/>
      <c r="AC49" s="112">
        <v>53</v>
      </c>
      <c r="AD49" s="112"/>
      <c r="AE49" s="112">
        <v>53</v>
      </c>
      <c r="AF49" s="112"/>
      <c r="AG49" s="112"/>
      <c r="AH49" s="112">
        <v>53</v>
      </c>
      <c r="AI49" s="112"/>
      <c r="AJ49" s="112">
        <v>53</v>
      </c>
      <c r="AK49" s="112"/>
      <c r="AL49" s="112">
        <v>53</v>
      </c>
      <c r="AM49" s="112"/>
      <c r="AN49" s="112"/>
      <c r="AO49" s="112">
        <v>53</v>
      </c>
      <c r="AP49" s="112"/>
      <c r="AQ49" s="112">
        <v>53</v>
      </c>
      <c r="AR49" s="112"/>
      <c r="AS49" s="112">
        <v>53</v>
      </c>
      <c r="AT49" s="112"/>
      <c r="AU49" s="112">
        <v>53</v>
      </c>
      <c r="AV49" s="112"/>
      <c r="AW49" s="112">
        <v>53</v>
      </c>
      <c r="AX49" s="112"/>
      <c r="AY49" s="112">
        <v>53</v>
      </c>
    </row>
    <row r="50" spans="1:52" x14ac:dyDescent="0.25">
      <c r="A50" s="112"/>
      <c r="B50" s="167" t="s">
        <v>346</v>
      </c>
      <c r="C50" s="112"/>
      <c r="D50" s="112">
        <f>D44-D47</f>
        <v>0</v>
      </c>
      <c r="E50" s="112">
        <f t="shared" ref="E50:AY50" si="15">E44-E47</f>
        <v>1499.25</v>
      </c>
      <c r="F50" s="112">
        <f t="shared" si="15"/>
        <v>2691.75</v>
      </c>
      <c r="G50" s="112">
        <f t="shared" si="15"/>
        <v>1499.25</v>
      </c>
      <c r="H50" s="112">
        <f t="shared" si="15"/>
        <v>2691.75</v>
      </c>
      <c r="I50" s="112">
        <f t="shared" si="15"/>
        <v>1499.25</v>
      </c>
      <c r="J50" s="112">
        <f t="shared" si="15"/>
        <v>2691.75</v>
      </c>
      <c r="K50" s="112">
        <f t="shared" si="15"/>
        <v>1499.25</v>
      </c>
      <c r="L50" s="112">
        <f t="shared" si="15"/>
        <v>2691.75</v>
      </c>
      <c r="M50" s="112">
        <f t="shared" si="15"/>
        <v>1499.25</v>
      </c>
      <c r="N50" s="112">
        <f t="shared" si="15"/>
        <v>2691.75</v>
      </c>
      <c r="O50" s="112">
        <f t="shared" si="15"/>
        <v>1499.25</v>
      </c>
      <c r="P50" s="112">
        <f t="shared" si="15"/>
        <v>0</v>
      </c>
      <c r="Q50" s="112">
        <f t="shared" si="15"/>
        <v>1499.25</v>
      </c>
      <c r="R50" s="112">
        <f t="shared" si="15"/>
        <v>2691.75</v>
      </c>
      <c r="S50" s="112">
        <f t="shared" si="15"/>
        <v>1499.25</v>
      </c>
      <c r="T50" s="112">
        <f t="shared" si="15"/>
        <v>2691.75</v>
      </c>
      <c r="U50" s="112">
        <f t="shared" si="15"/>
        <v>1499.25</v>
      </c>
      <c r="V50" s="112">
        <f t="shared" si="15"/>
        <v>2691.75</v>
      </c>
      <c r="W50" s="112">
        <f t="shared" si="15"/>
        <v>1499.25</v>
      </c>
      <c r="X50" s="112">
        <f t="shared" si="15"/>
        <v>2691.75</v>
      </c>
      <c r="Y50" s="112">
        <f t="shared" si="15"/>
        <v>1499.25</v>
      </c>
      <c r="Z50" s="112">
        <f t="shared" si="15"/>
        <v>2691.75</v>
      </c>
      <c r="AA50" s="112">
        <f t="shared" si="15"/>
        <v>1499.25</v>
      </c>
      <c r="AB50" s="112">
        <f t="shared" si="15"/>
        <v>2691.75</v>
      </c>
      <c r="AC50" s="112">
        <f t="shared" si="15"/>
        <v>1499.25</v>
      </c>
      <c r="AD50" s="112">
        <f t="shared" si="15"/>
        <v>2691.75</v>
      </c>
      <c r="AE50" s="112">
        <f t="shared" si="15"/>
        <v>1499.25</v>
      </c>
      <c r="AF50" s="112">
        <f t="shared" si="15"/>
        <v>2691.75</v>
      </c>
      <c r="AG50" s="112">
        <f t="shared" si="15"/>
        <v>0</v>
      </c>
      <c r="AH50" s="112">
        <f t="shared" si="15"/>
        <v>1499.25</v>
      </c>
      <c r="AI50" s="112">
        <f t="shared" si="15"/>
        <v>2691.75</v>
      </c>
      <c r="AJ50" s="112">
        <f t="shared" si="15"/>
        <v>1499.25</v>
      </c>
      <c r="AK50" s="112">
        <f t="shared" si="15"/>
        <v>2691.75</v>
      </c>
      <c r="AL50" s="112">
        <f t="shared" si="15"/>
        <v>1499.25</v>
      </c>
      <c r="AM50" s="112">
        <f t="shared" si="15"/>
        <v>2691.75</v>
      </c>
      <c r="AN50" s="112">
        <f t="shared" si="15"/>
        <v>0</v>
      </c>
      <c r="AO50" s="112">
        <f t="shared" si="15"/>
        <v>1499.25</v>
      </c>
      <c r="AP50" s="112">
        <f t="shared" si="15"/>
        <v>2691.75</v>
      </c>
      <c r="AQ50" s="112">
        <f t="shared" si="15"/>
        <v>1499.25</v>
      </c>
      <c r="AR50" s="112">
        <f t="shared" si="15"/>
        <v>2691.75</v>
      </c>
      <c r="AS50" s="112">
        <f t="shared" si="15"/>
        <v>1499.25</v>
      </c>
      <c r="AT50" s="112">
        <f t="shared" si="15"/>
        <v>2691.75</v>
      </c>
      <c r="AU50" s="112">
        <f t="shared" si="15"/>
        <v>1499.25</v>
      </c>
      <c r="AV50" s="112">
        <f t="shared" si="15"/>
        <v>0</v>
      </c>
      <c r="AW50" s="112">
        <f t="shared" si="15"/>
        <v>1499.25</v>
      </c>
      <c r="AX50" s="112">
        <f t="shared" si="15"/>
        <v>2691.75</v>
      </c>
      <c r="AY50" s="112">
        <f t="shared" si="15"/>
        <v>1499.25</v>
      </c>
    </row>
    <row r="51" spans="1:52" x14ac:dyDescent="0.25">
      <c r="A51" s="112"/>
      <c r="B51" s="167" t="s">
        <v>347</v>
      </c>
      <c r="C51" s="112"/>
      <c r="D51" s="112">
        <f>D45-D48</f>
        <v>0</v>
      </c>
      <c r="E51" s="112">
        <f t="shared" ref="E51:AY51" si="16">E45-E48</f>
        <v>499.75</v>
      </c>
      <c r="F51" s="112">
        <f t="shared" si="16"/>
        <v>897.25</v>
      </c>
      <c r="G51" s="112">
        <f t="shared" si="16"/>
        <v>499.75</v>
      </c>
      <c r="H51" s="112">
        <f t="shared" si="16"/>
        <v>897.25</v>
      </c>
      <c r="I51" s="112">
        <f t="shared" si="16"/>
        <v>499.75</v>
      </c>
      <c r="J51" s="112">
        <f t="shared" si="16"/>
        <v>897.25</v>
      </c>
      <c r="K51" s="112">
        <f t="shared" si="16"/>
        <v>499.75</v>
      </c>
      <c r="L51" s="112">
        <f t="shared" si="16"/>
        <v>897.25</v>
      </c>
      <c r="M51" s="112">
        <f t="shared" si="16"/>
        <v>499.75</v>
      </c>
      <c r="N51" s="112">
        <f t="shared" si="16"/>
        <v>897.25</v>
      </c>
      <c r="O51" s="112">
        <f t="shared" si="16"/>
        <v>499.75</v>
      </c>
      <c r="P51" s="112">
        <f t="shared" si="16"/>
        <v>0</v>
      </c>
      <c r="Q51" s="112">
        <f t="shared" si="16"/>
        <v>499.75</v>
      </c>
      <c r="R51" s="112">
        <f t="shared" si="16"/>
        <v>897.25</v>
      </c>
      <c r="S51" s="112">
        <f t="shared" si="16"/>
        <v>499.75</v>
      </c>
      <c r="T51" s="112">
        <f t="shared" si="16"/>
        <v>897.25</v>
      </c>
      <c r="U51" s="112">
        <f t="shared" si="16"/>
        <v>499.75</v>
      </c>
      <c r="V51" s="112">
        <f t="shared" si="16"/>
        <v>897.25</v>
      </c>
      <c r="W51" s="112">
        <f t="shared" si="16"/>
        <v>499.75</v>
      </c>
      <c r="X51" s="112">
        <f t="shared" si="16"/>
        <v>897.25</v>
      </c>
      <c r="Y51" s="112">
        <f t="shared" si="16"/>
        <v>499.75</v>
      </c>
      <c r="Z51" s="112">
        <f t="shared" si="16"/>
        <v>897.25</v>
      </c>
      <c r="AA51" s="112">
        <f t="shared" si="16"/>
        <v>499.75</v>
      </c>
      <c r="AB51" s="112">
        <f t="shared" si="16"/>
        <v>897.25</v>
      </c>
      <c r="AC51" s="112">
        <f t="shared" si="16"/>
        <v>499.75</v>
      </c>
      <c r="AD51" s="112">
        <f t="shared" si="16"/>
        <v>897.25</v>
      </c>
      <c r="AE51" s="112">
        <f t="shared" si="16"/>
        <v>499.75</v>
      </c>
      <c r="AF51" s="112">
        <f t="shared" si="16"/>
        <v>897.25</v>
      </c>
      <c r="AG51" s="112">
        <f t="shared" si="16"/>
        <v>0</v>
      </c>
      <c r="AH51" s="112">
        <f t="shared" si="16"/>
        <v>499.75</v>
      </c>
      <c r="AI51" s="112">
        <f t="shared" si="16"/>
        <v>897.25</v>
      </c>
      <c r="AJ51" s="112">
        <f t="shared" si="16"/>
        <v>499.75</v>
      </c>
      <c r="AK51" s="112">
        <f t="shared" si="16"/>
        <v>897.25</v>
      </c>
      <c r="AL51" s="112">
        <f t="shared" si="16"/>
        <v>499.75</v>
      </c>
      <c r="AM51" s="112">
        <f t="shared" si="16"/>
        <v>897.25</v>
      </c>
      <c r="AN51" s="112">
        <f t="shared" si="16"/>
        <v>0</v>
      </c>
      <c r="AO51" s="112">
        <f t="shared" si="16"/>
        <v>499.75</v>
      </c>
      <c r="AP51" s="112">
        <f t="shared" si="16"/>
        <v>897.25</v>
      </c>
      <c r="AQ51" s="112">
        <f t="shared" si="16"/>
        <v>499.75</v>
      </c>
      <c r="AR51" s="112">
        <f t="shared" si="16"/>
        <v>897.25</v>
      </c>
      <c r="AS51" s="112">
        <f t="shared" si="16"/>
        <v>499.75</v>
      </c>
      <c r="AT51" s="112">
        <f t="shared" si="16"/>
        <v>897.25</v>
      </c>
      <c r="AU51" s="112">
        <f t="shared" si="16"/>
        <v>499.75</v>
      </c>
      <c r="AV51" s="112">
        <f t="shared" si="16"/>
        <v>0</v>
      </c>
      <c r="AW51" s="112">
        <f t="shared" si="16"/>
        <v>499.75</v>
      </c>
      <c r="AX51" s="112">
        <f t="shared" si="16"/>
        <v>897.25</v>
      </c>
      <c r="AY51" s="112">
        <f t="shared" si="16"/>
        <v>499.75</v>
      </c>
    </row>
    <row r="52" spans="1:52" x14ac:dyDescent="0.25">
      <c r="A52" s="112"/>
      <c r="B52" s="167" t="s">
        <v>348</v>
      </c>
      <c r="C52" s="112"/>
      <c r="D52" s="112">
        <v>1</v>
      </c>
      <c r="E52" s="112">
        <v>1</v>
      </c>
      <c r="F52" s="112">
        <v>2</v>
      </c>
      <c r="G52" s="112">
        <v>1</v>
      </c>
      <c r="H52" s="112">
        <v>1</v>
      </c>
      <c r="I52" s="112">
        <v>1</v>
      </c>
      <c r="J52" s="112">
        <v>2</v>
      </c>
      <c r="K52" s="112">
        <v>3</v>
      </c>
      <c r="L52" s="112">
        <v>3</v>
      </c>
      <c r="M52" s="112">
        <v>1</v>
      </c>
      <c r="N52" s="112">
        <v>1</v>
      </c>
      <c r="O52" s="112">
        <v>1</v>
      </c>
      <c r="P52" s="112">
        <v>1</v>
      </c>
      <c r="Q52" s="112">
        <v>2</v>
      </c>
      <c r="R52" s="112">
        <v>1</v>
      </c>
      <c r="S52" s="112">
        <v>1</v>
      </c>
      <c r="T52" s="112">
        <v>2</v>
      </c>
      <c r="U52" s="112">
        <v>1</v>
      </c>
      <c r="V52" s="112">
        <v>1</v>
      </c>
      <c r="W52" s="112">
        <v>2</v>
      </c>
      <c r="X52" s="112">
        <v>1</v>
      </c>
      <c r="Y52" s="112">
        <v>1</v>
      </c>
      <c r="Z52" s="112">
        <v>2</v>
      </c>
      <c r="AA52" s="112">
        <v>1</v>
      </c>
      <c r="AB52" s="112">
        <v>2</v>
      </c>
      <c r="AC52" s="112">
        <v>2</v>
      </c>
      <c r="AD52" s="112">
        <v>3</v>
      </c>
      <c r="AE52" s="112">
        <v>1</v>
      </c>
      <c r="AF52" s="112">
        <v>1</v>
      </c>
      <c r="AG52" s="112">
        <v>2</v>
      </c>
      <c r="AH52" s="112">
        <v>3</v>
      </c>
      <c r="AI52" s="112">
        <v>3</v>
      </c>
      <c r="AJ52" s="112">
        <v>2</v>
      </c>
      <c r="AK52" s="112">
        <v>1</v>
      </c>
      <c r="AL52" s="112">
        <v>1</v>
      </c>
      <c r="AM52" s="112">
        <v>1</v>
      </c>
      <c r="AN52" s="112">
        <v>3</v>
      </c>
      <c r="AO52" s="112">
        <v>1</v>
      </c>
      <c r="AP52" s="112">
        <v>2</v>
      </c>
      <c r="AQ52" s="112">
        <v>1</v>
      </c>
      <c r="AR52" s="112">
        <v>1</v>
      </c>
      <c r="AS52" s="112">
        <v>1</v>
      </c>
      <c r="AT52" s="112">
        <v>1</v>
      </c>
      <c r="AU52" s="112">
        <v>2</v>
      </c>
      <c r="AV52" s="112">
        <v>1</v>
      </c>
      <c r="AW52" s="112">
        <v>1</v>
      </c>
      <c r="AX52" s="112">
        <v>1</v>
      </c>
      <c r="AY52" s="112">
        <v>2</v>
      </c>
    </row>
    <row r="53" spans="1:52" x14ac:dyDescent="0.25">
      <c r="A53" s="112"/>
      <c r="B53" s="180" t="s">
        <v>349</v>
      </c>
      <c r="C53" s="112"/>
      <c r="D53" s="112">
        <v>0</v>
      </c>
      <c r="E53" s="112">
        <v>944460</v>
      </c>
      <c r="F53" s="112">
        <v>0</v>
      </c>
      <c r="G53" s="112">
        <v>944460</v>
      </c>
      <c r="H53" s="112">
        <v>0</v>
      </c>
      <c r="I53" s="112">
        <v>944460</v>
      </c>
      <c r="J53" s="112">
        <v>0</v>
      </c>
      <c r="K53" s="112">
        <v>944460</v>
      </c>
      <c r="L53" s="112">
        <v>0</v>
      </c>
      <c r="M53" s="112">
        <v>944460</v>
      </c>
      <c r="N53" s="112">
        <v>0</v>
      </c>
      <c r="O53" s="112">
        <v>944460</v>
      </c>
      <c r="P53" s="112">
        <v>0</v>
      </c>
      <c r="Q53" s="112">
        <v>944460</v>
      </c>
      <c r="R53" s="112">
        <v>0</v>
      </c>
      <c r="S53" s="112">
        <v>944460</v>
      </c>
      <c r="T53" s="112">
        <v>0</v>
      </c>
      <c r="U53" s="112">
        <v>944460</v>
      </c>
      <c r="V53" s="112">
        <v>0</v>
      </c>
      <c r="W53" s="112">
        <v>944460</v>
      </c>
      <c r="X53" s="112">
        <v>0</v>
      </c>
      <c r="Y53" s="112">
        <v>944460</v>
      </c>
      <c r="Z53" s="112">
        <v>0</v>
      </c>
      <c r="AA53" s="112">
        <v>944460</v>
      </c>
      <c r="AB53" s="112">
        <v>0</v>
      </c>
      <c r="AC53" s="112">
        <v>944460</v>
      </c>
      <c r="AD53" s="112">
        <v>0</v>
      </c>
      <c r="AE53" s="112">
        <v>944460</v>
      </c>
      <c r="AF53" s="112">
        <v>0</v>
      </c>
      <c r="AG53" s="112">
        <v>0</v>
      </c>
      <c r="AH53" s="112">
        <v>944460</v>
      </c>
      <c r="AI53" s="112">
        <v>0</v>
      </c>
      <c r="AJ53" s="112">
        <v>944460</v>
      </c>
      <c r="AK53" s="112">
        <v>0</v>
      </c>
      <c r="AL53" s="112">
        <v>944460</v>
      </c>
      <c r="AM53" s="112">
        <v>0</v>
      </c>
      <c r="AN53" s="112">
        <v>0</v>
      </c>
      <c r="AO53" s="112">
        <v>944460</v>
      </c>
      <c r="AP53" s="112">
        <v>0</v>
      </c>
      <c r="AQ53" s="112">
        <v>944460</v>
      </c>
      <c r="AR53" s="112">
        <v>0</v>
      </c>
      <c r="AS53" s="112">
        <v>944460</v>
      </c>
      <c r="AT53" s="112">
        <v>0</v>
      </c>
      <c r="AU53" s="112">
        <v>944460</v>
      </c>
      <c r="AV53" s="112">
        <v>0</v>
      </c>
      <c r="AW53" s="112">
        <v>944460</v>
      </c>
      <c r="AX53" s="112">
        <v>0</v>
      </c>
      <c r="AY53" s="112">
        <v>944460</v>
      </c>
      <c r="AZ53" s="102">
        <f>SUM($D$53:$AY$53)</f>
        <v>21722580</v>
      </c>
    </row>
    <row r="54" spans="1:52" x14ac:dyDescent="0.25">
      <c r="A54" s="127"/>
      <c r="B54" s="142" t="s">
        <v>350</v>
      </c>
      <c r="C54" s="127"/>
      <c r="D54" s="127">
        <v>0</v>
      </c>
      <c r="E54" s="127">
        <v>643178.25</v>
      </c>
      <c r="F54" s="127">
        <v>1154760.75</v>
      </c>
      <c r="G54" s="127">
        <v>643178.25</v>
      </c>
      <c r="H54" s="127">
        <v>1154760.75</v>
      </c>
      <c r="I54" s="127">
        <v>643178.25</v>
      </c>
      <c r="J54" s="127">
        <v>1154760.75</v>
      </c>
      <c r="K54" s="127">
        <v>643178.25</v>
      </c>
      <c r="L54" s="127">
        <v>1154760.75</v>
      </c>
      <c r="M54" s="127">
        <v>643178.25</v>
      </c>
      <c r="N54" s="127">
        <v>1154760.75</v>
      </c>
      <c r="O54" s="127">
        <v>643178.25</v>
      </c>
      <c r="P54" s="127">
        <v>0</v>
      </c>
      <c r="Q54" s="127">
        <v>643178.25</v>
      </c>
      <c r="R54" s="127">
        <v>1154760.75</v>
      </c>
      <c r="S54" s="127">
        <v>643178.25</v>
      </c>
      <c r="T54" s="127">
        <v>1154760.75</v>
      </c>
      <c r="U54" s="127">
        <v>643178.25</v>
      </c>
      <c r="V54" s="127">
        <v>1154760.75</v>
      </c>
      <c r="W54" s="127">
        <v>643178.25</v>
      </c>
      <c r="X54" s="127">
        <v>1154760.75</v>
      </c>
      <c r="Y54" s="127">
        <v>643178.25</v>
      </c>
      <c r="Z54" s="127">
        <v>1154760.75</v>
      </c>
      <c r="AA54" s="127">
        <v>643178.25</v>
      </c>
      <c r="AB54" s="127">
        <v>1154760.75</v>
      </c>
      <c r="AC54" s="127">
        <v>643178.25</v>
      </c>
      <c r="AD54" s="127">
        <v>1154760.75</v>
      </c>
      <c r="AE54" s="127">
        <v>643178.25</v>
      </c>
      <c r="AF54" s="127">
        <v>1154760.75</v>
      </c>
      <c r="AG54" s="127">
        <v>0</v>
      </c>
      <c r="AH54" s="127">
        <v>643178.25</v>
      </c>
      <c r="AI54" s="127">
        <v>1154760.75</v>
      </c>
      <c r="AJ54" s="127">
        <v>643178.25</v>
      </c>
      <c r="AK54" s="127">
        <v>1154760.75</v>
      </c>
      <c r="AL54" s="127">
        <v>643178.25</v>
      </c>
      <c r="AM54" s="127">
        <v>1154760.75</v>
      </c>
      <c r="AN54" s="127">
        <v>0</v>
      </c>
      <c r="AO54" s="127">
        <v>643178.25</v>
      </c>
      <c r="AP54" s="127">
        <v>1154760.75</v>
      </c>
      <c r="AQ54" s="127">
        <v>643178.25</v>
      </c>
      <c r="AR54" s="127">
        <v>1154760.75</v>
      </c>
      <c r="AS54" s="127">
        <v>643178.25</v>
      </c>
      <c r="AT54" s="127">
        <v>1154760.75</v>
      </c>
      <c r="AU54" s="127">
        <v>643178.25</v>
      </c>
      <c r="AV54" s="127">
        <v>0</v>
      </c>
      <c r="AW54" s="127">
        <v>643178.25</v>
      </c>
      <c r="AX54" s="127">
        <v>1154760.75</v>
      </c>
      <c r="AY54" s="127">
        <v>643178.25</v>
      </c>
      <c r="AZ54" s="102">
        <f>SUM($D$54:$AY$54)</f>
        <v>37888314.75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8.77734375" defaultRowHeight="13.2" x14ac:dyDescent="0.25"/>
  <cols>
    <col min="1" max="1" width="14.6640625" style="102" customWidth="1"/>
    <col min="2" max="2" width="12.6640625" style="102" customWidth="1"/>
    <col min="3" max="16384" width="8.77734375" style="102"/>
  </cols>
  <sheetData>
    <row r="1" spans="1:53" x14ac:dyDescent="0.25">
      <c r="A1" s="104" t="s">
        <v>283</v>
      </c>
    </row>
    <row r="2" spans="1:53" x14ac:dyDescent="0.25">
      <c r="A2" s="102" t="s">
        <v>284</v>
      </c>
      <c r="B2" s="109" t="s">
        <v>22</v>
      </c>
    </row>
    <row r="3" spans="1:53" x14ac:dyDescent="0.25">
      <c r="A3" s="102" t="s">
        <v>285</v>
      </c>
      <c r="B3" s="110">
        <v>50000</v>
      </c>
      <c r="C3" s="111"/>
    </row>
    <row r="4" spans="1:53" x14ac:dyDescent="0.25">
      <c r="B4" s="112"/>
      <c r="C4" s="112"/>
    </row>
    <row r="5" spans="1:53" x14ac:dyDescent="0.25">
      <c r="C5" s="113" t="s">
        <v>286</v>
      </c>
    </row>
    <row r="6" spans="1:53" x14ac:dyDescent="0.25">
      <c r="C6" s="114">
        <v>0</v>
      </c>
      <c r="D6" s="114">
        <v>1</v>
      </c>
      <c r="E6" s="114">
        <v>2</v>
      </c>
      <c r="F6" s="114">
        <v>3</v>
      </c>
      <c r="G6" s="114">
        <v>4</v>
      </c>
      <c r="H6" s="114">
        <v>5</v>
      </c>
      <c r="I6" s="114">
        <v>6</v>
      </c>
      <c r="J6" s="114">
        <v>7</v>
      </c>
      <c r="K6" s="114">
        <v>8</v>
      </c>
      <c r="L6" s="114">
        <v>9</v>
      </c>
      <c r="M6" s="114">
        <v>10</v>
      </c>
      <c r="N6" s="114">
        <v>11</v>
      </c>
      <c r="O6" s="114">
        <v>12</v>
      </c>
      <c r="P6" s="114">
        <v>13</v>
      </c>
      <c r="Q6" s="114">
        <v>14</v>
      </c>
      <c r="R6" s="114">
        <v>15</v>
      </c>
      <c r="S6" s="114">
        <v>16</v>
      </c>
      <c r="T6" s="114">
        <v>17</v>
      </c>
      <c r="U6" s="114">
        <v>18</v>
      </c>
      <c r="V6" s="114">
        <v>19</v>
      </c>
      <c r="W6" s="114">
        <v>20</v>
      </c>
      <c r="X6" s="114">
        <v>21</v>
      </c>
      <c r="Y6" s="114">
        <v>22</v>
      </c>
      <c r="Z6" s="114">
        <v>23</v>
      </c>
      <c r="AA6" s="114">
        <v>24</v>
      </c>
      <c r="AB6" s="114">
        <v>25</v>
      </c>
      <c r="AC6" s="114">
        <v>26</v>
      </c>
      <c r="AD6" s="114">
        <v>27</v>
      </c>
      <c r="AE6" s="114">
        <v>28</v>
      </c>
      <c r="AF6" s="114">
        <v>29</v>
      </c>
      <c r="AG6" s="114">
        <v>30</v>
      </c>
      <c r="AH6" s="114">
        <v>31</v>
      </c>
      <c r="AI6" s="114">
        <v>32</v>
      </c>
      <c r="AJ6" s="114">
        <v>33</v>
      </c>
      <c r="AK6" s="114">
        <v>34</v>
      </c>
      <c r="AL6" s="114">
        <v>35</v>
      </c>
      <c r="AM6" s="114">
        <v>36</v>
      </c>
      <c r="AN6" s="114">
        <v>37</v>
      </c>
      <c r="AO6" s="114">
        <v>38</v>
      </c>
      <c r="AP6" s="114">
        <v>39</v>
      </c>
      <c r="AQ6" s="114">
        <v>40</v>
      </c>
      <c r="AR6" s="114">
        <v>41</v>
      </c>
      <c r="AS6" s="114">
        <v>42</v>
      </c>
      <c r="AT6" s="114">
        <v>43</v>
      </c>
      <c r="AU6" s="114">
        <v>44</v>
      </c>
      <c r="AV6" s="114">
        <v>45</v>
      </c>
      <c r="AW6" s="114">
        <v>46</v>
      </c>
      <c r="AX6" s="114">
        <v>47</v>
      </c>
      <c r="AY6" s="114">
        <v>48</v>
      </c>
    </row>
    <row r="7" spans="1:53" x14ac:dyDescent="0.25">
      <c r="B7" s="112"/>
      <c r="C7" s="115" t="s">
        <v>287</v>
      </c>
      <c r="D7" s="114" t="s">
        <v>288</v>
      </c>
      <c r="E7" s="114" t="s">
        <v>288</v>
      </c>
      <c r="F7" s="114" t="s">
        <v>288</v>
      </c>
      <c r="G7" s="114" t="s">
        <v>288</v>
      </c>
      <c r="H7" s="114" t="s">
        <v>288</v>
      </c>
      <c r="I7" s="114" t="s">
        <v>288</v>
      </c>
      <c r="J7" s="114" t="s">
        <v>288</v>
      </c>
      <c r="K7" s="114" t="s">
        <v>288</v>
      </c>
      <c r="L7" s="114" t="s">
        <v>288</v>
      </c>
      <c r="M7" s="114" t="s">
        <v>288</v>
      </c>
      <c r="N7" s="114" t="s">
        <v>288</v>
      </c>
      <c r="O7" s="114" t="s">
        <v>288</v>
      </c>
      <c r="P7" s="114" t="s">
        <v>288</v>
      </c>
      <c r="Q7" s="114" t="s">
        <v>288</v>
      </c>
      <c r="R7" s="114" t="s">
        <v>288</v>
      </c>
      <c r="S7" s="114" t="s">
        <v>288</v>
      </c>
      <c r="T7" s="114" t="s">
        <v>288</v>
      </c>
      <c r="U7" s="114" t="s">
        <v>288</v>
      </c>
      <c r="V7" s="114" t="s">
        <v>288</v>
      </c>
      <c r="W7" s="114" t="s">
        <v>288</v>
      </c>
      <c r="X7" s="114" t="s">
        <v>288</v>
      </c>
      <c r="Y7" s="114" t="s">
        <v>288</v>
      </c>
      <c r="Z7" s="114" t="s">
        <v>288</v>
      </c>
      <c r="AA7" s="114" t="s">
        <v>288</v>
      </c>
      <c r="AB7" s="114" t="s">
        <v>288</v>
      </c>
      <c r="AC7" s="114" t="s">
        <v>288</v>
      </c>
      <c r="AD7" s="114" t="s">
        <v>288</v>
      </c>
      <c r="AE7" s="114" t="s">
        <v>288</v>
      </c>
      <c r="AF7" s="114" t="s">
        <v>288</v>
      </c>
      <c r="AG7" s="114" t="s">
        <v>288</v>
      </c>
      <c r="AH7" s="114" t="s">
        <v>288</v>
      </c>
      <c r="AI7" s="114" t="s">
        <v>288</v>
      </c>
      <c r="AJ7" s="114" t="s">
        <v>288</v>
      </c>
      <c r="AK7" s="114" t="s">
        <v>288</v>
      </c>
      <c r="AL7" s="114" t="s">
        <v>288</v>
      </c>
      <c r="AM7" s="114" t="s">
        <v>288</v>
      </c>
      <c r="AN7" s="114" t="s">
        <v>288</v>
      </c>
      <c r="AO7" s="114" t="s">
        <v>288</v>
      </c>
      <c r="AP7" s="114" t="s">
        <v>288</v>
      </c>
      <c r="AQ7" s="114" t="s">
        <v>288</v>
      </c>
      <c r="AR7" s="114" t="s">
        <v>288</v>
      </c>
      <c r="AS7" s="114" t="s">
        <v>288</v>
      </c>
      <c r="AT7" s="114" t="s">
        <v>288</v>
      </c>
      <c r="AU7" s="114" t="s">
        <v>288</v>
      </c>
      <c r="AV7" s="114" t="s">
        <v>288</v>
      </c>
      <c r="AW7" s="114" t="s">
        <v>288</v>
      </c>
      <c r="AX7" s="114" t="s">
        <v>288</v>
      </c>
      <c r="AY7" s="113" t="s">
        <v>289</v>
      </c>
      <c r="AZ7" s="113" t="s">
        <v>290</v>
      </c>
    </row>
    <row r="8" spans="1:53" x14ac:dyDescent="0.25">
      <c r="A8" s="104" t="s">
        <v>291</v>
      </c>
      <c r="B8" s="116"/>
      <c r="AY8" s="112"/>
    </row>
    <row r="9" spans="1:53" x14ac:dyDescent="0.25">
      <c r="A9" s="117" t="s">
        <v>125</v>
      </c>
      <c r="B9" s="118">
        <v>1</v>
      </c>
      <c r="C9" s="119" t="s">
        <v>292</v>
      </c>
      <c r="D9" s="119">
        <v>1962.7553068892976</v>
      </c>
      <c r="E9" s="119">
        <v>1962.7553068892976</v>
      </c>
      <c r="F9" s="119">
        <v>1804.885180987246</v>
      </c>
      <c r="G9" s="119">
        <v>1962.7553068892976</v>
      </c>
      <c r="H9" s="119">
        <v>1962.7769750323757</v>
      </c>
      <c r="I9" s="119">
        <v>1962.7769750323757</v>
      </c>
      <c r="J9" s="119">
        <v>1962.7769750323757</v>
      </c>
      <c r="K9" s="119">
        <v>1962.7769750323757</v>
      </c>
      <c r="L9" s="119">
        <v>1962.767109867581</v>
      </c>
      <c r="M9" s="119">
        <v>1962.767109867581</v>
      </c>
      <c r="N9" s="119">
        <v>1962.767109867581</v>
      </c>
      <c r="O9" s="119">
        <v>1962.767109867581</v>
      </c>
      <c r="P9" s="119">
        <v>1962.7628027331216</v>
      </c>
      <c r="Q9" s="119">
        <v>1962.7628027331216</v>
      </c>
      <c r="R9" s="119">
        <v>1962.7628027331216</v>
      </c>
      <c r="S9" s="119">
        <v>1959.3508259599287</v>
      </c>
      <c r="T9" s="119">
        <v>1960.6417324959284</v>
      </c>
      <c r="U9" s="119">
        <v>1962.73799636169</v>
      </c>
      <c r="V9" s="119">
        <v>1962.73799636169</v>
      </c>
      <c r="W9" s="119">
        <v>1962.73799636169</v>
      </c>
      <c r="X9" s="119">
        <v>1962.7825370050191</v>
      </c>
      <c r="Y9" s="119">
        <v>1962.7825370050191</v>
      </c>
      <c r="Z9" s="119">
        <v>1962.7825370050191</v>
      </c>
      <c r="AA9" s="119">
        <v>1962.7825370050191</v>
      </c>
      <c r="AB9" s="119">
        <v>1962.7944691019445</v>
      </c>
      <c r="AC9" s="119">
        <v>1962.7944691019445</v>
      </c>
      <c r="AD9" s="119">
        <v>1962.7944691019445</v>
      </c>
      <c r="AE9" s="119">
        <v>1962.7944691019445</v>
      </c>
      <c r="AF9" s="119">
        <v>2006.8243366326196</v>
      </c>
      <c r="AG9" s="119">
        <v>2006.8243366326196</v>
      </c>
      <c r="AH9" s="119">
        <v>2006.8243366326196</v>
      </c>
      <c r="AI9" s="119">
        <v>2006.8243366326196</v>
      </c>
      <c r="AJ9" s="119">
        <v>1962.7970884221108</v>
      </c>
      <c r="AK9" s="119">
        <v>1962.7970884221108</v>
      </c>
      <c r="AL9" s="119">
        <v>1962.7970884221108</v>
      </c>
      <c r="AM9" s="119">
        <v>1962.7970884221108</v>
      </c>
      <c r="AN9" s="119">
        <v>1839.5810950443631</v>
      </c>
      <c r="AO9" s="119">
        <v>1840.5322734653096</v>
      </c>
      <c r="AP9" s="119">
        <v>1962.7494482297293</v>
      </c>
      <c r="AQ9" s="119">
        <v>1962.7494482297293</v>
      </c>
      <c r="AR9" s="119">
        <v>1962.7913989557287</v>
      </c>
      <c r="AS9" s="119">
        <v>1962.7913989557287</v>
      </c>
      <c r="AT9" s="119">
        <v>1962.7913989557287</v>
      </c>
      <c r="AU9" s="119">
        <v>1962.7913989557287</v>
      </c>
      <c r="AV9" s="119">
        <v>1962.7416056877703</v>
      </c>
      <c r="AW9" s="119">
        <v>1962.7416056877703</v>
      </c>
      <c r="AX9" s="119">
        <v>1962.7416056877703</v>
      </c>
      <c r="AY9" s="119">
        <v>1962.7416056877703</v>
      </c>
    </row>
    <row r="10" spans="1:53" x14ac:dyDescent="0.25">
      <c r="A10" s="120" t="s">
        <v>133</v>
      </c>
      <c r="B10" s="121">
        <v>1</v>
      </c>
      <c r="C10" s="108" t="s">
        <v>292</v>
      </c>
      <c r="E10" s="102">
        <v>0</v>
      </c>
      <c r="F10" s="102">
        <v>504.375</v>
      </c>
      <c r="G10" s="102">
        <v>375</v>
      </c>
      <c r="H10" s="102">
        <v>504.375</v>
      </c>
      <c r="I10" s="102">
        <v>504.375</v>
      </c>
      <c r="J10" s="102">
        <v>504.375</v>
      </c>
      <c r="K10" s="102">
        <v>129.375</v>
      </c>
      <c r="L10" s="102">
        <v>504.375</v>
      </c>
      <c r="M10" s="102">
        <v>375</v>
      </c>
      <c r="N10" s="102">
        <v>504.375</v>
      </c>
      <c r="O10" s="102">
        <v>241.875</v>
      </c>
      <c r="P10" s="102">
        <v>504.375</v>
      </c>
      <c r="Q10" s="102">
        <v>375</v>
      </c>
      <c r="R10" s="102">
        <v>504.375</v>
      </c>
      <c r="S10" s="102">
        <v>504.375</v>
      </c>
      <c r="T10" s="102">
        <v>375</v>
      </c>
      <c r="U10" s="102">
        <v>504.375</v>
      </c>
      <c r="V10" s="102">
        <v>375</v>
      </c>
      <c r="W10" s="102">
        <v>504.375</v>
      </c>
      <c r="X10" s="102">
        <v>0</v>
      </c>
      <c r="Y10" s="102">
        <v>129.375</v>
      </c>
      <c r="Z10" s="102">
        <v>375</v>
      </c>
      <c r="AA10" s="102">
        <v>504.375</v>
      </c>
      <c r="AB10" s="102">
        <v>504.375</v>
      </c>
      <c r="AC10" s="102">
        <v>129.375</v>
      </c>
      <c r="AD10" s="102">
        <v>504.375</v>
      </c>
      <c r="AE10" s="102">
        <v>504.375</v>
      </c>
      <c r="AF10" s="102">
        <v>129.375</v>
      </c>
      <c r="AG10" s="102">
        <v>504.375</v>
      </c>
      <c r="AH10" s="102">
        <v>375</v>
      </c>
      <c r="AI10" s="102">
        <v>504.375</v>
      </c>
      <c r="AJ10" s="102">
        <v>504.375</v>
      </c>
      <c r="AK10" s="102">
        <v>504.375</v>
      </c>
      <c r="AL10" s="102">
        <v>504.375</v>
      </c>
      <c r="AM10" s="102">
        <v>504.375</v>
      </c>
      <c r="AN10" s="102">
        <v>112.5</v>
      </c>
      <c r="AO10" s="102">
        <v>375</v>
      </c>
      <c r="AP10" s="102">
        <v>504.375</v>
      </c>
      <c r="AQ10" s="102">
        <v>504.375</v>
      </c>
      <c r="AR10" s="102">
        <v>241.875</v>
      </c>
      <c r="AS10" s="102">
        <v>504.375</v>
      </c>
      <c r="AT10" s="102">
        <v>504.375</v>
      </c>
      <c r="AU10" s="102">
        <v>504.375</v>
      </c>
      <c r="AV10" s="102">
        <v>504.375</v>
      </c>
      <c r="AW10" s="102">
        <v>504.375</v>
      </c>
      <c r="AX10" s="102">
        <v>241.875</v>
      </c>
      <c r="AY10" s="102">
        <v>375</v>
      </c>
      <c r="AZ10" s="102">
        <v>504.375</v>
      </c>
    </row>
    <row r="11" spans="1:53" x14ac:dyDescent="0.25">
      <c r="B11" s="121">
        <v>2</v>
      </c>
      <c r="C11" s="108" t="s">
        <v>292</v>
      </c>
      <c r="F11" s="102">
        <v>0</v>
      </c>
      <c r="K11" s="102">
        <v>0</v>
      </c>
      <c r="N11" s="102">
        <v>129.375</v>
      </c>
      <c r="O11" s="102">
        <v>0</v>
      </c>
      <c r="P11" s="102">
        <v>262.5</v>
      </c>
      <c r="Q11" s="102">
        <v>0</v>
      </c>
      <c r="R11" s="102">
        <v>129.375</v>
      </c>
      <c r="S11" s="102">
        <v>0</v>
      </c>
      <c r="T11" s="102">
        <v>0</v>
      </c>
      <c r="W11" s="102">
        <v>129.375</v>
      </c>
      <c r="X11" s="102">
        <v>0</v>
      </c>
      <c r="Y11" s="102">
        <v>0</v>
      </c>
      <c r="AI11" s="102">
        <v>129.375</v>
      </c>
      <c r="AJ11" s="102">
        <v>0</v>
      </c>
      <c r="AN11" s="102">
        <v>0</v>
      </c>
      <c r="AO11" s="102">
        <v>391.875</v>
      </c>
      <c r="AP11" s="102">
        <v>0</v>
      </c>
      <c r="AR11" s="102">
        <v>0</v>
      </c>
      <c r="AS11" s="102">
        <v>262.5</v>
      </c>
      <c r="AU11" s="102">
        <v>0</v>
      </c>
      <c r="AV11" s="102">
        <v>0</v>
      </c>
      <c r="AW11" s="102">
        <v>0</v>
      </c>
      <c r="AX11" s="102">
        <v>0</v>
      </c>
      <c r="AY11" s="102">
        <v>262.5</v>
      </c>
      <c r="AZ11" s="102">
        <v>0</v>
      </c>
      <c r="BA11" s="102">
        <v>0</v>
      </c>
    </row>
    <row r="12" spans="1:53" x14ac:dyDescent="0.25">
      <c r="B12" s="122">
        <v>3</v>
      </c>
      <c r="C12" s="108" t="s">
        <v>292</v>
      </c>
      <c r="G12" s="102">
        <v>0</v>
      </c>
      <c r="H12" s="102">
        <v>0</v>
      </c>
      <c r="I12" s="102">
        <v>129.375</v>
      </c>
      <c r="L12" s="102">
        <v>0</v>
      </c>
      <c r="N12" s="102">
        <v>0</v>
      </c>
      <c r="O12" s="102">
        <v>0</v>
      </c>
      <c r="T12" s="102">
        <v>0</v>
      </c>
      <c r="V12" s="102">
        <v>0</v>
      </c>
      <c r="Y12" s="102">
        <v>0</v>
      </c>
      <c r="Z12" s="102">
        <v>129.375</v>
      </c>
      <c r="AB12" s="102">
        <v>129.375</v>
      </c>
      <c r="AD12" s="102">
        <v>0</v>
      </c>
      <c r="AG12" s="102">
        <v>0</v>
      </c>
      <c r="AO12" s="102">
        <v>0</v>
      </c>
      <c r="BA12" s="102">
        <v>129.375</v>
      </c>
    </row>
    <row r="13" spans="1:53" x14ac:dyDescent="0.25">
      <c r="B13" s="122">
        <v>4</v>
      </c>
      <c r="C13" s="108" t="s">
        <v>292</v>
      </c>
    </row>
    <row r="14" spans="1:53" x14ac:dyDescent="0.25">
      <c r="A14" s="117" t="s">
        <v>134</v>
      </c>
      <c r="B14" s="123">
        <v>1</v>
      </c>
      <c r="C14" s="119" t="s">
        <v>292</v>
      </c>
      <c r="D14" s="119"/>
      <c r="E14" s="119">
        <f t="shared" ref="E14:AZ14" si="0">D$172*SUM(D$122:D$169)</f>
        <v>0</v>
      </c>
      <c r="F14" s="119">
        <f t="shared" si="0"/>
        <v>0</v>
      </c>
      <c r="G14" s="119">
        <f t="shared" si="0"/>
        <v>100.875</v>
      </c>
      <c r="H14" s="119">
        <f t="shared" si="0"/>
        <v>75</v>
      </c>
      <c r="I14" s="119">
        <f t="shared" si="0"/>
        <v>100.875</v>
      </c>
      <c r="J14" s="119">
        <f t="shared" si="0"/>
        <v>126.75</v>
      </c>
      <c r="K14" s="119">
        <f t="shared" si="0"/>
        <v>100.875</v>
      </c>
      <c r="L14" s="119">
        <f t="shared" si="0"/>
        <v>25.875</v>
      </c>
      <c r="M14" s="119">
        <f t="shared" si="0"/>
        <v>100.875</v>
      </c>
      <c r="N14" s="119">
        <f t="shared" si="0"/>
        <v>75</v>
      </c>
      <c r="O14" s="119">
        <f t="shared" si="0"/>
        <v>126.75</v>
      </c>
      <c r="P14" s="119">
        <f t="shared" si="0"/>
        <v>48.375</v>
      </c>
      <c r="Q14" s="119">
        <f t="shared" si="0"/>
        <v>153.375</v>
      </c>
      <c r="R14" s="119">
        <f t="shared" si="0"/>
        <v>75</v>
      </c>
      <c r="S14" s="119">
        <f t="shared" si="0"/>
        <v>126.75</v>
      </c>
      <c r="T14" s="119">
        <f t="shared" si="0"/>
        <v>100.875</v>
      </c>
      <c r="U14" s="119">
        <f t="shared" si="0"/>
        <v>75</v>
      </c>
      <c r="V14" s="119">
        <f t="shared" si="0"/>
        <v>100.875</v>
      </c>
      <c r="W14" s="119">
        <f t="shared" si="0"/>
        <v>75</v>
      </c>
      <c r="X14" s="119">
        <f t="shared" si="0"/>
        <v>126.75</v>
      </c>
      <c r="Y14" s="119">
        <f t="shared" si="0"/>
        <v>0</v>
      </c>
      <c r="Z14" s="119">
        <f t="shared" si="0"/>
        <v>25.875</v>
      </c>
      <c r="AA14" s="119">
        <f t="shared" si="0"/>
        <v>100.875</v>
      </c>
      <c r="AB14" s="119">
        <f t="shared" si="0"/>
        <v>100.875</v>
      </c>
      <c r="AC14" s="119">
        <f t="shared" si="0"/>
        <v>126.75</v>
      </c>
      <c r="AD14" s="119">
        <f t="shared" si="0"/>
        <v>25.875</v>
      </c>
      <c r="AE14" s="119">
        <f t="shared" si="0"/>
        <v>100.875</v>
      </c>
      <c r="AF14" s="119">
        <f t="shared" si="0"/>
        <v>100.875</v>
      </c>
      <c r="AG14" s="119">
        <f t="shared" si="0"/>
        <v>25.875</v>
      </c>
      <c r="AH14" s="119">
        <f t="shared" si="0"/>
        <v>100.875</v>
      </c>
      <c r="AI14" s="119">
        <f t="shared" si="0"/>
        <v>75</v>
      </c>
      <c r="AJ14" s="119">
        <f t="shared" si="0"/>
        <v>126.75</v>
      </c>
      <c r="AK14" s="119">
        <f t="shared" si="0"/>
        <v>100.875</v>
      </c>
      <c r="AL14" s="119">
        <f t="shared" si="0"/>
        <v>100.875</v>
      </c>
      <c r="AM14" s="119">
        <f t="shared" si="0"/>
        <v>100.875</v>
      </c>
      <c r="AN14" s="119">
        <f t="shared" si="0"/>
        <v>100.875</v>
      </c>
      <c r="AO14" s="119">
        <f t="shared" si="0"/>
        <v>22.5</v>
      </c>
      <c r="AP14" s="119">
        <f t="shared" si="0"/>
        <v>153.375</v>
      </c>
      <c r="AQ14" s="119">
        <f t="shared" si="0"/>
        <v>100.875</v>
      </c>
      <c r="AR14" s="119">
        <f t="shared" si="0"/>
        <v>100.875</v>
      </c>
      <c r="AS14" s="119">
        <f t="shared" si="0"/>
        <v>48.375</v>
      </c>
      <c r="AT14" s="119">
        <f t="shared" si="0"/>
        <v>153.375</v>
      </c>
      <c r="AU14" s="119">
        <f t="shared" si="0"/>
        <v>100.875</v>
      </c>
      <c r="AV14" s="119">
        <f t="shared" si="0"/>
        <v>100.875</v>
      </c>
      <c r="AW14" s="119">
        <f t="shared" si="0"/>
        <v>100.875</v>
      </c>
      <c r="AX14" s="119">
        <f t="shared" si="0"/>
        <v>100.875</v>
      </c>
      <c r="AY14" s="119">
        <f t="shared" si="0"/>
        <v>48.375</v>
      </c>
      <c r="AZ14" s="112">
        <f t="shared" si="0"/>
        <v>127.5</v>
      </c>
      <c r="BA14" s="109">
        <f>SUM($E14:$AZ14)</f>
        <v>4187.625</v>
      </c>
    </row>
    <row r="15" spans="1:53" x14ac:dyDescent="0.25">
      <c r="A15" s="124" t="s">
        <v>123</v>
      </c>
      <c r="B15" s="125">
        <v>1</v>
      </c>
      <c r="C15" s="126" t="s">
        <v>292</v>
      </c>
      <c r="D15" s="126">
        <v>0</v>
      </c>
      <c r="E15" s="126">
        <v>0</v>
      </c>
      <c r="F15" s="126">
        <v>168.125</v>
      </c>
      <c r="G15" s="126">
        <v>125</v>
      </c>
      <c r="H15" s="126">
        <v>168.125</v>
      </c>
      <c r="I15" s="126">
        <v>168.125</v>
      </c>
      <c r="J15" s="126">
        <v>168.125</v>
      </c>
      <c r="K15" s="126">
        <v>43.125</v>
      </c>
      <c r="L15" s="126">
        <v>168.125</v>
      </c>
      <c r="M15" s="126">
        <v>125</v>
      </c>
      <c r="N15" s="126">
        <v>168.125</v>
      </c>
      <c r="O15" s="126">
        <v>80.625</v>
      </c>
      <c r="P15" s="126">
        <v>168.125</v>
      </c>
      <c r="Q15" s="126">
        <v>125</v>
      </c>
      <c r="R15" s="126">
        <v>168.125</v>
      </c>
      <c r="S15" s="126">
        <v>168.125</v>
      </c>
      <c r="T15" s="126">
        <v>125</v>
      </c>
      <c r="U15" s="126">
        <v>168.125</v>
      </c>
      <c r="V15" s="126">
        <v>125</v>
      </c>
      <c r="W15" s="126">
        <v>168.125</v>
      </c>
      <c r="X15" s="126">
        <v>0</v>
      </c>
      <c r="Y15" s="126">
        <v>43.125</v>
      </c>
      <c r="Z15" s="126">
        <v>125</v>
      </c>
      <c r="AA15" s="126">
        <v>168.125</v>
      </c>
      <c r="AB15" s="126">
        <v>168.125</v>
      </c>
      <c r="AC15" s="126">
        <v>43.125</v>
      </c>
      <c r="AD15" s="126">
        <v>168.125</v>
      </c>
      <c r="AE15" s="126">
        <v>168.125</v>
      </c>
      <c r="AF15" s="126">
        <v>43.125</v>
      </c>
      <c r="AG15" s="126">
        <v>168.125</v>
      </c>
      <c r="AH15" s="126">
        <v>125</v>
      </c>
      <c r="AI15" s="126">
        <v>168.125</v>
      </c>
      <c r="AJ15" s="126">
        <v>168.125</v>
      </c>
      <c r="AK15" s="126">
        <v>168.125</v>
      </c>
      <c r="AL15" s="126">
        <v>168.125</v>
      </c>
      <c r="AM15" s="126">
        <v>168.125</v>
      </c>
      <c r="AN15" s="126">
        <v>37.5</v>
      </c>
      <c r="AO15" s="126">
        <v>125</v>
      </c>
      <c r="AP15" s="126">
        <v>168.125</v>
      </c>
      <c r="AQ15" s="126">
        <v>168.125</v>
      </c>
      <c r="AR15" s="126">
        <v>80.625</v>
      </c>
      <c r="AS15" s="126">
        <v>168.125</v>
      </c>
      <c r="AT15" s="126">
        <v>168.125</v>
      </c>
      <c r="AU15" s="126">
        <v>168.125</v>
      </c>
      <c r="AV15" s="126">
        <v>168.125</v>
      </c>
      <c r="AW15" s="126">
        <v>168.125</v>
      </c>
      <c r="AX15" s="126">
        <v>80.625</v>
      </c>
      <c r="AY15" s="126">
        <v>125</v>
      </c>
      <c r="AZ15" s="102">
        <v>168.125</v>
      </c>
    </row>
    <row r="16" spans="1:53" x14ac:dyDescent="0.25">
      <c r="A16" s="112"/>
      <c r="B16" s="121">
        <v>2</v>
      </c>
      <c r="C16" s="111" t="s">
        <v>292</v>
      </c>
      <c r="D16" s="108"/>
      <c r="E16" s="112"/>
      <c r="F16" s="112">
        <v>0</v>
      </c>
      <c r="G16" s="112"/>
      <c r="H16" s="112"/>
      <c r="I16" s="112"/>
      <c r="J16" s="112"/>
      <c r="K16" s="112">
        <v>0</v>
      </c>
      <c r="L16" s="112"/>
      <c r="M16" s="112"/>
      <c r="N16" s="112">
        <v>43.125</v>
      </c>
      <c r="O16" s="112">
        <v>0</v>
      </c>
      <c r="P16" s="112">
        <v>87.5</v>
      </c>
      <c r="Q16" s="112">
        <v>0</v>
      </c>
      <c r="R16" s="112">
        <v>43.125</v>
      </c>
      <c r="S16" s="112">
        <v>0</v>
      </c>
      <c r="T16" s="112">
        <v>0</v>
      </c>
      <c r="U16" s="112"/>
      <c r="V16" s="112"/>
      <c r="W16" s="112">
        <v>43.125</v>
      </c>
      <c r="X16" s="112">
        <v>0</v>
      </c>
      <c r="Y16" s="112">
        <v>0</v>
      </c>
      <c r="Z16" s="112"/>
      <c r="AA16" s="112"/>
      <c r="AB16" s="112"/>
      <c r="AC16" s="112"/>
      <c r="AD16" s="112"/>
      <c r="AE16" s="112"/>
      <c r="AF16" s="112"/>
      <c r="AG16" s="112"/>
      <c r="AH16" s="112"/>
      <c r="AI16" s="112">
        <v>43.125</v>
      </c>
      <c r="AJ16" s="112">
        <v>0</v>
      </c>
      <c r="AK16" s="112"/>
      <c r="AL16" s="112"/>
      <c r="AM16" s="112"/>
      <c r="AN16" s="112">
        <v>0</v>
      </c>
      <c r="AO16" s="112">
        <v>130.625</v>
      </c>
      <c r="AP16" s="112">
        <v>0</v>
      </c>
      <c r="AQ16" s="112"/>
      <c r="AR16" s="112">
        <v>0</v>
      </c>
      <c r="AS16" s="112">
        <v>87.5</v>
      </c>
      <c r="AT16" s="112"/>
      <c r="AU16" s="112">
        <v>0</v>
      </c>
      <c r="AV16" s="112">
        <v>0</v>
      </c>
      <c r="AW16" s="112">
        <v>0</v>
      </c>
      <c r="AX16" s="112">
        <v>0</v>
      </c>
      <c r="AY16" s="112">
        <v>87.5</v>
      </c>
      <c r="AZ16" s="102">
        <v>0</v>
      </c>
      <c r="BA16" s="102">
        <v>0</v>
      </c>
    </row>
    <row r="17" spans="1:53" x14ac:dyDescent="0.25">
      <c r="A17" s="112"/>
      <c r="B17" s="121">
        <v>3</v>
      </c>
      <c r="C17" s="111" t="s">
        <v>292</v>
      </c>
      <c r="D17" s="108"/>
      <c r="E17" s="112"/>
      <c r="F17" s="112"/>
      <c r="G17" s="112">
        <v>0</v>
      </c>
      <c r="H17" s="112">
        <v>0</v>
      </c>
      <c r="I17" s="112">
        <v>43.125</v>
      </c>
      <c r="J17" s="112"/>
      <c r="K17" s="112"/>
      <c r="L17" s="112">
        <v>0</v>
      </c>
      <c r="M17" s="112"/>
      <c r="N17" s="112">
        <v>0</v>
      </c>
      <c r="O17" s="112">
        <v>0</v>
      </c>
      <c r="P17" s="112"/>
      <c r="Q17" s="112"/>
      <c r="R17" s="112"/>
      <c r="S17" s="112"/>
      <c r="T17" s="112">
        <v>0</v>
      </c>
      <c r="U17" s="112"/>
      <c r="V17" s="112">
        <v>0</v>
      </c>
      <c r="W17" s="112"/>
      <c r="X17" s="112"/>
      <c r="Y17" s="112">
        <v>0</v>
      </c>
      <c r="Z17" s="112">
        <v>43.125</v>
      </c>
      <c r="AA17" s="112"/>
      <c r="AB17" s="112">
        <v>43.125</v>
      </c>
      <c r="AC17" s="112"/>
      <c r="AD17" s="112">
        <v>0</v>
      </c>
      <c r="AE17" s="112"/>
      <c r="AF17" s="112"/>
      <c r="AG17" s="112">
        <v>0</v>
      </c>
      <c r="AH17" s="112"/>
      <c r="AI17" s="112"/>
      <c r="AJ17" s="112"/>
      <c r="AK17" s="112"/>
      <c r="AL17" s="112"/>
      <c r="AM17" s="112"/>
      <c r="AN17" s="112"/>
      <c r="AO17" s="112">
        <v>0</v>
      </c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BA17" s="102">
        <v>43.125</v>
      </c>
    </row>
    <row r="18" spans="1:53" x14ac:dyDescent="0.25">
      <c r="A18" s="127"/>
      <c r="B18" s="118">
        <v>4</v>
      </c>
      <c r="C18" s="127" t="s">
        <v>292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</row>
    <row r="20" spans="1:53" x14ac:dyDescent="0.25">
      <c r="A20" s="104" t="s">
        <v>293</v>
      </c>
    </row>
    <row r="21" spans="1:53" x14ac:dyDescent="0.25">
      <c r="A21" s="128" t="s">
        <v>125</v>
      </c>
      <c r="B21" s="125">
        <v>1</v>
      </c>
      <c r="C21" s="126" t="s">
        <v>292</v>
      </c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</row>
    <row r="22" spans="1:53" x14ac:dyDescent="0.25">
      <c r="A22" s="111"/>
      <c r="B22" s="122">
        <v>2</v>
      </c>
      <c r="C22" s="112" t="s">
        <v>292</v>
      </c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</row>
    <row r="23" spans="1:53" x14ac:dyDescent="0.25">
      <c r="A23" s="111"/>
      <c r="B23" s="129">
        <v>3</v>
      </c>
      <c r="C23" s="112" t="s">
        <v>292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</row>
    <row r="24" spans="1:53" x14ac:dyDescent="0.25">
      <c r="A24" s="130"/>
      <c r="B24" s="131">
        <v>4</v>
      </c>
      <c r="C24" s="130" t="s">
        <v>292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0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7">
        <v>0</v>
      </c>
      <c r="AU24" s="127">
        <v>0</v>
      </c>
      <c r="AV24" s="127">
        <v>0</v>
      </c>
      <c r="AW24" s="127">
        <v>0</v>
      </c>
      <c r="AX24" s="127">
        <v>0</v>
      </c>
      <c r="AY24" s="127">
        <v>0</v>
      </c>
    </row>
    <row r="25" spans="1:53" x14ac:dyDescent="0.25">
      <c r="A25" s="128" t="s">
        <v>133</v>
      </c>
      <c r="B25" s="125">
        <v>1</v>
      </c>
      <c r="C25" s="111" t="s">
        <v>292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</row>
    <row r="26" spans="1:53" x14ac:dyDescent="0.25">
      <c r="A26" s="111"/>
      <c r="B26" s="121">
        <v>2</v>
      </c>
      <c r="C26" s="111" t="s">
        <v>292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</row>
    <row r="27" spans="1:53" x14ac:dyDescent="0.25">
      <c r="A27" s="111"/>
      <c r="B27" s="122">
        <v>3</v>
      </c>
      <c r="C27" s="111" t="s">
        <v>292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</row>
    <row r="28" spans="1:53" x14ac:dyDescent="0.25">
      <c r="A28" s="111"/>
      <c r="B28" s="122">
        <v>4</v>
      </c>
      <c r="C28" s="111" t="s">
        <v>292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</row>
    <row r="29" spans="1:53" x14ac:dyDescent="0.25">
      <c r="A29" s="111"/>
      <c r="B29" s="129">
        <v>5</v>
      </c>
      <c r="C29" s="111" t="s">
        <v>292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</row>
    <row r="30" spans="1:53" x14ac:dyDescent="0.25">
      <c r="A30" s="111"/>
      <c r="B30" s="129">
        <v>6</v>
      </c>
      <c r="C30" s="111" t="s">
        <v>292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</row>
    <row r="31" spans="1:53" x14ac:dyDescent="0.25">
      <c r="A31" s="111"/>
      <c r="B31" s="132">
        <v>7</v>
      </c>
      <c r="C31" s="111" t="s">
        <v>292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</row>
    <row r="32" spans="1:53" x14ac:dyDescent="0.25">
      <c r="A32" s="130"/>
      <c r="B32" s="131">
        <v>8</v>
      </c>
      <c r="C32" s="130" t="s">
        <v>292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0</v>
      </c>
      <c r="AO32" s="127">
        <v>0</v>
      </c>
      <c r="AP32" s="127">
        <v>0</v>
      </c>
      <c r="AQ32" s="127">
        <v>0</v>
      </c>
      <c r="AR32" s="127">
        <v>0</v>
      </c>
      <c r="AS32" s="127">
        <v>0</v>
      </c>
      <c r="AT32" s="127">
        <v>0</v>
      </c>
      <c r="AU32" s="127">
        <v>0</v>
      </c>
      <c r="AV32" s="127">
        <v>0</v>
      </c>
      <c r="AW32" s="127">
        <v>0</v>
      </c>
      <c r="AX32" s="127">
        <v>0</v>
      </c>
      <c r="AY32" s="127">
        <v>0</v>
      </c>
    </row>
    <row r="33" spans="1:51" x14ac:dyDescent="0.25">
      <c r="A33" s="133" t="s">
        <v>134</v>
      </c>
      <c r="B33" s="121">
        <v>1</v>
      </c>
      <c r="C33" s="111" t="s">
        <v>292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</row>
    <row r="34" spans="1:51" x14ac:dyDescent="0.25">
      <c r="A34" s="111"/>
      <c r="B34" s="121">
        <v>2</v>
      </c>
      <c r="C34" s="111" t="s">
        <v>292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</row>
    <row r="35" spans="1:51" x14ac:dyDescent="0.25">
      <c r="A35" s="111"/>
      <c r="B35" s="121">
        <v>3</v>
      </c>
      <c r="C35" s="111" t="s">
        <v>292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</row>
    <row r="36" spans="1:51" x14ac:dyDescent="0.25">
      <c r="A36" s="111"/>
      <c r="B36" s="122">
        <v>4</v>
      </c>
      <c r="C36" s="111" t="s">
        <v>292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</row>
    <row r="37" spans="1:51" x14ac:dyDescent="0.25">
      <c r="A37" s="111"/>
      <c r="B37" s="122">
        <v>5</v>
      </c>
      <c r="C37" s="111" t="s">
        <v>292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</row>
    <row r="38" spans="1:51" x14ac:dyDescent="0.25">
      <c r="A38" s="111"/>
      <c r="B38" s="122">
        <v>6</v>
      </c>
      <c r="C38" s="111" t="s">
        <v>292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</row>
    <row r="39" spans="1:51" x14ac:dyDescent="0.25">
      <c r="A39" s="111"/>
      <c r="B39" s="129">
        <v>7</v>
      </c>
      <c r="C39" s="111" t="s">
        <v>292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</row>
    <row r="40" spans="1:51" x14ac:dyDescent="0.25">
      <c r="A40" s="111"/>
      <c r="B40" s="129">
        <v>8</v>
      </c>
      <c r="C40" s="111" t="s">
        <v>292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</row>
    <row r="41" spans="1:51" x14ac:dyDescent="0.25">
      <c r="A41" s="111"/>
      <c r="B41" s="129">
        <v>9</v>
      </c>
      <c r="C41" s="111" t="s">
        <v>292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</row>
    <row r="42" spans="1:51" x14ac:dyDescent="0.25">
      <c r="A42" s="111"/>
      <c r="B42" s="132">
        <v>10</v>
      </c>
      <c r="C42" s="111" t="s">
        <v>292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</row>
    <row r="43" spans="1:51" x14ac:dyDescent="0.25">
      <c r="A43" s="111"/>
      <c r="B43" s="132">
        <v>11</v>
      </c>
      <c r="C43" s="111" t="s">
        <v>292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</row>
    <row r="44" spans="1:51" x14ac:dyDescent="0.25">
      <c r="A44" s="111"/>
      <c r="B44" s="132">
        <v>12</v>
      </c>
      <c r="C44" s="130" t="s">
        <v>292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0</v>
      </c>
      <c r="AV44" s="108">
        <v>0</v>
      </c>
      <c r="AW44" s="108">
        <v>0</v>
      </c>
      <c r="AX44" s="108">
        <v>0</v>
      </c>
      <c r="AY44" s="108">
        <v>0</v>
      </c>
    </row>
    <row r="45" spans="1:51" x14ac:dyDescent="0.25">
      <c r="A45" s="128" t="s">
        <v>123</v>
      </c>
      <c r="B45" s="125">
        <v>1</v>
      </c>
      <c r="C45" s="111" t="s">
        <v>292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</row>
    <row r="46" spans="1:51" x14ac:dyDescent="0.25">
      <c r="A46" s="111"/>
      <c r="B46" s="121">
        <v>2</v>
      </c>
      <c r="C46" s="111" t="s">
        <v>292</v>
      </c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</row>
    <row r="47" spans="1:51" x14ac:dyDescent="0.25">
      <c r="A47" s="111"/>
      <c r="B47" s="121">
        <v>3</v>
      </c>
      <c r="C47" s="111" t="s">
        <v>292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</row>
    <row r="48" spans="1:51" x14ac:dyDescent="0.25">
      <c r="A48" s="111"/>
      <c r="B48" s="121">
        <v>4</v>
      </c>
      <c r="C48" s="111" t="s">
        <v>292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</row>
    <row r="49" spans="1:51" x14ac:dyDescent="0.25">
      <c r="A49" s="111"/>
      <c r="B49" s="121">
        <v>5</v>
      </c>
      <c r="C49" s="111" t="s">
        <v>292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</row>
    <row r="50" spans="1:51" x14ac:dyDescent="0.25">
      <c r="A50" s="111"/>
      <c r="B50" s="121">
        <v>6</v>
      </c>
      <c r="C50" s="111" t="s">
        <v>292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</row>
    <row r="51" spans="1:51" x14ac:dyDescent="0.25">
      <c r="A51" s="111"/>
      <c r="B51" s="121">
        <v>7</v>
      </c>
      <c r="C51" s="111" t="s">
        <v>292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</row>
    <row r="52" spans="1:51" x14ac:dyDescent="0.25">
      <c r="A52" s="111"/>
      <c r="B52" s="121">
        <v>8</v>
      </c>
      <c r="C52" s="111" t="s">
        <v>292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</row>
    <row r="53" spans="1:51" x14ac:dyDescent="0.25">
      <c r="A53" s="111"/>
      <c r="B53" s="121">
        <v>9</v>
      </c>
      <c r="C53" s="111" t="s">
        <v>292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</row>
    <row r="54" spans="1:51" x14ac:dyDescent="0.25">
      <c r="A54" s="111"/>
      <c r="B54" s="121">
        <v>10</v>
      </c>
      <c r="C54" s="111" t="s">
        <v>292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</row>
    <row r="55" spans="1:51" x14ac:dyDescent="0.25">
      <c r="A55" s="111"/>
      <c r="B55" s="121">
        <v>11</v>
      </c>
      <c r="C55" s="111" t="s">
        <v>292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</row>
    <row r="56" spans="1:51" x14ac:dyDescent="0.25">
      <c r="A56" s="111"/>
      <c r="B56" s="121">
        <v>12</v>
      </c>
      <c r="C56" s="111" t="s">
        <v>292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</row>
    <row r="57" spans="1:51" x14ac:dyDescent="0.25">
      <c r="A57" s="111"/>
      <c r="B57" s="122">
        <v>13</v>
      </c>
      <c r="C57" s="111" t="s">
        <v>292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</row>
    <row r="58" spans="1:51" x14ac:dyDescent="0.25">
      <c r="A58" s="111"/>
      <c r="B58" s="122">
        <v>14</v>
      </c>
      <c r="C58" s="111" t="s">
        <v>292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</row>
    <row r="59" spans="1:51" x14ac:dyDescent="0.25">
      <c r="A59" s="111"/>
      <c r="B59" s="122">
        <v>15</v>
      </c>
      <c r="C59" s="111" t="s">
        <v>292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</row>
    <row r="60" spans="1:51" x14ac:dyDescent="0.25">
      <c r="A60" s="111"/>
      <c r="B60" s="122">
        <v>16</v>
      </c>
      <c r="C60" s="111" t="s">
        <v>292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</row>
    <row r="61" spans="1:51" x14ac:dyDescent="0.25">
      <c r="A61" s="111"/>
      <c r="B61" s="122">
        <v>17</v>
      </c>
      <c r="C61" s="111" t="s">
        <v>292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</row>
    <row r="62" spans="1:51" x14ac:dyDescent="0.25">
      <c r="A62" s="111"/>
      <c r="B62" s="122">
        <v>18</v>
      </c>
      <c r="C62" s="111" t="s">
        <v>292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</row>
    <row r="63" spans="1:51" x14ac:dyDescent="0.25">
      <c r="A63" s="111"/>
      <c r="B63" s="122">
        <v>19</v>
      </c>
      <c r="C63" s="111" t="s">
        <v>292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</row>
    <row r="64" spans="1:51" x14ac:dyDescent="0.25">
      <c r="A64" s="111"/>
      <c r="B64" s="122">
        <v>20</v>
      </c>
      <c r="C64" s="111" t="s">
        <v>292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</row>
    <row r="65" spans="1:51" x14ac:dyDescent="0.25">
      <c r="A65" s="111"/>
      <c r="B65" s="122">
        <v>21</v>
      </c>
      <c r="C65" s="111" t="s">
        <v>292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</row>
    <row r="66" spans="1:51" x14ac:dyDescent="0.25">
      <c r="A66" s="111"/>
      <c r="B66" s="122">
        <v>22</v>
      </c>
      <c r="C66" s="111" t="s">
        <v>292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</row>
    <row r="67" spans="1:51" x14ac:dyDescent="0.25">
      <c r="A67" s="111"/>
      <c r="B67" s="122">
        <v>23</v>
      </c>
      <c r="C67" s="111" t="s">
        <v>292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</row>
    <row r="68" spans="1:51" x14ac:dyDescent="0.25">
      <c r="A68" s="111"/>
      <c r="B68" s="122">
        <v>24</v>
      </c>
      <c r="C68" s="111" t="s">
        <v>292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</row>
    <row r="69" spans="1:51" x14ac:dyDescent="0.25">
      <c r="A69" s="111"/>
      <c r="B69" s="129">
        <v>25</v>
      </c>
      <c r="C69" s="111" t="s">
        <v>292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</row>
    <row r="70" spans="1:51" x14ac:dyDescent="0.25">
      <c r="A70" s="111"/>
      <c r="B70" s="129">
        <v>26</v>
      </c>
      <c r="C70" s="111" t="s">
        <v>292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</row>
    <row r="71" spans="1:51" x14ac:dyDescent="0.25">
      <c r="A71" s="111"/>
      <c r="B71" s="129">
        <v>27</v>
      </c>
      <c r="C71" s="111" t="s">
        <v>292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</row>
    <row r="72" spans="1:51" x14ac:dyDescent="0.25">
      <c r="A72" s="111"/>
      <c r="B72" s="129">
        <v>28</v>
      </c>
      <c r="C72" s="111" t="s">
        <v>292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</row>
    <row r="73" spans="1:51" x14ac:dyDescent="0.25">
      <c r="A73" s="111"/>
      <c r="B73" s="129">
        <v>29</v>
      </c>
      <c r="C73" s="111" t="s">
        <v>292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</row>
    <row r="74" spans="1:51" x14ac:dyDescent="0.25">
      <c r="A74" s="111"/>
      <c r="B74" s="129">
        <v>30</v>
      </c>
      <c r="C74" s="111" t="s">
        <v>292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</row>
    <row r="75" spans="1:51" x14ac:dyDescent="0.25">
      <c r="A75" s="111"/>
      <c r="B75" s="129">
        <v>31</v>
      </c>
      <c r="C75" s="111" t="s">
        <v>292</v>
      </c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</row>
    <row r="76" spans="1:51" x14ac:dyDescent="0.25">
      <c r="A76" s="111"/>
      <c r="B76" s="129">
        <v>32</v>
      </c>
      <c r="C76" s="111" t="s">
        <v>292</v>
      </c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</row>
    <row r="77" spans="1:51" x14ac:dyDescent="0.25">
      <c r="A77" s="111"/>
      <c r="B77" s="129">
        <v>33</v>
      </c>
      <c r="C77" s="111" t="s">
        <v>292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</row>
    <row r="78" spans="1:51" x14ac:dyDescent="0.25">
      <c r="A78" s="111"/>
      <c r="B78" s="129">
        <v>34</v>
      </c>
      <c r="C78" s="111" t="s">
        <v>292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</row>
    <row r="79" spans="1:51" x14ac:dyDescent="0.25">
      <c r="A79" s="111"/>
      <c r="B79" s="129">
        <v>35</v>
      </c>
      <c r="C79" s="111" t="s">
        <v>292</v>
      </c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</row>
    <row r="80" spans="1:51" x14ac:dyDescent="0.25">
      <c r="A80" s="111"/>
      <c r="B80" s="129">
        <v>36</v>
      </c>
      <c r="C80" s="111" t="s">
        <v>292</v>
      </c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</row>
    <row r="81" spans="1:52" x14ac:dyDescent="0.25">
      <c r="A81" s="111"/>
      <c r="B81" s="132">
        <v>37</v>
      </c>
      <c r="C81" s="111" t="s">
        <v>292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</row>
    <row r="82" spans="1:52" x14ac:dyDescent="0.25">
      <c r="A82" s="111"/>
      <c r="B82" s="132">
        <v>38</v>
      </c>
      <c r="C82" s="111" t="s">
        <v>292</v>
      </c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</row>
    <row r="83" spans="1:52" x14ac:dyDescent="0.25">
      <c r="A83" s="111"/>
      <c r="B83" s="132">
        <v>39</v>
      </c>
      <c r="C83" s="111" t="s">
        <v>292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</row>
    <row r="84" spans="1:52" x14ac:dyDescent="0.25">
      <c r="A84" s="111"/>
      <c r="B84" s="132">
        <v>40</v>
      </c>
      <c r="C84" s="111" t="s">
        <v>292</v>
      </c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</row>
    <row r="85" spans="1:52" x14ac:dyDescent="0.25">
      <c r="A85" s="111"/>
      <c r="B85" s="132">
        <v>41</v>
      </c>
      <c r="C85" s="111" t="s">
        <v>292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</row>
    <row r="86" spans="1:52" x14ac:dyDescent="0.25">
      <c r="A86" s="111"/>
      <c r="B86" s="132">
        <v>42</v>
      </c>
      <c r="C86" s="111" t="s">
        <v>292</v>
      </c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</row>
    <row r="87" spans="1:52" x14ac:dyDescent="0.25">
      <c r="A87" s="111"/>
      <c r="B87" s="132">
        <v>43</v>
      </c>
      <c r="C87" s="111" t="s">
        <v>292</v>
      </c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</row>
    <row r="88" spans="1:52" x14ac:dyDescent="0.25">
      <c r="A88" s="111"/>
      <c r="B88" s="132">
        <v>44</v>
      </c>
      <c r="C88" s="111" t="s">
        <v>292</v>
      </c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</row>
    <row r="89" spans="1:52" x14ac:dyDescent="0.25">
      <c r="A89" s="111"/>
      <c r="B89" s="132">
        <v>45</v>
      </c>
      <c r="C89" s="111" t="s">
        <v>292</v>
      </c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</row>
    <row r="90" spans="1:52" x14ac:dyDescent="0.25">
      <c r="A90" s="111"/>
      <c r="B90" s="132">
        <v>46</v>
      </c>
      <c r="C90" s="111" t="s">
        <v>292</v>
      </c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</row>
    <row r="91" spans="1:52" x14ac:dyDescent="0.25">
      <c r="A91" s="111"/>
      <c r="B91" s="132">
        <v>47</v>
      </c>
      <c r="C91" s="111" t="s">
        <v>292</v>
      </c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</row>
    <row r="92" spans="1:52" x14ac:dyDescent="0.25">
      <c r="A92" s="130"/>
      <c r="B92" s="131">
        <v>48</v>
      </c>
      <c r="C92" s="130" t="s">
        <v>292</v>
      </c>
      <c r="D92" s="127">
        <v>0</v>
      </c>
      <c r="E92" s="127">
        <v>0</v>
      </c>
      <c r="F92" s="127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>
        <v>0</v>
      </c>
      <c r="AL92" s="127">
        <v>0</v>
      </c>
      <c r="AM92" s="127">
        <v>0</v>
      </c>
      <c r="AN92" s="127">
        <v>0</v>
      </c>
      <c r="AO92" s="127">
        <v>0</v>
      </c>
      <c r="AP92" s="127">
        <v>0</v>
      </c>
      <c r="AQ92" s="127">
        <v>0</v>
      </c>
      <c r="AR92" s="127">
        <v>0</v>
      </c>
      <c r="AS92" s="127">
        <v>0</v>
      </c>
      <c r="AT92" s="127">
        <v>0</v>
      </c>
      <c r="AU92" s="127">
        <v>0</v>
      </c>
      <c r="AV92" s="127">
        <v>0</v>
      </c>
      <c r="AW92" s="127">
        <v>0</v>
      </c>
      <c r="AX92" s="127">
        <v>0</v>
      </c>
      <c r="AY92" s="127">
        <v>0</v>
      </c>
      <c r="AZ92" s="109">
        <f>SUM(D21:AY92)</f>
        <v>0</v>
      </c>
    </row>
    <row r="94" spans="1:52" x14ac:dyDescent="0.25">
      <c r="A94" s="104" t="s">
        <v>294</v>
      </c>
      <c r="B94" s="108"/>
      <c r="C94" s="108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</row>
    <row r="95" spans="1:52" x14ac:dyDescent="0.25">
      <c r="A95" s="128" t="s">
        <v>125</v>
      </c>
      <c r="B95" s="125">
        <v>1</v>
      </c>
      <c r="C95" s="126"/>
      <c r="D95" s="112">
        <v>1962.7553068892976</v>
      </c>
      <c r="E95" s="112">
        <v>1962.7553068892976</v>
      </c>
      <c r="F95" s="112">
        <v>1804.885180987246</v>
      </c>
      <c r="G95" s="112">
        <v>1962.7553068892976</v>
      </c>
      <c r="H95" s="112">
        <v>1962.7769750323757</v>
      </c>
      <c r="I95" s="112">
        <v>1962.7769750323757</v>
      </c>
      <c r="J95" s="112">
        <v>1962.7769750323757</v>
      </c>
      <c r="K95" s="112">
        <v>1962.7769750323757</v>
      </c>
      <c r="L95" s="112">
        <v>1962.767109867581</v>
      </c>
      <c r="M95" s="112">
        <v>1962.767109867581</v>
      </c>
      <c r="N95" s="112">
        <v>1962.767109867581</v>
      </c>
      <c r="O95" s="112">
        <v>1962.767109867581</v>
      </c>
      <c r="P95" s="112">
        <v>1962.7628027331216</v>
      </c>
      <c r="Q95" s="112">
        <v>1962.7628027331216</v>
      </c>
      <c r="R95" s="112">
        <v>1962.7628027331216</v>
      </c>
      <c r="S95" s="112">
        <v>1959.3508259599287</v>
      </c>
      <c r="T95" s="112">
        <v>1960.6417324959284</v>
      </c>
      <c r="U95" s="112">
        <v>1962.73799636169</v>
      </c>
      <c r="V95" s="112">
        <v>1962.73799636169</v>
      </c>
      <c r="W95" s="112">
        <v>1962.73799636169</v>
      </c>
      <c r="X95" s="112">
        <v>1962.7825370050191</v>
      </c>
      <c r="Y95" s="112">
        <v>1962.7825370050191</v>
      </c>
      <c r="Z95" s="112">
        <v>1962.7825370050191</v>
      </c>
      <c r="AA95" s="112">
        <v>1962.7825370050191</v>
      </c>
      <c r="AB95" s="112">
        <v>1962.7944691019445</v>
      </c>
      <c r="AC95" s="112">
        <v>1962.7944691019445</v>
      </c>
      <c r="AD95" s="112">
        <v>1962.7944691019445</v>
      </c>
      <c r="AE95" s="112">
        <v>1962.7944691019445</v>
      </c>
      <c r="AF95" s="112">
        <v>2006.8243366326196</v>
      </c>
      <c r="AG95" s="112">
        <v>2006.8243366326196</v>
      </c>
      <c r="AH95" s="112">
        <v>2006.8243366326196</v>
      </c>
      <c r="AI95" s="112">
        <v>2006.8243366326196</v>
      </c>
      <c r="AJ95" s="112">
        <v>1962.7970884221108</v>
      </c>
      <c r="AK95" s="112">
        <v>1962.7970884221108</v>
      </c>
      <c r="AL95" s="112">
        <v>1962.7970884221108</v>
      </c>
      <c r="AM95" s="112">
        <v>1962.7970884221108</v>
      </c>
      <c r="AN95" s="112">
        <v>1839.5810950443631</v>
      </c>
      <c r="AO95" s="112">
        <v>1840.5322734653096</v>
      </c>
      <c r="AP95" s="112">
        <v>1962.7494482297293</v>
      </c>
      <c r="AQ95" s="112">
        <v>1962.7494482297293</v>
      </c>
      <c r="AR95" s="112">
        <v>1962.7913989557287</v>
      </c>
      <c r="AS95" s="112">
        <v>1962.7913989557287</v>
      </c>
      <c r="AT95" s="112">
        <v>1962.7913989557287</v>
      </c>
      <c r="AU95" s="112">
        <v>1962.7913989557287</v>
      </c>
      <c r="AV95" s="112">
        <v>1962.7416056877703</v>
      </c>
      <c r="AW95" s="112">
        <v>1962.7416056877703</v>
      </c>
      <c r="AX95" s="112">
        <v>1962.7416056877703</v>
      </c>
      <c r="AY95" s="112">
        <v>1962.7416056877703</v>
      </c>
    </row>
    <row r="96" spans="1:52" x14ac:dyDescent="0.25">
      <c r="A96" s="111"/>
      <c r="B96" s="122">
        <v>2</v>
      </c>
      <c r="C96" s="112"/>
      <c r="D96" s="112">
        <v>0</v>
      </c>
      <c r="E96" s="112">
        <v>1532.7553068892976</v>
      </c>
      <c r="F96" s="112">
        <v>1962.7553068892976</v>
      </c>
      <c r="G96" s="112">
        <v>1804.885180987246</v>
      </c>
      <c r="H96" s="112">
        <v>1962.7553068892976</v>
      </c>
      <c r="I96" s="112">
        <v>1962.7769750323757</v>
      </c>
      <c r="J96" s="112">
        <v>1962.7769750323757</v>
      </c>
      <c r="K96" s="112">
        <v>1962.7769750323757</v>
      </c>
      <c r="L96" s="112">
        <v>1962.7769750323757</v>
      </c>
      <c r="M96" s="112">
        <v>1962.767109867581</v>
      </c>
      <c r="N96" s="112">
        <v>1962.767109867581</v>
      </c>
      <c r="O96" s="112">
        <v>1962.767109867581</v>
      </c>
      <c r="P96" s="112">
        <v>1962.767109867581</v>
      </c>
      <c r="Q96" s="112">
        <v>1962.7628027331216</v>
      </c>
      <c r="R96" s="112">
        <v>1962.7628027331216</v>
      </c>
      <c r="S96" s="112">
        <v>1962.7628027331216</v>
      </c>
      <c r="T96" s="112">
        <v>1959.3508259599287</v>
      </c>
      <c r="U96" s="112">
        <v>1960.6417324959284</v>
      </c>
      <c r="V96" s="112">
        <v>1962.73799636169</v>
      </c>
      <c r="W96" s="112">
        <v>1962.73799636169</v>
      </c>
      <c r="X96" s="112">
        <v>1962.73799636169</v>
      </c>
      <c r="Y96" s="112">
        <v>1962.7825370050191</v>
      </c>
      <c r="Z96" s="112">
        <v>1962.7825370050191</v>
      </c>
      <c r="AA96" s="112">
        <v>1962.7825370050191</v>
      </c>
      <c r="AB96" s="112">
        <v>1962.7825370050191</v>
      </c>
      <c r="AC96" s="112">
        <v>1962.7944691019445</v>
      </c>
      <c r="AD96" s="112">
        <v>1962.7944691019445</v>
      </c>
      <c r="AE96" s="112">
        <v>1962.7944691019445</v>
      </c>
      <c r="AF96" s="112">
        <v>1962.7944691019445</v>
      </c>
      <c r="AG96" s="112">
        <v>2006.8243366326196</v>
      </c>
      <c r="AH96" s="112">
        <v>2006.8243366326196</v>
      </c>
      <c r="AI96" s="112">
        <v>2006.8243366326196</v>
      </c>
      <c r="AJ96" s="112">
        <v>2006.8243366326196</v>
      </c>
      <c r="AK96" s="112">
        <v>1962.7970884221108</v>
      </c>
      <c r="AL96" s="112">
        <v>1962.7970884221108</v>
      </c>
      <c r="AM96" s="112">
        <v>1962.7970884221108</v>
      </c>
      <c r="AN96" s="112">
        <v>1962.7970884221108</v>
      </c>
      <c r="AO96" s="112">
        <v>1839.5810950443631</v>
      </c>
      <c r="AP96" s="112">
        <v>1840.5322734653096</v>
      </c>
      <c r="AQ96" s="112">
        <v>1962.7494482297293</v>
      </c>
      <c r="AR96" s="112">
        <v>1962.7494482297293</v>
      </c>
      <c r="AS96" s="112">
        <v>1962.7913989557287</v>
      </c>
      <c r="AT96" s="112">
        <v>1962.7913989557287</v>
      </c>
      <c r="AU96" s="112">
        <v>1962.7913989557287</v>
      </c>
      <c r="AV96" s="112">
        <v>1962.7913989557287</v>
      </c>
      <c r="AW96" s="112">
        <v>1962.7416056877703</v>
      </c>
      <c r="AX96" s="112">
        <v>1962.7416056877703</v>
      </c>
      <c r="AY96" s="112">
        <v>1962.7416056877703</v>
      </c>
    </row>
    <row r="97" spans="1:52" x14ac:dyDescent="0.25">
      <c r="A97" s="111"/>
      <c r="B97" s="129">
        <v>3</v>
      </c>
      <c r="C97" s="112"/>
      <c r="D97" s="112">
        <v>0</v>
      </c>
      <c r="E97" s="112">
        <v>0</v>
      </c>
      <c r="F97" s="112">
        <v>1054.7553068892976</v>
      </c>
      <c r="G97" s="112">
        <v>1962.7553068892976</v>
      </c>
      <c r="H97" s="112">
        <v>1804.885180987246</v>
      </c>
      <c r="I97" s="112">
        <v>1962.7553068892976</v>
      </c>
      <c r="J97" s="112">
        <v>1962.7769750323757</v>
      </c>
      <c r="K97" s="112">
        <v>1962.7769750323757</v>
      </c>
      <c r="L97" s="112">
        <v>1962.7769750323757</v>
      </c>
      <c r="M97" s="112">
        <v>1962.7769750323757</v>
      </c>
      <c r="N97" s="112">
        <v>1962.767109867581</v>
      </c>
      <c r="O97" s="112">
        <v>1962.767109867581</v>
      </c>
      <c r="P97" s="112">
        <v>1962.767109867581</v>
      </c>
      <c r="Q97" s="112">
        <v>1962.767109867581</v>
      </c>
      <c r="R97" s="112">
        <v>1962.7628027331216</v>
      </c>
      <c r="S97" s="112">
        <v>1962.7628027331216</v>
      </c>
      <c r="T97" s="112">
        <v>1962.7628027331216</v>
      </c>
      <c r="U97" s="112">
        <v>1959.3508259599287</v>
      </c>
      <c r="V97" s="112">
        <v>1960.6417324959284</v>
      </c>
      <c r="W97" s="112">
        <v>1962.73799636169</v>
      </c>
      <c r="X97" s="112">
        <v>1962.73799636169</v>
      </c>
      <c r="Y97" s="112">
        <v>1962.73799636169</v>
      </c>
      <c r="Z97" s="112">
        <v>1962.7825370050191</v>
      </c>
      <c r="AA97" s="112">
        <v>1962.7825370050191</v>
      </c>
      <c r="AB97" s="112">
        <v>1962.7825370050191</v>
      </c>
      <c r="AC97" s="112">
        <v>1962.7825370050191</v>
      </c>
      <c r="AD97" s="112">
        <v>1962.7944691019445</v>
      </c>
      <c r="AE97" s="112">
        <v>1962.7944691019445</v>
      </c>
      <c r="AF97" s="112">
        <v>1962.7944691019445</v>
      </c>
      <c r="AG97" s="112">
        <v>1962.7944691019445</v>
      </c>
      <c r="AH97" s="112">
        <v>2006.8243366326196</v>
      </c>
      <c r="AI97" s="112">
        <v>2006.8243366326196</v>
      </c>
      <c r="AJ97" s="112">
        <v>2006.8243366326196</v>
      </c>
      <c r="AK97" s="112">
        <v>2006.8243366326196</v>
      </c>
      <c r="AL97" s="112">
        <v>1962.7970884221108</v>
      </c>
      <c r="AM97" s="112">
        <v>1962.7970884221108</v>
      </c>
      <c r="AN97" s="112">
        <v>1962.7970884221108</v>
      </c>
      <c r="AO97" s="112">
        <v>1962.7970884221108</v>
      </c>
      <c r="AP97" s="112">
        <v>1839.5810950443631</v>
      </c>
      <c r="AQ97" s="112">
        <v>1840.5322734653096</v>
      </c>
      <c r="AR97" s="112">
        <v>1962.7494482297293</v>
      </c>
      <c r="AS97" s="112">
        <v>1962.7494482297293</v>
      </c>
      <c r="AT97" s="112">
        <v>1962.7913989557287</v>
      </c>
      <c r="AU97" s="112">
        <v>1962.7913989557287</v>
      </c>
      <c r="AV97" s="112">
        <v>1962.7913989557287</v>
      </c>
      <c r="AW97" s="112">
        <v>1962.7913989557287</v>
      </c>
      <c r="AX97" s="112">
        <v>1962.7416056877703</v>
      </c>
      <c r="AY97" s="112">
        <v>1962.7416056877703</v>
      </c>
    </row>
    <row r="98" spans="1:52" x14ac:dyDescent="0.25">
      <c r="A98" s="111"/>
      <c r="B98" s="132">
        <v>4</v>
      </c>
      <c r="C98" s="108"/>
      <c r="D98" s="112">
        <v>0</v>
      </c>
      <c r="E98" s="112">
        <v>0</v>
      </c>
      <c r="F98" s="112">
        <v>0</v>
      </c>
      <c r="G98" s="112">
        <v>553.75530688929757</v>
      </c>
      <c r="H98" s="112">
        <v>1962.7553068892976</v>
      </c>
      <c r="I98" s="112">
        <v>1804.885180987246</v>
      </c>
      <c r="J98" s="112">
        <v>1962.7553068892976</v>
      </c>
      <c r="K98" s="112">
        <v>1962.7769750323757</v>
      </c>
      <c r="L98" s="112">
        <v>1962.7769750323757</v>
      </c>
      <c r="M98" s="112">
        <v>1962.7769750323757</v>
      </c>
      <c r="N98" s="112">
        <v>1962.7769750323757</v>
      </c>
      <c r="O98" s="112">
        <v>1962.767109867581</v>
      </c>
      <c r="P98" s="112">
        <v>1962.767109867581</v>
      </c>
      <c r="Q98" s="112">
        <v>1962.767109867581</v>
      </c>
      <c r="R98" s="112">
        <v>1962.767109867581</v>
      </c>
      <c r="S98" s="112">
        <v>1962.7628027331216</v>
      </c>
      <c r="T98" s="112">
        <v>1962.7628027331216</v>
      </c>
      <c r="U98" s="112">
        <v>1962.7628027331216</v>
      </c>
      <c r="V98" s="112">
        <v>1959.3508259599287</v>
      </c>
      <c r="W98" s="112">
        <v>1960.6417324959284</v>
      </c>
      <c r="X98" s="112">
        <v>1962.73799636169</v>
      </c>
      <c r="Y98" s="112">
        <v>1962.73799636169</v>
      </c>
      <c r="Z98" s="112">
        <v>1962.73799636169</v>
      </c>
      <c r="AA98" s="112">
        <v>1962.7825370050191</v>
      </c>
      <c r="AB98" s="112">
        <v>1962.7825370050191</v>
      </c>
      <c r="AC98" s="112">
        <v>1962.7825370050191</v>
      </c>
      <c r="AD98" s="112">
        <v>1962.7825370050191</v>
      </c>
      <c r="AE98" s="112">
        <v>1962.7944691019445</v>
      </c>
      <c r="AF98" s="112">
        <v>1962.7944691019445</v>
      </c>
      <c r="AG98" s="112">
        <v>1962.7944691019445</v>
      </c>
      <c r="AH98" s="112">
        <v>1962.7944691019445</v>
      </c>
      <c r="AI98" s="112">
        <v>2006.8243366326196</v>
      </c>
      <c r="AJ98" s="112">
        <v>2006.8243366326196</v>
      </c>
      <c r="AK98" s="112">
        <v>2006.8243366326196</v>
      </c>
      <c r="AL98" s="112">
        <v>2006.8243366326196</v>
      </c>
      <c r="AM98" s="112">
        <v>1962.7970884221108</v>
      </c>
      <c r="AN98" s="112">
        <v>1962.7970884221108</v>
      </c>
      <c r="AO98" s="112">
        <v>1962.7970884221108</v>
      </c>
      <c r="AP98" s="112">
        <v>1962.7970884221108</v>
      </c>
      <c r="AQ98" s="112">
        <v>1839.5810950443631</v>
      </c>
      <c r="AR98" s="112">
        <v>1840.5322734653096</v>
      </c>
      <c r="AS98" s="112">
        <v>1962.7494482297293</v>
      </c>
      <c r="AT98" s="112">
        <v>1962.7494482297293</v>
      </c>
      <c r="AU98" s="112">
        <v>1962.7913989557287</v>
      </c>
      <c r="AV98" s="112">
        <v>1962.7913989557287</v>
      </c>
      <c r="AW98" s="112">
        <v>1962.7913989557287</v>
      </c>
      <c r="AX98" s="112">
        <v>1962.7913989557287</v>
      </c>
      <c r="AY98" s="112">
        <v>1962.7416056877703</v>
      </c>
    </row>
    <row r="99" spans="1:52" x14ac:dyDescent="0.25">
      <c r="A99" s="130"/>
      <c r="B99" s="134" t="s">
        <v>295</v>
      </c>
      <c r="C99" s="127"/>
      <c r="D99" s="127">
        <v>0</v>
      </c>
      <c r="E99" s="127">
        <v>0</v>
      </c>
      <c r="F99" s="127">
        <v>0</v>
      </c>
      <c r="G99" s="127">
        <v>0</v>
      </c>
      <c r="H99" s="127">
        <v>115.75530688929757</v>
      </c>
      <c r="I99" s="127">
        <v>1417.7553068892976</v>
      </c>
      <c r="J99" s="127">
        <v>1307.885180987246</v>
      </c>
      <c r="K99" s="127">
        <v>1452.7553068892976</v>
      </c>
      <c r="L99" s="127">
        <v>1456.7769750323757</v>
      </c>
      <c r="M99" s="127">
        <v>1522.7769750323757</v>
      </c>
      <c r="N99" s="127">
        <v>1410.7769750323757</v>
      </c>
      <c r="O99" s="127">
        <v>1527.7769750323757</v>
      </c>
      <c r="P99" s="127">
        <v>1383.767109867581</v>
      </c>
      <c r="Q99" s="127">
        <v>1428.767109867581</v>
      </c>
      <c r="R99" s="127">
        <v>1447.767109867581</v>
      </c>
      <c r="S99" s="127">
        <v>1316.767109867581</v>
      </c>
      <c r="T99" s="127">
        <v>1427.7628027331216</v>
      </c>
      <c r="U99" s="127">
        <v>1441.7628027331216</v>
      </c>
      <c r="V99" s="127">
        <v>1329.7628027331216</v>
      </c>
      <c r="W99" s="127">
        <v>1372.3508259599287</v>
      </c>
      <c r="X99" s="127">
        <v>1434.6417324959284</v>
      </c>
      <c r="Y99" s="127">
        <v>1450.73799636169</v>
      </c>
      <c r="Z99" s="127">
        <v>1468.73799636169</v>
      </c>
      <c r="AA99" s="127">
        <v>1560.73799636169</v>
      </c>
      <c r="AB99" s="127">
        <v>1389.7825370050191</v>
      </c>
      <c r="AC99" s="127">
        <v>1330.7825370050191</v>
      </c>
      <c r="AD99" s="127">
        <v>1369.7825370050191</v>
      </c>
      <c r="AE99" s="127">
        <v>1491.7825370050191</v>
      </c>
      <c r="AF99" s="127">
        <v>1400.7944691019445</v>
      </c>
      <c r="AG99" s="127">
        <v>1378.7944691019445</v>
      </c>
      <c r="AH99" s="127">
        <v>1359.7944691019445</v>
      </c>
      <c r="AI99" s="127">
        <v>1435.7944691019445</v>
      </c>
      <c r="AJ99" s="127">
        <v>1420.8243366326196</v>
      </c>
      <c r="AK99" s="127">
        <v>1468.8243366326196</v>
      </c>
      <c r="AL99" s="127">
        <v>1558.8243366326196</v>
      </c>
      <c r="AM99" s="127">
        <v>1442.8243366326196</v>
      </c>
      <c r="AN99" s="127">
        <v>1458.7970884221108</v>
      </c>
      <c r="AO99" s="127">
        <v>1429.7970884221108</v>
      </c>
      <c r="AP99" s="127">
        <v>1353.7970884221108</v>
      </c>
      <c r="AQ99" s="127">
        <v>1457.7970884221108</v>
      </c>
      <c r="AR99" s="127">
        <v>1345.5810950443631</v>
      </c>
      <c r="AS99" s="127">
        <v>1223.5322734653096</v>
      </c>
      <c r="AT99" s="127">
        <v>1436.7494482297293</v>
      </c>
      <c r="AU99" s="127">
        <v>1373.7494482297293</v>
      </c>
      <c r="AV99" s="127">
        <v>1382.7913989557287</v>
      </c>
      <c r="AW99" s="127">
        <v>1434.7913989557287</v>
      </c>
      <c r="AX99" s="127">
        <v>1392.7913989557287</v>
      </c>
      <c r="AY99" s="127">
        <v>1416.7913989557287</v>
      </c>
      <c r="AZ99" s="109">
        <f>SUM($D99:$AY99)</f>
        <v>61031.393982434092</v>
      </c>
    </row>
    <row r="100" spans="1:52" x14ac:dyDescent="0.25">
      <c r="A100" s="133" t="s">
        <v>133</v>
      </c>
      <c r="B100" s="121">
        <v>1</v>
      </c>
      <c r="C100" s="108"/>
      <c r="D100" s="108">
        <v>0</v>
      </c>
      <c r="E100" s="108">
        <v>0</v>
      </c>
      <c r="F100" s="108">
        <v>504.375</v>
      </c>
      <c r="G100" s="108">
        <v>375</v>
      </c>
      <c r="H100" s="108">
        <v>504.375</v>
      </c>
      <c r="I100" s="108">
        <v>504.375</v>
      </c>
      <c r="J100" s="108">
        <v>504.375</v>
      </c>
      <c r="K100" s="108">
        <v>129.375</v>
      </c>
      <c r="L100" s="108">
        <v>504.375</v>
      </c>
      <c r="M100" s="108">
        <v>375</v>
      </c>
      <c r="N100" s="108">
        <v>504.375</v>
      </c>
      <c r="O100" s="108">
        <v>241.875</v>
      </c>
      <c r="P100" s="108">
        <v>504.375</v>
      </c>
      <c r="Q100" s="108">
        <v>375</v>
      </c>
      <c r="R100" s="108">
        <v>504.375</v>
      </c>
      <c r="S100" s="108">
        <v>504.375</v>
      </c>
      <c r="T100" s="108">
        <v>375</v>
      </c>
      <c r="U100" s="108">
        <v>504.375</v>
      </c>
      <c r="V100" s="108">
        <v>375</v>
      </c>
      <c r="W100" s="108">
        <v>504.375</v>
      </c>
      <c r="X100" s="108">
        <v>0</v>
      </c>
      <c r="Y100" s="108">
        <v>129.375</v>
      </c>
      <c r="Z100" s="108">
        <v>375</v>
      </c>
      <c r="AA100" s="108">
        <v>504.375</v>
      </c>
      <c r="AB100" s="108">
        <v>504.375</v>
      </c>
      <c r="AC100" s="108">
        <v>129.375</v>
      </c>
      <c r="AD100" s="108">
        <v>504.375</v>
      </c>
      <c r="AE100" s="108">
        <v>504.375</v>
      </c>
      <c r="AF100" s="108">
        <v>129.375</v>
      </c>
      <c r="AG100" s="108">
        <v>504.375</v>
      </c>
      <c r="AH100" s="108">
        <v>375</v>
      </c>
      <c r="AI100" s="108">
        <v>504.375</v>
      </c>
      <c r="AJ100" s="108">
        <v>504.375</v>
      </c>
      <c r="AK100" s="108">
        <v>504.375</v>
      </c>
      <c r="AL100" s="108">
        <v>504.375</v>
      </c>
      <c r="AM100" s="108">
        <v>504.375</v>
      </c>
      <c r="AN100" s="108">
        <v>112.5</v>
      </c>
      <c r="AO100" s="108">
        <v>375</v>
      </c>
      <c r="AP100" s="108">
        <v>504.375</v>
      </c>
      <c r="AQ100" s="108">
        <v>504.375</v>
      </c>
      <c r="AR100" s="108">
        <v>241.875</v>
      </c>
      <c r="AS100" s="108">
        <v>504.375</v>
      </c>
      <c r="AT100" s="108">
        <v>504.375</v>
      </c>
      <c r="AU100" s="108">
        <v>504.375</v>
      </c>
      <c r="AV100" s="108">
        <v>504.375</v>
      </c>
      <c r="AW100" s="108">
        <v>504.375</v>
      </c>
      <c r="AX100" s="108">
        <v>241.875</v>
      </c>
      <c r="AY100" s="108">
        <v>375</v>
      </c>
    </row>
    <row r="101" spans="1:52" x14ac:dyDescent="0.25">
      <c r="A101" s="111"/>
      <c r="B101" s="121">
        <v>2</v>
      </c>
      <c r="C101" s="108"/>
      <c r="D101" s="108">
        <v>0</v>
      </c>
      <c r="E101" s="108">
        <v>0</v>
      </c>
      <c r="F101" s="108">
        <v>0</v>
      </c>
      <c r="G101" s="108">
        <v>43.375</v>
      </c>
      <c r="H101" s="108">
        <v>0</v>
      </c>
      <c r="I101" s="108">
        <v>117.375</v>
      </c>
      <c r="J101" s="108">
        <v>327.125</v>
      </c>
      <c r="K101" s="108">
        <v>389.5</v>
      </c>
      <c r="L101" s="108">
        <v>0</v>
      </c>
      <c r="M101" s="108">
        <v>27.375</v>
      </c>
      <c r="N101" s="108">
        <v>129.375</v>
      </c>
      <c r="O101" s="108">
        <v>252.75</v>
      </c>
      <c r="P101" s="108">
        <v>279.125</v>
      </c>
      <c r="Q101" s="108">
        <v>326.5</v>
      </c>
      <c r="R101" s="108">
        <v>347.875</v>
      </c>
      <c r="S101" s="108">
        <v>436.25</v>
      </c>
      <c r="T101" s="108">
        <v>468.625</v>
      </c>
      <c r="U101" s="108">
        <v>375</v>
      </c>
      <c r="V101" s="108">
        <v>504.375</v>
      </c>
      <c r="W101" s="108">
        <v>504.375</v>
      </c>
      <c r="X101" s="108">
        <v>504.375</v>
      </c>
      <c r="Y101" s="108">
        <v>0</v>
      </c>
      <c r="Z101" s="108">
        <v>0</v>
      </c>
      <c r="AA101" s="108">
        <v>46.375</v>
      </c>
      <c r="AB101" s="108">
        <v>31.75</v>
      </c>
      <c r="AC101" s="108">
        <v>219.5</v>
      </c>
      <c r="AD101" s="108">
        <v>0</v>
      </c>
      <c r="AE101" s="108">
        <v>0</v>
      </c>
      <c r="AF101" s="108">
        <v>0</v>
      </c>
      <c r="AG101" s="108">
        <v>0</v>
      </c>
      <c r="AH101" s="108">
        <v>53.375</v>
      </c>
      <c r="AI101" s="108">
        <v>129.375</v>
      </c>
      <c r="AJ101" s="108">
        <v>30.75</v>
      </c>
      <c r="AK101" s="108">
        <v>109.125</v>
      </c>
      <c r="AL101" s="108">
        <v>210.5</v>
      </c>
      <c r="AM101" s="108">
        <v>199.875</v>
      </c>
      <c r="AN101" s="108">
        <v>183.25</v>
      </c>
      <c r="AO101" s="108">
        <v>391.875</v>
      </c>
      <c r="AP101" s="108">
        <v>324.875</v>
      </c>
      <c r="AQ101" s="108">
        <v>258.25</v>
      </c>
      <c r="AR101" s="108">
        <v>328.625</v>
      </c>
      <c r="AS101" s="108">
        <v>282</v>
      </c>
      <c r="AT101" s="108">
        <v>282.375</v>
      </c>
      <c r="AU101" s="108">
        <v>251.75</v>
      </c>
      <c r="AV101" s="108">
        <v>273.125</v>
      </c>
      <c r="AW101" s="108">
        <v>249.5</v>
      </c>
      <c r="AX101" s="108">
        <v>126.875</v>
      </c>
      <c r="AY101" s="108">
        <v>262.5</v>
      </c>
    </row>
    <row r="102" spans="1:52" x14ac:dyDescent="0.25">
      <c r="A102" s="111"/>
      <c r="B102" s="122">
        <v>3</v>
      </c>
      <c r="C102" s="108"/>
      <c r="D102" s="108">
        <v>0</v>
      </c>
      <c r="E102" s="108">
        <v>0</v>
      </c>
      <c r="F102" s="108">
        <v>0</v>
      </c>
      <c r="G102" s="108">
        <v>0</v>
      </c>
      <c r="H102" s="108">
        <v>0</v>
      </c>
      <c r="I102" s="108">
        <v>129.375</v>
      </c>
      <c r="J102" s="108">
        <v>0</v>
      </c>
      <c r="K102" s="108">
        <v>0</v>
      </c>
      <c r="L102" s="108">
        <v>0</v>
      </c>
      <c r="M102" s="108">
        <v>0</v>
      </c>
      <c r="N102" s="108">
        <v>0</v>
      </c>
      <c r="O102" s="108">
        <v>0</v>
      </c>
      <c r="P102" s="108">
        <v>0</v>
      </c>
      <c r="Q102" s="108">
        <v>0</v>
      </c>
      <c r="R102" s="108">
        <v>0</v>
      </c>
      <c r="S102" s="108">
        <v>0</v>
      </c>
      <c r="T102" s="108">
        <v>0</v>
      </c>
      <c r="U102" s="108">
        <v>46.625</v>
      </c>
      <c r="V102" s="108">
        <v>33.625</v>
      </c>
      <c r="W102" s="108">
        <v>127</v>
      </c>
      <c r="X102" s="108">
        <v>191.375</v>
      </c>
      <c r="Y102" s="108">
        <v>222.75</v>
      </c>
      <c r="Z102" s="108">
        <v>129.375</v>
      </c>
      <c r="AA102" s="108">
        <v>0</v>
      </c>
      <c r="AB102" s="108">
        <v>129.375</v>
      </c>
      <c r="AC102" s="108">
        <v>0</v>
      </c>
      <c r="AD102" s="108">
        <v>0</v>
      </c>
      <c r="AE102" s="108">
        <v>0</v>
      </c>
      <c r="AF102" s="108">
        <v>0</v>
      </c>
      <c r="AG102" s="108">
        <v>0</v>
      </c>
      <c r="AH102" s="108">
        <v>0</v>
      </c>
      <c r="AI102" s="108">
        <v>0</v>
      </c>
      <c r="AJ102" s="108">
        <v>0</v>
      </c>
      <c r="AK102" s="108">
        <v>0</v>
      </c>
      <c r="AL102" s="108">
        <v>0</v>
      </c>
      <c r="AM102" s="108">
        <v>0</v>
      </c>
      <c r="AN102" s="108">
        <v>0</v>
      </c>
      <c r="AO102" s="108">
        <v>0</v>
      </c>
      <c r="AP102" s="108">
        <v>0</v>
      </c>
      <c r="AQ102" s="108">
        <v>0</v>
      </c>
      <c r="AR102" s="108">
        <v>0</v>
      </c>
      <c r="AS102" s="108">
        <v>0</v>
      </c>
      <c r="AT102" s="108">
        <v>0</v>
      </c>
      <c r="AU102" s="108">
        <v>0</v>
      </c>
      <c r="AV102" s="108">
        <v>0</v>
      </c>
      <c r="AW102" s="108">
        <v>0</v>
      </c>
      <c r="AX102" s="108">
        <v>0</v>
      </c>
      <c r="AY102" s="108">
        <v>0</v>
      </c>
    </row>
    <row r="103" spans="1:52" x14ac:dyDescent="0.25">
      <c r="A103" s="111"/>
      <c r="B103" s="122">
        <v>4</v>
      </c>
      <c r="C103" s="108"/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0</v>
      </c>
      <c r="J103" s="108">
        <v>0</v>
      </c>
      <c r="K103" s="108">
        <v>0</v>
      </c>
      <c r="L103" s="108">
        <v>0</v>
      </c>
      <c r="M103" s="108">
        <v>0</v>
      </c>
      <c r="N103" s="108">
        <v>0</v>
      </c>
      <c r="O103" s="108">
        <v>0</v>
      </c>
      <c r="P103" s="108">
        <v>0</v>
      </c>
      <c r="Q103" s="108">
        <v>0</v>
      </c>
      <c r="R103" s="108">
        <v>0</v>
      </c>
      <c r="S103" s="108">
        <v>0</v>
      </c>
      <c r="T103" s="108">
        <v>0</v>
      </c>
      <c r="U103" s="108">
        <v>0</v>
      </c>
      <c r="V103" s="108">
        <v>0</v>
      </c>
      <c r="W103" s="108">
        <v>0</v>
      </c>
      <c r="X103" s="108">
        <v>0</v>
      </c>
      <c r="Y103" s="108">
        <v>0</v>
      </c>
      <c r="Z103" s="108">
        <v>0</v>
      </c>
      <c r="AA103" s="108">
        <v>0</v>
      </c>
      <c r="AB103" s="108">
        <v>0</v>
      </c>
      <c r="AC103" s="108">
        <v>0</v>
      </c>
      <c r="AD103" s="108">
        <v>0</v>
      </c>
      <c r="AE103" s="108">
        <v>0</v>
      </c>
      <c r="AF103" s="108">
        <v>0</v>
      </c>
      <c r="AG103" s="108">
        <v>0</v>
      </c>
      <c r="AH103" s="108">
        <v>0</v>
      </c>
      <c r="AI103" s="108">
        <v>0</v>
      </c>
      <c r="AJ103" s="108">
        <v>0</v>
      </c>
      <c r="AK103" s="108">
        <v>0</v>
      </c>
      <c r="AL103" s="108">
        <v>0</v>
      </c>
      <c r="AM103" s="108">
        <v>0</v>
      </c>
      <c r="AN103" s="108">
        <v>0</v>
      </c>
      <c r="AO103" s="108">
        <v>0</v>
      </c>
      <c r="AP103" s="108">
        <v>0</v>
      </c>
      <c r="AQ103" s="108">
        <v>0</v>
      </c>
      <c r="AR103" s="108">
        <v>0</v>
      </c>
      <c r="AS103" s="108">
        <v>0</v>
      </c>
      <c r="AT103" s="108">
        <v>0</v>
      </c>
      <c r="AU103" s="108">
        <v>0</v>
      </c>
      <c r="AV103" s="108">
        <v>0</v>
      </c>
      <c r="AW103" s="108">
        <v>0</v>
      </c>
      <c r="AX103" s="108">
        <v>0</v>
      </c>
      <c r="AY103" s="108">
        <v>0</v>
      </c>
    </row>
    <row r="104" spans="1:52" x14ac:dyDescent="0.25">
      <c r="A104" s="111"/>
      <c r="B104" s="129">
        <v>5</v>
      </c>
      <c r="C104" s="108"/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8">
        <v>0</v>
      </c>
      <c r="K104" s="108">
        <v>0</v>
      </c>
      <c r="L104" s="108">
        <v>0</v>
      </c>
      <c r="M104" s="108">
        <v>0</v>
      </c>
      <c r="N104" s="108">
        <v>0</v>
      </c>
      <c r="O104" s="108">
        <v>0</v>
      </c>
      <c r="P104" s="108">
        <v>0</v>
      </c>
      <c r="Q104" s="108">
        <v>0</v>
      </c>
      <c r="R104" s="108">
        <v>0</v>
      </c>
      <c r="S104" s="108">
        <v>0</v>
      </c>
      <c r="T104" s="108">
        <v>0</v>
      </c>
      <c r="U104" s="108">
        <v>0</v>
      </c>
      <c r="V104" s="108">
        <v>0</v>
      </c>
      <c r="W104" s="108">
        <v>0</v>
      </c>
      <c r="X104" s="108">
        <v>0</v>
      </c>
      <c r="Y104" s="108">
        <v>0</v>
      </c>
      <c r="Z104" s="108">
        <v>0</v>
      </c>
      <c r="AA104" s="108">
        <v>0</v>
      </c>
      <c r="AB104" s="108">
        <v>0</v>
      </c>
      <c r="AC104" s="108">
        <v>0</v>
      </c>
      <c r="AD104" s="108">
        <v>0</v>
      </c>
      <c r="AE104" s="108">
        <v>0</v>
      </c>
      <c r="AF104" s="108">
        <v>0</v>
      </c>
      <c r="AG104" s="108">
        <v>0</v>
      </c>
      <c r="AH104" s="108">
        <v>0</v>
      </c>
      <c r="AI104" s="108">
        <v>0</v>
      </c>
      <c r="AJ104" s="108">
        <v>0</v>
      </c>
      <c r="AK104" s="108">
        <v>0</v>
      </c>
      <c r="AL104" s="108">
        <v>0</v>
      </c>
      <c r="AM104" s="108">
        <v>0</v>
      </c>
      <c r="AN104" s="108">
        <v>0</v>
      </c>
      <c r="AO104" s="108">
        <v>0</v>
      </c>
      <c r="AP104" s="108">
        <v>0</v>
      </c>
      <c r="AQ104" s="108">
        <v>0</v>
      </c>
      <c r="AR104" s="108">
        <v>0</v>
      </c>
      <c r="AS104" s="108">
        <v>0</v>
      </c>
      <c r="AT104" s="108">
        <v>0</v>
      </c>
      <c r="AU104" s="108">
        <v>0</v>
      </c>
      <c r="AV104" s="108">
        <v>0</v>
      </c>
      <c r="AW104" s="108">
        <v>0</v>
      </c>
      <c r="AX104" s="108">
        <v>0</v>
      </c>
      <c r="AY104" s="108">
        <v>0</v>
      </c>
    </row>
    <row r="105" spans="1:52" x14ac:dyDescent="0.25">
      <c r="A105" s="111"/>
      <c r="B105" s="129">
        <v>6</v>
      </c>
      <c r="C105" s="108"/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8">
        <v>0</v>
      </c>
      <c r="K105" s="108">
        <v>0</v>
      </c>
      <c r="L105" s="108">
        <v>0</v>
      </c>
      <c r="M105" s="108">
        <v>0</v>
      </c>
      <c r="N105" s="108">
        <v>0</v>
      </c>
      <c r="O105" s="108">
        <v>0</v>
      </c>
      <c r="P105" s="108">
        <v>0</v>
      </c>
      <c r="Q105" s="108">
        <v>0</v>
      </c>
      <c r="R105" s="108">
        <v>0</v>
      </c>
      <c r="S105" s="108">
        <v>0</v>
      </c>
      <c r="T105" s="108">
        <v>0</v>
      </c>
      <c r="U105" s="108">
        <v>0</v>
      </c>
      <c r="V105" s="108">
        <v>0</v>
      </c>
      <c r="W105" s="108">
        <v>0</v>
      </c>
      <c r="X105" s="108">
        <v>0</v>
      </c>
      <c r="Y105" s="108">
        <v>0</v>
      </c>
      <c r="Z105" s="108">
        <v>0</v>
      </c>
      <c r="AA105" s="108">
        <v>0</v>
      </c>
      <c r="AB105" s="108">
        <v>0</v>
      </c>
      <c r="AC105" s="108">
        <v>0</v>
      </c>
      <c r="AD105" s="108">
        <v>0</v>
      </c>
      <c r="AE105" s="108">
        <v>0</v>
      </c>
      <c r="AF105" s="108">
        <v>0</v>
      </c>
      <c r="AG105" s="108">
        <v>0</v>
      </c>
      <c r="AH105" s="108">
        <v>0</v>
      </c>
      <c r="AI105" s="108">
        <v>0</v>
      </c>
      <c r="AJ105" s="108">
        <v>0</v>
      </c>
      <c r="AK105" s="108">
        <v>0</v>
      </c>
      <c r="AL105" s="108">
        <v>0</v>
      </c>
      <c r="AM105" s="108">
        <v>0</v>
      </c>
      <c r="AN105" s="108">
        <v>0</v>
      </c>
      <c r="AO105" s="108">
        <v>0</v>
      </c>
      <c r="AP105" s="108">
        <v>0</v>
      </c>
      <c r="AQ105" s="108">
        <v>0</v>
      </c>
      <c r="AR105" s="108">
        <v>0</v>
      </c>
      <c r="AS105" s="108">
        <v>0</v>
      </c>
      <c r="AT105" s="108">
        <v>0</v>
      </c>
      <c r="AU105" s="108">
        <v>0</v>
      </c>
      <c r="AV105" s="108">
        <v>0</v>
      </c>
      <c r="AW105" s="108">
        <v>0</v>
      </c>
      <c r="AX105" s="108">
        <v>0</v>
      </c>
      <c r="AY105" s="108">
        <v>0</v>
      </c>
    </row>
    <row r="106" spans="1:52" x14ac:dyDescent="0.25">
      <c r="A106" s="111"/>
      <c r="B106" s="132">
        <v>7</v>
      </c>
      <c r="C106" s="108"/>
      <c r="D106" s="108">
        <v>0</v>
      </c>
      <c r="E106" s="108">
        <v>0</v>
      </c>
      <c r="F106" s="108">
        <v>0</v>
      </c>
      <c r="G106" s="108">
        <v>0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0</v>
      </c>
      <c r="O106" s="108">
        <v>0</v>
      </c>
      <c r="P106" s="108">
        <v>0</v>
      </c>
      <c r="Q106" s="108">
        <v>0</v>
      </c>
      <c r="R106" s="108">
        <v>0</v>
      </c>
      <c r="S106" s="108">
        <v>0</v>
      </c>
      <c r="T106" s="108">
        <v>0</v>
      </c>
      <c r="U106" s="108">
        <v>0</v>
      </c>
      <c r="V106" s="108">
        <v>0</v>
      </c>
      <c r="W106" s="108">
        <v>0</v>
      </c>
      <c r="X106" s="108">
        <v>0</v>
      </c>
      <c r="Y106" s="108">
        <v>0</v>
      </c>
      <c r="Z106" s="108">
        <v>0</v>
      </c>
      <c r="AA106" s="108">
        <v>0</v>
      </c>
      <c r="AB106" s="108">
        <v>0</v>
      </c>
      <c r="AC106" s="108">
        <v>0</v>
      </c>
      <c r="AD106" s="108">
        <v>0</v>
      </c>
      <c r="AE106" s="108">
        <v>0</v>
      </c>
      <c r="AF106" s="108">
        <v>0</v>
      </c>
      <c r="AG106" s="108">
        <v>0</v>
      </c>
      <c r="AH106" s="108">
        <v>0</v>
      </c>
      <c r="AI106" s="108">
        <v>0</v>
      </c>
      <c r="AJ106" s="108">
        <v>0</v>
      </c>
      <c r="AK106" s="108">
        <v>0</v>
      </c>
      <c r="AL106" s="108">
        <v>0</v>
      </c>
      <c r="AM106" s="108">
        <v>0</v>
      </c>
      <c r="AN106" s="108">
        <v>0</v>
      </c>
      <c r="AO106" s="108">
        <v>0</v>
      </c>
      <c r="AP106" s="108">
        <v>0</v>
      </c>
      <c r="AQ106" s="108">
        <v>0</v>
      </c>
      <c r="AR106" s="108">
        <v>0</v>
      </c>
      <c r="AS106" s="108">
        <v>0</v>
      </c>
      <c r="AT106" s="108">
        <v>0</v>
      </c>
      <c r="AU106" s="108">
        <v>0</v>
      </c>
      <c r="AV106" s="108">
        <v>0</v>
      </c>
      <c r="AW106" s="108">
        <v>0</v>
      </c>
      <c r="AX106" s="108">
        <v>0</v>
      </c>
      <c r="AY106" s="108">
        <v>0</v>
      </c>
    </row>
    <row r="107" spans="1:52" x14ac:dyDescent="0.25">
      <c r="A107" s="111"/>
      <c r="B107" s="132">
        <v>8</v>
      </c>
      <c r="C107" s="108"/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0</v>
      </c>
      <c r="P107" s="108">
        <v>0</v>
      </c>
      <c r="Q107" s="108">
        <v>0</v>
      </c>
      <c r="R107" s="108">
        <v>0</v>
      </c>
      <c r="S107" s="108">
        <v>0</v>
      </c>
      <c r="T107" s="108">
        <v>0</v>
      </c>
      <c r="U107" s="108">
        <v>0</v>
      </c>
      <c r="V107" s="108">
        <v>0</v>
      </c>
      <c r="W107" s="108">
        <v>0</v>
      </c>
      <c r="X107" s="108">
        <v>0</v>
      </c>
      <c r="Y107" s="108">
        <v>0</v>
      </c>
      <c r="Z107" s="108">
        <v>0</v>
      </c>
      <c r="AA107" s="108">
        <v>0</v>
      </c>
      <c r="AB107" s="108">
        <v>0</v>
      </c>
      <c r="AC107" s="108">
        <v>0</v>
      </c>
      <c r="AD107" s="108">
        <v>0</v>
      </c>
      <c r="AE107" s="108">
        <v>0</v>
      </c>
      <c r="AF107" s="108">
        <v>0</v>
      </c>
      <c r="AG107" s="108">
        <v>0</v>
      </c>
      <c r="AH107" s="108">
        <v>0</v>
      </c>
      <c r="AI107" s="108">
        <v>0</v>
      </c>
      <c r="AJ107" s="108">
        <v>0</v>
      </c>
      <c r="AK107" s="108">
        <v>0</v>
      </c>
      <c r="AL107" s="108">
        <v>0</v>
      </c>
      <c r="AM107" s="108">
        <v>0</v>
      </c>
      <c r="AN107" s="108">
        <v>0</v>
      </c>
      <c r="AO107" s="108">
        <v>0</v>
      </c>
      <c r="AP107" s="108">
        <v>0</v>
      </c>
      <c r="AQ107" s="108">
        <v>0</v>
      </c>
      <c r="AR107" s="108">
        <v>0</v>
      </c>
      <c r="AS107" s="108">
        <v>0</v>
      </c>
      <c r="AT107" s="108">
        <v>0</v>
      </c>
      <c r="AU107" s="108">
        <v>0</v>
      </c>
      <c r="AV107" s="108">
        <v>0</v>
      </c>
      <c r="AW107" s="108">
        <v>0</v>
      </c>
      <c r="AX107" s="108">
        <v>0</v>
      </c>
      <c r="AY107" s="108">
        <v>0</v>
      </c>
    </row>
    <row r="108" spans="1:52" x14ac:dyDescent="0.25">
      <c r="A108" s="130"/>
      <c r="B108" s="134" t="s">
        <v>295</v>
      </c>
      <c r="C108" s="116"/>
      <c r="D108" s="127">
        <v>0</v>
      </c>
      <c r="E108" s="127">
        <v>0</v>
      </c>
      <c r="F108" s="127">
        <v>0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>
        <v>0</v>
      </c>
      <c r="AL108" s="127">
        <v>0</v>
      </c>
      <c r="AM108" s="127">
        <v>0</v>
      </c>
      <c r="AN108" s="127">
        <v>0</v>
      </c>
      <c r="AO108" s="127">
        <v>0</v>
      </c>
      <c r="AP108" s="127">
        <v>0</v>
      </c>
      <c r="AQ108" s="127">
        <v>0</v>
      </c>
      <c r="AR108" s="127">
        <v>0</v>
      </c>
      <c r="AS108" s="127">
        <v>0</v>
      </c>
      <c r="AT108" s="127">
        <v>0</v>
      </c>
      <c r="AU108" s="127">
        <v>0</v>
      </c>
      <c r="AV108" s="127">
        <v>0</v>
      </c>
      <c r="AW108" s="127">
        <v>0</v>
      </c>
      <c r="AX108" s="127">
        <v>0</v>
      </c>
      <c r="AY108" s="127">
        <v>0</v>
      </c>
      <c r="AZ108" s="109">
        <f>SUM($D108:$AY108)</f>
        <v>0</v>
      </c>
    </row>
    <row r="109" spans="1:52" x14ac:dyDescent="0.25">
      <c r="A109" s="133" t="s">
        <v>134</v>
      </c>
      <c r="B109" s="121">
        <v>1</v>
      </c>
      <c r="C109" s="108"/>
      <c r="D109" s="108">
        <v>0</v>
      </c>
      <c r="E109" s="108">
        <v>0</v>
      </c>
      <c r="F109" s="108">
        <v>0</v>
      </c>
      <c r="G109" s="108">
        <v>100.875</v>
      </c>
      <c r="H109" s="108">
        <v>75</v>
      </c>
      <c r="I109" s="108">
        <v>100.875</v>
      </c>
      <c r="J109" s="108">
        <v>126.75</v>
      </c>
      <c r="K109" s="108">
        <v>100.875</v>
      </c>
      <c r="L109" s="108">
        <v>25.875</v>
      </c>
      <c r="M109" s="108">
        <v>100.875</v>
      </c>
      <c r="N109" s="108">
        <v>75</v>
      </c>
      <c r="O109" s="108">
        <v>126.75</v>
      </c>
      <c r="P109" s="108">
        <v>48.375</v>
      </c>
      <c r="Q109" s="108">
        <v>153.375</v>
      </c>
      <c r="R109" s="108">
        <v>75</v>
      </c>
      <c r="S109" s="108">
        <v>126.75</v>
      </c>
      <c r="T109" s="108">
        <v>100.875</v>
      </c>
      <c r="U109" s="108">
        <v>75</v>
      </c>
      <c r="V109" s="108">
        <v>100.875</v>
      </c>
      <c r="W109" s="108">
        <v>75</v>
      </c>
      <c r="X109" s="108">
        <v>126.75</v>
      </c>
      <c r="Y109" s="108">
        <v>0</v>
      </c>
      <c r="Z109" s="108">
        <v>25.875</v>
      </c>
      <c r="AA109" s="108">
        <v>100.875</v>
      </c>
      <c r="AB109" s="108">
        <v>100.875</v>
      </c>
      <c r="AC109" s="108">
        <v>126.75</v>
      </c>
      <c r="AD109" s="108">
        <v>25.875</v>
      </c>
      <c r="AE109" s="108">
        <v>100.875</v>
      </c>
      <c r="AF109" s="108">
        <v>100.875</v>
      </c>
      <c r="AG109" s="108">
        <v>25.875</v>
      </c>
      <c r="AH109" s="108">
        <v>100.875</v>
      </c>
      <c r="AI109" s="108">
        <v>75</v>
      </c>
      <c r="AJ109" s="108">
        <v>126.75</v>
      </c>
      <c r="AK109" s="108">
        <v>100.875</v>
      </c>
      <c r="AL109" s="108">
        <v>100.875</v>
      </c>
      <c r="AM109" s="108">
        <v>100.875</v>
      </c>
      <c r="AN109" s="108">
        <v>100.875</v>
      </c>
      <c r="AO109" s="108">
        <v>22.5</v>
      </c>
      <c r="AP109" s="108">
        <v>153.375</v>
      </c>
      <c r="AQ109" s="108">
        <v>100.875</v>
      </c>
      <c r="AR109" s="108">
        <v>100.875</v>
      </c>
      <c r="AS109" s="108">
        <v>48.375</v>
      </c>
      <c r="AT109" s="108">
        <v>153.375</v>
      </c>
      <c r="AU109" s="108">
        <v>100.875</v>
      </c>
      <c r="AV109" s="108">
        <v>100.875</v>
      </c>
      <c r="AW109" s="108">
        <v>100.875</v>
      </c>
      <c r="AX109" s="108">
        <v>100.875</v>
      </c>
      <c r="AY109" s="108">
        <v>48.375</v>
      </c>
    </row>
    <row r="110" spans="1:52" x14ac:dyDescent="0.25">
      <c r="A110" s="111"/>
      <c r="B110" s="121">
        <v>2</v>
      </c>
      <c r="C110" s="108"/>
      <c r="D110" s="108">
        <v>0</v>
      </c>
      <c r="E110" s="108">
        <v>0</v>
      </c>
      <c r="F110" s="108">
        <v>0</v>
      </c>
      <c r="G110" s="108">
        <v>0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0</v>
      </c>
      <c r="AV110" s="108">
        <v>0</v>
      </c>
      <c r="AW110" s="108">
        <v>0</v>
      </c>
      <c r="AX110" s="108">
        <v>0</v>
      </c>
      <c r="AY110" s="108">
        <v>0</v>
      </c>
    </row>
    <row r="111" spans="1:52" x14ac:dyDescent="0.25">
      <c r="A111" s="111"/>
      <c r="B111" s="121">
        <v>3</v>
      </c>
      <c r="C111" s="108"/>
      <c r="D111" s="108">
        <v>0</v>
      </c>
      <c r="E111" s="108">
        <v>0</v>
      </c>
      <c r="F111" s="108">
        <v>0</v>
      </c>
      <c r="G111" s="108">
        <v>0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</row>
    <row r="112" spans="1:52" x14ac:dyDescent="0.25">
      <c r="A112" s="111"/>
      <c r="B112" s="122">
        <v>4</v>
      </c>
      <c r="C112" s="108"/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8">
        <v>0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0</v>
      </c>
      <c r="U112" s="108">
        <v>0</v>
      </c>
      <c r="V112" s="108">
        <v>0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0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0</v>
      </c>
      <c r="AV112" s="108">
        <v>0</v>
      </c>
      <c r="AW112" s="108">
        <v>0</v>
      </c>
      <c r="AX112" s="108">
        <v>0</v>
      </c>
      <c r="AY112" s="108">
        <v>0</v>
      </c>
    </row>
    <row r="113" spans="1:52" x14ac:dyDescent="0.25">
      <c r="A113" s="111"/>
      <c r="B113" s="122">
        <v>5</v>
      </c>
      <c r="C113" s="108"/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  <c r="K113" s="108">
        <v>0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0</v>
      </c>
      <c r="R113" s="108">
        <v>0</v>
      </c>
      <c r="S113" s="108">
        <v>0</v>
      </c>
      <c r="T113" s="108">
        <v>0</v>
      </c>
      <c r="U113" s="108">
        <v>0</v>
      </c>
      <c r="V113" s="108">
        <v>0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0</v>
      </c>
      <c r="AP113" s="108">
        <v>0</v>
      </c>
      <c r="AQ113" s="108">
        <v>0</v>
      </c>
      <c r="AR113" s="108">
        <v>0</v>
      </c>
      <c r="AS113" s="108">
        <v>0</v>
      </c>
      <c r="AT113" s="108">
        <v>0</v>
      </c>
      <c r="AU113" s="108">
        <v>0</v>
      </c>
      <c r="AV113" s="108">
        <v>0</v>
      </c>
      <c r="AW113" s="108">
        <v>0</v>
      </c>
      <c r="AX113" s="108">
        <v>0</v>
      </c>
      <c r="AY113" s="108">
        <v>0</v>
      </c>
    </row>
    <row r="114" spans="1:52" x14ac:dyDescent="0.25">
      <c r="A114" s="111"/>
      <c r="B114" s="122">
        <v>6</v>
      </c>
      <c r="C114" s="108"/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0</v>
      </c>
      <c r="R114" s="108">
        <v>0</v>
      </c>
      <c r="S114" s="108">
        <v>0</v>
      </c>
      <c r="T114" s="108">
        <v>0</v>
      </c>
      <c r="U114" s="108">
        <v>0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  <c r="AV114" s="108">
        <v>0</v>
      </c>
      <c r="AW114" s="108">
        <v>0</v>
      </c>
      <c r="AX114" s="108">
        <v>0</v>
      </c>
      <c r="AY114" s="108">
        <v>0</v>
      </c>
    </row>
    <row r="115" spans="1:52" x14ac:dyDescent="0.25">
      <c r="A115" s="111"/>
      <c r="B115" s="129">
        <v>7</v>
      </c>
      <c r="C115" s="108"/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</row>
    <row r="116" spans="1:52" x14ac:dyDescent="0.25">
      <c r="A116" s="111"/>
      <c r="B116" s="129">
        <v>8</v>
      </c>
      <c r="C116" s="108"/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8">
        <v>0</v>
      </c>
      <c r="T116" s="108">
        <v>0</v>
      </c>
      <c r="U116" s="108">
        <v>0</v>
      </c>
      <c r="V116" s="108">
        <v>0</v>
      </c>
      <c r="W116" s="108">
        <v>0</v>
      </c>
      <c r="X116" s="108">
        <v>0</v>
      </c>
      <c r="Y116" s="108">
        <v>0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</row>
    <row r="117" spans="1:52" x14ac:dyDescent="0.25">
      <c r="A117" s="111"/>
      <c r="B117" s="129">
        <v>9</v>
      </c>
      <c r="C117" s="108"/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108">
        <v>0</v>
      </c>
      <c r="P117" s="108">
        <v>0</v>
      </c>
      <c r="Q117" s="108">
        <v>0</v>
      </c>
      <c r="R117" s="108">
        <v>0</v>
      </c>
      <c r="S117" s="108">
        <v>0</v>
      </c>
      <c r="T117" s="108">
        <v>0</v>
      </c>
      <c r="U117" s="108">
        <v>0</v>
      </c>
      <c r="V117" s="108">
        <v>0</v>
      </c>
      <c r="W117" s="108">
        <v>0</v>
      </c>
      <c r="X117" s="108">
        <v>0</v>
      </c>
      <c r="Y117" s="108">
        <v>0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0</v>
      </c>
      <c r="AP117" s="108">
        <v>0</v>
      </c>
      <c r="AQ117" s="108">
        <v>0</v>
      </c>
      <c r="AR117" s="108">
        <v>0</v>
      </c>
      <c r="AS117" s="108">
        <v>0</v>
      </c>
      <c r="AT117" s="108">
        <v>0</v>
      </c>
      <c r="AU117" s="108">
        <v>0</v>
      </c>
      <c r="AV117" s="108">
        <v>0</v>
      </c>
      <c r="AW117" s="108">
        <v>0</v>
      </c>
      <c r="AX117" s="108">
        <v>0</v>
      </c>
      <c r="AY117" s="108">
        <v>0</v>
      </c>
    </row>
    <row r="118" spans="1:52" x14ac:dyDescent="0.25">
      <c r="A118" s="111"/>
      <c r="B118" s="132">
        <v>10</v>
      </c>
      <c r="C118" s="108"/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0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  <c r="AU118" s="108">
        <v>0</v>
      </c>
      <c r="AV118" s="108">
        <v>0</v>
      </c>
      <c r="AW118" s="108">
        <v>0</v>
      </c>
      <c r="AX118" s="108">
        <v>0</v>
      </c>
      <c r="AY118" s="108">
        <v>0</v>
      </c>
    </row>
    <row r="119" spans="1:52" x14ac:dyDescent="0.25">
      <c r="A119" s="111"/>
      <c r="B119" s="132">
        <v>11</v>
      </c>
      <c r="C119" s="108"/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8">
        <v>0</v>
      </c>
      <c r="K119" s="108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8">
        <v>0</v>
      </c>
      <c r="T119" s="108">
        <v>0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0</v>
      </c>
      <c r="AV119" s="108">
        <v>0</v>
      </c>
      <c r="AW119" s="108">
        <v>0</v>
      </c>
      <c r="AX119" s="108">
        <v>0</v>
      </c>
      <c r="AY119" s="108">
        <v>0</v>
      </c>
    </row>
    <row r="120" spans="1:52" x14ac:dyDescent="0.25">
      <c r="A120" s="111"/>
      <c r="B120" s="132">
        <v>12</v>
      </c>
      <c r="C120" s="108"/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0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</row>
    <row r="121" spans="1:52" x14ac:dyDescent="0.25">
      <c r="A121" s="130"/>
      <c r="B121" s="134" t="s">
        <v>295</v>
      </c>
      <c r="C121" s="116"/>
      <c r="D121" s="127">
        <v>0</v>
      </c>
      <c r="E121" s="127">
        <v>0</v>
      </c>
      <c r="F121" s="127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>
        <v>0</v>
      </c>
      <c r="AP121" s="127">
        <v>0</v>
      </c>
      <c r="AQ121" s="127">
        <v>0</v>
      </c>
      <c r="AR121" s="127">
        <v>0</v>
      </c>
      <c r="AS121" s="127">
        <v>0</v>
      </c>
      <c r="AT121" s="127">
        <v>0</v>
      </c>
      <c r="AU121" s="127">
        <v>0</v>
      </c>
      <c r="AV121" s="127">
        <v>0</v>
      </c>
      <c r="AW121" s="127">
        <v>0</v>
      </c>
      <c r="AX121" s="127">
        <v>0</v>
      </c>
      <c r="AY121" s="127">
        <v>0</v>
      </c>
      <c r="AZ121" s="109">
        <f>SUM($D121:$AY121)</f>
        <v>0</v>
      </c>
    </row>
    <row r="122" spans="1:52" x14ac:dyDescent="0.25">
      <c r="A122" s="133" t="s">
        <v>123</v>
      </c>
      <c r="B122" s="121">
        <v>1</v>
      </c>
      <c r="C122" s="108"/>
      <c r="D122" s="108">
        <v>0</v>
      </c>
      <c r="E122" s="108">
        <v>0</v>
      </c>
      <c r="F122" s="108">
        <v>168.125</v>
      </c>
      <c r="G122" s="108">
        <v>125</v>
      </c>
      <c r="H122" s="108">
        <v>168.125</v>
      </c>
      <c r="I122" s="108">
        <v>168.125</v>
      </c>
      <c r="J122" s="108">
        <v>168.125</v>
      </c>
      <c r="K122" s="108">
        <v>43.125</v>
      </c>
      <c r="L122" s="108">
        <v>168.125</v>
      </c>
      <c r="M122" s="108">
        <v>125</v>
      </c>
      <c r="N122" s="108">
        <v>168.125</v>
      </c>
      <c r="O122" s="108">
        <v>80.625</v>
      </c>
      <c r="P122" s="108">
        <v>168.125</v>
      </c>
      <c r="Q122" s="108">
        <v>125</v>
      </c>
      <c r="R122" s="108">
        <v>168.125</v>
      </c>
      <c r="S122" s="108">
        <v>168.125</v>
      </c>
      <c r="T122" s="108">
        <v>125</v>
      </c>
      <c r="U122" s="108">
        <v>168.125</v>
      </c>
      <c r="V122" s="108">
        <v>125</v>
      </c>
      <c r="W122" s="108">
        <v>168.125</v>
      </c>
      <c r="X122" s="108">
        <v>0</v>
      </c>
      <c r="Y122" s="108">
        <v>43.125</v>
      </c>
      <c r="Z122" s="108">
        <v>125</v>
      </c>
      <c r="AA122" s="108">
        <v>168.125</v>
      </c>
      <c r="AB122" s="108">
        <v>168.125</v>
      </c>
      <c r="AC122" s="108">
        <v>43.125</v>
      </c>
      <c r="AD122" s="108">
        <v>168.125</v>
      </c>
      <c r="AE122" s="108">
        <v>168.125</v>
      </c>
      <c r="AF122" s="108">
        <v>43.125</v>
      </c>
      <c r="AG122" s="108">
        <v>168.125</v>
      </c>
      <c r="AH122" s="108">
        <v>125</v>
      </c>
      <c r="AI122" s="108">
        <v>168.125</v>
      </c>
      <c r="AJ122" s="108">
        <v>168.125</v>
      </c>
      <c r="AK122" s="108">
        <v>168.125</v>
      </c>
      <c r="AL122" s="108">
        <v>168.125</v>
      </c>
      <c r="AM122" s="108">
        <v>168.125</v>
      </c>
      <c r="AN122" s="108">
        <v>37.5</v>
      </c>
      <c r="AO122" s="108">
        <v>125</v>
      </c>
      <c r="AP122" s="108">
        <v>168.125</v>
      </c>
      <c r="AQ122" s="108">
        <v>168.125</v>
      </c>
      <c r="AR122" s="108">
        <v>80.625</v>
      </c>
      <c r="AS122" s="108">
        <v>168.125</v>
      </c>
      <c r="AT122" s="108">
        <v>168.125</v>
      </c>
      <c r="AU122" s="108">
        <v>168.125</v>
      </c>
      <c r="AV122" s="108">
        <v>168.125</v>
      </c>
      <c r="AW122" s="108">
        <v>168.125</v>
      </c>
      <c r="AX122" s="108">
        <v>80.625</v>
      </c>
      <c r="AY122" s="108">
        <v>125</v>
      </c>
    </row>
    <row r="123" spans="1:52" x14ac:dyDescent="0.25">
      <c r="A123" s="111"/>
      <c r="B123" s="121">
        <v>2</v>
      </c>
      <c r="C123" s="108"/>
      <c r="D123" s="108">
        <v>0</v>
      </c>
      <c r="E123" s="108">
        <v>0</v>
      </c>
      <c r="F123" s="108">
        <v>0</v>
      </c>
      <c r="G123" s="108">
        <v>0</v>
      </c>
      <c r="H123" s="108">
        <v>0</v>
      </c>
      <c r="I123" s="108">
        <v>0</v>
      </c>
      <c r="J123" s="108">
        <v>0</v>
      </c>
      <c r="K123" s="108">
        <v>0</v>
      </c>
      <c r="L123" s="108">
        <v>0</v>
      </c>
      <c r="M123" s="108">
        <v>0</v>
      </c>
      <c r="N123" s="108">
        <v>43.125</v>
      </c>
      <c r="O123" s="108">
        <v>0</v>
      </c>
      <c r="P123" s="108">
        <v>87.5</v>
      </c>
      <c r="Q123" s="108">
        <v>0</v>
      </c>
      <c r="R123" s="108">
        <v>43.125</v>
      </c>
      <c r="S123" s="108">
        <v>0</v>
      </c>
      <c r="T123" s="108">
        <v>0</v>
      </c>
      <c r="U123" s="108">
        <v>0</v>
      </c>
      <c r="V123" s="108">
        <v>0</v>
      </c>
      <c r="W123" s="108">
        <v>43.125</v>
      </c>
      <c r="X123" s="108">
        <v>0</v>
      </c>
      <c r="Y123" s="108">
        <v>0</v>
      </c>
      <c r="Z123" s="108">
        <v>0</v>
      </c>
      <c r="AA123" s="108">
        <v>0</v>
      </c>
      <c r="AB123" s="108">
        <v>0</v>
      </c>
      <c r="AC123" s="108">
        <v>0</v>
      </c>
      <c r="AD123" s="108">
        <v>0</v>
      </c>
      <c r="AE123" s="108">
        <v>0</v>
      </c>
      <c r="AF123" s="108">
        <v>0</v>
      </c>
      <c r="AG123" s="108">
        <v>0</v>
      </c>
      <c r="AH123" s="108">
        <v>0</v>
      </c>
      <c r="AI123" s="108">
        <v>43.125</v>
      </c>
      <c r="AJ123" s="108">
        <v>0</v>
      </c>
      <c r="AK123" s="108">
        <v>0</v>
      </c>
      <c r="AL123" s="108">
        <v>0</v>
      </c>
      <c r="AM123" s="108">
        <v>0</v>
      </c>
      <c r="AN123" s="108">
        <v>0</v>
      </c>
      <c r="AO123" s="108">
        <v>130.625</v>
      </c>
      <c r="AP123" s="108">
        <v>0</v>
      </c>
      <c r="AQ123" s="108">
        <v>0</v>
      </c>
      <c r="AR123" s="108">
        <v>0</v>
      </c>
      <c r="AS123" s="108">
        <v>87.5</v>
      </c>
      <c r="AT123" s="108">
        <v>0</v>
      </c>
      <c r="AU123" s="108">
        <v>0</v>
      </c>
      <c r="AV123" s="108">
        <v>0</v>
      </c>
      <c r="AW123" s="108">
        <v>0</v>
      </c>
      <c r="AX123" s="108">
        <v>0</v>
      </c>
      <c r="AY123" s="108">
        <v>87.5</v>
      </c>
    </row>
    <row r="124" spans="1:52" x14ac:dyDescent="0.25">
      <c r="A124" s="111"/>
      <c r="B124" s="121">
        <v>3</v>
      </c>
      <c r="C124" s="108"/>
      <c r="D124" s="108">
        <v>0</v>
      </c>
      <c r="E124" s="108">
        <v>0</v>
      </c>
      <c r="F124" s="108">
        <v>0</v>
      </c>
      <c r="G124" s="108">
        <v>0</v>
      </c>
      <c r="H124" s="108">
        <v>0</v>
      </c>
      <c r="I124" s="108">
        <v>43.125</v>
      </c>
      <c r="J124" s="108">
        <v>0</v>
      </c>
      <c r="K124" s="108">
        <v>0</v>
      </c>
      <c r="L124" s="108">
        <v>0</v>
      </c>
      <c r="M124" s="108">
        <v>0</v>
      </c>
      <c r="N124" s="108">
        <v>0</v>
      </c>
      <c r="O124" s="108">
        <v>0</v>
      </c>
      <c r="P124" s="108">
        <v>0</v>
      </c>
      <c r="Q124" s="108">
        <v>0</v>
      </c>
      <c r="R124" s="108">
        <v>0</v>
      </c>
      <c r="S124" s="108">
        <v>0</v>
      </c>
      <c r="T124" s="108">
        <v>0</v>
      </c>
      <c r="U124" s="108">
        <v>0</v>
      </c>
      <c r="V124" s="108">
        <v>0</v>
      </c>
      <c r="W124" s="108">
        <v>0</v>
      </c>
      <c r="X124" s="108">
        <v>0</v>
      </c>
      <c r="Y124" s="108">
        <v>0</v>
      </c>
      <c r="Z124" s="108">
        <v>43.125</v>
      </c>
      <c r="AA124" s="108">
        <v>0</v>
      </c>
      <c r="AB124" s="108">
        <v>43.125</v>
      </c>
      <c r="AC124" s="108">
        <v>0</v>
      </c>
      <c r="AD124" s="108">
        <v>0</v>
      </c>
      <c r="AE124" s="108">
        <v>0</v>
      </c>
      <c r="AF124" s="108">
        <v>0</v>
      </c>
      <c r="AG124" s="108">
        <v>0</v>
      </c>
      <c r="AH124" s="108">
        <v>0</v>
      </c>
      <c r="AI124" s="108">
        <v>0</v>
      </c>
      <c r="AJ124" s="108">
        <v>0</v>
      </c>
      <c r="AK124" s="108">
        <v>0</v>
      </c>
      <c r="AL124" s="108">
        <v>0</v>
      </c>
      <c r="AM124" s="108">
        <v>0</v>
      </c>
      <c r="AN124" s="108">
        <v>0</v>
      </c>
      <c r="AO124" s="108">
        <v>0</v>
      </c>
      <c r="AP124" s="108">
        <v>0</v>
      </c>
      <c r="AQ124" s="108">
        <v>0</v>
      </c>
      <c r="AR124" s="108">
        <v>0</v>
      </c>
      <c r="AS124" s="108">
        <v>0</v>
      </c>
      <c r="AT124" s="108">
        <v>0</v>
      </c>
      <c r="AU124" s="108">
        <v>0</v>
      </c>
      <c r="AV124" s="108">
        <v>0</v>
      </c>
      <c r="AW124" s="108">
        <v>0</v>
      </c>
      <c r="AX124" s="108">
        <v>0</v>
      </c>
      <c r="AY124" s="108">
        <v>0</v>
      </c>
    </row>
    <row r="125" spans="1:52" x14ac:dyDescent="0.25">
      <c r="A125" s="111"/>
      <c r="B125" s="121">
        <v>4</v>
      </c>
      <c r="C125" s="108"/>
      <c r="D125" s="108">
        <v>0</v>
      </c>
      <c r="E125" s="108">
        <v>0</v>
      </c>
      <c r="F125" s="108">
        <v>0</v>
      </c>
      <c r="G125" s="108">
        <v>0</v>
      </c>
      <c r="H125" s="108">
        <v>0</v>
      </c>
      <c r="I125" s="108">
        <v>0</v>
      </c>
      <c r="J125" s="108">
        <v>0</v>
      </c>
      <c r="K125" s="108">
        <v>0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0</v>
      </c>
      <c r="R125" s="108">
        <v>0</v>
      </c>
      <c r="S125" s="108">
        <v>0</v>
      </c>
      <c r="T125" s="108">
        <v>0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0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0</v>
      </c>
      <c r="AV125" s="108">
        <v>0</v>
      </c>
      <c r="AW125" s="108">
        <v>0</v>
      </c>
      <c r="AX125" s="108">
        <v>0</v>
      </c>
      <c r="AY125" s="108">
        <v>0</v>
      </c>
    </row>
    <row r="126" spans="1:52" x14ac:dyDescent="0.25">
      <c r="A126" s="111"/>
      <c r="B126" s="121">
        <v>5</v>
      </c>
      <c r="C126" s="108"/>
      <c r="D126" s="108">
        <v>0</v>
      </c>
      <c r="E126" s="108">
        <v>0</v>
      </c>
      <c r="F126" s="108">
        <v>0</v>
      </c>
      <c r="G126" s="108">
        <v>0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0</v>
      </c>
      <c r="R126" s="108">
        <v>0</v>
      </c>
      <c r="S126" s="108">
        <v>0</v>
      </c>
      <c r="T126" s="108">
        <v>0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0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  <c r="AU126" s="108">
        <v>0</v>
      </c>
      <c r="AV126" s="108">
        <v>0</v>
      </c>
      <c r="AW126" s="108">
        <v>0</v>
      </c>
      <c r="AX126" s="108">
        <v>0</v>
      </c>
      <c r="AY126" s="108">
        <v>0</v>
      </c>
    </row>
    <row r="127" spans="1:52" x14ac:dyDescent="0.25">
      <c r="A127" s="111"/>
      <c r="B127" s="121">
        <v>6</v>
      </c>
      <c r="C127" s="108"/>
      <c r="D127" s="108">
        <v>0</v>
      </c>
      <c r="E127" s="108">
        <v>0</v>
      </c>
      <c r="F127" s="108">
        <v>0</v>
      </c>
      <c r="G127" s="108">
        <v>0</v>
      </c>
      <c r="H127" s="108">
        <v>0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0</v>
      </c>
      <c r="R127" s="108">
        <v>0</v>
      </c>
      <c r="S127" s="108">
        <v>0</v>
      </c>
      <c r="T127" s="108">
        <v>0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0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  <c r="AU127" s="108">
        <v>0</v>
      </c>
      <c r="AV127" s="108">
        <v>0</v>
      </c>
      <c r="AW127" s="108">
        <v>0</v>
      </c>
      <c r="AX127" s="108">
        <v>0</v>
      </c>
      <c r="AY127" s="108">
        <v>0</v>
      </c>
    </row>
    <row r="128" spans="1:52" x14ac:dyDescent="0.25">
      <c r="A128" s="111"/>
      <c r="B128" s="121">
        <v>7</v>
      </c>
      <c r="C128" s="108"/>
      <c r="D128" s="108">
        <v>0</v>
      </c>
      <c r="E128" s="108">
        <v>0</v>
      </c>
      <c r="F128" s="108">
        <v>0</v>
      </c>
      <c r="G128" s="108">
        <v>0</v>
      </c>
      <c r="H128" s="108">
        <v>0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08">
        <v>0</v>
      </c>
      <c r="Q128" s="108">
        <v>0</v>
      </c>
      <c r="R128" s="108">
        <v>0</v>
      </c>
      <c r="S128" s="108">
        <v>0</v>
      </c>
      <c r="T128" s="108">
        <v>0</v>
      </c>
      <c r="U128" s="108">
        <v>0</v>
      </c>
      <c r="V128" s="108">
        <v>0</v>
      </c>
      <c r="W128" s="108">
        <v>0</v>
      </c>
      <c r="X128" s="108">
        <v>0</v>
      </c>
      <c r="Y128" s="108">
        <v>0</v>
      </c>
      <c r="Z128" s="108">
        <v>0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0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  <c r="AU128" s="108">
        <v>0</v>
      </c>
      <c r="AV128" s="108">
        <v>0</v>
      </c>
      <c r="AW128" s="108">
        <v>0</v>
      </c>
      <c r="AX128" s="108">
        <v>0</v>
      </c>
      <c r="AY128" s="108">
        <v>0</v>
      </c>
    </row>
    <row r="129" spans="1:51" x14ac:dyDescent="0.25">
      <c r="A129" s="111"/>
      <c r="B129" s="121">
        <v>8</v>
      </c>
      <c r="C129" s="108"/>
      <c r="D129" s="108">
        <v>0</v>
      </c>
      <c r="E129" s="108">
        <v>0</v>
      </c>
      <c r="F129" s="108">
        <v>0</v>
      </c>
      <c r="G129" s="108">
        <v>0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0</v>
      </c>
      <c r="R129" s="108">
        <v>0</v>
      </c>
      <c r="S129" s="108">
        <v>0</v>
      </c>
      <c r="T129" s="108">
        <v>0</v>
      </c>
      <c r="U129" s="108">
        <v>0</v>
      </c>
      <c r="V129" s="108">
        <v>0</v>
      </c>
      <c r="W129" s="108">
        <v>0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</row>
    <row r="130" spans="1:51" x14ac:dyDescent="0.25">
      <c r="A130" s="111"/>
      <c r="B130" s="121">
        <v>9</v>
      </c>
      <c r="C130" s="108"/>
      <c r="D130" s="108">
        <v>0</v>
      </c>
      <c r="E130" s="108">
        <v>0</v>
      </c>
      <c r="F130" s="108">
        <v>0</v>
      </c>
      <c r="G130" s="108">
        <v>0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0</v>
      </c>
      <c r="R130" s="108">
        <v>0</v>
      </c>
      <c r="S130" s="108">
        <v>0</v>
      </c>
      <c r="T130" s="108">
        <v>0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</row>
    <row r="131" spans="1:51" x14ac:dyDescent="0.25">
      <c r="A131" s="111"/>
      <c r="B131" s="121">
        <v>10</v>
      </c>
      <c r="C131" s="108"/>
      <c r="D131" s="108">
        <v>0</v>
      </c>
      <c r="E131" s="108">
        <v>0</v>
      </c>
      <c r="F131" s="108">
        <v>0</v>
      </c>
      <c r="G131" s="108">
        <v>0</v>
      </c>
      <c r="H131" s="108">
        <v>0</v>
      </c>
      <c r="I131" s="108">
        <v>0</v>
      </c>
      <c r="J131" s="108">
        <v>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0</v>
      </c>
      <c r="R131" s="108">
        <v>0</v>
      </c>
      <c r="S131" s="108">
        <v>0</v>
      </c>
      <c r="T131" s="108">
        <v>0</v>
      </c>
      <c r="U131" s="108">
        <v>0</v>
      </c>
      <c r="V131" s="108">
        <v>0</v>
      </c>
      <c r="W131" s="108">
        <v>0</v>
      </c>
      <c r="X131" s="108">
        <v>0</v>
      </c>
      <c r="Y131" s="108">
        <v>0</v>
      </c>
      <c r="Z131" s="108">
        <v>0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0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0</v>
      </c>
      <c r="AV131" s="108">
        <v>0</v>
      </c>
      <c r="AW131" s="108">
        <v>0</v>
      </c>
      <c r="AX131" s="108">
        <v>0</v>
      </c>
      <c r="AY131" s="108">
        <v>0</v>
      </c>
    </row>
    <row r="132" spans="1:51" x14ac:dyDescent="0.25">
      <c r="A132" s="111"/>
      <c r="B132" s="121">
        <v>11</v>
      </c>
      <c r="C132" s="108"/>
      <c r="D132" s="108">
        <v>0</v>
      </c>
      <c r="E132" s="108">
        <v>0</v>
      </c>
      <c r="F132" s="108">
        <v>0</v>
      </c>
      <c r="G132" s="108">
        <v>0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0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</row>
    <row r="133" spans="1:51" x14ac:dyDescent="0.25">
      <c r="A133" s="111"/>
      <c r="B133" s="121">
        <v>12</v>
      </c>
      <c r="C133" s="108"/>
      <c r="D133" s="108">
        <v>0</v>
      </c>
      <c r="E133" s="108">
        <v>0</v>
      </c>
      <c r="F133" s="108">
        <v>0</v>
      </c>
      <c r="G133" s="108">
        <v>0</v>
      </c>
      <c r="H133" s="108">
        <v>0</v>
      </c>
      <c r="I133" s="108">
        <v>0</v>
      </c>
      <c r="J133" s="108">
        <v>0</v>
      </c>
      <c r="K133" s="108">
        <v>0</v>
      </c>
      <c r="L133" s="108">
        <v>0</v>
      </c>
      <c r="M133" s="108">
        <v>0</v>
      </c>
      <c r="N133" s="108">
        <v>0</v>
      </c>
      <c r="O133" s="108">
        <v>0</v>
      </c>
      <c r="P133" s="108">
        <v>0</v>
      </c>
      <c r="Q133" s="108">
        <v>0</v>
      </c>
      <c r="R133" s="108">
        <v>0</v>
      </c>
      <c r="S133" s="108">
        <v>0</v>
      </c>
      <c r="T133" s="108">
        <v>0</v>
      </c>
      <c r="U133" s="108">
        <v>0</v>
      </c>
      <c r="V133" s="108">
        <v>0</v>
      </c>
      <c r="W133" s="108">
        <v>0</v>
      </c>
      <c r="X133" s="108">
        <v>0</v>
      </c>
      <c r="Y133" s="108">
        <v>0</v>
      </c>
      <c r="Z133" s="108">
        <v>0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0</v>
      </c>
      <c r="AP133" s="108">
        <v>0</v>
      </c>
      <c r="AQ133" s="108">
        <v>0</v>
      </c>
      <c r="AR133" s="108">
        <v>0</v>
      </c>
      <c r="AS133" s="108">
        <v>0</v>
      </c>
      <c r="AT133" s="108">
        <v>0</v>
      </c>
      <c r="AU133" s="108">
        <v>0</v>
      </c>
      <c r="AV133" s="108">
        <v>0</v>
      </c>
      <c r="AW133" s="108">
        <v>0</v>
      </c>
      <c r="AX133" s="108">
        <v>0</v>
      </c>
      <c r="AY133" s="108">
        <v>0</v>
      </c>
    </row>
    <row r="134" spans="1:51" x14ac:dyDescent="0.25">
      <c r="A134" s="111"/>
      <c r="B134" s="122">
        <v>13</v>
      </c>
      <c r="C134" s="108"/>
      <c r="D134" s="108">
        <v>0</v>
      </c>
      <c r="E134" s="108">
        <v>0</v>
      </c>
      <c r="F134" s="108">
        <v>0</v>
      </c>
      <c r="G134" s="108">
        <v>0</v>
      </c>
      <c r="H134" s="108">
        <v>0</v>
      </c>
      <c r="I134" s="108">
        <v>0</v>
      </c>
      <c r="J134" s="108">
        <v>0</v>
      </c>
      <c r="K134" s="108">
        <v>0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0</v>
      </c>
      <c r="R134" s="108">
        <v>0</v>
      </c>
      <c r="S134" s="108">
        <v>0</v>
      </c>
      <c r="T134" s="108">
        <v>0</v>
      </c>
      <c r="U134" s="108">
        <v>0</v>
      </c>
      <c r="V134" s="108">
        <v>0</v>
      </c>
      <c r="W134" s="108">
        <v>0</v>
      </c>
      <c r="X134" s="108">
        <v>0</v>
      </c>
      <c r="Y134" s="108">
        <v>0</v>
      </c>
      <c r="Z134" s="108">
        <v>0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0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</row>
    <row r="135" spans="1:51" x14ac:dyDescent="0.25">
      <c r="A135" s="111"/>
      <c r="B135" s="122">
        <v>14</v>
      </c>
      <c r="C135" s="108"/>
      <c r="D135" s="108">
        <v>0</v>
      </c>
      <c r="E135" s="108">
        <v>0</v>
      </c>
      <c r="F135" s="108">
        <v>0</v>
      </c>
      <c r="G135" s="108">
        <v>0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0</v>
      </c>
      <c r="R135" s="108">
        <v>0</v>
      </c>
      <c r="S135" s="108">
        <v>0</v>
      </c>
      <c r="T135" s="108">
        <v>0</v>
      </c>
      <c r="U135" s="108">
        <v>0</v>
      </c>
      <c r="V135" s="108">
        <v>0</v>
      </c>
      <c r="W135" s="108">
        <v>0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0</v>
      </c>
      <c r="AV135" s="108">
        <v>0</v>
      </c>
      <c r="AW135" s="108">
        <v>0</v>
      </c>
      <c r="AX135" s="108">
        <v>0</v>
      </c>
      <c r="AY135" s="108">
        <v>0</v>
      </c>
    </row>
    <row r="136" spans="1:51" x14ac:dyDescent="0.25">
      <c r="A136" s="111"/>
      <c r="B136" s="122">
        <v>15</v>
      </c>
      <c r="C136" s="108"/>
      <c r="D136" s="108">
        <v>0</v>
      </c>
      <c r="E136" s="108">
        <v>0</v>
      </c>
      <c r="F136" s="108">
        <v>0</v>
      </c>
      <c r="G136" s="108">
        <v>0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0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0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</row>
    <row r="137" spans="1:51" x14ac:dyDescent="0.25">
      <c r="A137" s="111"/>
      <c r="B137" s="122">
        <v>16</v>
      </c>
      <c r="C137" s="108"/>
      <c r="D137" s="108">
        <v>0</v>
      </c>
      <c r="E137" s="108">
        <v>0</v>
      </c>
      <c r="F137" s="108">
        <v>0</v>
      </c>
      <c r="G137" s="108">
        <v>0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0</v>
      </c>
      <c r="R137" s="108">
        <v>0</v>
      </c>
      <c r="S137" s="108">
        <v>0</v>
      </c>
      <c r="T137" s="108">
        <v>0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0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</row>
    <row r="138" spans="1:51" x14ac:dyDescent="0.25">
      <c r="A138" s="111"/>
      <c r="B138" s="122">
        <v>17</v>
      </c>
      <c r="C138" s="108"/>
      <c r="D138" s="108">
        <v>0</v>
      </c>
      <c r="E138" s="108">
        <v>0</v>
      </c>
      <c r="F138" s="108">
        <v>0</v>
      </c>
      <c r="G138" s="108">
        <v>0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</row>
    <row r="139" spans="1:51" x14ac:dyDescent="0.25">
      <c r="A139" s="111"/>
      <c r="B139" s="122">
        <v>18</v>
      </c>
      <c r="C139" s="108"/>
      <c r="D139" s="108">
        <v>0</v>
      </c>
      <c r="E139" s="108">
        <v>0</v>
      </c>
      <c r="F139" s="108">
        <v>0</v>
      </c>
      <c r="G139" s="108">
        <v>0</v>
      </c>
      <c r="H139" s="108">
        <v>0</v>
      </c>
      <c r="I139" s="108">
        <v>0</v>
      </c>
      <c r="J139" s="108">
        <v>0</v>
      </c>
      <c r="K139" s="108">
        <v>0</v>
      </c>
      <c r="L139" s="108">
        <v>0</v>
      </c>
      <c r="M139" s="108">
        <v>0</v>
      </c>
      <c r="N139" s="108">
        <v>0</v>
      </c>
      <c r="O139" s="108">
        <v>0</v>
      </c>
      <c r="P139" s="108">
        <v>0</v>
      </c>
      <c r="Q139" s="108">
        <v>0</v>
      </c>
      <c r="R139" s="108">
        <v>0</v>
      </c>
      <c r="S139" s="108">
        <v>0</v>
      </c>
      <c r="T139" s="108">
        <v>0</v>
      </c>
      <c r="U139" s="108">
        <v>0</v>
      </c>
      <c r="V139" s="108">
        <v>0</v>
      </c>
      <c r="W139" s="108">
        <v>0</v>
      </c>
      <c r="X139" s="108">
        <v>0</v>
      </c>
      <c r="Y139" s="108">
        <v>0</v>
      </c>
      <c r="Z139" s="108">
        <v>0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0</v>
      </c>
      <c r="AP139" s="108">
        <v>0</v>
      </c>
      <c r="AQ139" s="108">
        <v>0</v>
      </c>
      <c r="AR139" s="108">
        <v>0</v>
      </c>
      <c r="AS139" s="108">
        <v>0</v>
      </c>
      <c r="AT139" s="108">
        <v>0</v>
      </c>
      <c r="AU139" s="108">
        <v>0</v>
      </c>
      <c r="AV139" s="108">
        <v>0</v>
      </c>
      <c r="AW139" s="108">
        <v>0</v>
      </c>
      <c r="AX139" s="108">
        <v>0</v>
      </c>
      <c r="AY139" s="108">
        <v>0</v>
      </c>
    </row>
    <row r="140" spans="1:51" x14ac:dyDescent="0.25">
      <c r="A140" s="111"/>
      <c r="B140" s="122">
        <v>19</v>
      </c>
      <c r="C140" s="108"/>
      <c r="D140" s="108">
        <v>0</v>
      </c>
      <c r="E140" s="108">
        <v>0</v>
      </c>
      <c r="F140" s="108">
        <v>0</v>
      </c>
      <c r="G140" s="108">
        <v>0</v>
      </c>
      <c r="H140" s="108">
        <v>0</v>
      </c>
      <c r="I140" s="108">
        <v>0</v>
      </c>
      <c r="J140" s="108">
        <v>0</v>
      </c>
      <c r="K140" s="108">
        <v>0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0</v>
      </c>
      <c r="R140" s="108">
        <v>0</v>
      </c>
      <c r="S140" s="108">
        <v>0</v>
      </c>
      <c r="T140" s="108">
        <v>0</v>
      </c>
      <c r="U140" s="108">
        <v>0</v>
      </c>
      <c r="V140" s="108">
        <v>0</v>
      </c>
      <c r="W140" s="108">
        <v>0</v>
      </c>
      <c r="X140" s="108">
        <v>0</v>
      </c>
      <c r="Y140" s="108">
        <v>0</v>
      </c>
      <c r="Z140" s="108">
        <v>0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0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</row>
    <row r="141" spans="1:51" x14ac:dyDescent="0.25">
      <c r="A141" s="111"/>
      <c r="B141" s="122">
        <v>20</v>
      </c>
      <c r="C141" s="108"/>
      <c r="D141" s="108">
        <v>0</v>
      </c>
      <c r="E141" s="108">
        <v>0</v>
      </c>
      <c r="F141" s="108">
        <v>0</v>
      </c>
      <c r="G141" s="108">
        <v>0</v>
      </c>
      <c r="H141" s="108">
        <v>0</v>
      </c>
      <c r="I141" s="108">
        <v>0</v>
      </c>
      <c r="J141" s="108">
        <v>0</v>
      </c>
      <c r="K141" s="108">
        <v>0</v>
      </c>
      <c r="L141" s="108">
        <v>0</v>
      </c>
      <c r="M141" s="108">
        <v>0</v>
      </c>
      <c r="N141" s="108">
        <v>0</v>
      </c>
      <c r="O141" s="108">
        <v>0</v>
      </c>
      <c r="P141" s="108">
        <v>0</v>
      </c>
      <c r="Q141" s="108">
        <v>0</v>
      </c>
      <c r="R141" s="108">
        <v>0</v>
      </c>
      <c r="S141" s="108">
        <v>0</v>
      </c>
      <c r="T141" s="108">
        <v>0</v>
      </c>
      <c r="U141" s="108">
        <v>0</v>
      </c>
      <c r="V141" s="108">
        <v>0</v>
      </c>
      <c r="W141" s="108">
        <v>0</v>
      </c>
      <c r="X141" s="108">
        <v>0</v>
      </c>
      <c r="Y141" s="108">
        <v>0</v>
      </c>
      <c r="Z141" s="108">
        <v>0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0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  <c r="AU141" s="108">
        <v>0</v>
      </c>
      <c r="AV141" s="108">
        <v>0</v>
      </c>
      <c r="AW141" s="108">
        <v>0</v>
      </c>
      <c r="AX141" s="108">
        <v>0</v>
      </c>
      <c r="AY141" s="108">
        <v>0</v>
      </c>
    </row>
    <row r="142" spans="1:51" x14ac:dyDescent="0.25">
      <c r="A142" s="111"/>
      <c r="B142" s="122">
        <v>21</v>
      </c>
      <c r="C142" s="108"/>
      <c r="D142" s="108">
        <v>0</v>
      </c>
      <c r="E142" s="108">
        <v>0</v>
      </c>
      <c r="F142" s="108">
        <v>0</v>
      </c>
      <c r="G142" s="108">
        <v>0</v>
      </c>
      <c r="H142" s="108">
        <v>0</v>
      </c>
      <c r="I142" s="108">
        <v>0</v>
      </c>
      <c r="J142" s="108">
        <v>0</v>
      </c>
      <c r="K142" s="108">
        <v>0</v>
      </c>
      <c r="L142" s="108">
        <v>0</v>
      </c>
      <c r="M142" s="108">
        <v>0</v>
      </c>
      <c r="N142" s="108">
        <v>0</v>
      </c>
      <c r="O142" s="108">
        <v>0</v>
      </c>
      <c r="P142" s="108">
        <v>0</v>
      </c>
      <c r="Q142" s="108">
        <v>0</v>
      </c>
      <c r="R142" s="108">
        <v>0</v>
      </c>
      <c r="S142" s="108">
        <v>0</v>
      </c>
      <c r="T142" s="108">
        <v>0</v>
      </c>
      <c r="U142" s="108">
        <v>0</v>
      </c>
      <c r="V142" s="108">
        <v>0</v>
      </c>
      <c r="W142" s="108">
        <v>0</v>
      </c>
      <c r="X142" s="108">
        <v>0</v>
      </c>
      <c r="Y142" s="108">
        <v>0</v>
      </c>
      <c r="Z142" s="108">
        <v>0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0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  <c r="AU142" s="108">
        <v>0</v>
      </c>
      <c r="AV142" s="108">
        <v>0</v>
      </c>
      <c r="AW142" s="108">
        <v>0</v>
      </c>
      <c r="AX142" s="108">
        <v>0</v>
      </c>
      <c r="AY142" s="108">
        <v>0</v>
      </c>
    </row>
    <row r="143" spans="1:51" x14ac:dyDescent="0.25">
      <c r="A143" s="111"/>
      <c r="B143" s="122">
        <v>22</v>
      </c>
      <c r="C143" s="108"/>
      <c r="D143" s="108">
        <v>0</v>
      </c>
      <c r="E143" s="108">
        <v>0</v>
      </c>
      <c r="F143" s="108">
        <v>0</v>
      </c>
      <c r="G143" s="108">
        <v>0</v>
      </c>
      <c r="H143" s="108">
        <v>0</v>
      </c>
      <c r="I143" s="108">
        <v>0</v>
      </c>
      <c r="J143" s="108">
        <v>0</v>
      </c>
      <c r="K143" s="108">
        <v>0</v>
      </c>
      <c r="L143" s="108">
        <v>0</v>
      </c>
      <c r="M143" s="108">
        <v>0</v>
      </c>
      <c r="N143" s="108">
        <v>0</v>
      </c>
      <c r="O143" s="108">
        <v>0</v>
      </c>
      <c r="P143" s="108">
        <v>0</v>
      </c>
      <c r="Q143" s="108">
        <v>0</v>
      </c>
      <c r="R143" s="108">
        <v>0</v>
      </c>
      <c r="S143" s="108">
        <v>0</v>
      </c>
      <c r="T143" s="108">
        <v>0</v>
      </c>
      <c r="U143" s="108">
        <v>0</v>
      </c>
      <c r="V143" s="108">
        <v>0</v>
      </c>
      <c r="W143" s="108">
        <v>0</v>
      </c>
      <c r="X143" s="108">
        <v>0</v>
      </c>
      <c r="Y143" s="108">
        <v>0</v>
      </c>
      <c r="Z143" s="108">
        <v>0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0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  <c r="AU143" s="108">
        <v>0</v>
      </c>
      <c r="AV143" s="108">
        <v>0</v>
      </c>
      <c r="AW143" s="108">
        <v>0</v>
      </c>
      <c r="AX143" s="108">
        <v>0</v>
      </c>
      <c r="AY143" s="108">
        <v>0</v>
      </c>
    </row>
    <row r="144" spans="1:51" x14ac:dyDescent="0.25">
      <c r="A144" s="111"/>
      <c r="B144" s="122">
        <v>23</v>
      </c>
      <c r="C144" s="108"/>
      <c r="D144" s="108">
        <v>0</v>
      </c>
      <c r="E144" s="108">
        <v>0</v>
      </c>
      <c r="F144" s="108">
        <v>0</v>
      </c>
      <c r="G144" s="108">
        <v>0</v>
      </c>
      <c r="H144" s="108">
        <v>0</v>
      </c>
      <c r="I144" s="108">
        <v>0</v>
      </c>
      <c r="J144" s="108">
        <v>0</v>
      </c>
      <c r="K144" s="108">
        <v>0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0</v>
      </c>
      <c r="R144" s="108">
        <v>0</v>
      </c>
      <c r="S144" s="108">
        <v>0</v>
      </c>
      <c r="T144" s="108">
        <v>0</v>
      </c>
      <c r="U144" s="108">
        <v>0</v>
      </c>
      <c r="V144" s="108">
        <v>0</v>
      </c>
      <c r="W144" s="108">
        <v>0</v>
      </c>
      <c r="X144" s="108">
        <v>0</v>
      </c>
      <c r="Y144" s="108">
        <v>0</v>
      </c>
      <c r="Z144" s="108">
        <v>0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0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  <c r="AU144" s="108">
        <v>0</v>
      </c>
      <c r="AV144" s="108">
        <v>0</v>
      </c>
      <c r="AW144" s="108">
        <v>0</v>
      </c>
      <c r="AX144" s="108">
        <v>0</v>
      </c>
      <c r="AY144" s="108">
        <v>0</v>
      </c>
    </row>
    <row r="145" spans="1:51" x14ac:dyDescent="0.25">
      <c r="A145" s="111"/>
      <c r="B145" s="122">
        <v>24</v>
      </c>
      <c r="C145" s="108"/>
      <c r="D145" s="108">
        <v>0</v>
      </c>
      <c r="E145" s="108">
        <v>0</v>
      </c>
      <c r="F145" s="108">
        <v>0</v>
      </c>
      <c r="G145" s="108">
        <v>0</v>
      </c>
      <c r="H145" s="108">
        <v>0</v>
      </c>
      <c r="I145" s="108">
        <v>0</v>
      </c>
      <c r="J145" s="108">
        <v>0</v>
      </c>
      <c r="K145" s="108">
        <v>0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0</v>
      </c>
      <c r="R145" s="108">
        <v>0</v>
      </c>
      <c r="S145" s="108">
        <v>0</v>
      </c>
      <c r="T145" s="108">
        <v>0</v>
      </c>
      <c r="U145" s="108">
        <v>0</v>
      </c>
      <c r="V145" s="108">
        <v>0</v>
      </c>
      <c r="W145" s="108">
        <v>0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0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  <c r="AU145" s="108">
        <v>0</v>
      </c>
      <c r="AV145" s="108">
        <v>0</v>
      </c>
      <c r="AW145" s="108">
        <v>0</v>
      </c>
      <c r="AX145" s="108">
        <v>0</v>
      </c>
      <c r="AY145" s="108">
        <v>0</v>
      </c>
    </row>
    <row r="146" spans="1:51" x14ac:dyDescent="0.25">
      <c r="A146" s="111"/>
      <c r="B146" s="129">
        <v>25</v>
      </c>
      <c r="C146" s="108"/>
      <c r="D146" s="108">
        <v>0</v>
      </c>
      <c r="E146" s="108">
        <v>0</v>
      </c>
      <c r="F146" s="108">
        <v>0</v>
      </c>
      <c r="G146" s="108">
        <v>0</v>
      </c>
      <c r="H146" s="108">
        <v>0</v>
      </c>
      <c r="I146" s="108">
        <v>0</v>
      </c>
      <c r="J146" s="108">
        <v>0</v>
      </c>
      <c r="K146" s="108">
        <v>0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0</v>
      </c>
      <c r="R146" s="108">
        <v>0</v>
      </c>
      <c r="S146" s="108">
        <v>0</v>
      </c>
      <c r="T146" s="108">
        <v>0</v>
      </c>
      <c r="U146" s="108">
        <v>0</v>
      </c>
      <c r="V146" s="108">
        <v>0</v>
      </c>
      <c r="W146" s="108">
        <v>0</v>
      </c>
      <c r="X146" s="108">
        <v>0</v>
      </c>
      <c r="Y146" s="108">
        <v>0</v>
      </c>
      <c r="Z146" s="108">
        <v>0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0</v>
      </c>
      <c r="AV146" s="108">
        <v>0</v>
      </c>
      <c r="AW146" s="108">
        <v>0</v>
      </c>
      <c r="AX146" s="108">
        <v>0</v>
      </c>
      <c r="AY146" s="108">
        <v>0</v>
      </c>
    </row>
    <row r="147" spans="1:51" x14ac:dyDescent="0.25">
      <c r="A147" s="111"/>
      <c r="B147" s="129">
        <v>26</v>
      </c>
      <c r="C147" s="108"/>
      <c r="D147" s="108">
        <v>0</v>
      </c>
      <c r="E147" s="108">
        <v>0</v>
      </c>
      <c r="F147" s="108">
        <v>0</v>
      </c>
      <c r="G147" s="108">
        <v>0</v>
      </c>
      <c r="H147" s="108">
        <v>0</v>
      </c>
      <c r="I147" s="108">
        <v>0</v>
      </c>
      <c r="J147" s="108">
        <v>0</v>
      </c>
      <c r="K147" s="108">
        <v>0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0</v>
      </c>
      <c r="R147" s="108">
        <v>0</v>
      </c>
      <c r="S147" s="108">
        <v>0</v>
      </c>
      <c r="T147" s="108">
        <v>0</v>
      </c>
      <c r="U147" s="108">
        <v>0</v>
      </c>
      <c r="V147" s="108">
        <v>0</v>
      </c>
      <c r="W147" s="108">
        <v>0</v>
      </c>
      <c r="X147" s="108">
        <v>0</v>
      </c>
      <c r="Y147" s="108">
        <v>0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0</v>
      </c>
    </row>
    <row r="148" spans="1:51" x14ac:dyDescent="0.25">
      <c r="A148" s="111"/>
      <c r="B148" s="129">
        <v>27</v>
      </c>
      <c r="C148" s="108"/>
      <c r="D148" s="108">
        <v>0</v>
      </c>
      <c r="E148" s="108">
        <v>0</v>
      </c>
      <c r="F148" s="108">
        <v>0</v>
      </c>
      <c r="G148" s="108">
        <v>0</v>
      </c>
      <c r="H148" s="108">
        <v>0</v>
      </c>
      <c r="I148" s="108">
        <v>0</v>
      </c>
      <c r="J148" s="108">
        <v>0</v>
      </c>
      <c r="K148" s="108">
        <v>0</v>
      </c>
      <c r="L148" s="108">
        <v>0</v>
      </c>
      <c r="M148" s="108">
        <v>0</v>
      </c>
      <c r="N148" s="108">
        <v>0</v>
      </c>
      <c r="O148" s="108">
        <v>0</v>
      </c>
      <c r="P148" s="108">
        <v>0</v>
      </c>
      <c r="Q148" s="108">
        <v>0</v>
      </c>
      <c r="R148" s="108">
        <v>0</v>
      </c>
      <c r="S148" s="108">
        <v>0</v>
      </c>
      <c r="T148" s="108">
        <v>0</v>
      </c>
      <c r="U148" s="108">
        <v>0</v>
      </c>
      <c r="V148" s="108">
        <v>0</v>
      </c>
      <c r="W148" s="108">
        <v>0</v>
      </c>
      <c r="X148" s="108">
        <v>0</v>
      </c>
      <c r="Y148" s="108">
        <v>0</v>
      </c>
      <c r="Z148" s="108">
        <v>0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  <c r="AU148" s="108">
        <v>0</v>
      </c>
      <c r="AV148" s="108">
        <v>0</v>
      </c>
      <c r="AW148" s="108">
        <v>0</v>
      </c>
      <c r="AX148" s="108">
        <v>0</v>
      </c>
      <c r="AY148" s="108">
        <v>0</v>
      </c>
    </row>
    <row r="149" spans="1:51" x14ac:dyDescent="0.25">
      <c r="A149" s="111"/>
      <c r="B149" s="129">
        <v>28</v>
      </c>
      <c r="C149" s="108"/>
      <c r="D149" s="108">
        <v>0</v>
      </c>
      <c r="E149" s="108">
        <v>0</v>
      </c>
      <c r="F149" s="108">
        <v>0</v>
      </c>
      <c r="G149" s="108">
        <v>0</v>
      </c>
      <c r="H149" s="108">
        <v>0</v>
      </c>
      <c r="I149" s="108">
        <v>0</v>
      </c>
      <c r="J149" s="108">
        <v>0</v>
      </c>
      <c r="K149" s="108">
        <v>0</v>
      </c>
      <c r="L149" s="108">
        <v>0</v>
      </c>
      <c r="M149" s="108">
        <v>0</v>
      </c>
      <c r="N149" s="108">
        <v>0</v>
      </c>
      <c r="O149" s="108">
        <v>0</v>
      </c>
      <c r="P149" s="108">
        <v>0</v>
      </c>
      <c r="Q149" s="108">
        <v>0</v>
      </c>
      <c r="R149" s="108">
        <v>0</v>
      </c>
      <c r="S149" s="108">
        <v>0</v>
      </c>
      <c r="T149" s="108">
        <v>0</v>
      </c>
      <c r="U149" s="108">
        <v>0</v>
      </c>
      <c r="V149" s="108">
        <v>0</v>
      </c>
      <c r="W149" s="108">
        <v>0</v>
      </c>
      <c r="X149" s="108">
        <v>0</v>
      </c>
      <c r="Y149" s="108">
        <v>0</v>
      </c>
      <c r="Z149" s="108">
        <v>0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  <c r="AU149" s="108">
        <v>0</v>
      </c>
      <c r="AV149" s="108">
        <v>0</v>
      </c>
      <c r="AW149" s="108">
        <v>0</v>
      </c>
      <c r="AX149" s="108">
        <v>0</v>
      </c>
      <c r="AY149" s="108">
        <v>0</v>
      </c>
    </row>
    <row r="150" spans="1:51" x14ac:dyDescent="0.25">
      <c r="A150" s="111"/>
      <c r="B150" s="129">
        <v>29</v>
      </c>
      <c r="C150" s="108"/>
      <c r="D150" s="108">
        <v>0</v>
      </c>
      <c r="E150" s="108">
        <v>0</v>
      </c>
      <c r="F150" s="108">
        <v>0</v>
      </c>
      <c r="G150" s="108">
        <v>0</v>
      </c>
      <c r="H150" s="108">
        <v>0</v>
      </c>
      <c r="I150" s="108">
        <v>0</v>
      </c>
      <c r="J150" s="108">
        <v>0</v>
      </c>
      <c r="K150" s="108">
        <v>0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8">
        <v>0</v>
      </c>
      <c r="R150" s="108">
        <v>0</v>
      </c>
      <c r="S150" s="108">
        <v>0</v>
      </c>
      <c r="T150" s="108">
        <v>0</v>
      </c>
      <c r="U150" s="108">
        <v>0</v>
      </c>
      <c r="V150" s="108">
        <v>0</v>
      </c>
      <c r="W150" s="108">
        <v>0</v>
      </c>
      <c r="X150" s="108">
        <v>0</v>
      </c>
      <c r="Y150" s="108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0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  <c r="AU150" s="108">
        <v>0</v>
      </c>
      <c r="AV150" s="108">
        <v>0</v>
      </c>
      <c r="AW150" s="108">
        <v>0</v>
      </c>
      <c r="AX150" s="108">
        <v>0</v>
      </c>
      <c r="AY150" s="108">
        <v>0</v>
      </c>
    </row>
    <row r="151" spans="1:51" x14ac:dyDescent="0.25">
      <c r="A151" s="111"/>
      <c r="B151" s="129">
        <v>30</v>
      </c>
      <c r="C151" s="108"/>
      <c r="D151" s="108">
        <v>0</v>
      </c>
      <c r="E151" s="108">
        <v>0</v>
      </c>
      <c r="F151" s="108">
        <v>0</v>
      </c>
      <c r="G151" s="108">
        <v>0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</row>
    <row r="152" spans="1:51" x14ac:dyDescent="0.25">
      <c r="A152" s="111"/>
      <c r="B152" s="129">
        <v>31</v>
      </c>
      <c r="C152" s="108"/>
      <c r="D152" s="108">
        <v>0</v>
      </c>
      <c r="E152" s="108">
        <v>0</v>
      </c>
      <c r="F152" s="108">
        <v>0</v>
      </c>
      <c r="G152" s="108">
        <v>0</v>
      </c>
      <c r="H152" s="108">
        <v>0</v>
      </c>
      <c r="I152" s="108">
        <v>0</v>
      </c>
      <c r="J152" s="108">
        <v>0</v>
      </c>
      <c r="K152" s="108">
        <v>0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0</v>
      </c>
      <c r="R152" s="108">
        <v>0</v>
      </c>
      <c r="S152" s="108">
        <v>0</v>
      </c>
      <c r="T152" s="108">
        <v>0</v>
      </c>
      <c r="U152" s="108">
        <v>0</v>
      </c>
      <c r="V152" s="108">
        <v>0</v>
      </c>
      <c r="W152" s="108">
        <v>0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0</v>
      </c>
      <c r="AV152" s="108">
        <v>0</v>
      </c>
      <c r="AW152" s="108">
        <v>0</v>
      </c>
      <c r="AX152" s="108">
        <v>0</v>
      </c>
      <c r="AY152" s="108">
        <v>0</v>
      </c>
    </row>
    <row r="153" spans="1:51" x14ac:dyDescent="0.25">
      <c r="A153" s="111"/>
      <c r="B153" s="129">
        <v>32</v>
      </c>
      <c r="C153" s="108"/>
      <c r="D153" s="108">
        <v>0</v>
      </c>
      <c r="E153" s="108">
        <v>0</v>
      </c>
      <c r="F153" s="108">
        <v>0</v>
      </c>
      <c r="G153" s="108">
        <v>0</v>
      </c>
      <c r="H153" s="108">
        <v>0</v>
      </c>
      <c r="I153" s="108">
        <v>0</v>
      </c>
      <c r="J153" s="108">
        <v>0</v>
      </c>
      <c r="K153" s="108">
        <v>0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0</v>
      </c>
      <c r="R153" s="108">
        <v>0</v>
      </c>
      <c r="S153" s="108">
        <v>0</v>
      </c>
      <c r="T153" s="108">
        <v>0</v>
      </c>
      <c r="U153" s="108">
        <v>0</v>
      </c>
      <c r="V153" s="108">
        <v>0</v>
      </c>
      <c r="W153" s="108">
        <v>0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0</v>
      </c>
      <c r="AV153" s="108">
        <v>0</v>
      </c>
      <c r="AW153" s="108">
        <v>0</v>
      </c>
      <c r="AX153" s="108">
        <v>0</v>
      </c>
      <c r="AY153" s="108">
        <v>0</v>
      </c>
    </row>
    <row r="154" spans="1:51" x14ac:dyDescent="0.25">
      <c r="A154" s="111"/>
      <c r="B154" s="129">
        <v>33</v>
      </c>
      <c r="C154" s="108"/>
      <c r="D154" s="108">
        <v>0</v>
      </c>
      <c r="E154" s="108">
        <v>0</v>
      </c>
      <c r="F154" s="108">
        <v>0</v>
      </c>
      <c r="G154" s="108">
        <v>0</v>
      </c>
      <c r="H154" s="108">
        <v>0</v>
      </c>
      <c r="I154" s="108">
        <v>0</v>
      </c>
      <c r="J154" s="108">
        <v>0</v>
      </c>
      <c r="K154" s="108">
        <v>0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0</v>
      </c>
      <c r="R154" s="108">
        <v>0</v>
      </c>
      <c r="S154" s="108">
        <v>0</v>
      </c>
      <c r="T154" s="108">
        <v>0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0</v>
      </c>
      <c r="AV154" s="108">
        <v>0</v>
      </c>
      <c r="AW154" s="108">
        <v>0</v>
      </c>
      <c r="AX154" s="108">
        <v>0</v>
      </c>
      <c r="AY154" s="108">
        <v>0</v>
      </c>
    </row>
    <row r="155" spans="1:51" x14ac:dyDescent="0.25">
      <c r="A155" s="111"/>
      <c r="B155" s="129">
        <v>34</v>
      </c>
      <c r="C155" s="108"/>
      <c r="D155" s="108">
        <v>0</v>
      </c>
      <c r="E155" s="108">
        <v>0</v>
      </c>
      <c r="F155" s="108">
        <v>0</v>
      </c>
      <c r="G155" s="108">
        <v>0</v>
      </c>
      <c r="H155" s="108">
        <v>0</v>
      </c>
      <c r="I155" s="108">
        <v>0</v>
      </c>
      <c r="J155" s="108">
        <v>0</v>
      </c>
      <c r="K155" s="108">
        <v>0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0</v>
      </c>
      <c r="R155" s="108">
        <v>0</v>
      </c>
      <c r="S155" s="108">
        <v>0</v>
      </c>
      <c r="T155" s="108">
        <v>0</v>
      </c>
      <c r="U155" s="108">
        <v>0</v>
      </c>
      <c r="V155" s="108">
        <v>0</v>
      </c>
      <c r="W155" s="108">
        <v>0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0</v>
      </c>
      <c r="AV155" s="108">
        <v>0</v>
      </c>
      <c r="AW155" s="108">
        <v>0</v>
      </c>
      <c r="AX155" s="108">
        <v>0</v>
      </c>
      <c r="AY155" s="108">
        <v>0</v>
      </c>
    </row>
    <row r="156" spans="1:51" x14ac:dyDescent="0.25">
      <c r="A156" s="111"/>
      <c r="B156" s="129">
        <v>35</v>
      </c>
      <c r="C156" s="108"/>
      <c r="D156" s="108">
        <v>0</v>
      </c>
      <c r="E156" s="108">
        <v>0</v>
      </c>
      <c r="F156" s="108">
        <v>0</v>
      </c>
      <c r="G156" s="108">
        <v>0</v>
      </c>
      <c r="H156" s="108">
        <v>0</v>
      </c>
      <c r="I156" s="108">
        <v>0</v>
      </c>
      <c r="J156" s="108">
        <v>0</v>
      </c>
      <c r="K156" s="108">
        <v>0</v>
      </c>
      <c r="L156" s="108">
        <v>0</v>
      </c>
      <c r="M156" s="108">
        <v>0</v>
      </c>
      <c r="N156" s="108">
        <v>0</v>
      </c>
      <c r="O156" s="108">
        <v>0</v>
      </c>
      <c r="P156" s="108">
        <v>0</v>
      </c>
      <c r="Q156" s="108">
        <v>0</v>
      </c>
      <c r="R156" s="108">
        <v>0</v>
      </c>
      <c r="S156" s="108">
        <v>0</v>
      </c>
      <c r="T156" s="108">
        <v>0</v>
      </c>
      <c r="U156" s="108">
        <v>0</v>
      </c>
      <c r="V156" s="108">
        <v>0</v>
      </c>
      <c r="W156" s="108">
        <v>0</v>
      </c>
      <c r="X156" s="108">
        <v>0</v>
      </c>
      <c r="Y156" s="108">
        <v>0</v>
      </c>
      <c r="Z156" s="108">
        <v>0</v>
      </c>
      <c r="AA156" s="108">
        <v>0</v>
      </c>
      <c r="AB156" s="108">
        <v>0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  <c r="AU156" s="108">
        <v>0</v>
      </c>
      <c r="AV156" s="108">
        <v>0</v>
      </c>
      <c r="AW156" s="108">
        <v>0</v>
      </c>
      <c r="AX156" s="108">
        <v>0</v>
      </c>
      <c r="AY156" s="108">
        <v>0</v>
      </c>
    </row>
    <row r="157" spans="1:51" x14ac:dyDescent="0.25">
      <c r="A157" s="111"/>
      <c r="B157" s="129">
        <v>36</v>
      </c>
      <c r="C157" s="108"/>
      <c r="D157" s="108">
        <v>0</v>
      </c>
      <c r="E157" s="108">
        <v>0</v>
      </c>
      <c r="F157" s="108">
        <v>0</v>
      </c>
      <c r="G157" s="108">
        <v>0</v>
      </c>
      <c r="H157" s="108">
        <v>0</v>
      </c>
      <c r="I157" s="108">
        <v>0</v>
      </c>
      <c r="J157" s="108">
        <v>0</v>
      </c>
      <c r="K157" s="108">
        <v>0</v>
      </c>
      <c r="L157" s="108">
        <v>0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0</v>
      </c>
      <c r="U157" s="108">
        <v>0</v>
      </c>
      <c r="V157" s="108">
        <v>0</v>
      </c>
      <c r="W157" s="108">
        <v>0</v>
      </c>
      <c r="X157" s="108">
        <v>0</v>
      </c>
      <c r="Y157" s="108">
        <v>0</v>
      </c>
      <c r="Z157" s="108">
        <v>0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0</v>
      </c>
      <c r="AP157" s="108">
        <v>0</v>
      </c>
      <c r="AQ157" s="108">
        <v>0</v>
      </c>
      <c r="AR157" s="108">
        <v>0</v>
      </c>
      <c r="AS157" s="108">
        <v>0</v>
      </c>
      <c r="AT157" s="108">
        <v>0</v>
      </c>
      <c r="AU157" s="108">
        <v>0</v>
      </c>
      <c r="AV157" s="108">
        <v>0</v>
      </c>
      <c r="AW157" s="108">
        <v>0</v>
      </c>
      <c r="AX157" s="108">
        <v>0</v>
      </c>
      <c r="AY157" s="108">
        <v>0</v>
      </c>
    </row>
    <row r="158" spans="1:51" x14ac:dyDescent="0.25">
      <c r="A158" s="111"/>
      <c r="B158" s="132">
        <v>37</v>
      </c>
      <c r="C158" s="108"/>
      <c r="D158" s="108">
        <v>0</v>
      </c>
      <c r="E158" s="108">
        <v>0</v>
      </c>
      <c r="F158" s="108">
        <v>0</v>
      </c>
      <c r="G158" s="108">
        <v>0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0</v>
      </c>
      <c r="R158" s="108">
        <v>0</v>
      </c>
      <c r="S158" s="108">
        <v>0</v>
      </c>
      <c r="T158" s="108">
        <v>0</v>
      </c>
      <c r="U158" s="108">
        <v>0</v>
      </c>
      <c r="V158" s="108">
        <v>0</v>
      </c>
      <c r="W158" s="108">
        <v>0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0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0</v>
      </c>
      <c r="AV158" s="108">
        <v>0</v>
      </c>
      <c r="AW158" s="108">
        <v>0</v>
      </c>
      <c r="AX158" s="108">
        <v>0</v>
      </c>
      <c r="AY158" s="108">
        <v>0</v>
      </c>
    </row>
    <row r="159" spans="1:51" x14ac:dyDescent="0.25">
      <c r="A159" s="111"/>
      <c r="B159" s="132">
        <v>38</v>
      </c>
      <c r="C159" s="108"/>
      <c r="D159" s="108">
        <v>0</v>
      </c>
      <c r="E159" s="108">
        <v>0</v>
      </c>
      <c r="F159" s="108">
        <v>0</v>
      </c>
      <c r="G159" s="108">
        <v>0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0</v>
      </c>
      <c r="R159" s="108">
        <v>0</v>
      </c>
      <c r="S159" s="108">
        <v>0</v>
      </c>
      <c r="T159" s="108">
        <v>0</v>
      </c>
      <c r="U159" s="108">
        <v>0</v>
      </c>
      <c r="V159" s="108">
        <v>0</v>
      </c>
      <c r="W159" s="108">
        <v>0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0</v>
      </c>
      <c r="AV159" s="108">
        <v>0</v>
      </c>
      <c r="AW159" s="108">
        <v>0</v>
      </c>
      <c r="AX159" s="108">
        <v>0</v>
      </c>
      <c r="AY159" s="108">
        <v>0</v>
      </c>
    </row>
    <row r="160" spans="1:51" x14ac:dyDescent="0.25">
      <c r="A160" s="111"/>
      <c r="B160" s="132">
        <v>39</v>
      </c>
      <c r="C160" s="108"/>
      <c r="D160" s="108">
        <v>0</v>
      </c>
      <c r="E160" s="108">
        <v>0</v>
      </c>
      <c r="F160" s="108">
        <v>0</v>
      </c>
      <c r="G160" s="108">
        <v>0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0</v>
      </c>
      <c r="R160" s="108">
        <v>0</v>
      </c>
      <c r="S160" s="108">
        <v>0</v>
      </c>
      <c r="T160" s="108">
        <v>0</v>
      </c>
      <c r="U160" s="108">
        <v>0</v>
      </c>
      <c r="V160" s="108">
        <v>0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0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0</v>
      </c>
      <c r="AV160" s="108">
        <v>0</v>
      </c>
      <c r="AW160" s="108">
        <v>0</v>
      </c>
      <c r="AX160" s="108">
        <v>0</v>
      </c>
      <c r="AY160" s="108">
        <v>0</v>
      </c>
    </row>
    <row r="161" spans="1:52" x14ac:dyDescent="0.25">
      <c r="A161" s="111"/>
      <c r="B161" s="132">
        <v>40</v>
      </c>
      <c r="C161" s="108"/>
      <c r="D161" s="108">
        <v>0</v>
      </c>
      <c r="E161" s="108">
        <v>0</v>
      </c>
      <c r="F161" s="108">
        <v>0</v>
      </c>
      <c r="G161" s="108">
        <v>0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0</v>
      </c>
      <c r="R161" s="108">
        <v>0</v>
      </c>
      <c r="S161" s="108">
        <v>0</v>
      </c>
      <c r="T161" s="108">
        <v>0</v>
      </c>
      <c r="U161" s="108">
        <v>0</v>
      </c>
      <c r="V161" s="108">
        <v>0</v>
      </c>
      <c r="W161" s="108">
        <v>0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0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0</v>
      </c>
      <c r="AV161" s="108">
        <v>0</v>
      </c>
      <c r="AW161" s="108">
        <v>0</v>
      </c>
      <c r="AX161" s="108">
        <v>0</v>
      </c>
      <c r="AY161" s="108">
        <v>0</v>
      </c>
    </row>
    <row r="162" spans="1:52" x14ac:dyDescent="0.25">
      <c r="A162" s="111"/>
      <c r="B162" s="132">
        <v>41</v>
      </c>
      <c r="C162" s="108"/>
      <c r="D162" s="108">
        <v>0</v>
      </c>
      <c r="E162" s="108">
        <v>0</v>
      </c>
      <c r="F162" s="108">
        <v>0</v>
      </c>
      <c r="G162" s="108">
        <v>0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0</v>
      </c>
      <c r="R162" s="108">
        <v>0</v>
      </c>
      <c r="S162" s="108">
        <v>0</v>
      </c>
      <c r="T162" s="108">
        <v>0</v>
      </c>
      <c r="U162" s="108">
        <v>0</v>
      </c>
      <c r="V162" s="108">
        <v>0</v>
      </c>
      <c r="W162" s="108">
        <v>0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0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0</v>
      </c>
      <c r="AV162" s="108">
        <v>0</v>
      </c>
      <c r="AW162" s="108">
        <v>0</v>
      </c>
      <c r="AX162" s="108">
        <v>0</v>
      </c>
      <c r="AY162" s="108">
        <v>0</v>
      </c>
    </row>
    <row r="163" spans="1:52" x14ac:dyDescent="0.25">
      <c r="A163" s="111"/>
      <c r="B163" s="132">
        <v>42</v>
      </c>
      <c r="C163" s="108"/>
      <c r="D163" s="108">
        <v>0</v>
      </c>
      <c r="E163" s="108">
        <v>0</v>
      </c>
      <c r="F163" s="108">
        <v>0</v>
      </c>
      <c r="G163" s="108">
        <v>0</v>
      </c>
      <c r="H163" s="108">
        <v>0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0</v>
      </c>
      <c r="R163" s="108">
        <v>0</v>
      </c>
      <c r="S163" s="108">
        <v>0</v>
      </c>
      <c r="T163" s="108">
        <v>0</v>
      </c>
      <c r="U163" s="108">
        <v>0</v>
      </c>
      <c r="V163" s="108">
        <v>0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0</v>
      </c>
      <c r="AW163" s="108">
        <v>0</v>
      </c>
      <c r="AX163" s="108">
        <v>0</v>
      </c>
      <c r="AY163" s="108">
        <v>0</v>
      </c>
    </row>
    <row r="164" spans="1:52" x14ac:dyDescent="0.25">
      <c r="A164" s="111"/>
      <c r="B164" s="132">
        <v>43</v>
      </c>
      <c r="C164" s="108"/>
      <c r="D164" s="108">
        <v>0</v>
      </c>
      <c r="E164" s="108">
        <v>0</v>
      </c>
      <c r="F164" s="108">
        <v>0</v>
      </c>
      <c r="G164" s="108">
        <v>0</v>
      </c>
      <c r="H164" s="108">
        <v>0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0</v>
      </c>
      <c r="P164" s="108">
        <v>0</v>
      </c>
      <c r="Q164" s="108">
        <v>0</v>
      </c>
      <c r="R164" s="108">
        <v>0</v>
      </c>
      <c r="S164" s="108">
        <v>0</v>
      </c>
      <c r="T164" s="108">
        <v>0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</row>
    <row r="165" spans="1:52" x14ac:dyDescent="0.25">
      <c r="A165" s="111"/>
      <c r="B165" s="132">
        <v>44</v>
      </c>
      <c r="C165" s="108"/>
      <c r="D165" s="108">
        <v>0</v>
      </c>
      <c r="E165" s="108">
        <v>0</v>
      </c>
      <c r="F165" s="108">
        <v>0</v>
      </c>
      <c r="G165" s="108">
        <v>0</v>
      </c>
      <c r="H165" s="108">
        <v>0</v>
      </c>
      <c r="I165" s="108">
        <v>0</v>
      </c>
      <c r="J165" s="108">
        <v>0</v>
      </c>
      <c r="K165" s="108">
        <v>0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0</v>
      </c>
      <c r="R165" s="108">
        <v>0</v>
      </c>
      <c r="S165" s="108">
        <v>0</v>
      </c>
      <c r="T165" s="108">
        <v>0</v>
      </c>
      <c r="U165" s="108">
        <v>0</v>
      </c>
      <c r="V165" s="108">
        <v>0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</row>
    <row r="166" spans="1:52" x14ac:dyDescent="0.25">
      <c r="A166" s="111"/>
      <c r="B166" s="132">
        <v>45</v>
      </c>
      <c r="C166" s="108"/>
      <c r="D166" s="108">
        <v>0</v>
      </c>
      <c r="E166" s="108">
        <v>0</v>
      </c>
      <c r="F166" s="108">
        <v>0</v>
      </c>
      <c r="G166" s="108">
        <v>0</v>
      </c>
      <c r="H166" s="108">
        <v>0</v>
      </c>
      <c r="I166" s="108">
        <v>0</v>
      </c>
      <c r="J166" s="108">
        <v>0</v>
      </c>
      <c r="K166" s="108">
        <v>0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0</v>
      </c>
      <c r="R166" s="108">
        <v>0</v>
      </c>
      <c r="S166" s="108">
        <v>0</v>
      </c>
      <c r="T166" s="108">
        <v>0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</row>
    <row r="167" spans="1:52" x14ac:dyDescent="0.25">
      <c r="A167" s="111"/>
      <c r="B167" s="132">
        <v>46</v>
      </c>
      <c r="C167" s="108"/>
      <c r="D167" s="108">
        <v>0</v>
      </c>
      <c r="E167" s="108">
        <v>0</v>
      </c>
      <c r="F167" s="108">
        <v>0</v>
      </c>
      <c r="G167" s="108">
        <v>0</v>
      </c>
      <c r="H167" s="108">
        <v>0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0</v>
      </c>
      <c r="R167" s="108">
        <v>0</v>
      </c>
      <c r="S167" s="108">
        <v>0</v>
      </c>
      <c r="T167" s="108">
        <v>0</v>
      </c>
      <c r="U167" s="108">
        <v>0</v>
      </c>
      <c r="V167" s="108">
        <v>0</v>
      </c>
      <c r="W167" s="108">
        <v>0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</row>
    <row r="168" spans="1:52" x14ac:dyDescent="0.25">
      <c r="A168" s="111"/>
      <c r="B168" s="132">
        <v>47</v>
      </c>
      <c r="C168" s="108"/>
      <c r="D168" s="108">
        <v>0</v>
      </c>
      <c r="E168" s="108">
        <v>0</v>
      </c>
      <c r="F168" s="108">
        <v>0</v>
      </c>
      <c r="G168" s="108">
        <v>0</v>
      </c>
      <c r="H168" s="108">
        <v>0</v>
      </c>
      <c r="I168" s="108">
        <v>0</v>
      </c>
      <c r="J168" s="108">
        <v>0</v>
      </c>
      <c r="K168" s="108">
        <v>0</v>
      </c>
      <c r="L168" s="108">
        <v>0</v>
      </c>
      <c r="M168" s="108">
        <v>0</v>
      </c>
      <c r="N168" s="108">
        <v>0</v>
      </c>
      <c r="O168" s="108">
        <v>0</v>
      </c>
      <c r="P168" s="108">
        <v>0</v>
      </c>
      <c r="Q168" s="108">
        <v>0</v>
      </c>
      <c r="R168" s="108">
        <v>0</v>
      </c>
      <c r="S168" s="108">
        <v>0</v>
      </c>
      <c r="T168" s="108">
        <v>0</v>
      </c>
      <c r="U168" s="108">
        <v>0</v>
      </c>
      <c r="V168" s="108">
        <v>0</v>
      </c>
      <c r="W168" s="108">
        <v>0</v>
      </c>
      <c r="X168" s="108">
        <v>0</v>
      </c>
      <c r="Y168" s="108">
        <v>0</v>
      </c>
      <c r="Z168" s="108">
        <v>0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0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  <c r="AU168" s="108">
        <v>0</v>
      </c>
      <c r="AV168" s="108">
        <v>0</v>
      </c>
      <c r="AW168" s="108">
        <v>0</v>
      </c>
      <c r="AX168" s="108">
        <v>0</v>
      </c>
      <c r="AY168" s="108">
        <v>0</v>
      </c>
    </row>
    <row r="169" spans="1:52" x14ac:dyDescent="0.25">
      <c r="A169" s="111"/>
      <c r="B169" s="132">
        <v>48</v>
      </c>
      <c r="C169" s="108"/>
      <c r="D169" s="108">
        <v>0</v>
      </c>
      <c r="E169" s="108">
        <v>0</v>
      </c>
      <c r="F169" s="108">
        <v>0</v>
      </c>
      <c r="G169" s="108">
        <v>0</v>
      </c>
      <c r="H169" s="108">
        <v>0</v>
      </c>
      <c r="I169" s="108">
        <v>0</v>
      </c>
      <c r="J169" s="108">
        <v>0</v>
      </c>
      <c r="K169" s="108">
        <v>0</v>
      </c>
      <c r="L169" s="108">
        <v>0</v>
      </c>
      <c r="M169" s="108">
        <v>0</v>
      </c>
      <c r="N169" s="108">
        <v>0</v>
      </c>
      <c r="O169" s="108">
        <v>0</v>
      </c>
      <c r="P169" s="108">
        <v>0</v>
      </c>
      <c r="Q169" s="108">
        <v>0</v>
      </c>
      <c r="R169" s="108">
        <v>0</v>
      </c>
      <c r="S169" s="108">
        <v>0</v>
      </c>
      <c r="T169" s="108">
        <v>0</v>
      </c>
      <c r="U169" s="108">
        <v>0</v>
      </c>
      <c r="V169" s="108">
        <v>0</v>
      </c>
      <c r="W169" s="108">
        <v>0</v>
      </c>
      <c r="X169" s="108">
        <v>0</v>
      </c>
      <c r="Y169" s="108">
        <v>0</v>
      </c>
      <c r="Z169" s="108">
        <v>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0</v>
      </c>
      <c r="AP169" s="108">
        <v>0</v>
      </c>
      <c r="AQ169" s="108">
        <v>0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</row>
    <row r="170" spans="1:52" x14ac:dyDescent="0.25">
      <c r="A170" s="130"/>
      <c r="B170" s="134" t="s">
        <v>295</v>
      </c>
      <c r="C170" s="116"/>
      <c r="D170" s="127">
        <v>0</v>
      </c>
      <c r="E170" s="127">
        <v>0</v>
      </c>
      <c r="F170" s="127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0</v>
      </c>
      <c r="AL170" s="127">
        <v>0</v>
      </c>
      <c r="AM170" s="127">
        <v>0</v>
      </c>
      <c r="AN170" s="127">
        <v>0</v>
      </c>
      <c r="AO170" s="127">
        <v>0</v>
      </c>
      <c r="AP170" s="127">
        <v>0</v>
      </c>
      <c r="AQ170" s="127">
        <v>0</v>
      </c>
      <c r="AR170" s="127">
        <v>0</v>
      </c>
      <c r="AS170" s="127">
        <v>0</v>
      </c>
      <c r="AT170" s="127">
        <v>0</v>
      </c>
      <c r="AU170" s="127">
        <v>0</v>
      </c>
      <c r="AV170" s="127">
        <v>0</v>
      </c>
      <c r="AW170" s="127">
        <v>0</v>
      </c>
      <c r="AX170" s="127">
        <v>0</v>
      </c>
      <c r="AY170" s="127">
        <v>0</v>
      </c>
      <c r="AZ170" s="109">
        <f>SUM($D170:$AY170)</f>
        <v>0</v>
      </c>
    </row>
    <row r="172" spans="1:52" x14ac:dyDescent="0.25">
      <c r="A172" s="104" t="s">
        <v>124</v>
      </c>
      <c r="B172" s="135" t="s">
        <v>296</v>
      </c>
      <c r="C172" s="136"/>
      <c r="D172" s="136">
        <v>0.6</v>
      </c>
      <c r="E172" s="136">
        <v>0.6</v>
      </c>
      <c r="F172" s="136">
        <v>0.6</v>
      </c>
      <c r="G172" s="136">
        <v>0.6</v>
      </c>
      <c r="H172" s="136">
        <v>0.6</v>
      </c>
      <c r="I172" s="136">
        <v>0.6</v>
      </c>
      <c r="J172" s="136">
        <v>0.6</v>
      </c>
      <c r="K172" s="136">
        <v>0.6</v>
      </c>
      <c r="L172" s="136">
        <v>0.6</v>
      </c>
      <c r="M172" s="136">
        <v>0.6</v>
      </c>
      <c r="N172" s="136">
        <v>0.6</v>
      </c>
      <c r="O172" s="136">
        <v>0.6</v>
      </c>
      <c r="P172" s="136">
        <v>0.6</v>
      </c>
      <c r="Q172" s="136">
        <v>0.6</v>
      </c>
      <c r="R172" s="136">
        <v>0.6</v>
      </c>
      <c r="S172" s="136">
        <v>0.6</v>
      </c>
      <c r="T172" s="136">
        <v>0.6</v>
      </c>
      <c r="U172" s="136">
        <v>0.6</v>
      </c>
      <c r="V172" s="136">
        <v>0.6</v>
      </c>
      <c r="W172" s="136">
        <v>0.6</v>
      </c>
      <c r="X172" s="136">
        <v>0.6</v>
      </c>
      <c r="Y172" s="136">
        <v>0.6</v>
      </c>
      <c r="Z172" s="136">
        <v>0.6</v>
      </c>
      <c r="AA172" s="136">
        <v>0.6</v>
      </c>
      <c r="AB172" s="136">
        <v>0.6</v>
      </c>
      <c r="AC172" s="136">
        <v>0.6</v>
      </c>
      <c r="AD172" s="136">
        <v>0.6</v>
      </c>
      <c r="AE172" s="136">
        <v>0.6</v>
      </c>
      <c r="AF172" s="136">
        <v>0.6</v>
      </c>
      <c r="AG172" s="136">
        <v>0.6</v>
      </c>
      <c r="AH172" s="136">
        <v>0.6</v>
      </c>
      <c r="AI172" s="136">
        <v>0.6</v>
      </c>
      <c r="AJ172" s="136">
        <v>0.6</v>
      </c>
      <c r="AK172" s="136">
        <v>0.6</v>
      </c>
      <c r="AL172" s="136">
        <v>0.6</v>
      </c>
      <c r="AM172" s="136">
        <v>0.6</v>
      </c>
      <c r="AN172" s="136">
        <v>0.6</v>
      </c>
      <c r="AO172" s="136">
        <v>0.6</v>
      </c>
      <c r="AP172" s="136">
        <v>0.6</v>
      </c>
      <c r="AQ172" s="136">
        <v>0.6</v>
      </c>
      <c r="AR172" s="136">
        <v>0.6</v>
      </c>
      <c r="AS172" s="136">
        <v>0.6</v>
      </c>
      <c r="AT172" s="136">
        <v>0.6</v>
      </c>
      <c r="AU172" s="136">
        <v>0.6</v>
      </c>
      <c r="AV172" s="136">
        <v>0.6</v>
      </c>
      <c r="AW172" s="136">
        <v>0.6</v>
      </c>
      <c r="AX172" s="136">
        <v>0.6</v>
      </c>
      <c r="AY172" s="136">
        <v>0.6</v>
      </c>
    </row>
    <row r="174" spans="1:52" x14ac:dyDescent="0.25">
      <c r="A174" s="104" t="s">
        <v>271</v>
      </c>
    </row>
    <row r="175" spans="1:52" x14ac:dyDescent="0.25">
      <c r="A175" s="137" t="s">
        <v>125</v>
      </c>
      <c r="B175" s="137" t="s">
        <v>297</v>
      </c>
      <c r="C175" s="126" t="s">
        <v>292</v>
      </c>
      <c r="D175" s="126">
        <f t="shared" ref="D175:AY175" si="1">SUM(D95:D98)</f>
        <v>1962.7553068892976</v>
      </c>
      <c r="E175" s="126">
        <f t="shared" si="1"/>
        <v>3495.5106137785951</v>
      </c>
      <c r="F175" s="126">
        <f t="shared" si="1"/>
        <v>4822.3957947658409</v>
      </c>
      <c r="G175" s="126">
        <f t="shared" si="1"/>
        <v>6284.1511016551385</v>
      </c>
      <c r="H175" s="126">
        <f t="shared" si="1"/>
        <v>7693.1727697982169</v>
      </c>
      <c r="I175" s="126">
        <f t="shared" si="1"/>
        <v>7693.1944379412953</v>
      </c>
      <c r="J175" s="126">
        <f t="shared" si="1"/>
        <v>7851.0862319864245</v>
      </c>
      <c r="K175" s="126">
        <f t="shared" si="1"/>
        <v>7851.1079001295029</v>
      </c>
      <c r="L175" s="126">
        <f t="shared" si="1"/>
        <v>7851.0980349647089</v>
      </c>
      <c r="M175" s="126">
        <f t="shared" si="1"/>
        <v>7851.0881697999139</v>
      </c>
      <c r="N175" s="126">
        <f t="shared" si="1"/>
        <v>7851.0783046351189</v>
      </c>
      <c r="O175" s="126">
        <f t="shared" si="1"/>
        <v>7851.0684394703239</v>
      </c>
      <c r="P175" s="126">
        <f t="shared" si="1"/>
        <v>7851.0641323358641</v>
      </c>
      <c r="Q175" s="126">
        <f t="shared" si="1"/>
        <v>7851.0598252014051</v>
      </c>
      <c r="R175" s="126">
        <f t="shared" si="1"/>
        <v>7851.0555180669462</v>
      </c>
      <c r="S175" s="126">
        <f t="shared" si="1"/>
        <v>7847.6392341592928</v>
      </c>
      <c r="T175" s="126">
        <f t="shared" si="1"/>
        <v>7845.5181639220991</v>
      </c>
      <c r="U175" s="126">
        <f t="shared" si="1"/>
        <v>7845.4933575506693</v>
      </c>
      <c r="V175" s="126">
        <f t="shared" si="1"/>
        <v>7845.4685511792368</v>
      </c>
      <c r="W175" s="126">
        <f t="shared" si="1"/>
        <v>7848.8557215809988</v>
      </c>
      <c r="X175" s="126">
        <f t="shared" si="1"/>
        <v>7850.9965260900881</v>
      </c>
      <c r="Y175" s="126">
        <f t="shared" si="1"/>
        <v>7851.0410667334181</v>
      </c>
      <c r="Z175" s="126">
        <f t="shared" si="1"/>
        <v>7851.0856073767463</v>
      </c>
      <c r="AA175" s="126">
        <f t="shared" si="1"/>
        <v>7851.1301480200764</v>
      </c>
      <c r="AB175" s="126">
        <f t="shared" si="1"/>
        <v>7851.1420801170025</v>
      </c>
      <c r="AC175" s="126">
        <f t="shared" si="1"/>
        <v>7851.1540122139268</v>
      </c>
      <c r="AD175" s="126">
        <f t="shared" si="1"/>
        <v>7851.1659443108529</v>
      </c>
      <c r="AE175" s="126">
        <f t="shared" si="1"/>
        <v>7851.1778764077781</v>
      </c>
      <c r="AF175" s="126">
        <f t="shared" si="1"/>
        <v>7895.2077439384539</v>
      </c>
      <c r="AG175" s="126">
        <f t="shared" si="1"/>
        <v>7939.2376114691288</v>
      </c>
      <c r="AH175" s="126">
        <f t="shared" si="1"/>
        <v>7983.2674789998036</v>
      </c>
      <c r="AI175" s="126">
        <f t="shared" si="1"/>
        <v>8027.2973465304785</v>
      </c>
      <c r="AJ175" s="126">
        <f t="shared" si="1"/>
        <v>7983.2700983199693</v>
      </c>
      <c r="AK175" s="126">
        <f t="shared" si="1"/>
        <v>7939.242850109461</v>
      </c>
      <c r="AL175" s="126">
        <f t="shared" si="1"/>
        <v>7895.2156018989526</v>
      </c>
      <c r="AM175" s="126">
        <f t="shared" si="1"/>
        <v>7851.1883536884434</v>
      </c>
      <c r="AN175" s="126">
        <f t="shared" si="1"/>
        <v>7727.9723603106959</v>
      </c>
      <c r="AO175" s="126">
        <f t="shared" si="1"/>
        <v>7605.7075453538946</v>
      </c>
      <c r="AP175" s="126">
        <f t="shared" si="1"/>
        <v>7605.6599051615121</v>
      </c>
      <c r="AQ175" s="126">
        <f t="shared" si="1"/>
        <v>7605.6122649691315</v>
      </c>
      <c r="AR175" s="126">
        <f t="shared" si="1"/>
        <v>7728.822568880496</v>
      </c>
      <c r="AS175" s="126">
        <f t="shared" si="1"/>
        <v>7851.081694370916</v>
      </c>
      <c r="AT175" s="126">
        <f t="shared" si="1"/>
        <v>7851.1236450969154</v>
      </c>
      <c r="AU175" s="126">
        <f t="shared" si="1"/>
        <v>7851.1655958229148</v>
      </c>
      <c r="AV175" s="126">
        <f t="shared" si="1"/>
        <v>7851.1158025549576</v>
      </c>
      <c r="AW175" s="126">
        <f t="shared" si="1"/>
        <v>7851.0660092869985</v>
      </c>
      <c r="AX175" s="126">
        <f t="shared" si="1"/>
        <v>7851.0162160190393</v>
      </c>
      <c r="AY175" s="126">
        <f t="shared" si="1"/>
        <v>7850.9664227510812</v>
      </c>
    </row>
    <row r="176" spans="1:52" x14ac:dyDescent="0.25">
      <c r="A176" s="127"/>
      <c r="B176" s="138" t="s">
        <v>298</v>
      </c>
      <c r="C176" s="127" t="s">
        <v>292</v>
      </c>
      <c r="D176" s="127">
        <v>430</v>
      </c>
      <c r="E176" s="127">
        <v>478</v>
      </c>
      <c r="F176" s="127">
        <v>501</v>
      </c>
      <c r="G176" s="127">
        <v>438</v>
      </c>
      <c r="H176" s="127">
        <v>545</v>
      </c>
      <c r="I176" s="127">
        <v>497</v>
      </c>
      <c r="J176" s="127">
        <v>510</v>
      </c>
      <c r="K176" s="127">
        <v>506</v>
      </c>
      <c r="L176" s="127">
        <v>440</v>
      </c>
      <c r="M176" s="127">
        <v>552</v>
      </c>
      <c r="N176" s="127">
        <v>435</v>
      </c>
      <c r="O176" s="127">
        <v>579</v>
      </c>
      <c r="P176" s="127">
        <v>534</v>
      </c>
      <c r="Q176" s="127">
        <v>515</v>
      </c>
      <c r="R176" s="127">
        <v>646</v>
      </c>
      <c r="S176" s="127">
        <v>535</v>
      </c>
      <c r="T176" s="127">
        <v>521</v>
      </c>
      <c r="U176" s="127">
        <v>633</v>
      </c>
      <c r="V176" s="127">
        <v>587</v>
      </c>
      <c r="W176" s="127">
        <v>526</v>
      </c>
      <c r="X176" s="127">
        <v>512</v>
      </c>
      <c r="Y176" s="127">
        <v>494</v>
      </c>
      <c r="Z176" s="127">
        <v>402</v>
      </c>
      <c r="AA176" s="127">
        <v>573</v>
      </c>
      <c r="AB176" s="127">
        <v>632</v>
      </c>
      <c r="AC176" s="127">
        <v>593</v>
      </c>
      <c r="AD176" s="127">
        <v>471</v>
      </c>
      <c r="AE176" s="127">
        <v>562</v>
      </c>
      <c r="AF176" s="127">
        <v>584</v>
      </c>
      <c r="AG176" s="127">
        <v>603</v>
      </c>
      <c r="AH176" s="127">
        <v>527</v>
      </c>
      <c r="AI176" s="127">
        <v>586</v>
      </c>
      <c r="AJ176" s="127">
        <v>538</v>
      </c>
      <c r="AK176" s="127">
        <v>448</v>
      </c>
      <c r="AL176" s="127">
        <v>564</v>
      </c>
      <c r="AM176" s="127">
        <v>504</v>
      </c>
      <c r="AN176" s="127">
        <v>533</v>
      </c>
      <c r="AO176" s="127">
        <v>609</v>
      </c>
      <c r="AP176" s="127">
        <v>505</v>
      </c>
      <c r="AQ176" s="127">
        <v>494</v>
      </c>
      <c r="AR176" s="127">
        <v>617</v>
      </c>
      <c r="AS176" s="127">
        <v>526</v>
      </c>
      <c r="AT176" s="127">
        <v>589</v>
      </c>
      <c r="AU176" s="127">
        <v>580</v>
      </c>
      <c r="AV176" s="127">
        <v>528</v>
      </c>
      <c r="AW176" s="127">
        <v>570</v>
      </c>
      <c r="AX176" s="127">
        <v>546</v>
      </c>
      <c r="AY176" s="127">
        <v>510</v>
      </c>
    </row>
    <row r="177" spans="1:51" x14ac:dyDescent="0.25">
      <c r="A177" s="137" t="s">
        <v>133</v>
      </c>
      <c r="B177" s="137" t="s">
        <v>297</v>
      </c>
      <c r="C177" s="126" t="s">
        <v>292</v>
      </c>
      <c r="D177" s="126">
        <f t="shared" ref="D177:AY177" si="2">SUM(D100:D107)</f>
        <v>0</v>
      </c>
      <c r="E177" s="126">
        <f t="shared" si="2"/>
        <v>0</v>
      </c>
      <c r="F177" s="126">
        <f t="shared" si="2"/>
        <v>504.375</v>
      </c>
      <c r="G177" s="126">
        <f t="shared" si="2"/>
        <v>418.375</v>
      </c>
      <c r="H177" s="126">
        <f t="shared" si="2"/>
        <v>504.375</v>
      </c>
      <c r="I177" s="126">
        <f t="shared" si="2"/>
        <v>751.125</v>
      </c>
      <c r="J177" s="126">
        <f t="shared" si="2"/>
        <v>831.5</v>
      </c>
      <c r="K177" s="126">
        <f t="shared" si="2"/>
        <v>518.875</v>
      </c>
      <c r="L177" s="126">
        <f t="shared" si="2"/>
        <v>504.375</v>
      </c>
      <c r="M177" s="126">
        <f t="shared" si="2"/>
        <v>402.375</v>
      </c>
      <c r="N177" s="126">
        <f t="shared" si="2"/>
        <v>633.75</v>
      </c>
      <c r="O177" s="126">
        <f t="shared" si="2"/>
        <v>494.625</v>
      </c>
      <c r="P177" s="126">
        <f t="shared" si="2"/>
        <v>783.5</v>
      </c>
      <c r="Q177" s="126">
        <f t="shared" si="2"/>
        <v>701.5</v>
      </c>
      <c r="R177" s="126">
        <f t="shared" si="2"/>
        <v>852.25</v>
      </c>
      <c r="S177" s="126">
        <f t="shared" si="2"/>
        <v>940.625</v>
      </c>
      <c r="T177" s="126">
        <f t="shared" si="2"/>
        <v>843.625</v>
      </c>
      <c r="U177" s="126">
        <f t="shared" si="2"/>
        <v>926</v>
      </c>
      <c r="V177" s="126">
        <f t="shared" si="2"/>
        <v>913</v>
      </c>
      <c r="W177" s="126">
        <f t="shared" si="2"/>
        <v>1135.75</v>
      </c>
      <c r="X177" s="126">
        <f t="shared" si="2"/>
        <v>695.75</v>
      </c>
      <c r="Y177" s="126">
        <f t="shared" si="2"/>
        <v>352.125</v>
      </c>
      <c r="Z177" s="126">
        <f t="shared" si="2"/>
        <v>504.375</v>
      </c>
      <c r="AA177" s="126">
        <f t="shared" si="2"/>
        <v>550.75</v>
      </c>
      <c r="AB177" s="126">
        <f t="shared" si="2"/>
        <v>665.5</v>
      </c>
      <c r="AC177" s="126">
        <f t="shared" si="2"/>
        <v>348.875</v>
      </c>
      <c r="AD177" s="126">
        <f t="shared" si="2"/>
        <v>504.375</v>
      </c>
      <c r="AE177" s="126">
        <f t="shared" si="2"/>
        <v>504.375</v>
      </c>
      <c r="AF177" s="126">
        <f t="shared" si="2"/>
        <v>129.375</v>
      </c>
      <c r="AG177" s="126">
        <f t="shared" si="2"/>
        <v>504.375</v>
      </c>
      <c r="AH177" s="126">
        <f t="shared" si="2"/>
        <v>428.375</v>
      </c>
      <c r="AI177" s="126">
        <f t="shared" si="2"/>
        <v>633.75</v>
      </c>
      <c r="AJ177" s="126">
        <f t="shared" si="2"/>
        <v>535.125</v>
      </c>
      <c r="AK177" s="126">
        <f t="shared" si="2"/>
        <v>613.5</v>
      </c>
      <c r="AL177" s="126">
        <f t="shared" si="2"/>
        <v>714.875</v>
      </c>
      <c r="AM177" s="126">
        <f t="shared" si="2"/>
        <v>704.25</v>
      </c>
      <c r="AN177" s="126">
        <f t="shared" si="2"/>
        <v>295.75</v>
      </c>
      <c r="AO177" s="126">
        <f t="shared" si="2"/>
        <v>766.875</v>
      </c>
      <c r="AP177" s="126">
        <f t="shared" si="2"/>
        <v>829.25</v>
      </c>
      <c r="AQ177" s="126">
        <f t="shared" si="2"/>
        <v>762.625</v>
      </c>
      <c r="AR177" s="126">
        <f t="shared" si="2"/>
        <v>570.5</v>
      </c>
      <c r="AS177" s="126">
        <f t="shared" si="2"/>
        <v>786.375</v>
      </c>
      <c r="AT177" s="126">
        <f t="shared" si="2"/>
        <v>786.75</v>
      </c>
      <c r="AU177" s="126">
        <f t="shared" si="2"/>
        <v>756.125</v>
      </c>
      <c r="AV177" s="126">
        <f t="shared" si="2"/>
        <v>777.5</v>
      </c>
      <c r="AW177" s="126">
        <f t="shared" si="2"/>
        <v>753.875</v>
      </c>
      <c r="AX177" s="126">
        <f t="shared" si="2"/>
        <v>368.75</v>
      </c>
      <c r="AY177" s="126">
        <f t="shared" si="2"/>
        <v>637.5</v>
      </c>
    </row>
    <row r="178" spans="1:51" x14ac:dyDescent="0.25">
      <c r="A178" s="127"/>
      <c r="B178" s="138" t="s">
        <v>298</v>
      </c>
      <c r="C178" s="127" t="s">
        <v>292</v>
      </c>
      <c r="D178" s="127">
        <v>0</v>
      </c>
      <c r="E178" s="127">
        <v>0</v>
      </c>
      <c r="F178" s="127">
        <v>461</v>
      </c>
      <c r="G178" s="127">
        <v>418.375</v>
      </c>
      <c r="H178" s="127">
        <v>387</v>
      </c>
      <c r="I178" s="127">
        <v>424</v>
      </c>
      <c r="J178" s="127">
        <v>442</v>
      </c>
      <c r="K178" s="127">
        <v>518.875</v>
      </c>
      <c r="L178" s="127">
        <v>477</v>
      </c>
      <c r="M178" s="127">
        <v>402.375</v>
      </c>
      <c r="N178" s="127">
        <v>381</v>
      </c>
      <c r="O178" s="127">
        <v>478</v>
      </c>
      <c r="P178" s="127">
        <v>457</v>
      </c>
      <c r="Q178" s="127">
        <v>483</v>
      </c>
      <c r="R178" s="127">
        <v>416</v>
      </c>
      <c r="S178" s="127">
        <v>472</v>
      </c>
      <c r="T178" s="127">
        <v>422</v>
      </c>
      <c r="U178" s="127">
        <v>388</v>
      </c>
      <c r="V178" s="127">
        <v>411</v>
      </c>
      <c r="W178" s="127">
        <v>440</v>
      </c>
      <c r="X178" s="127">
        <v>473</v>
      </c>
      <c r="Y178" s="127">
        <v>352.125</v>
      </c>
      <c r="Z178" s="127">
        <v>458</v>
      </c>
      <c r="AA178" s="127">
        <v>519</v>
      </c>
      <c r="AB178" s="127">
        <v>446</v>
      </c>
      <c r="AC178" s="127">
        <v>348.875</v>
      </c>
      <c r="AD178" s="127">
        <v>504.375</v>
      </c>
      <c r="AE178" s="127">
        <v>504.375</v>
      </c>
      <c r="AF178" s="127">
        <v>129.375</v>
      </c>
      <c r="AG178" s="127">
        <v>451</v>
      </c>
      <c r="AH178" s="127">
        <v>428.375</v>
      </c>
      <c r="AI178" s="127">
        <v>603</v>
      </c>
      <c r="AJ178" s="127">
        <v>426</v>
      </c>
      <c r="AK178" s="127">
        <v>403</v>
      </c>
      <c r="AL178" s="127">
        <v>515</v>
      </c>
      <c r="AM178" s="127">
        <v>521</v>
      </c>
      <c r="AN178" s="127">
        <v>295.75</v>
      </c>
      <c r="AO178" s="127">
        <v>442</v>
      </c>
      <c r="AP178" s="127">
        <v>571</v>
      </c>
      <c r="AQ178" s="127">
        <v>434</v>
      </c>
      <c r="AR178" s="127">
        <v>551</v>
      </c>
      <c r="AS178" s="127">
        <v>504</v>
      </c>
      <c r="AT178" s="127">
        <v>535</v>
      </c>
      <c r="AU178" s="127">
        <v>483</v>
      </c>
      <c r="AV178" s="127">
        <v>528</v>
      </c>
      <c r="AW178" s="127">
        <v>627</v>
      </c>
      <c r="AX178" s="127">
        <v>368.75</v>
      </c>
      <c r="AY178" s="127">
        <v>461</v>
      </c>
    </row>
    <row r="179" spans="1:51" x14ac:dyDescent="0.25">
      <c r="A179" s="137" t="s">
        <v>134</v>
      </c>
      <c r="B179" s="137" t="s">
        <v>297</v>
      </c>
      <c r="C179" s="126" t="s">
        <v>292</v>
      </c>
      <c r="D179" s="126">
        <f t="shared" ref="D179:AY179" si="3">SUM(D109:D120)</f>
        <v>0</v>
      </c>
      <c r="E179" s="126">
        <f t="shared" si="3"/>
        <v>0</v>
      </c>
      <c r="F179" s="126">
        <f t="shared" si="3"/>
        <v>0</v>
      </c>
      <c r="G179" s="126">
        <f t="shared" si="3"/>
        <v>100.875</v>
      </c>
      <c r="H179" s="126">
        <f t="shared" si="3"/>
        <v>75</v>
      </c>
      <c r="I179" s="126">
        <f t="shared" si="3"/>
        <v>100.875</v>
      </c>
      <c r="J179" s="126">
        <f t="shared" si="3"/>
        <v>126.75</v>
      </c>
      <c r="K179" s="126">
        <f t="shared" si="3"/>
        <v>100.875</v>
      </c>
      <c r="L179" s="126">
        <f t="shared" si="3"/>
        <v>25.875</v>
      </c>
      <c r="M179" s="126">
        <f t="shared" si="3"/>
        <v>100.875</v>
      </c>
      <c r="N179" s="126">
        <f t="shared" si="3"/>
        <v>75</v>
      </c>
      <c r="O179" s="126">
        <f t="shared" si="3"/>
        <v>126.75</v>
      </c>
      <c r="P179" s="126">
        <f t="shared" si="3"/>
        <v>48.375</v>
      </c>
      <c r="Q179" s="126">
        <f t="shared" si="3"/>
        <v>153.375</v>
      </c>
      <c r="R179" s="126">
        <f t="shared" si="3"/>
        <v>75</v>
      </c>
      <c r="S179" s="126">
        <f t="shared" si="3"/>
        <v>126.75</v>
      </c>
      <c r="T179" s="126">
        <f t="shared" si="3"/>
        <v>100.875</v>
      </c>
      <c r="U179" s="126">
        <f t="shared" si="3"/>
        <v>75</v>
      </c>
      <c r="V179" s="126">
        <f t="shared" si="3"/>
        <v>100.875</v>
      </c>
      <c r="W179" s="126">
        <f t="shared" si="3"/>
        <v>75</v>
      </c>
      <c r="X179" s="126">
        <f t="shared" si="3"/>
        <v>126.75</v>
      </c>
      <c r="Y179" s="126">
        <f t="shared" si="3"/>
        <v>0</v>
      </c>
      <c r="Z179" s="126">
        <f t="shared" si="3"/>
        <v>25.875</v>
      </c>
      <c r="AA179" s="126">
        <f t="shared" si="3"/>
        <v>100.875</v>
      </c>
      <c r="AB179" s="126">
        <f t="shared" si="3"/>
        <v>100.875</v>
      </c>
      <c r="AC179" s="126">
        <f t="shared" si="3"/>
        <v>126.75</v>
      </c>
      <c r="AD179" s="126">
        <f t="shared" si="3"/>
        <v>25.875</v>
      </c>
      <c r="AE179" s="126">
        <f t="shared" si="3"/>
        <v>100.875</v>
      </c>
      <c r="AF179" s="126">
        <f t="shared" si="3"/>
        <v>100.875</v>
      </c>
      <c r="AG179" s="126">
        <f t="shared" si="3"/>
        <v>25.875</v>
      </c>
      <c r="AH179" s="126">
        <f t="shared" si="3"/>
        <v>100.875</v>
      </c>
      <c r="AI179" s="126">
        <f t="shared" si="3"/>
        <v>75</v>
      </c>
      <c r="AJ179" s="126">
        <f t="shared" si="3"/>
        <v>126.75</v>
      </c>
      <c r="AK179" s="126">
        <f t="shared" si="3"/>
        <v>100.875</v>
      </c>
      <c r="AL179" s="126">
        <f t="shared" si="3"/>
        <v>100.875</v>
      </c>
      <c r="AM179" s="126">
        <f t="shared" si="3"/>
        <v>100.875</v>
      </c>
      <c r="AN179" s="126">
        <f t="shared" si="3"/>
        <v>100.875</v>
      </c>
      <c r="AO179" s="126">
        <f t="shared" si="3"/>
        <v>22.5</v>
      </c>
      <c r="AP179" s="126">
        <f t="shared" si="3"/>
        <v>153.375</v>
      </c>
      <c r="AQ179" s="126">
        <f t="shared" si="3"/>
        <v>100.875</v>
      </c>
      <c r="AR179" s="126">
        <f t="shared" si="3"/>
        <v>100.875</v>
      </c>
      <c r="AS179" s="126">
        <f t="shared" si="3"/>
        <v>48.375</v>
      </c>
      <c r="AT179" s="126">
        <f t="shared" si="3"/>
        <v>153.375</v>
      </c>
      <c r="AU179" s="126">
        <f t="shared" si="3"/>
        <v>100.875</v>
      </c>
      <c r="AV179" s="126">
        <f t="shared" si="3"/>
        <v>100.875</v>
      </c>
      <c r="AW179" s="126">
        <f t="shared" si="3"/>
        <v>100.875</v>
      </c>
      <c r="AX179" s="126">
        <f t="shared" si="3"/>
        <v>100.875</v>
      </c>
      <c r="AY179" s="126">
        <f t="shared" si="3"/>
        <v>48.375</v>
      </c>
    </row>
    <row r="180" spans="1:51" x14ac:dyDescent="0.25">
      <c r="A180" s="127"/>
      <c r="B180" s="138" t="s">
        <v>298</v>
      </c>
      <c r="C180" s="127" t="s">
        <v>292</v>
      </c>
      <c r="D180" s="127">
        <v>0</v>
      </c>
      <c r="E180" s="127">
        <v>0</v>
      </c>
      <c r="F180" s="127">
        <v>0</v>
      </c>
      <c r="G180" s="127">
        <v>100.875</v>
      </c>
      <c r="H180" s="127">
        <v>75</v>
      </c>
      <c r="I180" s="127">
        <v>100.875</v>
      </c>
      <c r="J180" s="127">
        <v>126.75</v>
      </c>
      <c r="K180" s="127">
        <v>100.875</v>
      </c>
      <c r="L180" s="127">
        <v>25.875</v>
      </c>
      <c r="M180" s="127">
        <v>100.875</v>
      </c>
      <c r="N180" s="127">
        <v>75</v>
      </c>
      <c r="O180" s="127">
        <v>126.75</v>
      </c>
      <c r="P180" s="127">
        <v>48.375</v>
      </c>
      <c r="Q180" s="127">
        <v>153.375</v>
      </c>
      <c r="R180" s="127">
        <v>75</v>
      </c>
      <c r="S180" s="127">
        <v>126.75</v>
      </c>
      <c r="T180" s="127">
        <v>100.875</v>
      </c>
      <c r="U180" s="127">
        <v>75</v>
      </c>
      <c r="V180" s="127">
        <v>100.875</v>
      </c>
      <c r="W180" s="127">
        <v>75</v>
      </c>
      <c r="X180" s="127">
        <v>126.75</v>
      </c>
      <c r="Y180" s="127">
        <v>0</v>
      </c>
      <c r="Z180" s="127">
        <v>25.875</v>
      </c>
      <c r="AA180" s="127">
        <v>100.875</v>
      </c>
      <c r="AB180" s="127">
        <v>100.875</v>
      </c>
      <c r="AC180" s="127">
        <v>126.75</v>
      </c>
      <c r="AD180" s="127">
        <v>25.875</v>
      </c>
      <c r="AE180" s="127">
        <v>100.875</v>
      </c>
      <c r="AF180" s="127">
        <v>100.875</v>
      </c>
      <c r="AG180" s="127">
        <v>25.875</v>
      </c>
      <c r="AH180" s="127">
        <v>100.875</v>
      </c>
      <c r="AI180" s="127">
        <v>75</v>
      </c>
      <c r="AJ180" s="127">
        <v>126.75</v>
      </c>
      <c r="AK180" s="127">
        <v>100.875</v>
      </c>
      <c r="AL180" s="127">
        <v>100.875</v>
      </c>
      <c r="AM180" s="127">
        <v>100.875</v>
      </c>
      <c r="AN180" s="127">
        <v>100.875</v>
      </c>
      <c r="AO180" s="127">
        <v>22.5</v>
      </c>
      <c r="AP180" s="127">
        <v>153.375</v>
      </c>
      <c r="AQ180" s="127">
        <v>100.875</v>
      </c>
      <c r="AR180" s="127">
        <v>100.875</v>
      </c>
      <c r="AS180" s="127">
        <v>48.375</v>
      </c>
      <c r="AT180" s="127">
        <v>153.375</v>
      </c>
      <c r="AU180" s="127">
        <v>100.875</v>
      </c>
      <c r="AV180" s="127">
        <v>100.875</v>
      </c>
      <c r="AW180" s="127">
        <v>100.875</v>
      </c>
      <c r="AX180" s="127">
        <v>100.875</v>
      </c>
      <c r="AY180" s="127">
        <v>48.375</v>
      </c>
    </row>
    <row r="181" spans="1:51" x14ac:dyDescent="0.25">
      <c r="A181" s="137" t="s">
        <v>123</v>
      </c>
      <c r="B181" s="137" t="s">
        <v>297</v>
      </c>
      <c r="C181" s="126" t="s">
        <v>292</v>
      </c>
      <c r="D181" s="126">
        <f t="shared" ref="D181:AY181" si="4">(1-D172)*SUM(D122:D169)</f>
        <v>0</v>
      </c>
      <c r="E181" s="126">
        <f t="shared" si="4"/>
        <v>0</v>
      </c>
      <c r="F181" s="126">
        <f t="shared" si="4"/>
        <v>67.25</v>
      </c>
      <c r="G181" s="126">
        <f t="shared" si="4"/>
        <v>50</v>
      </c>
      <c r="H181" s="126">
        <f t="shared" si="4"/>
        <v>67.25</v>
      </c>
      <c r="I181" s="126">
        <f t="shared" si="4"/>
        <v>84.5</v>
      </c>
      <c r="J181" s="126">
        <f t="shared" si="4"/>
        <v>67.25</v>
      </c>
      <c r="K181" s="126">
        <f t="shared" si="4"/>
        <v>17.25</v>
      </c>
      <c r="L181" s="126">
        <f t="shared" si="4"/>
        <v>67.25</v>
      </c>
      <c r="M181" s="126">
        <f t="shared" si="4"/>
        <v>50</v>
      </c>
      <c r="N181" s="126">
        <f t="shared" si="4"/>
        <v>84.5</v>
      </c>
      <c r="O181" s="126">
        <f t="shared" si="4"/>
        <v>32.25</v>
      </c>
      <c r="P181" s="126">
        <f t="shared" si="4"/>
        <v>102.25</v>
      </c>
      <c r="Q181" s="126">
        <f t="shared" si="4"/>
        <v>50</v>
      </c>
      <c r="R181" s="126">
        <f t="shared" si="4"/>
        <v>84.5</v>
      </c>
      <c r="S181" s="126">
        <f t="shared" si="4"/>
        <v>67.25</v>
      </c>
      <c r="T181" s="126">
        <f t="shared" si="4"/>
        <v>50</v>
      </c>
      <c r="U181" s="126">
        <f t="shared" si="4"/>
        <v>67.25</v>
      </c>
      <c r="V181" s="126">
        <f t="shared" si="4"/>
        <v>50</v>
      </c>
      <c r="W181" s="126">
        <f t="shared" si="4"/>
        <v>84.5</v>
      </c>
      <c r="X181" s="126">
        <f t="shared" si="4"/>
        <v>0</v>
      </c>
      <c r="Y181" s="126">
        <f t="shared" si="4"/>
        <v>17.25</v>
      </c>
      <c r="Z181" s="126">
        <f t="shared" si="4"/>
        <v>67.25</v>
      </c>
      <c r="AA181" s="126">
        <f t="shared" si="4"/>
        <v>67.25</v>
      </c>
      <c r="AB181" s="126">
        <f t="shared" si="4"/>
        <v>84.5</v>
      </c>
      <c r="AC181" s="126">
        <f t="shared" si="4"/>
        <v>17.25</v>
      </c>
      <c r="AD181" s="126">
        <f t="shared" si="4"/>
        <v>67.25</v>
      </c>
      <c r="AE181" s="126">
        <f t="shared" si="4"/>
        <v>67.25</v>
      </c>
      <c r="AF181" s="126">
        <f t="shared" si="4"/>
        <v>17.25</v>
      </c>
      <c r="AG181" s="126">
        <f t="shared" si="4"/>
        <v>67.25</v>
      </c>
      <c r="AH181" s="126">
        <f t="shared" si="4"/>
        <v>50</v>
      </c>
      <c r="AI181" s="126">
        <f t="shared" si="4"/>
        <v>84.5</v>
      </c>
      <c r="AJ181" s="126">
        <f t="shared" si="4"/>
        <v>67.25</v>
      </c>
      <c r="AK181" s="126">
        <f t="shared" si="4"/>
        <v>67.25</v>
      </c>
      <c r="AL181" s="126">
        <f t="shared" si="4"/>
        <v>67.25</v>
      </c>
      <c r="AM181" s="126">
        <f t="shared" si="4"/>
        <v>67.25</v>
      </c>
      <c r="AN181" s="126">
        <f t="shared" si="4"/>
        <v>15</v>
      </c>
      <c r="AO181" s="126">
        <f t="shared" si="4"/>
        <v>102.25</v>
      </c>
      <c r="AP181" s="126">
        <f t="shared" si="4"/>
        <v>67.25</v>
      </c>
      <c r="AQ181" s="126">
        <f t="shared" si="4"/>
        <v>67.25</v>
      </c>
      <c r="AR181" s="126">
        <f t="shared" si="4"/>
        <v>32.25</v>
      </c>
      <c r="AS181" s="126">
        <f t="shared" si="4"/>
        <v>102.25</v>
      </c>
      <c r="AT181" s="126">
        <f t="shared" si="4"/>
        <v>67.25</v>
      </c>
      <c r="AU181" s="126">
        <f t="shared" si="4"/>
        <v>67.25</v>
      </c>
      <c r="AV181" s="126">
        <f t="shared" si="4"/>
        <v>67.25</v>
      </c>
      <c r="AW181" s="126">
        <f t="shared" si="4"/>
        <v>67.25</v>
      </c>
      <c r="AX181" s="126">
        <f t="shared" si="4"/>
        <v>32.25</v>
      </c>
      <c r="AY181" s="126">
        <f t="shared" si="4"/>
        <v>85</v>
      </c>
    </row>
    <row r="182" spans="1:51" x14ac:dyDescent="0.25">
      <c r="A182" s="127"/>
      <c r="B182" s="138" t="s">
        <v>298</v>
      </c>
      <c r="C182" s="127" t="s">
        <v>292</v>
      </c>
      <c r="D182" s="127">
        <v>0</v>
      </c>
      <c r="E182" s="127">
        <v>0</v>
      </c>
      <c r="F182" s="127">
        <v>67.25</v>
      </c>
      <c r="G182" s="127">
        <v>50</v>
      </c>
      <c r="H182" s="127">
        <v>67.25</v>
      </c>
      <c r="I182" s="127">
        <v>84.5</v>
      </c>
      <c r="J182" s="127">
        <v>67.25</v>
      </c>
      <c r="K182" s="127">
        <v>17.25</v>
      </c>
      <c r="L182" s="127">
        <v>67.25</v>
      </c>
      <c r="M182" s="127">
        <v>50</v>
      </c>
      <c r="N182" s="127">
        <v>84.5</v>
      </c>
      <c r="O182" s="127">
        <v>32.25</v>
      </c>
      <c r="P182" s="127">
        <v>102.25</v>
      </c>
      <c r="Q182" s="127">
        <v>50</v>
      </c>
      <c r="R182" s="127">
        <v>84.5</v>
      </c>
      <c r="S182" s="127">
        <v>67.25</v>
      </c>
      <c r="T182" s="127">
        <v>50</v>
      </c>
      <c r="U182" s="127">
        <v>67.25</v>
      </c>
      <c r="V182" s="127">
        <v>50</v>
      </c>
      <c r="W182" s="127">
        <v>84.5</v>
      </c>
      <c r="X182" s="127">
        <v>0</v>
      </c>
      <c r="Y182" s="127">
        <v>17.25</v>
      </c>
      <c r="Z182" s="127">
        <v>67.25</v>
      </c>
      <c r="AA182" s="127">
        <v>67.25</v>
      </c>
      <c r="AB182" s="127">
        <v>84.5</v>
      </c>
      <c r="AC182" s="127">
        <v>17.25</v>
      </c>
      <c r="AD182" s="127">
        <v>67.25</v>
      </c>
      <c r="AE182" s="127">
        <v>67.25</v>
      </c>
      <c r="AF182" s="127">
        <v>17.25</v>
      </c>
      <c r="AG182" s="127">
        <v>67.25</v>
      </c>
      <c r="AH182" s="127">
        <v>50</v>
      </c>
      <c r="AI182" s="127">
        <v>84.5</v>
      </c>
      <c r="AJ182" s="127">
        <v>67.25</v>
      </c>
      <c r="AK182" s="127">
        <v>67.25</v>
      </c>
      <c r="AL182" s="127">
        <v>67.25</v>
      </c>
      <c r="AM182" s="127">
        <v>67.25</v>
      </c>
      <c r="AN182" s="127">
        <v>15</v>
      </c>
      <c r="AO182" s="127">
        <v>102.25</v>
      </c>
      <c r="AP182" s="127">
        <v>67.25</v>
      </c>
      <c r="AQ182" s="127">
        <v>67.25</v>
      </c>
      <c r="AR182" s="127">
        <v>32.25</v>
      </c>
      <c r="AS182" s="127">
        <v>102.25</v>
      </c>
      <c r="AT182" s="127">
        <v>67.25</v>
      </c>
      <c r="AU182" s="127">
        <v>67.25</v>
      </c>
      <c r="AV182" s="127">
        <v>67.25</v>
      </c>
      <c r="AW182" s="127">
        <v>67.25</v>
      </c>
      <c r="AX182" s="127">
        <v>32.25</v>
      </c>
      <c r="AY182" s="127">
        <v>85</v>
      </c>
    </row>
    <row r="184" spans="1:51" x14ac:dyDescent="0.25">
      <c r="A184" s="104" t="s">
        <v>299</v>
      </c>
    </row>
    <row r="185" spans="1:51" x14ac:dyDescent="0.25">
      <c r="A185" s="128" t="s">
        <v>125</v>
      </c>
      <c r="B185" s="125">
        <v>1</v>
      </c>
      <c r="C185" s="126"/>
      <c r="D185" s="126">
        <v>430</v>
      </c>
      <c r="E185" s="126">
        <v>0</v>
      </c>
      <c r="F185" s="126">
        <v>0</v>
      </c>
      <c r="G185" s="126">
        <v>0</v>
      </c>
      <c r="H185" s="126">
        <v>0</v>
      </c>
      <c r="I185" s="126">
        <v>0</v>
      </c>
      <c r="J185" s="126">
        <v>0</v>
      </c>
      <c r="K185" s="126">
        <v>0</v>
      </c>
      <c r="L185" s="126">
        <v>0</v>
      </c>
      <c r="M185" s="126">
        <v>0</v>
      </c>
      <c r="N185" s="126">
        <v>0</v>
      </c>
      <c r="O185" s="126">
        <v>0</v>
      </c>
      <c r="P185" s="126">
        <v>0</v>
      </c>
      <c r="Q185" s="126">
        <v>0</v>
      </c>
      <c r="R185" s="126">
        <v>0</v>
      </c>
      <c r="S185" s="126">
        <v>0</v>
      </c>
      <c r="T185" s="126">
        <v>0</v>
      </c>
      <c r="U185" s="126">
        <v>0</v>
      </c>
      <c r="V185" s="126">
        <v>0</v>
      </c>
      <c r="W185" s="126">
        <v>0</v>
      </c>
      <c r="X185" s="126">
        <v>0</v>
      </c>
      <c r="Y185" s="126">
        <v>0</v>
      </c>
      <c r="Z185" s="126">
        <v>0</v>
      </c>
      <c r="AA185" s="126">
        <v>0</v>
      </c>
      <c r="AB185" s="126">
        <v>0</v>
      </c>
      <c r="AC185" s="126">
        <v>0</v>
      </c>
      <c r="AD185" s="126">
        <v>0</v>
      </c>
      <c r="AE185" s="126">
        <v>0</v>
      </c>
      <c r="AF185" s="126">
        <v>0</v>
      </c>
      <c r="AG185" s="126">
        <v>0</v>
      </c>
      <c r="AH185" s="126">
        <v>0</v>
      </c>
      <c r="AI185" s="126">
        <v>0</v>
      </c>
      <c r="AJ185" s="126">
        <v>0</v>
      </c>
      <c r="AK185" s="126">
        <v>0</v>
      </c>
      <c r="AL185" s="126">
        <v>0</v>
      </c>
      <c r="AM185" s="126">
        <v>0</v>
      </c>
      <c r="AN185" s="126">
        <v>0</v>
      </c>
      <c r="AO185" s="126">
        <v>0</v>
      </c>
      <c r="AP185" s="126">
        <v>0</v>
      </c>
      <c r="AQ185" s="126">
        <v>0</v>
      </c>
      <c r="AR185" s="126">
        <v>0</v>
      </c>
      <c r="AS185" s="126">
        <v>0</v>
      </c>
      <c r="AT185" s="126">
        <v>0</v>
      </c>
      <c r="AU185" s="126">
        <v>0</v>
      </c>
      <c r="AV185" s="126">
        <v>0</v>
      </c>
      <c r="AW185" s="126">
        <v>0</v>
      </c>
      <c r="AX185" s="126">
        <v>0</v>
      </c>
      <c r="AY185" s="126">
        <v>0</v>
      </c>
    </row>
    <row r="186" spans="1:51" x14ac:dyDescent="0.25">
      <c r="A186" s="111"/>
      <c r="B186" s="122">
        <v>2</v>
      </c>
      <c r="C186" s="108"/>
      <c r="D186" s="108">
        <v>0</v>
      </c>
      <c r="E186" s="108">
        <v>478</v>
      </c>
      <c r="F186" s="108">
        <v>0</v>
      </c>
      <c r="G186" s="108">
        <v>0</v>
      </c>
      <c r="H186" s="108">
        <v>0</v>
      </c>
      <c r="I186" s="108">
        <v>0</v>
      </c>
      <c r="J186" s="108">
        <v>0</v>
      </c>
      <c r="K186" s="108">
        <v>0</v>
      </c>
      <c r="L186" s="108">
        <v>0</v>
      </c>
      <c r="M186" s="108">
        <v>0</v>
      </c>
      <c r="N186" s="108">
        <v>0</v>
      </c>
      <c r="O186" s="108">
        <v>0</v>
      </c>
      <c r="P186" s="108">
        <v>0</v>
      </c>
      <c r="Q186" s="108">
        <v>0</v>
      </c>
      <c r="R186" s="108">
        <v>0</v>
      </c>
      <c r="S186" s="108">
        <v>0</v>
      </c>
      <c r="T186" s="108">
        <v>0</v>
      </c>
      <c r="U186" s="108">
        <v>0</v>
      </c>
      <c r="V186" s="108">
        <v>0</v>
      </c>
      <c r="W186" s="108">
        <v>0</v>
      </c>
      <c r="X186" s="108">
        <v>0</v>
      </c>
      <c r="Y186" s="108">
        <v>0</v>
      </c>
      <c r="Z186" s="108">
        <v>0</v>
      </c>
      <c r="AA186" s="108">
        <v>0</v>
      </c>
      <c r="AB186" s="108">
        <v>0</v>
      </c>
      <c r="AC186" s="108">
        <v>0</v>
      </c>
      <c r="AD186" s="108">
        <v>0</v>
      </c>
      <c r="AE186" s="108">
        <v>0</v>
      </c>
      <c r="AF186" s="108">
        <v>0</v>
      </c>
      <c r="AG186" s="108">
        <v>0</v>
      </c>
      <c r="AH186" s="108">
        <v>0</v>
      </c>
      <c r="AI186" s="108">
        <v>0</v>
      </c>
      <c r="AJ186" s="108">
        <v>0</v>
      </c>
      <c r="AK186" s="108">
        <v>0</v>
      </c>
      <c r="AL186" s="108">
        <v>0</v>
      </c>
      <c r="AM186" s="108">
        <v>0</v>
      </c>
      <c r="AN186" s="108">
        <v>0</v>
      </c>
      <c r="AO186" s="108">
        <v>0</v>
      </c>
      <c r="AP186" s="108">
        <v>0</v>
      </c>
      <c r="AQ186" s="108">
        <v>0</v>
      </c>
      <c r="AR186" s="108">
        <v>0</v>
      </c>
      <c r="AS186" s="108">
        <v>0</v>
      </c>
      <c r="AT186" s="108">
        <v>0</v>
      </c>
      <c r="AU186" s="108">
        <v>0</v>
      </c>
      <c r="AV186" s="108">
        <v>0</v>
      </c>
      <c r="AW186" s="108">
        <v>0</v>
      </c>
      <c r="AX186" s="108">
        <v>0</v>
      </c>
      <c r="AY186" s="108">
        <v>0</v>
      </c>
    </row>
    <row r="187" spans="1:51" x14ac:dyDescent="0.25">
      <c r="A187" s="111"/>
      <c r="B187" s="129">
        <v>3</v>
      </c>
      <c r="C187" s="108"/>
      <c r="D187" s="108">
        <v>0</v>
      </c>
      <c r="E187" s="108">
        <v>0</v>
      </c>
      <c r="F187" s="108">
        <v>501</v>
      </c>
      <c r="G187" s="108">
        <v>0</v>
      </c>
      <c r="H187" s="108">
        <v>0</v>
      </c>
      <c r="I187" s="108">
        <v>0</v>
      </c>
      <c r="J187" s="108">
        <v>0</v>
      </c>
      <c r="K187" s="108">
        <v>0</v>
      </c>
      <c r="L187" s="108">
        <v>0</v>
      </c>
      <c r="M187" s="108">
        <v>0</v>
      </c>
      <c r="N187" s="108">
        <v>0</v>
      </c>
      <c r="O187" s="108">
        <v>0</v>
      </c>
      <c r="P187" s="108">
        <v>0</v>
      </c>
      <c r="Q187" s="108">
        <v>0</v>
      </c>
      <c r="R187" s="108">
        <v>0</v>
      </c>
      <c r="S187" s="108">
        <v>0</v>
      </c>
      <c r="T187" s="108">
        <v>0</v>
      </c>
      <c r="U187" s="108">
        <v>0</v>
      </c>
      <c r="V187" s="108">
        <v>0</v>
      </c>
      <c r="W187" s="108">
        <v>0</v>
      </c>
      <c r="X187" s="108">
        <v>0</v>
      </c>
      <c r="Y187" s="108">
        <v>0</v>
      </c>
      <c r="Z187" s="108">
        <v>0</v>
      </c>
      <c r="AA187" s="108">
        <v>0</v>
      </c>
      <c r="AB187" s="108">
        <v>0</v>
      </c>
      <c r="AC187" s="108">
        <v>0</v>
      </c>
      <c r="AD187" s="108">
        <v>0</v>
      </c>
      <c r="AE187" s="108">
        <v>0</v>
      </c>
      <c r="AF187" s="108">
        <v>0</v>
      </c>
      <c r="AG187" s="108">
        <v>0</v>
      </c>
      <c r="AH187" s="108">
        <v>0</v>
      </c>
      <c r="AI187" s="108">
        <v>0</v>
      </c>
      <c r="AJ187" s="108">
        <v>0</v>
      </c>
      <c r="AK187" s="108">
        <v>0</v>
      </c>
      <c r="AL187" s="108">
        <v>0</v>
      </c>
      <c r="AM187" s="108">
        <v>0</v>
      </c>
      <c r="AN187" s="108">
        <v>0</v>
      </c>
      <c r="AO187" s="108">
        <v>0</v>
      </c>
      <c r="AP187" s="108">
        <v>0</v>
      </c>
      <c r="AQ187" s="108">
        <v>0</v>
      </c>
      <c r="AR187" s="108">
        <v>0</v>
      </c>
      <c r="AS187" s="108">
        <v>0</v>
      </c>
      <c r="AT187" s="108">
        <v>0</v>
      </c>
      <c r="AU187" s="108">
        <v>0</v>
      </c>
      <c r="AV187" s="108">
        <v>0</v>
      </c>
      <c r="AW187" s="108">
        <v>0</v>
      </c>
      <c r="AX187" s="108">
        <v>0</v>
      </c>
      <c r="AY187" s="108">
        <v>0</v>
      </c>
    </row>
    <row r="188" spans="1:51" x14ac:dyDescent="0.25">
      <c r="A188" s="130"/>
      <c r="B188" s="131">
        <v>4</v>
      </c>
      <c r="C188" s="108"/>
      <c r="D188" s="108">
        <v>0</v>
      </c>
      <c r="E188" s="108">
        <v>0</v>
      </c>
      <c r="F188" s="108">
        <v>0</v>
      </c>
      <c r="G188" s="108">
        <v>438</v>
      </c>
      <c r="H188" s="108">
        <v>545</v>
      </c>
      <c r="I188" s="108">
        <v>497</v>
      </c>
      <c r="J188" s="108">
        <v>510</v>
      </c>
      <c r="K188" s="108">
        <v>506</v>
      </c>
      <c r="L188" s="108">
        <v>440</v>
      </c>
      <c r="M188" s="108">
        <v>552</v>
      </c>
      <c r="N188" s="108">
        <v>435</v>
      </c>
      <c r="O188" s="108">
        <v>579</v>
      </c>
      <c r="P188" s="108">
        <v>534</v>
      </c>
      <c r="Q188" s="108">
        <v>515</v>
      </c>
      <c r="R188" s="108">
        <v>646</v>
      </c>
      <c r="S188" s="108">
        <v>535</v>
      </c>
      <c r="T188" s="108">
        <v>521</v>
      </c>
      <c r="U188" s="108">
        <v>633</v>
      </c>
      <c r="V188" s="108">
        <v>587</v>
      </c>
      <c r="W188" s="108">
        <v>526</v>
      </c>
      <c r="X188" s="108">
        <v>512</v>
      </c>
      <c r="Y188" s="108">
        <v>494</v>
      </c>
      <c r="Z188" s="108">
        <v>402</v>
      </c>
      <c r="AA188" s="108">
        <v>573</v>
      </c>
      <c r="AB188" s="108">
        <v>632</v>
      </c>
      <c r="AC188" s="108">
        <v>593</v>
      </c>
      <c r="AD188" s="108">
        <v>471</v>
      </c>
      <c r="AE188" s="108">
        <v>562</v>
      </c>
      <c r="AF188" s="108">
        <v>584</v>
      </c>
      <c r="AG188" s="108">
        <v>603</v>
      </c>
      <c r="AH188" s="108">
        <v>527</v>
      </c>
      <c r="AI188" s="108">
        <v>586</v>
      </c>
      <c r="AJ188" s="108">
        <v>538</v>
      </c>
      <c r="AK188" s="108">
        <v>448</v>
      </c>
      <c r="AL188" s="108">
        <v>564</v>
      </c>
      <c r="AM188" s="108">
        <v>504</v>
      </c>
      <c r="AN188" s="108">
        <v>533</v>
      </c>
      <c r="AO188" s="108">
        <v>609</v>
      </c>
      <c r="AP188" s="108">
        <v>505</v>
      </c>
      <c r="AQ188" s="108">
        <v>494</v>
      </c>
      <c r="AR188" s="108">
        <v>617</v>
      </c>
      <c r="AS188" s="108">
        <v>526</v>
      </c>
      <c r="AT188" s="108">
        <v>589</v>
      </c>
      <c r="AU188" s="108">
        <v>580</v>
      </c>
      <c r="AV188" s="108">
        <v>528</v>
      </c>
      <c r="AW188" s="108">
        <v>570</v>
      </c>
      <c r="AX188" s="108">
        <v>546</v>
      </c>
      <c r="AY188" s="108">
        <v>510</v>
      </c>
    </row>
    <row r="189" spans="1:51" x14ac:dyDescent="0.25">
      <c r="A189" s="128" t="s">
        <v>133</v>
      </c>
      <c r="B189" s="125">
        <v>1</v>
      </c>
      <c r="C189" s="126"/>
      <c r="D189" s="126">
        <v>0</v>
      </c>
      <c r="E189" s="126">
        <v>0</v>
      </c>
      <c r="F189" s="126">
        <v>461</v>
      </c>
      <c r="G189" s="126">
        <v>375</v>
      </c>
      <c r="H189" s="126">
        <v>387</v>
      </c>
      <c r="I189" s="126">
        <v>177.25</v>
      </c>
      <c r="J189" s="126">
        <v>114.875</v>
      </c>
      <c r="K189" s="126">
        <v>129.375</v>
      </c>
      <c r="L189" s="126">
        <v>477</v>
      </c>
      <c r="M189" s="126">
        <v>375</v>
      </c>
      <c r="N189" s="126">
        <v>251.625</v>
      </c>
      <c r="O189" s="126">
        <v>225.25</v>
      </c>
      <c r="P189" s="126">
        <v>177.875</v>
      </c>
      <c r="Q189" s="126">
        <v>156.5</v>
      </c>
      <c r="R189" s="126">
        <v>68.125</v>
      </c>
      <c r="S189" s="126">
        <v>35.75</v>
      </c>
      <c r="T189" s="126">
        <v>0</v>
      </c>
      <c r="U189" s="126">
        <v>0</v>
      </c>
      <c r="V189" s="126">
        <v>0</v>
      </c>
      <c r="W189" s="126">
        <v>0</v>
      </c>
      <c r="X189" s="126">
        <v>0</v>
      </c>
      <c r="Y189" s="126">
        <v>129.375</v>
      </c>
      <c r="Z189" s="126">
        <v>328.625</v>
      </c>
      <c r="AA189" s="126">
        <v>472.625</v>
      </c>
      <c r="AB189" s="126">
        <v>284.875</v>
      </c>
      <c r="AC189" s="126">
        <v>129.375</v>
      </c>
      <c r="AD189" s="126">
        <v>504.375</v>
      </c>
      <c r="AE189" s="126">
        <v>504.375</v>
      </c>
      <c r="AF189" s="126">
        <v>129.375</v>
      </c>
      <c r="AG189" s="126">
        <v>451</v>
      </c>
      <c r="AH189" s="126">
        <v>375</v>
      </c>
      <c r="AI189" s="126">
        <v>473.625</v>
      </c>
      <c r="AJ189" s="126">
        <v>395.25</v>
      </c>
      <c r="AK189" s="126">
        <v>293.875</v>
      </c>
      <c r="AL189" s="126">
        <v>304.5</v>
      </c>
      <c r="AM189" s="126">
        <v>321.125</v>
      </c>
      <c r="AN189" s="126">
        <v>112.5</v>
      </c>
      <c r="AO189" s="126">
        <v>50.125</v>
      </c>
      <c r="AP189" s="126">
        <v>246.125</v>
      </c>
      <c r="AQ189" s="126">
        <v>175.75</v>
      </c>
      <c r="AR189" s="126">
        <v>222.375</v>
      </c>
      <c r="AS189" s="126">
        <v>222</v>
      </c>
      <c r="AT189" s="126">
        <v>252.625</v>
      </c>
      <c r="AU189" s="126">
        <v>231.25</v>
      </c>
      <c r="AV189" s="126">
        <v>254.875</v>
      </c>
      <c r="AW189" s="126">
        <v>377.5</v>
      </c>
      <c r="AX189" s="126">
        <v>241.875</v>
      </c>
      <c r="AY189" s="126">
        <v>198.5</v>
      </c>
    </row>
    <row r="190" spans="1:51" x14ac:dyDescent="0.25">
      <c r="A190" s="111"/>
      <c r="B190" s="121">
        <v>2</v>
      </c>
      <c r="C190" s="108"/>
      <c r="D190" s="108">
        <v>0</v>
      </c>
      <c r="E190" s="108">
        <v>0</v>
      </c>
      <c r="F190" s="108">
        <v>0</v>
      </c>
      <c r="G190" s="108">
        <v>43.375</v>
      </c>
      <c r="H190" s="108">
        <v>0</v>
      </c>
      <c r="I190" s="108">
        <v>117.375</v>
      </c>
      <c r="J190" s="108">
        <v>327.125</v>
      </c>
      <c r="K190" s="108">
        <v>389.5</v>
      </c>
      <c r="L190" s="108">
        <v>0</v>
      </c>
      <c r="M190" s="108">
        <v>27.375</v>
      </c>
      <c r="N190" s="108">
        <v>129.375</v>
      </c>
      <c r="O190" s="108">
        <v>252.75</v>
      </c>
      <c r="P190" s="108">
        <v>279.125</v>
      </c>
      <c r="Q190" s="108">
        <v>326.5</v>
      </c>
      <c r="R190" s="108">
        <v>347.875</v>
      </c>
      <c r="S190" s="108">
        <v>436.25</v>
      </c>
      <c r="T190" s="108">
        <v>422</v>
      </c>
      <c r="U190" s="108">
        <v>341.375</v>
      </c>
      <c r="V190" s="108">
        <v>377.375</v>
      </c>
      <c r="W190" s="108">
        <v>313</v>
      </c>
      <c r="X190" s="108">
        <v>281.625</v>
      </c>
      <c r="Y190" s="108">
        <v>0</v>
      </c>
      <c r="Z190" s="108">
        <v>0</v>
      </c>
      <c r="AA190" s="108">
        <v>46.375</v>
      </c>
      <c r="AB190" s="108">
        <v>31.75</v>
      </c>
      <c r="AC190" s="108">
        <v>219.5</v>
      </c>
      <c r="AD190" s="108">
        <v>0</v>
      </c>
      <c r="AE190" s="108">
        <v>0</v>
      </c>
      <c r="AF190" s="108">
        <v>0</v>
      </c>
      <c r="AG190" s="108">
        <v>0</v>
      </c>
      <c r="AH190" s="108">
        <v>53.375</v>
      </c>
      <c r="AI190" s="108">
        <v>129.375</v>
      </c>
      <c r="AJ190" s="108">
        <v>30.75</v>
      </c>
      <c r="AK190" s="108">
        <v>109.125</v>
      </c>
      <c r="AL190" s="108">
        <v>210.5</v>
      </c>
      <c r="AM190" s="108">
        <v>199.875</v>
      </c>
      <c r="AN190" s="108">
        <v>183.25</v>
      </c>
      <c r="AO190" s="108">
        <v>391.875</v>
      </c>
      <c r="AP190" s="108">
        <v>324.875</v>
      </c>
      <c r="AQ190" s="108">
        <v>258.25</v>
      </c>
      <c r="AR190" s="108">
        <v>328.625</v>
      </c>
      <c r="AS190" s="108">
        <v>282</v>
      </c>
      <c r="AT190" s="108">
        <v>282.375</v>
      </c>
      <c r="AU190" s="108">
        <v>251.75</v>
      </c>
      <c r="AV190" s="108">
        <v>273.125</v>
      </c>
      <c r="AW190" s="108">
        <v>249.5</v>
      </c>
      <c r="AX190" s="108">
        <v>126.875</v>
      </c>
      <c r="AY190" s="108">
        <v>262.5</v>
      </c>
    </row>
    <row r="191" spans="1:51" x14ac:dyDescent="0.25">
      <c r="A191" s="111"/>
      <c r="B191" s="122">
        <v>3</v>
      </c>
      <c r="C191" s="108"/>
      <c r="D191" s="108">
        <v>0</v>
      </c>
      <c r="E191" s="108">
        <v>0</v>
      </c>
      <c r="F191" s="108">
        <v>0</v>
      </c>
      <c r="G191" s="108">
        <v>0</v>
      </c>
      <c r="H191" s="108">
        <v>0</v>
      </c>
      <c r="I191" s="108">
        <v>129.375</v>
      </c>
      <c r="J191" s="108">
        <v>0</v>
      </c>
      <c r="K191" s="108">
        <v>0</v>
      </c>
      <c r="L191" s="108">
        <v>0</v>
      </c>
      <c r="M191" s="108">
        <v>0</v>
      </c>
      <c r="N191" s="108">
        <v>0</v>
      </c>
      <c r="O191" s="108">
        <v>0</v>
      </c>
      <c r="P191" s="108">
        <v>0</v>
      </c>
      <c r="Q191" s="108">
        <v>0</v>
      </c>
      <c r="R191" s="108">
        <v>0</v>
      </c>
      <c r="S191" s="108">
        <v>0</v>
      </c>
      <c r="T191" s="108">
        <v>0</v>
      </c>
      <c r="U191" s="108">
        <v>46.625</v>
      </c>
      <c r="V191" s="108">
        <v>33.625</v>
      </c>
      <c r="W191" s="108">
        <v>127</v>
      </c>
      <c r="X191" s="108">
        <v>191.375</v>
      </c>
      <c r="Y191" s="108">
        <v>222.75</v>
      </c>
      <c r="Z191" s="108">
        <v>129.375</v>
      </c>
      <c r="AA191" s="108">
        <v>0</v>
      </c>
      <c r="AB191" s="108">
        <v>129.375</v>
      </c>
      <c r="AC191" s="108">
        <v>0</v>
      </c>
      <c r="AD191" s="108">
        <v>0</v>
      </c>
      <c r="AE191" s="108">
        <v>0</v>
      </c>
      <c r="AF191" s="108">
        <v>0</v>
      </c>
      <c r="AG191" s="108">
        <v>0</v>
      </c>
      <c r="AH191" s="108">
        <v>0</v>
      </c>
      <c r="AI191" s="108">
        <v>0</v>
      </c>
      <c r="AJ191" s="108">
        <v>0</v>
      </c>
      <c r="AK191" s="108">
        <v>0</v>
      </c>
      <c r="AL191" s="108">
        <v>0</v>
      </c>
      <c r="AM191" s="108">
        <v>0</v>
      </c>
      <c r="AN191" s="108">
        <v>0</v>
      </c>
      <c r="AO191" s="108">
        <v>0</v>
      </c>
      <c r="AP191" s="108">
        <v>0</v>
      </c>
      <c r="AQ191" s="108">
        <v>0</v>
      </c>
      <c r="AR191" s="108">
        <v>0</v>
      </c>
      <c r="AS191" s="108">
        <v>0</v>
      </c>
      <c r="AT191" s="108">
        <v>0</v>
      </c>
      <c r="AU191" s="108">
        <v>0</v>
      </c>
      <c r="AV191" s="108">
        <v>0</v>
      </c>
      <c r="AW191" s="108">
        <v>0</v>
      </c>
      <c r="AX191" s="108">
        <v>0</v>
      </c>
      <c r="AY191" s="108">
        <v>0</v>
      </c>
    </row>
    <row r="192" spans="1:51" x14ac:dyDescent="0.25">
      <c r="A192" s="111"/>
      <c r="B192" s="122">
        <v>4</v>
      </c>
      <c r="C192" s="108"/>
      <c r="D192" s="108">
        <v>0</v>
      </c>
      <c r="E192" s="108">
        <v>0</v>
      </c>
      <c r="F192" s="108">
        <v>0</v>
      </c>
      <c r="G192" s="108">
        <v>0</v>
      </c>
      <c r="H192" s="108">
        <v>0</v>
      </c>
      <c r="I192" s="108">
        <v>0</v>
      </c>
      <c r="J192" s="108">
        <v>0</v>
      </c>
      <c r="K192" s="108">
        <v>0</v>
      </c>
      <c r="L192" s="108">
        <v>0</v>
      </c>
      <c r="M192" s="108">
        <v>0</v>
      </c>
      <c r="N192" s="108">
        <v>0</v>
      </c>
      <c r="O192" s="108">
        <v>0</v>
      </c>
      <c r="P192" s="108">
        <v>0</v>
      </c>
      <c r="Q192" s="108">
        <v>0</v>
      </c>
      <c r="R192" s="108">
        <v>0</v>
      </c>
      <c r="S192" s="108">
        <v>0</v>
      </c>
      <c r="T192" s="108">
        <v>0</v>
      </c>
      <c r="U192" s="108">
        <v>0</v>
      </c>
      <c r="V192" s="108">
        <v>0</v>
      </c>
      <c r="W192" s="108">
        <v>0</v>
      </c>
      <c r="X192" s="108">
        <v>0</v>
      </c>
      <c r="Y192" s="108">
        <v>0</v>
      </c>
      <c r="Z192" s="108">
        <v>0</v>
      </c>
      <c r="AA192" s="108">
        <v>0</v>
      </c>
      <c r="AB192" s="108">
        <v>0</v>
      </c>
      <c r="AC192" s="108">
        <v>0</v>
      </c>
      <c r="AD192" s="108">
        <v>0</v>
      </c>
      <c r="AE192" s="108">
        <v>0</v>
      </c>
      <c r="AF192" s="108">
        <v>0</v>
      </c>
      <c r="AG192" s="108">
        <v>0</v>
      </c>
      <c r="AH192" s="108">
        <v>0</v>
      </c>
      <c r="AI192" s="108">
        <v>0</v>
      </c>
      <c r="AJ192" s="108">
        <v>0</v>
      </c>
      <c r="AK192" s="108">
        <v>0</v>
      </c>
      <c r="AL192" s="108">
        <v>0</v>
      </c>
      <c r="AM192" s="108">
        <v>0</v>
      </c>
      <c r="AN192" s="108">
        <v>0</v>
      </c>
      <c r="AO192" s="108">
        <v>0</v>
      </c>
      <c r="AP192" s="108">
        <v>0</v>
      </c>
      <c r="AQ192" s="108">
        <v>0</v>
      </c>
      <c r="AR192" s="108">
        <v>0</v>
      </c>
      <c r="AS192" s="108">
        <v>0</v>
      </c>
      <c r="AT192" s="108">
        <v>0</v>
      </c>
      <c r="AU192" s="108">
        <v>0</v>
      </c>
      <c r="AV192" s="108">
        <v>0</v>
      </c>
      <c r="AW192" s="108">
        <v>0</v>
      </c>
      <c r="AX192" s="108">
        <v>0</v>
      </c>
      <c r="AY192" s="108">
        <v>0</v>
      </c>
    </row>
    <row r="193" spans="1:51" x14ac:dyDescent="0.25">
      <c r="A193" s="111"/>
      <c r="B193" s="129">
        <v>5</v>
      </c>
      <c r="C193" s="108"/>
      <c r="D193" s="108">
        <v>0</v>
      </c>
      <c r="E193" s="108">
        <v>0</v>
      </c>
      <c r="F193" s="108">
        <v>0</v>
      </c>
      <c r="G193" s="108">
        <v>0</v>
      </c>
      <c r="H193" s="108">
        <v>0</v>
      </c>
      <c r="I193" s="108">
        <v>0</v>
      </c>
      <c r="J193" s="108">
        <v>0</v>
      </c>
      <c r="K193" s="108">
        <v>0</v>
      </c>
      <c r="L193" s="108">
        <v>0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8">
        <v>0</v>
      </c>
      <c r="AT193" s="108">
        <v>0</v>
      </c>
      <c r="AU193" s="108">
        <v>0</v>
      </c>
      <c r="AV193" s="108">
        <v>0</v>
      </c>
      <c r="AW193" s="108">
        <v>0</v>
      </c>
      <c r="AX193" s="108">
        <v>0</v>
      </c>
      <c r="AY193" s="108">
        <v>0</v>
      </c>
    </row>
    <row r="194" spans="1:51" x14ac:dyDescent="0.25">
      <c r="A194" s="111"/>
      <c r="B194" s="129">
        <v>6</v>
      </c>
      <c r="C194" s="108"/>
      <c r="D194" s="108">
        <v>0</v>
      </c>
      <c r="E194" s="108">
        <v>0</v>
      </c>
      <c r="F194" s="108">
        <v>0</v>
      </c>
      <c r="G194" s="108">
        <v>0</v>
      </c>
      <c r="H194" s="108">
        <v>0</v>
      </c>
      <c r="I194" s="108">
        <v>0</v>
      </c>
      <c r="J194" s="108">
        <v>0</v>
      </c>
      <c r="K194" s="108">
        <v>0</v>
      </c>
      <c r="L194" s="108">
        <v>0</v>
      </c>
      <c r="M194" s="108">
        <v>0</v>
      </c>
      <c r="N194" s="108">
        <v>0</v>
      </c>
      <c r="O194" s="108">
        <v>0</v>
      </c>
      <c r="P194" s="108">
        <v>0</v>
      </c>
      <c r="Q194" s="108">
        <v>0</v>
      </c>
      <c r="R194" s="108">
        <v>0</v>
      </c>
      <c r="S194" s="108">
        <v>0</v>
      </c>
      <c r="T194" s="108">
        <v>0</v>
      </c>
      <c r="U194" s="108">
        <v>0</v>
      </c>
      <c r="V194" s="108">
        <v>0</v>
      </c>
      <c r="W194" s="108">
        <v>0</v>
      </c>
      <c r="X194" s="108">
        <v>0</v>
      </c>
      <c r="Y194" s="108">
        <v>0</v>
      </c>
      <c r="Z194" s="108">
        <v>0</v>
      </c>
      <c r="AA194" s="108">
        <v>0</v>
      </c>
      <c r="AB194" s="108">
        <v>0</v>
      </c>
      <c r="AC194" s="108">
        <v>0</v>
      </c>
      <c r="AD194" s="108">
        <v>0</v>
      </c>
      <c r="AE194" s="108">
        <v>0</v>
      </c>
      <c r="AF194" s="108">
        <v>0</v>
      </c>
      <c r="AG194" s="108">
        <v>0</v>
      </c>
      <c r="AH194" s="108">
        <v>0</v>
      </c>
      <c r="AI194" s="108">
        <v>0</v>
      </c>
      <c r="AJ194" s="108">
        <v>0</v>
      </c>
      <c r="AK194" s="108">
        <v>0</v>
      </c>
      <c r="AL194" s="108">
        <v>0</v>
      </c>
      <c r="AM194" s="108">
        <v>0</v>
      </c>
      <c r="AN194" s="108">
        <v>0</v>
      </c>
      <c r="AO194" s="108">
        <v>0</v>
      </c>
      <c r="AP194" s="108">
        <v>0</v>
      </c>
      <c r="AQ194" s="108">
        <v>0</v>
      </c>
      <c r="AR194" s="108">
        <v>0</v>
      </c>
      <c r="AS194" s="108">
        <v>0</v>
      </c>
      <c r="AT194" s="108">
        <v>0</v>
      </c>
      <c r="AU194" s="108">
        <v>0</v>
      </c>
      <c r="AV194" s="108">
        <v>0</v>
      </c>
      <c r="AW194" s="108">
        <v>0</v>
      </c>
      <c r="AX194" s="108">
        <v>0</v>
      </c>
      <c r="AY194" s="108">
        <v>0</v>
      </c>
    </row>
    <row r="195" spans="1:51" x14ac:dyDescent="0.25">
      <c r="A195" s="111"/>
      <c r="B195" s="132">
        <v>7</v>
      </c>
      <c r="C195" s="108"/>
      <c r="D195" s="108">
        <v>0</v>
      </c>
      <c r="E195" s="108">
        <v>0</v>
      </c>
      <c r="F195" s="108">
        <v>0</v>
      </c>
      <c r="G195" s="108">
        <v>0</v>
      </c>
      <c r="H195" s="108">
        <v>0</v>
      </c>
      <c r="I195" s="108">
        <v>0</v>
      </c>
      <c r="J195" s="108">
        <v>0</v>
      </c>
      <c r="K195" s="108">
        <v>0</v>
      </c>
      <c r="L195" s="108">
        <v>0</v>
      </c>
      <c r="M195" s="108">
        <v>0</v>
      </c>
      <c r="N195" s="108">
        <v>0</v>
      </c>
      <c r="O195" s="108">
        <v>0</v>
      </c>
      <c r="P195" s="108">
        <v>0</v>
      </c>
      <c r="Q195" s="108">
        <v>0</v>
      </c>
      <c r="R195" s="108">
        <v>0</v>
      </c>
      <c r="S195" s="108">
        <v>0</v>
      </c>
      <c r="T195" s="108">
        <v>0</v>
      </c>
      <c r="U195" s="108">
        <v>0</v>
      </c>
      <c r="V195" s="108">
        <v>0</v>
      </c>
      <c r="W195" s="108">
        <v>0</v>
      </c>
      <c r="X195" s="108">
        <v>0</v>
      </c>
      <c r="Y195" s="108">
        <v>0</v>
      </c>
      <c r="Z195" s="108">
        <v>0</v>
      </c>
      <c r="AA195" s="108">
        <v>0</v>
      </c>
      <c r="AB195" s="108">
        <v>0</v>
      </c>
      <c r="AC195" s="108">
        <v>0</v>
      </c>
      <c r="AD195" s="108">
        <v>0</v>
      </c>
      <c r="AE195" s="108">
        <v>0</v>
      </c>
      <c r="AF195" s="108">
        <v>0</v>
      </c>
      <c r="AG195" s="108">
        <v>0</v>
      </c>
      <c r="AH195" s="108">
        <v>0</v>
      </c>
      <c r="AI195" s="108">
        <v>0</v>
      </c>
      <c r="AJ195" s="108">
        <v>0</v>
      </c>
      <c r="AK195" s="108">
        <v>0</v>
      </c>
      <c r="AL195" s="108">
        <v>0</v>
      </c>
      <c r="AM195" s="108">
        <v>0</v>
      </c>
      <c r="AN195" s="108">
        <v>0</v>
      </c>
      <c r="AO195" s="108">
        <v>0</v>
      </c>
      <c r="AP195" s="108">
        <v>0</v>
      </c>
      <c r="AQ195" s="108">
        <v>0</v>
      </c>
      <c r="AR195" s="108">
        <v>0</v>
      </c>
      <c r="AS195" s="108">
        <v>0</v>
      </c>
      <c r="AT195" s="108">
        <v>0</v>
      </c>
      <c r="AU195" s="108">
        <v>0</v>
      </c>
      <c r="AV195" s="108">
        <v>0</v>
      </c>
      <c r="AW195" s="108">
        <v>0</v>
      </c>
      <c r="AX195" s="108">
        <v>0</v>
      </c>
      <c r="AY195" s="108">
        <v>0</v>
      </c>
    </row>
    <row r="196" spans="1:51" x14ac:dyDescent="0.25">
      <c r="A196" s="130"/>
      <c r="B196" s="131">
        <v>8</v>
      </c>
      <c r="C196" s="116"/>
      <c r="D196" s="116">
        <v>0</v>
      </c>
      <c r="E196" s="116">
        <v>0</v>
      </c>
      <c r="F196" s="116">
        <v>0</v>
      </c>
      <c r="G196" s="116">
        <v>0</v>
      </c>
      <c r="H196" s="116">
        <v>0</v>
      </c>
      <c r="I196" s="116">
        <v>0</v>
      </c>
      <c r="J196" s="116">
        <v>0</v>
      </c>
      <c r="K196" s="116">
        <v>0</v>
      </c>
      <c r="L196" s="116">
        <v>0</v>
      </c>
      <c r="M196" s="116">
        <v>0</v>
      </c>
      <c r="N196" s="116">
        <v>0</v>
      </c>
      <c r="O196" s="116">
        <v>0</v>
      </c>
      <c r="P196" s="116">
        <v>0</v>
      </c>
      <c r="Q196" s="116">
        <v>0</v>
      </c>
      <c r="R196" s="116">
        <v>0</v>
      </c>
      <c r="S196" s="116">
        <v>0</v>
      </c>
      <c r="T196" s="116">
        <v>0</v>
      </c>
      <c r="U196" s="116">
        <v>0</v>
      </c>
      <c r="V196" s="116">
        <v>0</v>
      </c>
      <c r="W196" s="116">
        <v>0</v>
      </c>
      <c r="X196" s="116">
        <v>0</v>
      </c>
      <c r="Y196" s="116">
        <v>0</v>
      </c>
      <c r="Z196" s="116">
        <v>0</v>
      </c>
      <c r="AA196" s="116">
        <v>0</v>
      </c>
      <c r="AB196" s="116">
        <v>0</v>
      </c>
      <c r="AC196" s="116">
        <v>0</v>
      </c>
      <c r="AD196" s="116">
        <v>0</v>
      </c>
      <c r="AE196" s="116">
        <v>0</v>
      </c>
      <c r="AF196" s="116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16">
        <v>0</v>
      </c>
      <c r="AM196" s="116">
        <v>0</v>
      </c>
      <c r="AN196" s="116">
        <v>0</v>
      </c>
      <c r="AO196" s="116">
        <v>0</v>
      </c>
      <c r="AP196" s="116">
        <v>0</v>
      </c>
      <c r="AQ196" s="116">
        <v>0</v>
      </c>
      <c r="AR196" s="116">
        <v>0</v>
      </c>
      <c r="AS196" s="116">
        <v>0</v>
      </c>
      <c r="AT196" s="116">
        <v>0</v>
      </c>
      <c r="AU196" s="116">
        <v>0</v>
      </c>
      <c r="AV196" s="116">
        <v>0</v>
      </c>
      <c r="AW196" s="116">
        <v>0</v>
      </c>
      <c r="AX196" s="116">
        <v>0</v>
      </c>
      <c r="AY196" s="116">
        <v>0</v>
      </c>
    </row>
    <row r="197" spans="1:51" x14ac:dyDescent="0.25">
      <c r="A197" s="133" t="s">
        <v>134</v>
      </c>
      <c r="B197" s="121">
        <v>1</v>
      </c>
      <c r="C197" s="108"/>
      <c r="D197" s="108">
        <v>0</v>
      </c>
      <c r="E197" s="108">
        <v>0</v>
      </c>
      <c r="F197" s="108">
        <v>0</v>
      </c>
      <c r="G197" s="108">
        <v>100.875</v>
      </c>
      <c r="H197" s="108">
        <v>75</v>
      </c>
      <c r="I197" s="108">
        <v>100.875</v>
      </c>
      <c r="J197" s="108">
        <v>126.75</v>
      </c>
      <c r="K197" s="108">
        <v>100.875</v>
      </c>
      <c r="L197" s="108">
        <v>25.875</v>
      </c>
      <c r="M197" s="108">
        <v>100.875</v>
      </c>
      <c r="N197" s="108">
        <v>75</v>
      </c>
      <c r="O197" s="108">
        <v>126.75</v>
      </c>
      <c r="P197" s="108">
        <v>48.375</v>
      </c>
      <c r="Q197" s="108">
        <v>153.375</v>
      </c>
      <c r="R197" s="108">
        <v>75</v>
      </c>
      <c r="S197" s="108">
        <v>126.75</v>
      </c>
      <c r="T197" s="108">
        <v>100.875</v>
      </c>
      <c r="U197" s="108">
        <v>75</v>
      </c>
      <c r="V197" s="108">
        <v>100.875</v>
      </c>
      <c r="W197" s="108">
        <v>75</v>
      </c>
      <c r="X197" s="108">
        <v>126.75</v>
      </c>
      <c r="Y197" s="108">
        <v>0</v>
      </c>
      <c r="Z197" s="108">
        <v>25.875</v>
      </c>
      <c r="AA197" s="108">
        <v>100.875</v>
      </c>
      <c r="AB197" s="108">
        <v>100.875</v>
      </c>
      <c r="AC197" s="108">
        <v>126.75</v>
      </c>
      <c r="AD197" s="108">
        <v>25.875</v>
      </c>
      <c r="AE197" s="108">
        <v>100.875</v>
      </c>
      <c r="AF197" s="108">
        <v>100.875</v>
      </c>
      <c r="AG197" s="108">
        <v>25.875</v>
      </c>
      <c r="AH197" s="108">
        <v>100.875</v>
      </c>
      <c r="AI197" s="108">
        <v>75</v>
      </c>
      <c r="AJ197" s="108">
        <v>126.75</v>
      </c>
      <c r="AK197" s="108">
        <v>100.875</v>
      </c>
      <c r="AL197" s="108">
        <v>100.875</v>
      </c>
      <c r="AM197" s="108">
        <v>100.875</v>
      </c>
      <c r="AN197" s="108">
        <v>100.875</v>
      </c>
      <c r="AO197" s="108">
        <v>22.5</v>
      </c>
      <c r="AP197" s="108">
        <v>153.375</v>
      </c>
      <c r="AQ197" s="108">
        <v>100.875</v>
      </c>
      <c r="AR197" s="108">
        <v>100.875</v>
      </c>
      <c r="AS197" s="108">
        <v>48.375</v>
      </c>
      <c r="AT197" s="108">
        <v>153.375</v>
      </c>
      <c r="AU197" s="108">
        <v>100.875</v>
      </c>
      <c r="AV197" s="108">
        <v>100.875</v>
      </c>
      <c r="AW197" s="108">
        <v>100.875</v>
      </c>
      <c r="AX197" s="108">
        <v>100.875</v>
      </c>
      <c r="AY197" s="108">
        <v>48.375</v>
      </c>
    </row>
    <row r="198" spans="1:51" x14ac:dyDescent="0.25">
      <c r="A198" s="111"/>
      <c r="B198" s="121">
        <v>2</v>
      </c>
      <c r="C198" s="108"/>
      <c r="D198" s="108">
        <v>0</v>
      </c>
      <c r="E198" s="108">
        <v>0</v>
      </c>
      <c r="F198" s="108">
        <v>0</v>
      </c>
      <c r="G198" s="108">
        <v>0</v>
      </c>
      <c r="H198" s="108">
        <v>0</v>
      </c>
      <c r="I198" s="108">
        <v>0</v>
      </c>
      <c r="J198" s="108">
        <v>0</v>
      </c>
      <c r="K198" s="108">
        <v>0</v>
      </c>
      <c r="L198" s="108">
        <v>0</v>
      </c>
      <c r="M198" s="108">
        <v>0</v>
      </c>
      <c r="N198" s="108">
        <v>0</v>
      </c>
      <c r="O198" s="108">
        <v>0</v>
      </c>
      <c r="P198" s="108">
        <v>0</v>
      </c>
      <c r="Q198" s="108">
        <v>0</v>
      </c>
      <c r="R198" s="108">
        <v>0</v>
      </c>
      <c r="S198" s="108">
        <v>0</v>
      </c>
      <c r="T198" s="108">
        <v>0</v>
      </c>
      <c r="U198" s="108">
        <v>0</v>
      </c>
      <c r="V198" s="108">
        <v>0</v>
      </c>
      <c r="W198" s="108">
        <v>0</v>
      </c>
      <c r="X198" s="108">
        <v>0</v>
      </c>
      <c r="Y198" s="108">
        <v>0</v>
      </c>
      <c r="Z198" s="108">
        <v>0</v>
      </c>
      <c r="AA198" s="108">
        <v>0</v>
      </c>
      <c r="AB198" s="108">
        <v>0</v>
      </c>
      <c r="AC198" s="108">
        <v>0</v>
      </c>
      <c r="AD198" s="108">
        <v>0</v>
      </c>
      <c r="AE198" s="108">
        <v>0</v>
      </c>
      <c r="AF198" s="108">
        <v>0</v>
      </c>
      <c r="AG198" s="108">
        <v>0</v>
      </c>
      <c r="AH198" s="108">
        <v>0</v>
      </c>
      <c r="AI198" s="108">
        <v>0</v>
      </c>
      <c r="AJ198" s="108">
        <v>0</v>
      </c>
      <c r="AK198" s="108">
        <v>0</v>
      </c>
      <c r="AL198" s="108">
        <v>0</v>
      </c>
      <c r="AM198" s="108">
        <v>0</v>
      </c>
      <c r="AN198" s="108">
        <v>0</v>
      </c>
      <c r="AO198" s="108">
        <v>0</v>
      </c>
      <c r="AP198" s="108">
        <v>0</v>
      </c>
      <c r="AQ198" s="108">
        <v>0</v>
      </c>
      <c r="AR198" s="108">
        <v>0</v>
      </c>
      <c r="AS198" s="108">
        <v>0</v>
      </c>
      <c r="AT198" s="108">
        <v>0</v>
      </c>
      <c r="AU198" s="108">
        <v>0</v>
      </c>
      <c r="AV198" s="108">
        <v>0</v>
      </c>
      <c r="AW198" s="108">
        <v>0</v>
      </c>
      <c r="AX198" s="108">
        <v>0</v>
      </c>
      <c r="AY198" s="108">
        <v>0</v>
      </c>
    </row>
    <row r="199" spans="1:51" x14ac:dyDescent="0.25">
      <c r="A199" s="111"/>
      <c r="B199" s="121">
        <v>3</v>
      </c>
      <c r="C199" s="108"/>
      <c r="D199" s="108">
        <v>0</v>
      </c>
      <c r="E199" s="108">
        <v>0</v>
      </c>
      <c r="F199" s="108">
        <v>0</v>
      </c>
      <c r="G199" s="108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8">
        <v>0</v>
      </c>
      <c r="AT199" s="108">
        <v>0</v>
      </c>
      <c r="AU199" s="108">
        <v>0</v>
      </c>
      <c r="AV199" s="108">
        <v>0</v>
      </c>
      <c r="AW199" s="108">
        <v>0</v>
      </c>
      <c r="AX199" s="108">
        <v>0</v>
      </c>
      <c r="AY199" s="108">
        <v>0</v>
      </c>
    </row>
    <row r="200" spans="1:51" x14ac:dyDescent="0.25">
      <c r="A200" s="111"/>
      <c r="B200" s="122">
        <v>4</v>
      </c>
      <c r="C200" s="108"/>
      <c r="D200" s="108">
        <v>0</v>
      </c>
      <c r="E200" s="108">
        <v>0</v>
      </c>
      <c r="F200" s="108">
        <v>0</v>
      </c>
      <c r="G200" s="108">
        <v>0</v>
      </c>
      <c r="H200" s="108">
        <v>0</v>
      </c>
      <c r="I200" s="108">
        <v>0</v>
      </c>
      <c r="J200" s="108">
        <v>0</v>
      </c>
      <c r="K200" s="108">
        <v>0</v>
      </c>
      <c r="L200" s="108">
        <v>0</v>
      </c>
      <c r="M200" s="108">
        <v>0</v>
      </c>
      <c r="N200" s="108">
        <v>0</v>
      </c>
      <c r="O200" s="108">
        <v>0</v>
      </c>
      <c r="P200" s="108">
        <v>0</v>
      </c>
      <c r="Q200" s="108">
        <v>0</v>
      </c>
      <c r="R200" s="108">
        <v>0</v>
      </c>
      <c r="S200" s="108">
        <v>0</v>
      </c>
      <c r="T200" s="108">
        <v>0</v>
      </c>
      <c r="U200" s="108">
        <v>0</v>
      </c>
      <c r="V200" s="108">
        <v>0</v>
      </c>
      <c r="W200" s="108">
        <v>0</v>
      </c>
      <c r="X200" s="108">
        <v>0</v>
      </c>
      <c r="Y200" s="108">
        <v>0</v>
      </c>
      <c r="Z200" s="108">
        <v>0</v>
      </c>
      <c r="AA200" s="108">
        <v>0</v>
      </c>
      <c r="AB200" s="108">
        <v>0</v>
      </c>
      <c r="AC200" s="108">
        <v>0</v>
      </c>
      <c r="AD200" s="108">
        <v>0</v>
      </c>
      <c r="AE200" s="108">
        <v>0</v>
      </c>
      <c r="AF200" s="108">
        <v>0</v>
      </c>
      <c r="AG200" s="108">
        <v>0</v>
      </c>
      <c r="AH200" s="108">
        <v>0</v>
      </c>
      <c r="AI200" s="108">
        <v>0</v>
      </c>
      <c r="AJ200" s="108">
        <v>0</v>
      </c>
      <c r="AK200" s="108">
        <v>0</v>
      </c>
      <c r="AL200" s="108">
        <v>0</v>
      </c>
      <c r="AM200" s="108">
        <v>0</v>
      </c>
      <c r="AN200" s="108">
        <v>0</v>
      </c>
      <c r="AO200" s="108">
        <v>0</v>
      </c>
      <c r="AP200" s="108">
        <v>0</v>
      </c>
      <c r="AQ200" s="108">
        <v>0</v>
      </c>
      <c r="AR200" s="108">
        <v>0</v>
      </c>
      <c r="AS200" s="108">
        <v>0</v>
      </c>
      <c r="AT200" s="108">
        <v>0</v>
      </c>
      <c r="AU200" s="108">
        <v>0</v>
      </c>
      <c r="AV200" s="108">
        <v>0</v>
      </c>
      <c r="AW200" s="108">
        <v>0</v>
      </c>
      <c r="AX200" s="108">
        <v>0</v>
      </c>
      <c r="AY200" s="108">
        <v>0</v>
      </c>
    </row>
    <row r="201" spans="1:51" x14ac:dyDescent="0.25">
      <c r="A201" s="111"/>
      <c r="B201" s="122">
        <v>5</v>
      </c>
      <c r="C201" s="108"/>
      <c r="D201" s="108">
        <v>0</v>
      </c>
      <c r="E201" s="108">
        <v>0</v>
      </c>
      <c r="F201" s="108">
        <v>0</v>
      </c>
      <c r="G201" s="108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108">
        <v>0</v>
      </c>
      <c r="R201" s="108">
        <v>0</v>
      </c>
      <c r="S201" s="108">
        <v>0</v>
      </c>
      <c r="T201" s="108">
        <v>0</v>
      </c>
      <c r="U201" s="108">
        <v>0</v>
      </c>
      <c r="V201" s="108">
        <v>0</v>
      </c>
      <c r="W201" s="108">
        <v>0</v>
      </c>
      <c r="X201" s="108">
        <v>0</v>
      </c>
      <c r="Y201" s="108">
        <v>0</v>
      </c>
      <c r="Z201" s="108">
        <v>0</v>
      </c>
      <c r="AA201" s="108">
        <v>0</v>
      </c>
      <c r="AB201" s="108">
        <v>0</v>
      </c>
      <c r="AC201" s="108">
        <v>0</v>
      </c>
      <c r="AD201" s="108">
        <v>0</v>
      </c>
      <c r="AE201" s="108">
        <v>0</v>
      </c>
      <c r="AF201" s="108">
        <v>0</v>
      </c>
      <c r="AG201" s="108">
        <v>0</v>
      </c>
      <c r="AH201" s="108">
        <v>0</v>
      </c>
      <c r="AI201" s="108">
        <v>0</v>
      </c>
      <c r="AJ201" s="108">
        <v>0</v>
      </c>
      <c r="AK201" s="108">
        <v>0</v>
      </c>
      <c r="AL201" s="108">
        <v>0</v>
      </c>
      <c r="AM201" s="108">
        <v>0</v>
      </c>
      <c r="AN201" s="108">
        <v>0</v>
      </c>
      <c r="AO201" s="108">
        <v>0</v>
      </c>
      <c r="AP201" s="108">
        <v>0</v>
      </c>
      <c r="AQ201" s="108">
        <v>0</v>
      </c>
      <c r="AR201" s="108">
        <v>0</v>
      </c>
      <c r="AS201" s="108">
        <v>0</v>
      </c>
      <c r="AT201" s="108">
        <v>0</v>
      </c>
      <c r="AU201" s="108">
        <v>0</v>
      </c>
      <c r="AV201" s="108">
        <v>0</v>
      </c>
      <c r="AW201" s="108">
        <v>0</v>
      </c>
      <c r="AX201" s="108">
        <v>0</v>
      </c>
      <c r="AY201" s="108">
        <v>0</v>
      </c>
    </row>
    <row r="202" spans="1:51" x14ac:dyDescent="0.25">
      <c r="A202" s="111"/>
      <c r="B202" s="122">
        <v>6</v>
      </c>
      <c r="C202" s="108"/>
      <c r="D202" s="108">
        <v>0</v>
      </c>
      <c r="E202" s="108">
        <v>0</v>
      </c>
      <c r="F202" s="108">
        <v>0</v>
      </c>
      <c r="G202" s="108">
        <v>0</v>
      </c>
      <c r="H202" s="108">
        <v>0</v>
      </c>
      <c r="I202" s="108">
        <v>0</v>
      </c>
      <c r="J202" s="108">
        <v>0</v>
      </c>
      <c r="K202" s="108">
        <v>0</v>
      </c>
      <c r="L202" s="108">
        <v>0</v>
      </c>
      <c r="M202" s="108">
        <v>0</v>
      </c>
      <c r="N202" s="108">
        <v>0</v>
      </c>
      <c r="O202" s="108">
        <v>0</v>
      </c>
      <c r="P202" s="108">
        <v>0</v>
      </c>
      <c r="Q202" s="108">
        <v>0</v>
      </c>
      <c r="R202" s="108">
        <v>0</v>
      </c>
      <c r="S202" s="108">
        <v>0</v>
      </c>
      <c r="T202" s="108">
        <v>0</v>
      </c>
      <c r="U202" s="108">
        <v>0</v>
      </c>
      <c r="V202" s="108">
        <v>0</v>
      </c>
      <c r="W202" s="108">
        <v>0</v>
      </c>
      <c r="X202" s="108">
        <v>0</v>
      </c>
      <c r="Y202" s="108">
        <v>0</v>
      </c>
      <c r="Z202" s="108">
        <v>0</v>
      </c>
      <c r="AA202" s="108">
        <v>0</v>
      </c>
      <c r="AB202" s="108">
        <v>0</v>
      </c>
      <c r="AC202" s="108">
        <v>0</v>
      </c>
      <c r="AD202" s="108">
        <v>0</v>
      </c>
      <c r="AE202" s="108">
        <v>0</v>
      </c>
      <c r="AF202" s="108">
        <v>0</v>
      </c>
      <c r="AG202" s="108">
        <v>0</v>
      </c>
      <c r="AH202" s="108">
        <v>0</v>
      </c>
      <c r="AI202" s="108">
        <v>0</v>
      </c>
      <c r="AJ202" s="108">
        <v>0</v>
      </c>
      <c r="AK202" s="108">
        <v>0</v>
      </c>
      <c r="AL202" s="108">
        <v>0</v>
      </c>
      <c r="AM202" s="108">
        <v>0</v>
      </c>
      <c r="AN202" s="108">
        <v>0</v>
      </c>
      <c r="AO202" s="108">
        <v>0</v>
      </c>
      <c r="AP202" s="108">
        <v>0</v>
      </c>
      <c r="AQ202" s="108">
        <v>0</v>
      </c>
      <c r="AR202" s="108">
        <v>0</v>
      </c>
      <c r="AS202" s="108">
        <v>0</v>
      </c>
      <c r="AT202" s="108">
        <v>0</v>
      </c>
      <c r="AU202" s="108">
        <v>0</v>
      </c>
      <c r="AV202" s="108">
        <v>0</v>
      </c>
      <c r="AW202" s="108">
        <v>0</v>
      </c>
      <c r="AX202" s="108">
        <v>0</v>
      </c>
      <c r="AY202" s="108">
        <v>0</v>
      </c>
    </row>
    <row r="203" spans="1:51" x14ac:dyDescent="0.25">
      <c r="A203" s="111"/>
      <c r="B203" s="129">
        <v>7</v>
      </c>
      <c r="C203" s="108"/>
      <c r="D203" s="108">
        <v>0</v>
      </c>
      <c r="E203" s="108">
        <v>0</v>
      </c>
      <c r="F203" s="108">
        <v>0</v>
      </c>
      <c r="G203" s="108">
        <v>0</v>
      </c>
      <c r="H203" s="108">
        <v>0</v>
      </c>
      <c r="I203" s="108">
        <v>0</v>
      </c>
      <c r="J203" s="108">
        <v>0</v>
      </c>
      <c r="K203" s="108">
        <v>0</v>
      </c>
      <c r="L203" s="108">
        <v>0</v>
      </c>
      <c r="M203" s="108">
        <v>0</v>
      </c>
      <c r="N203" s="108">
        <v>0</v>
      </c>
      <c r="O203" s="108">
        <v>0</v>
      </c>
      <c r="P203" s="108">
        <v>0</v>
      </c>
      <c r="Q203" s="108">
        <v>0</v>
      </c>
      <c r="R203" s="108">
        <v>0</v>
      </c>
      <c r="S203" s="108">
        <v>0</v>
      </c>
      <c r="T203" s="108">
        <v>0</v>
      </c>
      <c r="U203" s="108">
        <v>0</v>
      </c>
      <c r="V203" s="108">
        <v>0</v>
      </c>
      <c r="W203" s="108">
        <v>0</v>
      </c>
      <c r="X203" s="108">
        <v>0</v>
      </c>
      <c r="Y203" s="108">
        <v>0</v>
      </c>
      <c r="Z203" s="108">
        <v>0</v>
      </c>
      <c r="AA203" s="108">
        <v>0</v>
      </c>
      <c r="AB203" s="108">
        <v>0</v>
      </c>
      <c r="AC203" s="108">
        <v>0</v>
      </c>
      <c r="AD203" s="108">
        <v>0</v>
      </c>
      <c r="AE203" s="108">
        <v>0</v>
      </c>
      <c r="AF203" s="108">
        <v>0</v>
      </c>
      <c r="AG203" s="108">
        <v>0</v>
      </c>
      <c r="AH203" s="108">
        <v>0</v>
      </c>
      <c r="AI203" s="108">
        <v>0</v>
      </c>
      <c r="AJ203" s="108">
        <v>0</v>
      </c>
      <c r="AK203" s="108">
        <v>0</v>
      </c>
      <c r="AL203" s="108">
        <v>0</v>
      </c>
      <c r="AM203" s="108">
        <v>0</v>
      </c>
      <c r="AN203" s="108">
        <v>0</v>
      </c>
      <c r="AO203" s="108">
        <v>0</v>
      </c>
      <c r="AP203" s="108">
        <v>0</v>
      </c>
      <c r="AQ203" s="108">
        <v>0</v>
      </c>
      <c r="AR203" s="108">
        <v>0</v>
      </c>
      <c r="AS203" s="108">
        <v>0</v>
      </c>
      <c r="AT203" s="108">
        <v>0</v>
      </c>
      <c r="AU203" s="108">
        <v>0</v>
      </c>
      <c r="AV203" s="108">
        <v>0</v>
      </c>
      <c r="AW203" s="108">
        <v>0</v>
      </c>
      <c r="AX203" s="108">
        <v>0</v>
      </c>
      <c r="AY203" s="108">
        <v>0</v>
      </c>
    </row>
    <row r="204" spans="1:51" x14ac:dyDescent="0.25">
      <c r="A204" s="111"/>
      <c r="B204" s="129">
        <v>8</v>
      </c>
      <c r="C204" s="108"/>
      <c r="D204" s="108">
        <v>0</v>
      </c>
      <c r="E204" s="108">
        <v>0</v>
      </c>
      <c r="F204" s="108">
        <v>0</v>
      </c>
      <c r="G204" s="108">
        <v>0</v>
      </c>
      <c r="H204" s="108">
        <v>0</v>
      </c>
      <c r="I204" s="108">
        <v>0</v>
      </c>
      <c r="J204" s="108">
        <v>0</v>
      </c>
      <c r="K204" s="108">
        <v>0</v>
      </c>
      <c r="L204" s="108">
        <v>0</v>
      </c>
      <c r="M204" s="108">
        <v>0</v>
      </c>
      <c r="N204" s="108">
        <v>0</v>
      </c>
      <c r="O204" s="108">
        <v>0</v>
      </c>
      <c r="P204" s="108">
        <v>0</v>
      </c>
      <c r="Q204" s="108">
        <v>0</v>
      </c>
      <c r="R204" s="108">
        <v>0</v>
      </c>
      <c r="S204" s="108">
        <v>0</v>
      </c>
      <c r="T204" s="108">
        <v>0</v>
      </c>
      <c r="U204" s="108">
        <v>0</v>
      </c>
      <c r="V204" s="108">
        <v>0</v>
      </c>
      <c r="W204" s="108">
        <v>0</v>
      </c>
      <c r="X204" s="108">
        <v>0</v>
      </c>
      <c r="Y204" s="108">
        <v>0</v>
      </c>
      <c r="Z204" s="108">
        <v>0</v>
      </c>
      <c r="AA204" s="108">
        <v>0</v>
      </c>
      <c r="AB204" s="108">
        <v>0</v>
      </c>
      <c r="AC204" s="108">
        <v>0</v>
      </c>
      <c r="AD204" s="108">
        <v>0</v>
      </c>
      <c r="AE204" s="108">
        <v>0</v>
      </c>
      <c r="AF204" s="108">
        <v>0</v>
      </c>
      <c r="AG204" s="108">
        <v>0</v>
      </c>
      <c r="AH204" s="108">
        <v>0</v>
      </c>
      <c r="AI204" s="108">
        <v>0</v>
      </c>
      <c r="AJ204" s="108">
        <v>0</v>
      </c>
      <c r="AK204" s="108">
        <v>0</v>
      </c>
      <c r="AL204" s="108">
        <v>0</v>
      </c>
      <c r="AM204" s="108">
        <v>0</v>
      </c>
      <c r="AN204" s="108">
        <v>0</v>
      </c>
      <c r="AO204" s="108">
        <v>0</v>
      </c>
      <c r="AP204" s="108">
        <v>0</v>
      </c>
      <c r="AQ204" s="108">
        <v>0</v>
      </c>
      <c r="AR204" s="108">
        <v>0</v>
      </c>
      <c r="AS204" s="108">
        <v>0</v>
      </c>
      <c r="AT204" s="108">
        <v>0</v>
      </c>
      <c r="AU204" s="108">
        <v>0</v>
      </c>
      <c r="AV204" s="108">
        <v>0</v>
      </c>
      <c r="AW204" s="108">
        <v>0</v>
      </c>
      <c r="AX204" s="108">
        <v>0</v>
      </c>
      <c r="AY204" s="108">
        <v>0</v>
      </c>
    </row>
    <row r="205" spans="1:51" x14ac:dyDescent="0.25">
      <c r="A205" s="111"/>
      <c r="B205" s="129">
        <v>9</v>
      </c>
      <c r="C205" s="108"/>
      <c r="D205" s="108">
        <v>0</v>
      </c>
      <c r="E205" s="108">
        <v>0</v>
      </c>
      <c r="F205" s="108">
        <v>0</v>
      </c>
      <c r="G205" s="108">
        <v>0</v>
      </c>
      <c r="H205" s="108">
        <v>0</v>
      </c>
      <c r="I205" s="108">
        <v>0</v>
      </c>
      <c r="J205" s="108">
        <v>0</v>
      </c>
      <c r="K205" s="108">
        <v>0</v>
      </c>
      <c r="L205" s="108">
        <v>0</v>
      </c>
      <c r="M205" s="108">
        <v>0</v>
      </c>
      <c r="N205" s="108">
        <v>0</v>
      </c>
      <c r="O205" s="108">
        <v>0</v>
      </c>
      <c r="P205" s="108">
        <v>0</v>
      </c>
      <c r="Q205" s="108">
        <v>0</v>
      </c>
      <c r="R205" s="108">
        <v>0</v>
      </c>
      <c r="S205" s="108">
        <v>0</v>
      </c>
      <c r="T205" s="108">
        <v>0</v>
      </c>
      <c r="U205" s="108">
        <v>0</v>
      </c>
      <c r="V205" s="108">
        <v>0</v>
      </c>
      <c r="W205" s="108">
        <v>0</v>
      </c>
      <c r="X205" s="108">
        <v>0</v>
      </c>
      <c r="Y205" s="108">
        <v>0</v>
      </c>
      <c r="Z205" s="108">
        <v>0</v>
      </c>
      <c r="AA205" s="108">
        <v>0</v>
      </c>
      <c r="AB205" s="108">
        <v>0</v>
      </c>
      <c r="AC205" s="108">
        <v>0</v>
      </c>
      <c r="AD205" s="108">
        <v>0</v>
      </c>
      <c r="AE205" s="108">
        <v>0</v>
      </c>
      <c r="AF205" s="108">
        <v>0</v>
      </c>
      <c r="AG205" s="108">
        <v>0</v>
      </c>
      <c r="AH205" s="108">
        <v>0</v>
      </c>
      <c r="AI205" s="108">
        <v>0</v>
      </c>
      <c r="AJ205" s="108">
        <v>0</v>
      </c>
      <c r="AK205" s="108">
        <v>0</v>
      </c>
      <c r="AL205" s="108">
        <v>0</v>
      </c>
      <c r="AM205" s="108">
        <v>0</v>
      </c>
      <c r="AN205" s="108">
        <v>0</v>
      </c>
      <c r="AO205" s="108">
        <v>0</v>
      </c>
      <c r="AP205" s="108">
        <v>0</v>
      </c>
      <c r="AQ205" s="108">
        <v>0</v>
      </c>
      <c r="AR205" s="108">
        <v>0</v>
      </c>
      <c r="AS205" s="108">
        <v>0</v>
      </c>
      <c r="AT205" s="108">
        <v>0</v>
      </c>
      <c r="AU205" s="108">
        <v>0</v>
      </c>
      <c r="AV205" s="108">
        <v>0</v>
      </c>
      <c r="AW205" s="108">
        <v>0</v>
      </c>
      <c r="AX205" s="108">
        <v>0</v>
      </c>
      <c r="AY205" s="108">
        <v>0</v>
      </c>
    </row>
    <row r="206" spans="1:51" x14ac:dyDescent="0.25">
      <c r="A206" s="111"/>
      <c r="B206" s="132">
        <v>10</v>
      </c>
      <c r="C206" s="108"/>
      <c r="D206" s="108">
        <v>0</v>
      </c>
      <c r="E206" s="108">
        <v>0</v>
      </c>
      <c r="F206" s="108">
        <v>0</v>
      </c>
      <c r="G206" s="108">
        <v>0</v>
      </c>
      <c r="H206" s="108">
        <v>0</v>
      </c>
      <c r="I206" s="108">
        <v>0</v>
      </c>
      <c r="J206" s="108">
        <v>0</v>
      </c>
      <c r="K206" s="108">
        <v>0</v>
      </c>
      <c r="L206" s="108">
        <v>0</v>
      </c>
      <c r="M206" s="108">
        <v>0</v>
      </c>
      <c r="N206" s="108">
        <v>0</v>
      </c>
      <c r="O206" s="108">
        <v>0</v>
      </c>
      <c r="P206" s="108">
        <v>0</v>
      </c>
      <c r="Q206" s="108">
        <v>0</v>
      </c>
      <c r="R206" s="108">
        <v>0</v>
      </c>
      <c r="S206" s="108">
        <v>0</v>
      </c>
      <c r="T206" s="108">
        <v>0</v>
      </c>
      <c r="U206" s="108">
        <v>0</v>
      </c>
      <c r="V206" s="108">
        <v>0</v>
      </c>
      <c r="W206" s="108">
        <v>0</v>
      </c>
      <c r="X206" s="108">
        <v>0</v>
      </c>
      <c r="Y206" s="108">
        <v>0</v>
      </c>
      <c r="Z206" s="108">
        <v>0</v>
      </c>
      <c r="AA206" s="108">
        <v>0</v>
      </c>
      <c r="AB206" s="108">
        <v>0</v>
      </c>
      <c r="AC206" s="108">
        <v>0</v>
      </c>
      <c r="AD206" s="108">
        <v>0</v>
      </c>
      <c r="AE206" s="108">
        <v>0</v>
      </c>
      <c r="AF206" s="108">
        <v>0</v>
      </c>
      <c r="AG206" s="108">
        <v>0</v>
      </c>
      <c r="AH206" s="108">
        <v>0</v>
      </c>
      <c r="AI206" s="108">
        <v>0</v>
      </c>
      <c r="AJ206" s="108">
        <v>0</v>
      </c>
      <c r="AK206" s="108">
        <v>0</v>
      </c>
      <c r="AL206" s="108">
        <v>0</v>
      </c>
      <c r="AM206" s="108">
        <v>0</v>
      </c>
      <c r="AN206" s="108">
        <v>0</v>
      </c>
      <c r="AO206" s="108">
        <v>0</v>
      </c>
      <c r="AP206" s="108">
        <v>0</v>
      </c>
      <c r="AQ206" s="108">
        <v>0</v>
      </c>
      <c r="AR206" s="108">
        <v>0</v>
      </c>
      <c r="AS206" s="108">
        <v>0</v>
      </c>
      <c r="AT206" s="108">
        <v>0</v>
      </c>
      <c r="AU206" s="108">
        <v>0</v>
      </c>
      <c r="AV206" s="108">
        <v>0</v>
      </c>
      <c r="AW206" s="108">
        <v>0</v>
      </c>
      <c r="AX206" s="108">
        <v>0</v>
      </c>
      <c r="AY206" s="108">
        <v>0</v>
      </c>
    </row>
    <row r="207" spans="1:51" x14ac:dyDescent="0.25">
      <c r="A207" s="111"/>
      <c r="B207" s="132">
        <v>11</v>
      </c>
      <c r="C207" s="108"/>
      <c r="D207" s="108">
        <v>0</v>
      </c>
      <c r="E207" s="108">
        <v>0</v>
      </c>
      <c r="F207" s="108">
        <v>0</v>
      </c>
      <c r="G207" s="108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108">
        <v>0</v>
      </c>
      <c r="R207" s="108">
        <v>0</v>
      </c>
      <c r="S207" s="108">
        <v>0</v>
      </c>
      <c r="T207" s="108">
        <v>0</v>
      </c>
      <c r="U207" s="108">
        <v>0</v>
      </c>
      <c r="V207" s="108">
        <v>0</v>
      </c>
      <c r="W207" s="108">
        <v>0</v>
      </c>
      <c r="X207" s="108">
        <v>0</v>
      </c>
      <c r="Y207" s="108">
        <v>0</v>
      </c>
      <c r="Z207" s="108">
        <v>0</v>
      </c>
      <c r="AA207" s="108">
        <v>0</v>
      </c>
      <c r="AB207" s="108">
        <v>0</v>
      </c>
      <c r="AC207" s="108">
        <v>0</v>
      </c>
      <c r="AD207" s="108">
        <v>0</v>
      </c>
      <c r="AE207" s="108">
        <v>0</v>
      </c>
      <c r="AF207" s="108">
        <v>0</v>
      </c>
      <c r="AG207" s="108">
        <v>0</v>
      </c>
      <c r="AH207" s="108">
        <v>0</v>
      </c>
      <c r="AI207" s="108">
        <v>0</v>
      </c>
      <c r="AJ207" s="108">
        <v>0</v>
      </c>
      <c r="AK207" s="108">
        <v>0</v>
      </c>
      <c r="AL207" s="108">
        <v>0</v>
      </c>
      <c r="AM207" s="108">
        <v>0</v>
      </c>
      <c r="AN207" s="108">
        <v>0</v>
      </c>
      <c r="AO207" s="108">
        <v>0</v>
      </c>
      <c r="AP207" s="108">
        <v>0</v>
      </c>
      <c r="AQ207" s="108">
        <v>0</v>
      </c>
      <c r="AR207" s="108">
        <v>0</v>
      </c>
      <c r="AS207" s="108">
        <v>0</v>
      </c>
      <c r="AT207" s="108">
        <v>0</v>
      </c>
      <c r="AU207" s="108">
        <v>0</v>
      </c>
      <c r="AV207" s="108">
        <v>0</v>
      </c>
      <c r="AW207" s="108">
        <v>0</v>
      </c>
      <c r="AX207" s="108">
        <v>0</v>
      </c>
      <c r="AY207" s="108">
        <v>0</v>
      </c>
    </row>
    <row r="208" spans="1:51" x14ac:dyDescent="0.25">
      <c r="A208" s="111"/>
      <c r="B208" s="132">
        <v>12</v>
      </c>
      <c r="C208" s="108"/>
      <c r="D208" s="108">
        <v>0</v>
      </c>
      <c r="E208" s="108">
        <v>0</v>
      </c>
      <c r="F208" s="108">
        <v>0</v>
      </c>
      <c r="G208" s="108">
        <v>0</v>
      </c>
      <c r="H208" s="108">
        <v>0</v>
      </c>
      <c r="I208" s="108">
        <v>0</v>
      </c>
      <c r="J208" s="108">
        <v>0</v>
      </c>
      <c r="K208" s="108">
        <v>0</v>
      </c>
      <c r="L208" s="108">
        <v>0</v>
      </c>
      <c r="M208" s="108">
        <v>0</v>
      </c>
      <c r="N208" s="108">
        <v>0</v>
      </c>
      <c r="O208" s="108">
        <v>0</v>
      </c>
      <c r="P208" s="108">
        <v>0</v>
      </c>
      <c r="Q208" s="108">
        <v>0</v>
      </c>
      <c r="R208" s="108">
        <v>0</v>
      </c>
      <c r="S208" s="108">
        <v>0</v>
      </c>
      <c r="T208" s="108">
        <v>0</v>
      </c>
      <c r="U208" s="108">
        <v>0</v>
      </c>
      <c r="V208" s="108">
        <v>0</v>
      </c>
      <c r="W208" s="108">
        <v>0</v>
      </c>
      <c r="X208" s="108">
        <v>0</v>
      </c>
      <c r="Y208" s="108">
        <v>0</v>
      </c>
      <c r="Z208" s="108">
        <v>0</v>
      </c>
      <c r="AA208" s="108">
        <v>0</v>
      </c>
      <c r="AB208" s="108">
        <v>0</v>
      </c>
      <c r="AC208" s="108">
        <v>0</v>
      </c>
      <c r="AD208" s="108">
        <v>0</v>
      </c>
      <c r="AE208" s="108">
        <v>0</v>
      </c>
      <c r="AF208" s="108">
        <v>0</v>
      </c>
      <c r="AG208" s="108">
        <v>0</v>
      </c>
      <c r="AH208" s="108">
        <v>0</v>
      </c>
      <c r="AI208" s="108">
        <v>0</v>
      </c>
      <c r="AJ208" s="108">
        <v>0</v>
      </c>
      <c r="AK208" s="108">
        <v>0</v>
      </c>
      <c r="AL208" s="108">
        <v>0</v>
      </c>
      <c r="AM208" s="108">
        <v>0</v>
      </c>
      <c r="AN208" s="108">
        <v>0</v>
      </c>
      <c r="AO208" s="108">
        <v>0</v>
      </c>
      <c r="AP208" s="108">
        <v>0</v>
      </c>
      <c r="AQ208" s="108">
        <v>0</v>
      </c>
      <c r="AR208" s="108">
        <v>0</v>
      </c>
      <c r="AS208" s="108">
        <v>0</v>
      </c>
      <c r="AT208" s="108">
        <v>0</v>
      </c>
      <c r="AU208" s="108">
        <v>0</v>
      </c>
      <c r="AV208" s="108">
        <v>0</v>
      </c>
      <c r="AW208" s="108">
        <v>0</v>
      </c>
      <c r="AX208" s="108">
        <v>0</v>
      </c>
      <c r="AY208" s="108">
        <v>0</v>
      </c>
    </row>
    <row r="209" spans="1:51" x14ac:dyDescent="0.25">
      <c r="A209" s="128" t="s">
        <v>123</v>
      </c>
      <c r="B209" s="125">
        <v>1</v>
      </c>
      <c r="C209" s="126"/>
      <c r="D209" s="126">
        <v>0</v>
      </c>
      <c r="E209" s="126">
        <v>0</v>
      </c>
      <c r="F209" s="126">
        <v>67.25</v>
      </c>
      <c r="G209" s="126">
        <v>50</v>
      </c>
      <c r="H209" s="126">
        <v>67.25</v>
      </c>
      <c r="I209" s="126">
        <v>67.25</v>
      </c>
      <c r="J209" s="126">
        <v>67.25</v>
      </c>
      <c r="K209" s="126">
        <v>17.25</v>
      </c>
      <c r="L209" s="126">
        <v>67.25</v>
      </c>
      <c r="M209" s="126">
        <v>50</v>
      </c>
      <c r="N209" s="126">
        <v>67.25</v>
      </c>
      <c r="O209" s="126">
        <v>32.25</v>
      </c>
      <c r="P209" s="126">
        <v>67.25</v>
      </c>
      <c r="Q209" s="126">
        <v>50</v>
      </c>
      <c r="R209" s="126">
        <v>67.25</v>
      </c>
      <c r="S209" s="126">
        <v>67.25</v>
      </c>
      <c r="T209" s="126">
        <v>50</v>
      </c>
      <c r="U209" s="126">
        <v>67.25</v>
      </c>
      <c r="V209" s="126">
        <v>50</v>
      </c>
      <c r="W209" s="126">
        <v>67.25</v>
      </c>
      <c r="X209" s="126">
        <v>0</v>
      </c>
      <c r="Y209" s="126">
        <v>17.25</v>
      </c>
      <c r="Z209" s="126">
        <v>50</v>
      </c>
      <c r="AA209" s="126">
        <v>67.25</v>
      </c>
      <c r="AB209" s="126">
        <v>67.25</v>
      </c>
      <c r="AC209" s="126">
        <v>17.25</v>
      </c>
      <c r="AD209" s="126">
        <v>67.25</v>
      </c>
      <c r="AE209" s="126">
        <v>67.25</v>
      </c>
      <c r="AF209" s="126">
        <v>17.25</v>
      </c>
      <c r="AG209" s="126">
        <v>67.25</v>
      </c>
      <c r="AH209" s="126">
        <v>50</v>
      </c>
      <c r="AI209" s="126">
        <v>67.25</v>
      </c>
      <c r="AJ209" s="126">
        <v>67.25</v>
      </c>
      <c r="AK209" s="126">
        <v>67.25</v>
      </c>
      <c r="AL209" s="126">
        <v>67.25</v>
      </c>
      <c r="AM209" s="126">
        <v>67.25</v>
      </c>
      <c r="AN209" s="126">
        <v>15</v>
      </c>
      <c r="AO209" s="126">
        <v>50</v>
      </c>
      <c r="AP209" s="126">
        <v>67.25</v>
      </c>
      <c r="AQ209" s="126">
        <v>67.25</v>
      </c>
      <c r="AR209" s="126">
        <v>32.25</v>
      </c>
      <c r="AS209" s="126">
        <v>67.25</v>
      </c>
      <c r="AT209" s="126">
        <v>67.25</v>
      </c>
      <c r="AU209" s="126">
        <v>67.25</v>
      </c>
      <c r="AV209" s="126">
        <v>67.25</v>
      </c>
      <c r="AW209" s="126">
        <v>67.25</v>
      </c>
      <c r="AX209" s="126">
        <v>32.25</v>
      </c>
      <c r="AY209" s="126">
        <v>50</v>
      </c>
    </row>
    <row r="210" spans="1:51" x14ac:dyDescent="0.25">
      <c r="A210" s="111"/>
      <c r="B210" s="121">
        <v>2</v>
      </c>
      <c r="C210" s="108"/>
      <c r="D210" s="112">
        <v>0</v>
      </c>
      <c r="E210" s="112">
        <v>0</v>
      </c>
      <c r="F210" s="112">
        <v>0</v>
      </c>
      <c r="G210" s="112">
        <v>0</v>
      </c>
      <c r="H210" s="112">
        <v>0</v>
      </c>
      <c r="I210" s="112">
        <v>0</v>
      </c>
      <c r="J210" s="112">
        <v>0</v>
      </c>
      <c r="K210" s="112">
        <v>0</v>
      </c>
      <c r="L210" s="112">
        <v>0</v>
      </c>
      <c r="M210" s="112">
        <v>0</v>
      </c>
      <c r="N210" s="112">
        <v>17.25</v>
      </c>
      <c r="O210" s="112">
        <v>0</v>
      </c>
      <c r="P210" s="112">
        <v>35</v>
      </c>
      <c r="Q210" s="112">
        <v>0</v>
      </c>
      <c r="R210" s="112">
        <v>17.25</v>
      </c>
      <c r="S210" s="112">
        <v>0</v>
      </c>
      <c r="T210" s="112">
        <v>0</v>
      </c>
      <c r="U210" s="112">
        <v>0</v>
      </c>
      <c r="V210" s="112">
        <v>0</v>
      </c>
      <c r="W210" s="112">
        <v>17.25</v>
      </c>
      <c r="X210" s="112">
        <v>0</v>
      </c>
      <c r="Y210" s="112">
        <v>0</v>
      </c>
      <c r="Z210" s="112">
        <v>0</v>
      </c>
      <c r="AA210" s="112">
        <v>0</v>
      </c>
      <c r="AB210" s="112">
        <v>0</v>
      </c>
      <c r="AC210" s="112">
        <v>0</v>
      </c>
      <c r="AD210" s="112">
        <v>0</v>
      </c>
      <c r="AE210" s="112">
        <v>0</v>
      </c>
      <c r="AF210" s="112">
        <v>0</v>
      </c>
      <c r="AG210" s="112">
        <v>0</v>
      </c>
      <c r="AH210" s="112">
        <v>0</v>
      </c>
      <c r="AI210" s="112">
        <v>17.25</v>
      </c>
      <c r="AJ210" s="112">
        <v>0</v>
      </c>
      <c r="AK210" s="112">
        <v>0</v>
      </c>
      <c r="AL210" s="112">
        <v>0</v>
      </c>
      <c r="AM210" s="112">
        <v>0</v>
      </c>
      <c r="AN210" s="112">
        <v>0</v>
      </c>
      <c r="AO210" s="112">
        <v>52.25</v>
      </c>
      <c r="AP210" s="112">
        <v>0</v>
      </c>
      <c r="AQ210" s="112">
        <v>0</v>
      </c>
      <c r="AR210" s="112">
        <v>0</v>
      </c>
      <c r="AS210" s="112">
        <v>35</v>
      </c>
      <c r="AT210" s="112">
        <v>0</v>
      </c>
      <c r="AU210" s="112">
        <v>0</v>
      </c>
      <c r="AV210" s="112">
        <v>0</v>
      </c>
      <c r="AW210" s="112">
        <v>0</v>
      </c>
      <c r="AX210" s="112">
        <v>0</v>
      </c>
      <c r="AY210" s="112">
        <v>35</v>
      </c>
    </row>
    <row r="211" spans="1:51" x14ac:dyDescent="0.25">
      <c r="A211" s="111"/>
      <c r="B211" s="121">
        <v>3</v>
      </c>
      <c r="C211" s="108"/>
      <c r="D211" s="112">
        <v>0</v>
      </c>
      <c r="E211" s="112">
        <v>0</v>
      </c>
      <c r="F211" s="112">
        <v>0</v>
      </c>
      <c r="G211" s="112">
        <v>0</v>
      </c>
      <c r="H211" s="112">
        <v>0</v>
      </c>
      <c r="I211" s="112">
        <v>17.25</v>
      </c>
      <c r="J211" s="112">
        <v>0</v>
      </c>
      <c r="K211" s="112">
        <v>0</v>
      </c>
      <c r="L211" s="112">
        <v>0</v>
      </c>
      <c r="M211" s="112">
        <v>0</v>
      </c>
      <c r="N211" s="112">
        <v>0</v>
      </c>
      <c r="O211" s="112">
        <v>0</v>
      </c>
      <c r="P211" s="112">
        <v>0</v>
      </c>
      <c r="Q211" s="112">
        <v>0</v>
      </c>
      <c r="R211" s="112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12">
        <v>0</v>
      </c>
      <c r="Y211" s="112">
        <v>0</v>
      </c>
      <c r="Z211" s="112">
        <v>17.25</v>
      </c>
      <c r="AA211" s="112">
        <v>0</v>
      </c>
      <c r="AB211" s="112">
        <v>17.25</v>
      </c>
      <c r="AC211" s="112">
        <v>0</v>
      </c>
      <c r="AD211" s="112">
        <v>0</v>
      </c>
      <c r="AE211" s="112">
        <v>0</v>
      </c>
      <c r="AF211" s="112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12">
        <v>0</v>
      </c>
      <c r="AM211" s="112">
        <v>0</v>
      </c>
      <c r="AN211" s="112">
        <v>0</v>
      </c>
      <c r="AO211" s="112">
        <v>0</v>
      </c>
      <c r="AP211" s="112">
        <v>0</v>
      </c>
      <c r="AQ211" s="112">
        <v>0</v>
      </c>
      <c r="AR211" s="112">
        <v>0</v>
      </c>
      <c r="AS211" s="112">
        <v>0</v>
      </c>
      <c r="AT211" s="112">
        <v>0</v>
      </c>
      <c r="AU211" s="112">
        <v>0</v>
      </c>
      <c r="AV211" s="112">
        <v>0</v>
      </c>
      <c r="AW211" s="112">
        <v>0</v>
      </c>
      <c r="AX211" s="112">
        <v>0</v>
      </c>
      <c r="AY211" s="112">
        <v>0</v>
      </c>
    </row>
    <row r="212" spans="1:51" x14ac:dyDescent="0.25">
      <c r="A212" s="111"/>
      <c r="B212" s="121">
        <v>4</v>
      </c>
      <c r="C212" s="108"/>
      <c r="D212" s="112">
        <v>0</v>
      </c>
      <c r="E212" s="112">
        <v>0</v>
      </c>
      <c r="F212" s="112">
        <v>0</v>
      </c>
      <c r="G212" s="112">
        <v>0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</v>
      </c>
      <c r="N212" s="112">
        <v>0</v>
      </c>
      <c r="O212" s="112">
        <v>0</v>
      </c>
      <c r="P212" s="112">
        <v>0</v>
      </c>
      <c r="Q212" s="112">
        <v>0</v>
      </c>
      <c r="R212" s="112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12">
        <v>0</v>
      </c>
      <c r="Y212" s="112">
        <v>0</v>
      </c>
      <c r="Z212" s="112">
        <v>0</v>
      </c>
      <c r="AA212" s="112">
        <v>0</v>
      </c>
      <c r="AB212" s="112">
        <v>0</v>
      </c>
      <c r="AC212" s="112">
        <v>0</v>
      </c>
      <c r="AD212" s="112">
        <v>0</v>
      </c>
      <c r="AE212" s="112">
        <v>0</v>
      </c>
      <c r="AF212" s="112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12">
        <v>0</v>
      </c>
      <c r="AM212" s="112">
        <v>0</v>
      </c>
      <c r="AN212" s="112">
        <v>0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  <c r="AU212" s="112">
        <v>0</v>
      </c>
      <c r="AV212" s="112">
        <v>0</v>
      </c>
      <c r="AW212" s="112">
        <v>0</v>
      </c>
      <c r="AX212" s="112">
        <v>0</v>
      </c>
      <c r="AY212" s="112">
        <v>0</v>
      </c>
    </row>
    <row r="213" spans="1:51" x14ac:dyDescent="0.25">
      <c r="A213" s="111"/>
      <c r="B213" s="121">
        <v>5</v>
      </c>
      <c r="C213" s="108"/>
      <c r="D213" s="112">
        <v>0</v>
      </c>
      <c r="E213" s="112">
        <v>0</v>
      </c>
      <c r="F213" s="112">
        <v>0</v>
      </c>
      <c r="G213" s="112">
        <v>0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112">
        <v>0</v>
      </c>
      <c r="R213" s="112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12">
        <v>0</v>
      </c>
      <c r="Y213" s="112">
        <v>0</v>
      </c>
      <c r="Z213" s="112">
        <v>0</v>
      </c>
      <c r="AA213" s="112">
        <v>0</v>
      </c>
      <c r="AB213" s="112">
        <v>0</v>
      </c>
      <c r="AC213" s="112">
        <v>0</v>
      </c>
      <c r="AD213" s="112">
        <v>0</v>
      </c>
      <c r="AE213" s="112">
        <v>0</v>
      </c>
      <c r="AF213" s="112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12">
        <v>0</v>
      </c>
      <c r="AM213" s="112">
        <v>0</v>
      </c>
      <c r="AN213" s="112">
        <v>0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  <c r="AU213" s="112">
        <v>0</v>
      </c>
      <c r="AV213" s="112">
        <v>0</v>
      </c>
      <c r="AW213" s="112">
        <v>0</v>
      </c>
      <c r="AX213" s="112">
        <v>0</v>
      </c>
      <c r="AY213" s="112">
        <v>0</v>
      </c>
    </row>
    <row r="214" spans="1:51" x14ac:dyDescent="0.25">
      <c r="A214" s="111"/>
      <c r="B214" s="121">
        <v>6</v>
      </c>
      <c r="C214" s="108"/>
      <c r="D214" s="112">
        <v>0</v>
      </c>
      <c r="E214" s="112">
        <v>0</v>
      </c>
      <c r="F214" s="112">
        <v>0</v>
      </c>
      <c r="G214" s="112">
        <v>0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</v>
      </c>
      <c r="N214" s="112">
        <v>0</v>
      </c>
      <c r="O214" s="112">
        <v>0</v>
      </c>
      <c r="P214" s="112">
        <v>0</v>
      </c>
      <c r="Q214" s="112">
        <v>0</v>
      </c>
      <c r="R214" s="112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12">
        <v>0</v>
      </c>
      <c r="Y214" s="112">
        <v>0</v>
      </c>
      <c r="Z214" s="112">
        <v>0</v>
      </c>
      <c r="AA214" s="112">
        <v>0</v>
      </c>
      <c r="AB214" s="112">
        <v>0</v>
      </c>
      <c r="AC214" s="112">
        <v>0</v>
      </c>
      <c r="AD214" s="112">
        <v>0</v>
      </c>
      <c r="AE214" s="112">
        <v>0</v>
      </c>
      <c r="AF214" s="112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12">
        <v>0</v>
      </c>
      <c r="AM214" s="112">
        <v>0</v>
      </c>
      <c r="AN214" s="112">
        <v>0</v>
      </c>
      <c r="AO214" s="112">
        <v>0</v>
      </c>
      <c r="AP214" s="112">
        <v>0</v>
      </c>
      <c r="AQ214" s="112">
        <v>0</v>
      </c>
      <c r="AR214" s="112">
        <v>0</v>
      </c>
      <c r="AS214" s="112">
        <v>0</v>
      </c>
      <c r="AT214" s="112">
        <v>0</v>
      </c>
      <c r="AU214" s="112">
        <v>0</v>
      </c>
      <c r="AV214" s="112">
        <v>0</v>
      </c>
      <c r="AW214" s="112">
        <v>0</v>
      </c>
      <c r="AX214" s="112">
        <v>0</v>
      </c>
      <c r="AY214" s="112">
        <v>0</v>
      </c>
    </row>
    <row r="215" spans="1:51" x14ac:dyDescent="0.25">
      <c r="A215" s="111"/>
      <c r="B215" s="121">
        <v>7</v>
      </c>
      <c r="C215" s="108"/>
      <c r="D215" s="112">
        <v>0</v>
      </c>
      <c r="E215" s="112">
        <v>0</v>
      </c>
      <c r="F215" s="112">
        <v>0</v>
      </c>
      <c r="G215" s="112">
        <v>0</v>
      </c>
      <c r="H215" s="112">
        <v>0</v>
      </c>
      <c r="I215" s="112">
        <v>0</v>
      </c>
      <c r="J215" s="112">
        <v>0</v>
      </c>
      <c r="K215" s="112">
        <v>0</v>
      </c>
      <c r="L215" s="112">
        <v>0</v>
      </c>
      <c r="M215" s="112">
        <v>0</v>
      </c>
      <c r="N215" s="112">
        <v>0</v>
      </c>
      <c r="O215" s="112">
        <v>0</v>
      </c>
      <c r="P215" s="112">
        <v>0</v>
      </c>
      <c r="Q215" s="112">
        <v>0</v>
      </c>
      <c r="R215" s="112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12">
        <v>0</v>
      </c>
      <c r="Y215" s="112">
        <v>0</v>
      </c>
      <c r="Z215" s="112">
        <v>0</v>
      </c>
      <c r="AA215" s="112">
        <v>0</v>
      </c>
      <c r="AB215" s="112">
        <v>0</v>
      </c>
      <c r="AC215" s="112">
        <v>0</v>
      </c>
      <c r="AD215" s="112">
        <v>0</v>
      </c>
      <c r="AE215" s="112">
        <v>0</v>
      </c>
      <c r="AF215" s="112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12">
        <v>0</v>
      </c>
      <c r="AM215" s="112">
        <v>0</v>
      </c>
      <c r="AN215" s="112">
        <v>0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  <c r="AU215" s="112">
        <v>0</v>
      </c>
      <c r="AV215" s="112">
        <v>0</v>
      </c>
      <c r="AW215" s="112">
        <v>0</v>
      </c>
      <c r="AX215" s="112">
        <v>0</v>
      </c>
      <c r="AY215" s="112">
        <v>0</v>
      </c>
    </row>
    <row r="216" spans="1:51" x14ac:dyDescent="0.25">
      <c r="A216" s="111"/>
      <c r="B216" s="121">
        <v>8</v>
      </c>
      <c r="C216" s="108"/>
      <c r="D216" s="112">
        <v>0</v>
      </c>
      <c r="E216" s="112">
        <v>0</v>
      </c>
      <c r="F216" s="112">
        <v>0</v>
      </c>
      <c r="G216" s="112">
        <v>0</v>
      </c>
      <c r="H216" s="112">
        <v>0</v>
      </c>
      <c r="I216" s="112">
        <v>0</v>
      </c>
      <c r="J216" s="112">
        <v>0</v>
      </c>
      <c r="K216" s="112">
        <v>0</v>
      </c>
      <c r="L216" s="112">
        <v>0</v>
      </c>
      <c r="M216" s="112">
        <v>0</v>
      </c>
      <c r="N216" s="112">
        <v>0</v>
      </c>
      <c r="O216" s="112">
        <v>0</v>
      </c>
      <c r="P216" s="112">
        <v>0</v>
      </c>
      <c r="Q216" s="112">
        <v>0</v>
      </c>
      <c r="R216" s="112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12">
        <v>0</v>
      </c>
      <c r="Y216" s="112">
        <v>0</v>
      </c>
      <c r="Z216" s="112">
        <v>0</v>
      </c>
      <c r="AA216" s="112">
        <v>0</v>
      </c>
      <c r="AB216" s="112">
        <v>0</v>
      </c>
      <c r="AC216" s="112">
        <v>0</v>
      </c>
      <c r="AD216" s="112">
        <v>0</v>
      </c>
      <c r="AE216" s="112">
        <v>0</v>
      </c>
      <c r="AF216" s="112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12">
        <v>0</v>
      </c>
      <c r="AM216" s="112">
        <v>0</v>
      </c>
      <c r="AN216" s="112">
        <v>0</v>
      </c>
      <c r="AO216" s="112">
        <v>0</v>
      </c>
      <c r="AP216" s="112">
        <v>0</v>
      </c>
      <c r="AQ216" s="112">
        <v>0</v>
      </c>
      <c r="AR216" s="112">
        <v>0</v>
      </c>
      <c r="AS216" s="112">
        <v>0</v>
      </c>
      <c r="AT216" s="112">
        <v>0</v>
      </c>
      <c r="AU216" s="112">
        <v>0</v>
      </c>
      <c r="AV216" s="112">
        <v>0</v>
      </c>
      <c r="AW216" s="112">
        <v>0</v>
      </c>
      <c r="AX216" s="112">
        <v>0</v>
      </c>
      <c r="AY216" s="112">
        <v>0</v>
      </c>
    </row>
    <row r="217" spans="1:51" x14ac:dyDescent="0.25">
      <c r="A217" s="111"/>
      <c r="B217" s="121">
        <v>9</v>
      </c>
      <c r="C217" s="108"/>
      <c r="D217" s="112">
        <v>0</v>
      </c>
      <c r="E217" s="112">
        <v>0</v>
      </c>
      <c r="F217" s="112">
        <v>0</v>
      </c>
      <c r="G217" s="112">
        <v>0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0</v>
      </c>
      <c r="N217" s="112">
        <v>0</v>
      </c>
      <c r="O217" s="112">
        <v>0</v>
      </c>
      <c r="P217" s="112">
        <v>0</v>
      </c>
      <c r="Q217" s="112">
        <v>0</v>
      </c>
      <c r="R217" s="112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12">
        <v>0</v>
      </c>
      <c r="Y217" s="112">
        <v>0</v>
      </c>
      <c r="Z217" s="112">
        <v>0</v>
      </c>
      <c r="AA217" s="112">
        <v>0</v>
      </c>
      <c r="AB217" s="112">
        <v>0</v>
      </c>
      <c r="AC217" s="112">
        <v>0</v>
      </c>
      <c r="AD217" s="112">
        <v>0</v>
      </c>
      <c r="AE217" s="112">
        <v>0</v>
      </c>
      <c r="AF217" s="112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12">
        <v>0</v>
      </c>
      <c r="AM217" s="112">
        <v>0</v>
      </c>
      <c r="AN217" s="112">
        <v>0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  <c r="AU217" s="112">
        <v>0</v>
      </c>
      <c r="AV217" s="112">
        <v>0</v>
      </c>
      <c r="AW217" s="112">
        <v>0</v>
      </c>
      <c r="AX217" s="112">
        <v>0</v>
      </c>
      <c r="AY217" s="112">
        <v>0</v>
      </c>
    </row>
    <row r="218" spans="1:51" x14ac:dyDescent="0.25">
      <c r="A218" s="111"/>
      <c r="B218" s="121">
        <v>10</v>
      </c>
      <c r="C218" s="108"/>
      <c r="D218" s="112">
        <v>0</v>
      </c>
      <c r="E218" s="112">
        <v>0</v>
      </c>
      <c r="F218" s="112">
        <v>0</v>
      </c>
      <c r="G218" s="112">
        <v>0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0</v>
      </c>
      <c r="N218" s="112">
        <v>0</v>
      </c>
      <c r="O218" s="112">
        <v>0</v>
      </c>
      <c r="P218" s="112">
        <v>0</v>
      </c>
      <c r="Q218" s="112">
        <v>0</v>
      </c>
      <c r="R218" s="112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12">
        <v>0</v>
      </c>
      <c r="Y218" s="112">
        <v>0</v>
      </c>
      <c r="Z218" s="112">
        <v>0</v>
      </c>
      <c r="AA218" s="112">
        <v>0</v>
      </c>
      <c r="AB218" s="112">
        <v>0</v>
      </c>
      <c r="AC218" s="112">
        <v>0</v>
      </c>
      <c r="AD218" s="112">
        <v>0</v>
      </c>
      <c r="AE218" s="112">
        <v>0</v>
      </c>
      <c r="AF218" s="112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12">
        <v>0</v>
      </c>
      <c r="AM218" s="112">
        <v>0</v>
      </c>
      <c r="AN218" s="112">
        <v>0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  <c r="AU218" s="112">
        <v>0</v>
      </c>
      <c r="AV218" s="112">
        <v>0</v>
      </c>
      <c r="AW218" s="112">
        <v>0</v>
      </c>
      <c r="AX218" s="112">
        <v>0</v>
      </c>
      <c r="AY218" s="112">
        <v>0</v>
      </c>
    </row>
    <row r="219" spans="1:51" x14ac:dyDescent="0.25">
      <c r="A219" s="111"/>
      <c r="B219" s="121">
        <v>11</v>
      </c>
      <c r="C219" s="108"/>
      <c r="D219" s="112">
        <v>0</v>
      </c>
      <c r="E219" s="112">
        <v>0</v>
      </c>
      <c r="F219" s="112">
        <v>0</v>
      </c>
      <c r="G219" s="112">
        <v>0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0</v>
      </c>
      <c r="N219" s="112">
        <v>0</v>
      </c>
      <c r="O219" s="112">
        <v>0</v>
      </c>
      <c r="P219" s="112">
        <v>0</v>
      </c>
      <c r="Q219" s="112">
        <v>0</v>
      </c>
      <c r="R219" s="112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12">
        <v>0</v>
      </c>
      <c r="Y219" s="112">
        <v>0</v>
      </c>
      <c r="Z219" s="112">
        <v>0</v>
      </c>
      <c r="AA219" s="112">
        <v>0</v>
      </c>
      <c r="AB219" s="112">
        <v>0</v>
      </c>
      <c r="AC219" s="112">
        <v>0</v>
      </c>
      <c r="AD219" s="112">
        <v>0</v>
      </c>
      <c r="AE219" s="112">
        <v>0</v>
      </c>
      <c r="AF219" s="112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12">
        <v>0</v>
      </c>
      <c r="AM219" s="112">
        <v>0</v>
      </c>
      <c r="AN219" s="112">
        <v>0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  <c r="AU219" s="112">
        <v>0</v>
      </c>
      <c r="AV219" s="112">
        <v>0</v>
      </c>
      <c r="AW219" s="112">
        <v>0</v>
      </c>
      <c r="AX219" s="112">
        <v>0</v>
      </c>
      <c r="AY219" s="112">
        <v>0</v>
      </c>
    </row>
    <row r="220" spans="1:51" x14ac:dyDescent="0.25">
      <c r="A220" s="111"/>
      <c r="B220" s="121">
        <v>12</v>
      </c>
      <c r="C220" s="108"/>
      <c r="D220" s="112">
        <v>0</v>
      </c>
      <c r="E220" s="112">
        <v>0</v>
      </c>
      <c r="F220" s="112">
        <v>0</v>
      </c>
      <c r="G220" s="112">
        <v>0</v>
      </c>
      <c r="H220" s="112">
        <v>0</v>
      </c>
      <c r="I220" s="112">
        <v>0</v>
      </c>
      <c r="J220" s="112">
        <v>0</v>
      </c>
      <c r="K220" s="112">
        <v>0</v>
      </c>
      <c r="L220" s="112">
        <v>0</v>
      </c>
      <c r="M220" s="112">
        <v>0</v>
      </c>
      <c r="N220" s="112">
        <v>0</v>
      </c>
      <c r="O220" s="112">
        <v>0</v>
      </c>
      <c r="P220" s="112">
        <v>0</v>
      </c>
      <c r="Q220" s="112">
        <v>0</v>
      </c>
      <c r="R220" s="112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12">
        <v>0</v>
      </c>
      <c r="Y220" s="112">
        <v>0</v>
      </c>
      <c r="Z220" s="112">
        <v>0</v>
      </c>
      <c r="AA220" s="112">
        <v>0</v>
      </c>
      <c r="AB220" s="112">
        <v>0</v>
      </c>
      <c r="AC220" s="112">
        <v>0</v>
      </c>
      <c r="AD220" s="112">
        <v>0</v>
      </c>
      <c r="AE220" s="112">
        <v>0</v>
      </c>
      <c r="AF220" s="112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12">
        <v>0</v>
      </c>
      <c r="AM220" s="112">
        <v>0</v>
      </c>
      <c r="AN220" s="112">
        <v>0</v>
      </c>
      <c r="AO220" s="112">
        <v>0</v>
      </c>
      <c r="AP220" s="112">
        <v>0</v>
      </c>
      <c r="AQ220" s="112">
        <v>0</v>
      </c>
      <c r="AR220" s="112">
        <v>0</v>
      </c>
      <c r="AS220" s="112">
        <v>0</v>
      </c>
      <c r="AT220" s="112">
        <v>0</v>
      </c>
      <c r="AU220" s="112">
        <v>0</v>
      </c>
      <c r="AV220" s="112">
        <v>0</v>
      </c>
      <c r="AW220" s="112">
        <v>0</v>
      </c>
      <c r="AX220" s="112">
        <v>0</v>
      </c>
      <c r="AY220" s="112">
        <v>0</v>
      </c>
    </row>
    <row r="221" spans="1:51" x14ac:dyDescent="0.25">
      <c r="A221" s="111"/>
      <c r="B221" s="122">
        <v>13</v>
      </c>
      <c r="C221" s="108"/>
      <c r="D221" s="112">
        <v>0</v>
      </c>
      <c r="E221" s="112">
        <v>0</v>
      </c>
      <c r="F221" s="112">
        <v>0</v>
      </c>
      <c r="G221" s="112">
        <v>0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</v>
      </c>
      <c r="N221" s="112">
        <v>0</v>
      </c>
      <c r="O221" s="112">
        <v>0</v>
      </c>
      <c r="P221" s="112">
        <v>0</v>
      </c>
      <c r="Q221" s="112">
        <v>0</v>
      </c>
      <c r="R221" s="112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12">
        <v>0</v>
      </c>
      <c r="Y221" s="112">
        <v>0</v>
      </c>
      <c r="Z221" s="112">
        <v>0</v>
      </c>
      <c r="AA221" s="112">
        <v>0</v>
      </c>
      <c r="AB221" s="112">
        <v>0</v>
      </c>
      <c r="AC221" s="112">
        <v>0</v>
      </c>
      <c r="AD221" s="112">
        <v>0</v>
      </c>
      <c r="AE221" s="112">
        <v>0</v>
      </c>
      <c r="AF221" s="112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12">
        <v>0</v>
      </c>
      <c r="AM221" s="112">
        <v>0</v>
      </c>
      <c r="AN221" s="112">
        <v>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  <c r="AU221" s="112">
        <v>0</v>
      </c>
      <c r="AV221" s="112">
        <v>0</v>
      </c>
      <c r="AW221" s="112">
        <v>0</v>
      </c>
      <c r="AX221" s="112">
        <v>0</v>
      </c>
      <c r="AY221" s="112">
        <v>0</v>
      </c>
    </row>
    <row r="222" spans="1:51" x14ac:dyDescent="0.25">
      <c r="A222" s="111"/>
      <c r="B222" s="122">
        <v>14</v>
      </c>
      <c r="C222" s="108"/>
      <c r="D222" s="112">
        <v>0</v>
      </c>
      <c r="E222" s="112">
        <v>0</v>
      </c>
      <c r="F222" s="112">
        <v>0</v>
      </c>
      <c r="G222" s="112">
        <v>0</v>
      </c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2">
        <v>0</v>
      </c>
      <c r="N222" s="112">
        <v>0</v>
      </c>
      <c r="O222" s="112">
        <v>0</v>
      </c>
      <c r="P222" s="112">
        <v>0</v>
      </c>
      <c r="Q222" s="112">
        <v>0</v>
      </c>
      <c r="R222" s="112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12">
        <v>0</v>
      </c>
      <c r="Y222" s="112">
        <v>0</v>
      </c>
      <c r="Z222" s="112">
        <v>0</v>
      </c>
      <c r="AA222" s="112">
        <v>0</v>
      </c>
      <c r="AB222" s="112">
        <v>0</v>
      </c>
      <c r="AC222" s="112">
        <v>0</v>
      </c>
      <c r="AD222" s="112">
        <v>0</v>
      </c>
      <c r="AE222" s="112">
        <v>0</v>
      </c>
      <c r="AF222" s="112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12">
        <v>0</v>
      </c>
      <c r="AM222" s="112">
        <v>0</v>
      </c>
      <c r="AN222" s="112">
        <v>0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  <c r="AU222" s="112">
        <v>0</v>
      </c>
      <c r="AV222" s="112">
        <v>0</v>
      </c>
      <c r="AW222" s="112">
        <v>0</v>
      </c>
      <c r="AX222" s="112">
        <v>0</v>
      </c>
      <c r="AY222" s="112">
        <v>0</v>
      </c>
    </row>
    <row r="223" spans="1:51" x14ac:dyDescent="0.25">
      <c r="A223" s="111"/>
      <c r="B223" s="122">
        <v>15</v>
      </c>
      <c r="C223" s="108"/>
      <c r="D223" s="112">
        <v>0</v>
      </c>
      <c r="E223" s="112">
        <v>0</v>
      </c>
      <c r="F223" s="112">
        <v>0</v>
      </c>
      <c r="G223" s="112">
        <v>0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</v>
      </c>
      <c r="N223" s="112">
        <v>0</v>
      </c>
      <c r="O223" s="112">
        <v>0</v>
      </c>
      <c r="P223" s="112">
        <v>0</v>
      </c>
      <c r="Q223" s="112">
        <v>0</v>
      </c>
      <c r="R223" s="112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12">
        <v>0</v>
      </c>
      <c r="Y223" s="112">
        <v>0</v>
      </c>
      <c r="Z223" s="112">
        <v>0</v>
      </c>
      <c r="AA223" s="112">
        <v>0</v>
      </c>
      <c r="AB223" s="112">
        <v>0</v>
      </c>
      <c r="AC223" s="112">
        <v>0</v>
      </c>
      <c r="AD223" s="112">
        <v>0</v>
      </c>
      <c r="AE223" s="112">
        <v>0</v>
      </c>
      <c r="AF223" s="112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12">
        <v>0</v>
      </c>
      <c r="AM223" s="112">
        <v>0</v>
      </c>
      <c r="AN223" s="112">
        <v>0</v>
      </c>
      <c r="AO223" s="112">
        <v>0</v>
      </c>
      <c r="AP223" s="112">
        <v>0</v>
      </c>
      <c r="AQ223" s="112">
        <v>0</v>
      </c>
      <c r="AR223" s="112">
        <v>0</v>
      </c>
      <c r="AS223" s="112">
        <v>0</v>
      </c>
      <c r="AT223" s="112">
        <v>0</v>
      </c>
      <c r="AU223" s="112">
        <v>0</v>
      </c>
      <c r="AV223" s="112">
        <v>0</v>
      </c>
      <c r="AW223" s="112">
        <v>0</v>
      </c>
      <c r="AX223" s="112">
        <v>0</v>
      </c>
      <c r="AY223" s="112">
        <v>0</v>
      </c>
    </row>
    <row r="224" spans="1:51" x14ac:dyDescent="0.25">
      <c r="A224" s="111"/>
      <c r="B224" s="122">
        <v>16</v>
      </c>
      <c r="C224" s="108"/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</v>
      </c>
      <c r="N224" s="112">
        <v>0</v>
      </c>
      <c r="O224" s="112">
        <v>0</v>
      </c>
      <c r="P224" s="112">
        <v>0</v>
      </c>
      <c r="Q224" s="112">
        <v>0</v>
      </c>
      <c r="R224" s="112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12">
        <v>0</v>
      </c>
      <c r="Y224" s="112">
        <v>0</v>
      </c>
      <c r="Z224" s="112">
        <v>0</v>
      </c>
      <c r="AA224" s="112">
        <v>0</v>
      </c>
      <c r="AB224" s="112">
        <v>0</v>
      </c>
      <c r="AC224" s="112">
        <v>0</v>
      </c>
      <c r="AD224" s="112">
        <v>0</v>
      </c>
      <c r="AE224" s="112">
        <v>0</v>
      </c>
      <c r="AF224" s="112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12">
        <v>0</v>
      </c>
      <c r="AM224" s="112">
        <v>0</v>
      </c>
      <c r="AN224" s="112">
        <v>0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  <c r="AU224" s="112">
        <v>0</v>
      </c>
      <c r="AV224" s="112">
        <v>0</v>
      </c>
      <c r="AW224" s="112">
        <v>0</v>
      </c>
      <c r="AX224" s="112">
        <v>0</v>
      </c>
      <c r="AY224" s="112">
        <v>0</v>
      </c>
    </row>
    <row r="225" spans="1:51" x14ac:dyDescent="0.25">
      <c r="A225" s="111"/>
      <c r="B225" s="122">
        <v>17</v>
      </c>
      <c r="C225" s="108"/>
      <c r="D225" s="112">
        <v>0</v>
      </c>
      <c r="E225" s="112">
        <v>0</v>
      </c>
      <c r="F225" s="112">
        <v>0</v>
      </c>
      <c r="G225" s="112">
        <v>0</v>
      </c>
      <c r="H225" s="112">
        <v>0</v>
      </c>
      <c r="I225" s="112">
        <v>0</v>
      </c>
      <c r="J225" s="112">
        <v>0</v>
      </c>
      <c r="K225" s="112">
        <v>0</v>
      </c>
      <c r="L225" s="112">
        <v>0</v>
      </c>
      <c r="M225" s="112">
        <v>0</v>
      </c>
      <c r="N225" s="112">
        <v>0</v>
      </c>
      <c r="O225" s="112">
        <v>0</v>
      </c>
      <c r="P225" s="112">
        <v>0</v>
      </c>
      <c r="Q225" s="112">
        <v>0</v>
      </c>
      <c r="R225" s="112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12">
        <v>0</v>
      </c>
      <c r="Y225" s="112">
        <v>0</v>
      </c>
      <c r="Z225" s="112">
        <v>0</v>
      </c>
      <c r="AA225" s="112">
        <v>0</v>
      </c>
      <c r="AB225" s="112">
        <v>0</v>
      </c>
      <c r="AC225" s="112">
        <v>0</v>
      </c>
      <c r="AD225" s="112">
        <v>0</v>
      </c>
      <c r="AE225" s="112">
        <v>0</v>
      </c>
      <c r="AF225" s="112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12">
        <v>0</v>
      </c>
      <c r="AM225" s="112">
        <v>0</v>
      </c>
      <c r="AN225" s="112">
        <v>0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  <c r="AU225" s="112">
        <v>0</v>
      </c>
      <c r="AV225" s="112">
        <v>0</v>
      </c>
      <c r="AW225" s="112">
        <v>0</v>
      </c>
      <c r="AX225" s="112">
        <v>0</v>
      </c>
      <c r="AY225" s="112">
        <v>0</v>
      </c>
    </row>
    <row r="226" spans="1:51" x14ac:dyDescent="0.25">
      <c r="A226" s="111"/>
      <c r="B226" s="122">
        <v>18</v>
      </c>
      <c r="C226" s="108"/>
      <c r="D226" s="112">
        <v>0</v>
      </c>
      <c r="E226" s="112">
        <v>0</v>
      </c>
      <c r="F226" s="112">
        <v>0</v>
      </c>
      <c r="G226" s="112">
        <v>0</v>
      </c>
      <c r="H226" s="112">
        <v>0</v>
      </c>
      <c r="I226" s="112">
        <v>0</v>
      </c>
      <c r="J226" s="112">
        <v>0</v>
      </c>
      <c r="K226" s="112">
        <v>0</v>
      </c>
      <c r="L226" s="112">
        <v>0</v>
      </c>
      <c r="M226" s="112">
        <v>0</v>
      </c>
      <c r="N226" s="112">
        <v>0</v>
      </c>
      <c r="O226" s="112">
        <v>0</v>
      </c>
      <c r="P226" s="112">
        <v>0</v>
      </c>
      <c r="Q226" s="112">
        <v>0</v>
      </c>
      <c r="R226" s="112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12">
        <v>0</v>
      </c>
      <c r="Y226" s="112">
        <v>0</v>
      </c>
      <c r="Z226" s="112">
        <v>0</v>
      </c>
      <c r="AA226" s="112">
        <v>0</v>
      </c>
      <c r="AB226" s="112">
        <v>0</v>
      </c>
      <c r="AC226" s="112">
        <v>0</v>
      </c>
      <c r="AD226" s="112">
        <v>0</v>
      </c>
      <c r="AE226" s="112">
        <v>0</v>
      </c>
      <c r="AF226" s="112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12">
        <v>0</v>
      </c>
      <c r="AM226" s="112">
        <v>0</v>
      </c>
      <c r="AN226" s="112">
        <v>0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  <c r="AU226" s="112">
        <v>0</v>
      </c>
      <c r="AV226" s="112">
        <v>0</v>
      </c>
      <c r="AW226" s="112">
        <v>0</v>
      </c>
      <c r="AX226" s="112">
        <v>0</v>
      </c>
      <c r="AY226" s="112">
        <v>0</v>
      </c>
    </row>
    <row r="227" spans="1:51" x14ac:dyDescent="0.25">
      <c r="A227" s="111"/>
      <c r="B227" s="122">
        <v>19</v>
      </c>
      <c r="C227" s="108"/>
      <c r="D227" s="112">
        <v>0</v>
      </c>
      <c r="E227" s="112">
        <v>0</v>
      </c>
      <c r="F227" s="112">
        <v>0</v>
      </c>
      <c r="G227" s="112">
        <v>0</v>
      </c>
      <c r="H227" s="112">
        <v>0</v>
      </c>
      <c r="I227" s="112">
        <v>0</v>
      </c>
      <c r="J227" s="112">
        <v>0</v>
      </c>
      <c r="K227" s="112">
        <v>0</v>
      </c>
      <c r="L227" s="112">
        <v>0</v>
      </c>
      <c r="M227" s="112">
        <v>0</v>
      </c>
      <c r="N227" s="112">
        <v>0</v>
      </c>
      <c r="O227" s="112">
        <v>0</v>
      </c>
      <c r="P227" s="112">
        <v>0</v>
      </c>
      <c r="Q227" s="112">
        <v>0</v>
      </c>
      <c r="R227" s="112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12">
        <v>0</v>
      </c>
      <c r="Y227" s="112">
        <v>0</v>
      </c>
      <c r="Z227" s="112">
        <v>0</v>
      </c>
      <c r="AA227" s="112">
        <v>0</v>
      </c>
      <c r="AB227" s="112">
        <v>0</v>
      </c>
      <c r="AC227" s="112">
        <v>0</v>
      </c>
      <c r="AD227" s="112">
        <v>0</v>
      </c>
      <c r="AE227" s="112">
        <v>0</v>
      </c>
      <c r="AF227" s="112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12">
        <v>0</v>
      </c>
      <c r="AM227" s="112">
        <v>0</v>
      </c>
      <c r="AN227" s="112">
        <v>0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  <c r="AU227" s="112">
        <v>0</v>
      </c>
      <c r="AV227" s="112">
        <v>0</v>
      </c>
      <c r="AW227" s="112">
        <v>0</v>
      </c>
      <c r="AX227" s="112">
        <v>0</v>
      </c>
      <c r="AY227" s="112">
        <v>0</v>
      </c>
    </row>
    <row r="228" spans="1:51" x14ac:dyDescent="0.25">
      <c r="A228" s="111"/>
      <c r="B228" s="122">
        <v>20</v>
      </c>
      <c r="C228" s="108"/>
      <c r="D228" s="112">
        <v>0</v>
      </c>
      <c r="E228" s="112">
        <v>0</v>
      </c>
      <c r="F228" s="112">
        <v>0</v>
      </c>
      <c r="G228" s="112">
        <v>0</v>
      </c>
      <c r="H228" s="112">
        <v>0</v>
      </c>
      <c r="I228" s="112">
        <v>0</v>
      </c>
      <c r="J228" s="112">
        <v>0</v>
      </c>
      <c r="K228" s="112">
        <v>0</v>
      </c>
      <c r="L228" s="112">
        <v>0</v>
      </c>
      <c r="M228" s="112">
        <v>0</v>
      </c>
      <c r="N228" s="112">
        <v>0</v>
      </c>
      <c r="O228" s="112">
        <v>0</v>
      </c>
      <c r="P228" s="112">
        <v>0</v>
      </c>
      <c r="Q228" s="112">
        <v>0</v>
      </c>
      <c r="R228" s="112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12">
        <v>0</v>
      </c>
      <c r="Y228" s="112">
        <v>0</v>
      </c>
      <c r="Z228" s="112">
        <v>0</v>
      </c>
      <c r="AA228" s="112">
        <v>0</v>
      </c>
      <c r="AB228" s="112">
        <v>0</v>
      </c>
      <c r="AC228" s="112">
        <v>0</v>
      </c>
      <c r="AD228" s="112">
        <v>0</v>
      </c>
      <c r="AE228" s="112">
        <v>0</v>
      </c>
      <c r="AF228" s="112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12">
        <v>0</v>
      </c>
      <c r="AM228" s="112">
        <v>0</v>
      </c>
      <c r="AN228" s="112">
        <v>0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  <c r="AU228" s="112">
        <v>0</v>
      </c>
      <c r="AV228" s="112">
        <v>0</v>
      </c>
      <c r="AW228" s="112">
        <v>0</v>
      </c>
      <c r="AX228" s="112">
        <v>0</v>
      </c>
      <c r="AY228" s="112">
        <v>0</v>
      </c>
    </row>
    <row r="229" spans="1:51" x14ac:dyDescent="0.25">
      <c r="A229" s="111"/>
      <c r="B229" s="122">
        <v>21</v>
      </c>
      <c r="C229" s="108"/>
      <c r="D229" s="112">
        <v>0</v>
      </c>
      <c r="E229" s="112">
        <v>0</v>
      </c>
      <c r="F229" s="112">
        <v>0</v>
      </c>
      <c r="G229" s="112">
        <v>0</v>
      </c>
      <c r="H229" s="112">
        <v>0</v>
      </c>
      <c r="I229" s="112">
        <v>0</v>
      </c>
      <c r="J229" s="112">
        <v>0</v>
      </c>
      <c r="K229" s="112">
        <v>0</v>
      </c>
      <c r="L229" s="112">
        <v>0</v>
      </c>
      <c r="M229" s="112">
        <v>0</v>
      </c>
      <c r="N229" s="112">
        <v>0</v>
      </c>
      <c r="O229" s="112">
        <v>0</v>
      </c>
      <c r="P229" s="112">
        <v>0</v>
      </c>
      <c r="Q229" s="112">
        <v>0</v>
      </c>
      <c r="R229" s="112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12">
        <v>0</v>
      </c>
      <c r="Y229" s="112">
        <v>0</v>
      </c>
      <c r="Z229" s="112">
        <v>0</v>
      </c>
      <c r="AA229" s="112">
        <v>0</v>
      </c>
      <c r="AB229" s="112">
        <v>0</v>
      </c>
      <c r="AC229" s="112">
        <v>0</v>
      </c>
      <c r="AD229" s="112">
        <v>0</v>
      </c>
      <c r="AE229" s="112">
        <v>0</v>
      </c>
      <c r="AF229" s="112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12">
        <v>0</v>
      </c>
      <c r="AM229" s="112">
        <v>0</v>
      </c>
      <c r="AN229" s="112">
        <v>0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  <c r="AU229" s="112">
        <v>0</v>
      </c>
      <c r="AV229" s="112">
        <v>0</v>
      </c>
      <c r="AW229" s="112">
        <v>0</v>
      </c>
      <c r="AX229" s="112">
        <v>0</v>
      </c>
      <c r="AY229" s="112">
        <v>0</v>
      </c>
    </row>
    <row r="230" spans="1:51" x14ac:dyDescent="0.25">
      <c r="A230" s="111"/>
      <c r="B230" s="122">
        <v>22</v>
      </c>
      <c r="C230" s="108"/>
      <c r="D230" s="112">
        <v>0</v>
      </c>
      <c r="E230" s="112">
        <v>0</v>
      </c>
      <c r="F230" s="112">
        <v>0</v>
      </c>
      <c r="G230" s="112">
        <v>0</v>
      </c>
      <c r="H230" s="112">
        <v>0</v>
      </c>
      <c r="I230" s="112">
        <v>0</v>
      </c>
      <c r="J230" s="112">
        <v>0</v>
      </c>
      <c r="K230" s="112">
        <v>0</v>
      </c>
      <c r="L230" s="112">
        <v>0</v>
      </c>
      <c r="M230" s="112">
        <v>0</v>
      </c>
      <c r="N230" s="112">
        <v>0</v>
      </c>
      <c r="O230" s="112">
        <v>0</v>
      </c>
      <c r="P230" s="112">
        <v>0</v>
      </c>
      <c r="Q230" s="112">
        <v>0</v>
      </c>
      <c r="R230" s="112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12">
        <v>0</v>
      </c>
      <c r="Y230" s="112">
        <v>0</v>
      </c>
      <c r="Z230" s="112">
        <v>0</v>
      </c>
      <c r="AA230" s="112">
        <v>0</v>
      </c>
      <c r="AB230" s="112">
        <v>0</v>
      </c>
      <c r="AC230" s="112">
        <v>0</v>
      </c>
      <c r="AD230" s="112">
        <v>0</v>
      </c>
      <c r="AE230" s="112">
        <v>0</v>
      </c>
      <c r="AF230" s="112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12">
        <v>0</v>
      </c>
      <c r="AM230" s="112">
        <v>0</v>
      </c>
      <c r="AN230" s="112">
        <v>0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  <c r="AU230" s="112">
        <v>0</v>
      </c>
      <c r="AV230" s="112">
        <v>0</v>
      </c>
      <c r="AW230" s="112">
        <v>0</v>
      </c>
      <c r="AX230" s="112">
        <v>0</v>
      </c>
      <c r="AY230" s="112">
        <v>0</v>
      </c>
    </row>
    <row r="231" spans="1:51" x14ac:dyDescent="0.25">
      <c r="A231" s="111"/>
      <c r="B231" s="122">
        <v>23</v>
      </c>
      <c r="C231" s="108"/>
      <c r="D231" s="112">
        <v>0</v>
      </c>
      <c r="E231" s="112">
        <v>0</v>
      </c>
      <c r="F231" s="112">
        <v>0</v>
      </c>
      <c r="G231" s="112">
        <v>0</v>
      </c>
      <c r="H231" s="112">
        <v>0</v>
      </c>
      <c r="I231" s="112">
        <v>0</v>
      </c>
      <c r="J231" s="112">
        <v>0</v>
      </c>
      <c r="K231" s="112">
        <v>0</v>
      </c>
      <c r="L231" s="112">
        <v>0</v>
      </c>
      <c r="M231" s="112">
        <v>0</v>
      </c>
      <c r="N231" s="112">
        <v>0</v>
      </c>
      <c r="O231" s="112">
        <v>0</v>
      </c>
      <c r="P231" s="112">
        <v>0</v>
      </c>
      <c r="Q231" s="112">
        <v>0</v>
      </c>
      <c r="R231" s="112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12">
        <v>0</v>
      </c>
      <c r="Y231" s="112">
        <v>0</v>
      </c>
      <c r="Z231" s="112">
        <v>0</v>
      </c>
      <c r="AA231" s="112">
        <v>0</v>
      </c>
      <c r="AB231" s="112">
        <v>0</v>
      </c>
      <c r="AC231" s="112">
        <v>0</v>
      </c>
      <c r="AD231" s="112">
        <v>0</v>
      </c>
      <c r="AE231" s="112">
        <v>0</v>
      </c>
      <c r="AF231" s="112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12">
        <v>0</v>
      </c>
      <c r="AM231" s="112">
        <v>0</v>
      </c>
      <c r="AN231" s="112">
        <v>0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  <c r="AU231" s="112">
        <v>0</v>
      </c>
      <c r="AV231" s="112">
        <v>0</v>
      </c>
      <c r="AW231" s="112">
        <v>0</v>
      </c>
      <c r="AX231" s="112">
        <v>0</v>
      </c>
      <c r="AY231" s="112">
        <v>0</v>
      </c>
    </row>
    <row r="232" spans="1:51" x14ac:dyDescent="0.25">
      <c r="A232" s="111"/>
      <c r="B232" s="122">
        <v>24</v>
      </c>
      <c r="C232" s="108"/>
      <c r="D232" s="112">
        <v>0</v>
      </c>
      <c r="E232" s="112">
        <v>0</v>
      </c>
      <c r="F232" s="112">
        <v>0</v>
      </c>
      <c r="G232" s="112">
        <v>0</v>
      </c>
      <c r="H232" s="112">
        <v>0</v>
      </c>
      <c r="I232" s="112">
        <v>0</v>
      </c>
      <c r="J232" s="112">
        <v>0</v>
      </c>
      <c r="K232" s="112">
        <v>0</v>
      </c>
      <c r="L232" s="112">
        <v>0</v>
      </c>
      <c r="M232" s="112">
        <v>0</v>
      </c>
      <c r="N232" s="112">
        <v>0</v>
      </c>
      <c r="O232" s="112">
        <v>0</v>
      </c>
      <c r="P232" s="112">
        <v>0</v>
      </c>
      <c r="Q232" s="112">
        <v>0</v>
      </c>
      <c r="R232" s="112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12">
        <v>0</v>
      </c>
      <c r="Y232" s="112">
        <v>0</v>
      </c>
      <c r="Z232" s="112">
        <v>0</v>
      </c>
      <c r="AA232" s="112">
        <v>0</v>
      </c>
      <c r="AB232" s="112">
        <v>0</v>
      </c>
      <c r="AC232" s="112">
        <v>0</v>
      </c>
      <c r="AD232" s="112">
        <v>0</v>
      </c>
      <c r="AE232" s="112">
        <v>0</v>
      </c>
      <c r="AF232" s="112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12">
        <v>0</v>
      </c>
      <c r="AM232" s="112">
        <v>0</v>
      </c>
      <c r="AN232" s="112">
        <v>0</v>
      </c>
      <c r="AO232" s="112">
        <v>0</v>
      </c>
      <c r="AP232" s="112">
        <v>0</v>
      </c>
      <c r="AQ232" s="112">
        <v>0</v>
      </c>
      <c r="AR232" s="112">
        <v>0</v>
      </c>
      <c r="AS232" s="112">
        <v>0</v>
      </c>
      <c r="AT232" s="112">
        <v>0</v>
      </c>
      <c r="AU232" s="112">
        <v>0</v>
      </c>
      <c r="AV232" s="112">
        <v>0</v>
      </c>
      <c r="AW232" s="112">
        <v>0</v>
      </c>
      <c r="AX232" s="112">
        <v>0</v>
      </c>
      <c r="AY232" s="112">
        <v>0</v>
      </c>
    </row>
    <row r="233" spans="1:51" x14ac:dyDescent="0.25">
      <c r="A233" s="111"/>
      <c r="B233" s="129">
        <v>25</v>
      </c>
      <c r="C233" s="108"/>
      <c r="D233" s="112">
        <v>0</v>
      </c>
      <c r="E233" s="112">
        <v>0</v>
      </c>
      <c r="F233" s="112">
        <v>0</v>
      </c>
      <c r="G233" s="112">
        <v>0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</v>
      </c>
      <c r="N233" s="112">
        <v>0</v>
      </c>
      <c r="O233" s="112">
        <v>0</v>
      </c>
      <c r="P233" s="112">
        <v>0</v>
      </c>
      <c r="Q233" s="112">
        <v>0</v>
      </c>
      <c r="R233" s="112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12">
        <v>0</v>
      </c>
      <c r="Y233" s="112">
        <v>0</v>
      </c>
      <c r="Z233" s="112">
        <v>0</v>
      </c>
      <c r="AA233" s="112">
        <v>0</v>
      </c>
      <c r="AB233" s="112">
        <v>0</v>
      </c>
      <c r="AC233" s="112">
        <v>0</v>
      </c>
      <c r="AD233" s="112">
        <v>0</v>
      </c>
      <c r="AE233" s="112">
        <v>0</v>
      </c>
      <c r="AF233" s="112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12">
        <v>0</v>
      </c>
      <c r="AM233" s="112">
        <v>0</v>
      </c>
      <c r="AN233" s="112">
        <v>0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  <c r="AU233" s="112">
        <v>0</v>
      </c>
      <c r="AV233" s="112">
        <v>0</v>
      </c>
      <c r="AW233" s="112">
        <v>0</v>
      </c>
      <c r="AX233" s="112">
        <v>0</v>
      </c>
      <c r="AY233" s="112">
        <v>0</v>
      </c>
    </row>
    <row r="234" spans="1:51" x14ac:dyDescent="0.25">
      <c r="A234" s="111"/>
      <c r="B234" s="129">
        <v>26</v>
      </c>
      <c r="C234" s="108"/>
      <c r="D234" s="112">
        <v>0</v>
      </c>
      <c r="E234" s="112">
        <v>0</v>
      </c>
      <c r="F234" s="112">
        <v>0</v>
      </c>
      <c r="G234" s="112">
        <v>0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</v>
      </c>
      <c r="N234" s="112">
        <v>0</v>
      </c>
      <c r="O234" s="112">
        <v>0</v>
      </c>
      <c r="P234" s="112">
        <v>0</v>
      </c>
      <c r="Q234" s="112">
        <v>0</v>
      </c>
      <c r="R234" s="112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12">
        <v>0</v>
      </c>
      <c r="Y234" s="112">
        <v>0</v>
      </c>
      <c r="Z234" s="112">
        <v>0</v>
      </c>
      <c r="AA234" s="112">
        <v>0</v>
      </c>
      <c r="AB234" s="112">
        <v>0</v>
      </c>
      <c r="AC234" s="112">
        <v>0</v>
      </c>
      <c r="AD234" s="112">
        <v>0</v>
      </c>
      <c r="AE234" s="112">
        <v>0</v>
      </c>
      <c r="AF234" s="112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12">
        <v>0</v>
      </c>
      <c r="AM234" s="112">
        <v>0</v>
      </c>
      <c r="AN234" s="112">
        <v>0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  <c r="AU234" s="112">
        <v>0</v>
      </c>
      <c r="AV234" s="112">
        <v>0</v>
      </c>
      <c r="AW234" s="112">
        <v>0</v>
      </c>
      <c r="AX234" s="112">
        <v>0</v>
      </c>
      <c r="AY234" s="112">
        <v>0</v>
      </c>
    </row>
    <row r="235" spans="1:51" x14ac:dyDescent="0.25">
      <c r="A235" s="111"/>
      <c r="B235" s="129">
        <v>27</v>
      </c>
      <c r="C235" s="108"/>
      <c r="D235" s="112">
        <v>0</v>
      </c>
      <c r="E235" s="112">
        <v>0</v>
      </c>
      <c r="F235" s="112">
        <v>0</v>
      </c>
      <c r="G235" s="112">
        <v>0</v>
      </c>
      <c r="H235" s="112">
        <v>0</v>
      </c>
      <c r="I235" s="112">
        <v>0</v>
      </c>
      <c r="J235" s="112">
        <v>0</v>
      </c>
      <c r="K235" s="112">
        <v>0</v>
      </c>
      <c r="L235" s="112">
        <v>0</v>
      </c>
      <c r="M235" s="112">
        <v>0</v>
      </c>
      <c r="N235" s="112">
        <v>0</v>
      </c>
      <c r="O235" s="112">
        <v>0</v>
      </c>
      <c r="P235" s="112">
        <v>0</v>
      </c>
      <c r="Q235" s="112">
        <v>0</v>
      </c>
      <c r="R235" s="112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12">
        <v>0</v>
      </c>
      <c r="Y235" s="112">
        <v>0</v>
      </c>
      <c r="Z235" s="112">
        <v>0</v>
      </c>
      <c r="AA235" s="112">
        <v>0</v>
      </c>
      <c r="AB235" s="112">
        <v>0</v>
      </c>
      <c r="AC235" s="112">
        <v>0</v>
      </c>
      <c r="AD235" s="112">
        <v>0</v>
      </c>
      <c r="AE235" s="112">
        <v>0</v>
      </c>
      <c r="AF235" s="112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12">
        <v>0</v>
      </c>
      <c r="AM235" s="112">
        <v>0</v>
      </c>
      <c r="AN235" s="112">
        <v>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  <c r="AU235" s="112">
        <v>0</v>
      </c>
      <c r="AV235" s="112">
        <v>0</v>
      </c>
      <c r="AW235" s="112">
        <v>0</v>
      </c>
      <c r="AX235" s="112">
        <v>0</v>
      </c>
      <c r="AY235" s="112">
        <v>0</v>
      </c>
    </row>
    <row r="236" spans="1:51" x14ac:dyDescent="0.25">
      <c r="A236" s="111"/>
      <c r="B236" s="129">
        <v>28</v>
      </c>
      <c r="C236" s="108"/>
      <c r="D236" s="112">
        <v>0</v>
      </c>
      <c r="E236" s="112">
        <v>0</v>
      </c>
      <c r="F236" s="112">
        <v>0</v>
      </c>
      <c r="G236" s="112">
        <v>0</v>
      </c>
      <c r="H236" s="112">
        <v>0</v>
      </c>
      <c r="I236" s="112">
        <v>0</v>
      </c>
      <c r="J236" s="112">
        <v>0</v>
      </c>
      <c r="K236" s="112">
        <v>0</v>
      </c>
      <c r="L236" s="112">
        <v>0</v>
      </c>
      <c r="M236" s="112">
        <v>0</v>
      </c>
      <c r="N236" s="112">
        <v>0</v>
      </c>
      <c r="O236" s="112">
        <v>0</v>
      </c>
      <c r="P236" s="112">
        <v>0</v>
      </c>
      <c r="Q236" s="112">
        <v>0</v>
      </c>
      <c r="R236" s="112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12">
        <v>0</v>
      </c>
      <c r="Y236" s="112">
        <v>0</v>
      </c>
      <c r="Z236" s="112">
        <v>0</v>
      </c>
      <c r="AA236" s="112">
        <v>0</v>
      </c>
      <c r="AB236" s="112">
        <v>0</v>
      </c>
      <c r="AC236" s="112">
        <v>0</v>
      </c>
      <c r="AD236" s="112">
        <v>0</v>
      </c>
      <c r="AE236" s="112">
        <v>0</v>
      </c>
      <c r="AF236" s="112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12">
        <v>0</v>
      </c>
      <c r="AM236" s="112">
        <v>0</v>
      </c>
      <c r="AN236" s="112">
        <v>0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  <c r="AU236" s="112">
        <v>0</v>
      </c>
      <c r="AV236" s="112">
        <v>0</v>
      </c>
      <c r="AW236" s="112">
        <v>0</v>
      </c>
      <c r="AX236" s="112">
        <v>0</v>
      </c>
      <c r="AY236" s="112">
        <v>0</v>
      </c>
    </row>
    <row r="237" spans="1:51" x14ac:dyDescent="0.25">
      <c r="A237" s="111"/>
      <c r="B237" s="129">
        <v>29</v>
      </c>
      <c r="C237" s="108"/>
      <c r="D237" s="112">
        <v>0</v>
      </c>
      <c r="E237" s="112">
        <v>0</v>
      </c>
      <c r="F237" s="112">
        <v>0</v>
      </c>
      <c r="G237" s="112">
        <v>0</v>
      </c>
      <c r="H237" s="112">
        <v>0</v>
      </c>
      <c r="I237" s="112">
        <v>0</v>
      </c>
      <c r="J237" s="112">
        <v>0</v>
      </c>
      <c r="K237" s="112">
        <v>0</v>
      </c>
      <c r="L237" s="112">
        <v>0</v>
      </c>
      <c r="M237" s="112">
        <v>0</v>
      </c>
      <c r="N237" s="112">
        <v>0</v>
      </c>
      <c r="O237" s="112">
        <v>0</v>
      </c>
      <c r="P237" s="112">
        <v>0</v>
      </c>
      <c r="Q237" s="112">
        <v>0</v>
      </c>
      <c r="R237" s="112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12">
        <v>0</v>
      </c>
      <c r="Y237" s="112">
        <v>0</v>
      </c>
      <c r="Z237" s="112">
        <v>0</v>
      </c>
      <c r="AA237" s="112">
        <v>0</v>
      </c>
      <c r="AB237" s="112">
        <v>0</v>
      </c>
      <c r="AC237" s="112">
        <v>0</v>
      </c>
      <c r="AD237" s="112">
        <v>0</v>
      </c>
      <c r="AE237" s="112">
        <v>0</v>
      </c>
      <c r="AF237" s="112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12">
        <v>0</v>
      </c>
      <c r="AM237" s="112">
        <v>0</v>
      </c>
      <c r="AN237" s="112">
        <v>0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  <c r="AU237" s="112">
        <v>0</v>
      </c>
      <c r="AV237" s="112">
        <v>0</v>
      </c>
      <c r="AW237" s="112">
        <v>0</v>
      </c>
      <c r="AX237" s="112">
        <v>0</v>
      </c>
      <c r="AY237" s="112">
        <v>0</v>
      </c>
    </row>
    <row r="238" spans="1:51" x14ac:dyDescent="0.25">
      <c r="A238" s="111"/>
      <c r="B238" s="129">
        <v>30</v>
      </c>
      <c r="C238" s="108"/>
      <c r="D238" s="112">
        <v>0</v>
      </c>
      <c r="E238" s="112">
        <v>0</v>
      </c>
      <c r="F238" s="112">
        <v>0</v>
      </c>
      <c r="G238" s="112">
        <v>0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</v>
      </c>
      <c r="N238" s="112">
        <v>0</v>
      </c>
      <c r="O238" s="112">
        <v>0</v>
      </c>
      <c r="P238" s="112">
        <v>0</v>
      </c>
      <c r="Q238" s="112">
        <v>0</v>
      </c>
      <c r="R238" s="112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12">
        <v>0</v>
      </c>
      <c r="Y238" s="112">
        <v>0</v>
      </c>
      <c r="Z238" s="112">
        <v>0</v>
      </c>
      <c r="AA238" s="112">
        <v>0</v>
      </c>
      <c r="AB238" s="112">
        <v>0</v>
      </c>
      <c r="AC238" s="112">
        <v>0</v>
      </c>
      <c r="AD238" s="112">
        <v>0</v>
      </c>
      <c r="AE238" s="112">
        <v>0</v>
      </c>
      <c r="AF238" s="112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12">
        <v>0</v>
      </c>
      <c r="AM238" s="112">
        <v>0</v>
      </c>
      <c r="AN238" s="112">
        <v>0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  <c r="AU238" s="112">
        <v>0</v>
      </c>
      <c r="AV238" s="112">
        <v>0</v>
      </c>
      <c r="AW238" s="112">
        <v>0</v>
      </c>
      <c r="AX238" s="112">
        <v>0</v>
      </c>
      <c r="AY238" s="112">
        <v>0</v>
      </c>
    </row>
    <row r="239" spans="1:51" x14ac:dyDescent="0.25">
      <c r="A239" s="111"/>
      <c r="B239" s="129">
        <v>31</v>
      </c>
      <c r="C239" s="108"/>
      <c r="D239" s="112">
        <v>0</v>
      </c>
      <c r="E239" s="112">
        <v>0</v>
      </c>
      <c r="F239" s="112">
        <v>0</v>
      </c>
      <c r="G239" s="112">
        <v>0</v>
      </c>
      <c r="H239" s="112">
        <v>0</v>
      </c>
      <c r="I239" s="112">
        <v>0</v>
      </c>
      <c r="J239" s="112">
        <v>0</v>
      </c>
      <c r="K239" s="112">
        <v>0</v>
      </c>
      <c r="L239" s="112">
        <v>0</v>
      </c>
      <c r="M239" s="112">
        <v>0</v>
      </c>
      <c r="N239" s="112">
        <v>0</v>
      </c>
      <c r="O239" s="112">
        <v>0</v>
      </c>
      <c r="P239" s="112">
        <v>0</v>
      </c>
      <c r="Q239" s="112">
        <v>0</v>
      </c>
      <c r="R239" s="112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12">
        <v>0</v>
      </c>
      <c r="Y239" s="112">
        <v>0</v>
      </c>
      <c r="Z239" s="112">
        <v>0</v>
      </c>
      <c r="AA239" s="112">
        <v>0</v>
      </c>
      <c r="AB239" s="112">
        <v>0</v>
      </c>
      <c r="AC239" s="112">
        <v>0</v>
      </c>
      <c r="AD239" s="112">
        <v>0</v>
      </c>
      <c r="AE239" s="112">
        <v>0</v>
      </c>
      <c r="AF239" s="112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12">
        <v>0</v>
      </c>
      <c r="AM239" s="112">
        <v>0</v>
      </c>
      <c r="AN239" s="112">
        <v>0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  <c r="AU239" s="112">
        <v>0</v>
      </c>
      <c r="AV239" s="112">
        <v>0</v>
      </c>
      <c r="AW239" s="112">
        <v>0</v>
      </c>
      <c r="AX239" s="112">
        <v>0</v>
      </c>
      <c r="AY239" s="112">
        <v>0</v>
      </c>
    </row>
    <row r="240" spans="1:51" x14ac:dyDescent="0.25">
      <c r="A240" s="111"/>
      <c r="B240" s="129">
        <v>32</v>
      </c>
      <c r="C240" s="108"/>
      <c r="D240" s="112">
        <v>0</v>
      </c>
      <c r="E240" s="112">
        <v>0</v>
      </c>
      <c r="F240" s="112">
        <v>0</v>
      </c>
      <c r="G240" s="112">
        <v>0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</v>
      </c>
      <c r="N240" s="112">
        <v>0</v>
      </c>
      <c r="O240" s="112">
        <v>0</v>
      </c>
      <c r="P240" s="112">
        <v>0</v>
      </c>
      <c r="Q240" s="112">
        <v>0</v>
      </c>
      <c r="R240" s="112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12">
        <v>0</v>
      </c>
      <c r="Y240" s="112">
        <v>0</v>
      </c>
      <c r="Z240" s="112">
        <v>0</v>
      </c>
      <c r="AA240" s="112">
        <v>0</v>
      </c>
      <c r="AB240" s="112">
        <v>0</v>
      </c>
      <c r="AC240" s="112">
        <v>0</v>
      </c>
      <c r="AD240" s="112">
        <v>0</v>
      </c>
      <c r="AE240" s="112">
        <v>0</v>
      </c>
      <c r="AF240" s="112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12">
        <v>0</v>
      </c>
      <c r="AM240" s="112">
        <v>0</v>
      </c>
      <c r="AN240" s="112">
        <v>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  <c r="AU240" s="112">
        <v>0</v>
      </c>
      <c r="AV240" s="112">
        <v>0</v>
      </c>
      <c r="AW240" s="112">
        <v>0</v>
      </c>
      <c r="AX240" s="112">
        <v>0</v>
      </c>
      <c r="AY240" s="112">
        <v>0</v>
      </c>
    </row>
    <row r="241" spans="1:51" x14ac:dyDescent="0.25">
      <c r="A241" s="111"/>
      <c r="B241" s="129">
        <v>33</v>
      </c>
      <c r="C241" s="108"/>
      <c r="D241" s="112">
        <v>0</v>
      </c>
      <c r="E241" s="112">
        <v>0</v>
      </c>
      <c r="F241" s="112">
        <v>0</v>
      </c>
      <c r="G241" s="112">
        <v>0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</v>
      </c>
      <c r="N241" s="112">
        <v>0</v>
      </c>
      <c r="O241" s="112">
        <v>0</v>
      </c>
      <c r="P241" s="112">
        <v>0</v>
      </c>
      <c r="Q241" s="112">
        <v>0</v>
      </c>
      <c r="R241" s="112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12">
        <v>0</v>
      </c>
      <c r="Y241" s="112">
        <v>0</v>
      </c>
      <c r="Z241" s="112">
        <v>0</v>
      </c>
      <c r="AA241" s="112">
        <v>0</v>
      </c>
      <c r="AB241" s="112">
        <v>0</v>
      </c>
      <c r="AC241" s="112">
        <v>0</v>
      </c>
      <c r="AD241" s="112">
        <v>0</v>
      </c>
      <c r="AE241" s="112">
        <v>0</v>
      </c>
      <c r="AF241" s="112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12">
        <v>0</v>
      </c>
      <c r="AM241" s="112">
        <v>0</v>
      </c>
      <c r="AN241" s="112">
        <v>0</v>
      </c>
      <c r="AO241" s="112">
        <v>0</v>
      </c>
      <c r="AP241" s="112">
        <v>0</v>
      </c>
      <c r="AQ241" s="112">
        <v>0</v>
      </c>
      <c r="AR241" s="112">
        <v>0</v>
      </c>
      <c r="AS241" s="112">
        <v>0</v>
      </c>
      <c r="AT241" s="112">
        <v>0</v>
      </c>
      <c r="AU241" s="112">
        <v>0</v>
      </c>
      <c r="AV241" s="112">
        <v>0</v>
      </c>
      <c r="AW241" s="112">
        <v>0</v>
      </c>
      <c r="AX241" s="112">
        <v>0</v>
      </c>
      <c r="AY241" s="112">
        <v>0</v>
      </c>
    </row>
    <row r="242" spans="1:51" x14ac:dyDescent="0.25">
      <c r="A242" s="111"/>
      <c r="B242" s="129">
        <v>34</v>
      </c>
      <c r="C242" s="108"/>
      <c r="D242" s="112">
        <v>0</v>
      </c>
      <c r="E242" s="112">
        <v>0</v>
      </c>
      <c r="F242" s="112">
        <v>0</v>
      </c>
      <c r="G242" s="112">
        <v>0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</v>
      </c>
      <c r="N242" s="112">
        <v>0</v>
      </c>
      <c r="O242" s="112">
        <v>0</v>
      </c>
      <c r="P242" s="112">
        <v>0</v>
      </c>
      <c r="Q242" s="112">
        <v>0</v>
      </c>
      <c r="R242" s="112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12">
        <v>0</v>
      </c>
      <c r="Y242" s="112">
        <v>0</v>
      </c>
      <c r="Z242" s="112">
        <v>0</v>
      </c>
      <c r="AA242" s="112">
        <v>0</v>
      </c>
      <c r="AB242" s="112">
        <v>0</v>
      </c>
      <c r="AC242" s="112">
        <v>0</v>
      </c>
      <c r="AD242" s="112">
        <v>0</v>
      </c>
      <c r="AE242" s="112">
        <v>0</v>
      </c>
      <c r="AF242" s="112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12">
        <v>0</v>
      </c>
      <c r="AM242" s="112">
        <v>0</v>
      </c>
      <c r="AN242" s="112">
        <v>0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  <c r="AU242" s="112">
        <v>0</v>
      </c>
      <c r="AV242" s="112">
        <v>0</v>
      </c>
      <c r="AW242" s="112">
        <v>0</v>
      </c>
      <c r="AX242" s="112">
        <v>0</v>
      </c>
      <c r="AY242" s="112">
        <v>0</v>
      </c>
    </row>
    <row r="243" spans="1:51" x14ac:dyDescent="0.25">
      <c r="A243" s="111"/>
      <c r="B243" s="129">
        <v>35</v>
      </c>
      <c r="C243" s="108"/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</v>
      </c>
      <c r="N243" s="112">
        <v>0</v>
      </c>
      <c r="O243" s="112">
        <v>0</v>
      </c>
      <c r="P243" s="112">
        <v>0</v>
      </c>
      <c r="Q243" s="112">
        <v>0</v>
      </c>
      <c r="R243" s="112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12">
        <v>0</v>
      </c>
      <c r="Y243" s="112">
        <v>0</v>
      </c>
      <c r="Z243" s="112">
        <v>0</v>
      </c>
      <c r="AA243" s="112">
        <v>0</v>
      </c>
      <c r="AB243" s="112">
        <v>0</v>
      </c>
      <c r="AC243" s="112">
        <v>0</v>
      </c>
      <c r="AD243" s="112">
        <v>0</v>
      </c>
      <c r="AE243" s="112">
        <v>0</v>
      </c>
      <c r="AF243" s="112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12">
        <v>0</v>
      </c>
      <c r="AM243" s="112">
        <v>0</v>
      </c>
      <c r="AN243" s="112">
        <v>0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  <c r="AU243" s="112">
        <v>0</v>
      </c>
      <c r="AV243" s="112">
        <v>0</v>
      </c>
      <c r="AW243" s="112">
        <v>0</v>
      </c>
      <c r="AX243" s="112">
        <v>0</v>
      </c>
      <c r="AY243" s="112">
        <v>0</v>
      </c>
    </row>
    <row r="244" spans="1:51" x14ac:dyDescent="0.25">
      <c r="A244" s="111"/>
      <c r="B244" s="129">
        <v>36</v>
      </c>
      <c r="C244" s="108"/>
      <c r="D244" s="112">
        <v>0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</v>
      </c>
      <c r="N244" s="112">
        <v>0</v>
      </c>
      <c r="O244" s="112">
        <v>0</v>
      </c>
      <c r="P244" s="112">
        <v>0</v>
      </c>
      <c r="Q244" s="112">
        <v>0</v>
      </c>
      <c r="R244" s="112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12">
        <v>0</v>
      </c>
      <c r="Y244" s="112">
        <v>0</v>
      </c>
      <c r="Z244" s="112">
        <v>0</v>
      </c>
      <c r="AA244" s="112">
        <v>0</v>
      </c>
      <c r="AB244" s="112">
        <v>0</v>
      </c>
      <c r="AC244" s="112">
        <v>0</v>
      </c>
      <c r="AD244" s="112">
        <v>0</v>
      </c>
      <c r="AE244" s="112">
        <v>0</v>
      </c>
      <c r="AF244" s="112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12">
        <v>0</v>
      </c>
      <c r="AM244" s="112">
        <v>0</v>
      </c>
      <c r="AN244" s="112">
        <v>0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  <c r="AU244" s="112">
        <v>0</v>
      </c>
      <c r="AV244" s="112">
        <v>0</v>
      </c>
      <c r="AW244" s="112">
        <v>0</v>
      </c>
      <c r="AX244" s="112">
        <v>0</v>
      </c>
      <c r="AY244" s="112">
        <v>0</v>
      </c>
    </row>
    <row r="245" spans="1:51" x14ac:dyDescent="0.25">
      <c r="A245" s="111"/>
      <c r="B245" s="132">
        <v>37</v>
      </c>
      <c r="C245" s="108"/>
      <c r="D245" s="112">
        <v>0</v>
      </c>
      <c r="E245" s="112">
        <v>0</v>
      </c>
      <c r="F245" s="112">
        <v>0</v>
      </c>
      <c r="G245" s="112">
        <v>0</v>
      </c>
      <c r="H245" s="112">
        <v>0</v>
      </c>
      <c r="I245" s="112">
        <v>0</v>
      </c>
      <c r="J245" s="112">
        <v>0</v>
      </c>
      <c r="K245" s="112">
        <v>0</v>
      </c>
      <c r="L245" s="112">
        <v>0</v>
      </c>
      <c r="M245" s="112">
        <v>0</v>
      </c>
      <c r="N245" s="112">
        <v>0</v>
      </c>
      <c r="O245" s="112">
        <v>0</v>
      </c>
      <c r="P245" s="112">
        <v>0</v>
      </c>
      <c r="Q245" s="112">
        <v>0</v>
      </c>
      <c r="R245" s="112">
        <v>0</v>
      </c>
      <c r="S245" s="112">
        <v>0</v>
      </c>
      <c r="T245" s="112">
        <v>0</v>
      </c>
      <c r="U245" s="112">
        <v>0</v>
      </c>
      <c r="V245" s="112">
        <v>0</v>
      </c>
      <c r="W245" s="112">
        <v>0</v>
      </c>
      <c r="X245" s="112">
        <v>0</v>
      </c>
      <c r="Y245" s="112">
        <v>0</v>
      </c>
      <c r="Z245" s="112">
        <v>0</v>
      </c>
      <c r="AA245" s="112">
        <v>0</v>
      </c>
      <c r="AB245" s="112">
        <v>0</v>
      </c>
      <c r="AC245" s="112">
        <v>0</v>
      </c>
      <c r="AD245" s="112">
        <v>0</v>
      </c>
      <c r="AE245" s="112">
        <v>0</v>
      </c>
      <c r="AF245" s="112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12">
        <v>0</v>
      </c>
      <c r="AM245" s="112">
        <v>0</v>
      </c>
      <c r="AN245" s="112">
        <v>0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  <c r="AU245" s="112">
        <v>0</v>
      </c>
      <c r="AV245" s="112">
        <v>0</v>
      </c>
      <c r="AW245" s="112">
        <v>0</v>
      </c>
      <c r="AX245" s="112">
        <v>0</v>
      </c>
      <c r="AY245" s="112">
        <v>0</v>
      </c>
    </row>
    <row r="246" spans="1:51" x14ac:dyDescent="0.25">
      <c r="A246" s="111"/>
      <c r="B246" s="132">
        <v>38</v>
      </c>
      <c r="C246" s="108"/>
      <c r="D246" s="112">
        <v>0</v>
      </c>
      <c r="E246" s="112">
        <v>0</v>
      </c>
      <c r="F246" s="112">
        <v>0</v>
      </c>
      <c r="G246" s="112">
        <v>0</v>
      </c>
      <c r="H246" s="112">
        <v>0</v>
      </c>
      <c r="I246" s="112">
        <v>0</v>
      </c>
      <c r="J246" s="112">
        <v>0</v>
      </c>
      <c r="K246" s="112">
        <v>0</v>
      </c>
      <c r="L246" s="112">
        <v>0</v>
      </c>
      <c r="M246" s="112">
        <v>0</v>
      </c>
      <c r="N246" s="112">
        <v>0</v>
      </c>
      <c r="O246" s="112">
        <v>0</v>
      </c>
      <c r="P246" s="112">
        <v>0</v>
      </c>
      <c r="Q246" s="112">
        <v>0</v>
      </c>
      <c r="R246" s="112">
        <v>0</v>
      </c>
      <c r="S246" s="112">
        <v>0</v>
      </c>
      <c r="T246" s="112">
        <v>0</v>
      </c>
      <c r="U246" s="112">
        <v>0</v>
      </c>
      <c r="V246" s="112">
        <v>0</v>
      </c>
      <c r="W246" s="112">
        <v>0</v>
      </c>
      <c r="X246" s="112">
        <v>0</v>
      </c>
      <c r="Y246" s="112">
        <v>0</v>
      </c>
      <c r="Z246" s="112">
        <v>0</v>
      </c>
      <c r="AA246" s="112">
        <v>0</v>
      </c>
      <c r="AB246" s="112">
        <v>0</v>
      </c>
      <c r="AC246" s="112">
        <v>0</v>
      </c>
      <c r="AD246" s="112">
        <v>0</v>
      </c>
      <c r="AE246" s="112">
        <v>0</v>
      </c>
      <c r="AF246" s="112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12">
        <v>0</v>
      </c>
      <c r="AM246" s="112">
        <v>0</v>
      </c>
      <c r="AN246" s="112">
        <v>0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  <c r="AU246" s="112">
        <v>0</v>
      </c>
      <c r="AV246" s="112">
        <v>0</v>
      </c>
      <c r="AW246" s="112">
        <v>0</v>
      </c>
      <c r="AX246" s="112">
        <v>0</v>
      </c>
      <c r="AY246" s="112">
        <v>0</v>
      </c>
    </row>
    <row r="247" spans="1:51" x14ac:dyDescent="0.25">
      <c r="A247" s="111"/>
      <c r="B247" s="132">
        <v>39</v>
      </c>
      <c r="C247" s="108"/>
      <c r="D247" s="112">
        <v>0</v>
      </c>
      <c r="E247" s="112">
        <v>0</v>
      </c>
      <c r="F247" s="112">
        <v>0</v>
      </c>
      <c r="G247" s="112">
        <v>0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12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  <c r="X247" s="112">
        <v>0</v>
      </c>
      <c r="Y247" s="112">
        <v>0</v>
      </c>
      <c r="Z247" s="112">
        <v>0</v>
      </c>
      <c r="AA247" s="112">
        <v>0</v>
      </c>
      <c r="AB247" s="112">
        <v>0</v>
      </c>
      <c r="AC247" s="112">
        <v>0</v>
      </c>
      <c r="AD247" s="112">
        <v>0</v>
      </c>
      <c r="AE247" s="112">
        <v>0</v>
      </c>
      <c r="AF247" s="112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12">
        <v>0</v>
      </c>
      <c r="AM247" s="112">
        <v>0</v>
      </c>
      <c r="AN247" s="112">
        <v>0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  <c r="AU247" s="112">
        <v>0</v>
      </c>
      <c r="AV247" s="112">
        <v>0</v>
      </c>
      <c r="AW247" s="112">
        <v>0</v>
      </c>
      <c r="AX247" s="112">
        <v>0</v>
      </c>
      <c r="AY247" s="112">
        <v>0</v>
      </c>
    </row>
    <row r="248" spans="1:51" x14ac:dyDescent="0.25">
      <c r="A248" s="111"/>
      <c r="B248" s="132">
        <v>40</v>
      </c>
      <c r="C248" s="108"/>
      <c r="D248" s="112">
        <v>0</v>
      </c>
      <c r="E248" s="112">
        <v>0</v>
      </c>
      <c r="F248" s="112">
        <v>0</v>
      </c>
      <c r="G248" s="112">
        <v>0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</v>
      </c>
      <c r="N248" s="112">
        <v>0</v>
      </c>
      <c r="O248" s="112">
        <v>0</v>
      </c>
      <c r="P248" s="112">
        <v>0</v>
      </c>
      <c r="Q248" s="112">
        <v>0</v>
      </c>
      <c r="R248" s="112">
        <v>0</v>
      </c>
      <c r="S248" s="112">
        <v>0</v>
      </c>
      <c r="T248" s="112">
        <v>0</v>
      </c>
      <c r="U248" s="112">
        <v>0</v>
      </c>
      <c r="V248" s="112">
        <v>0</v>
      </c>
      <c r="W248" s="112">
        <v>0</v>
      </c>
      <c r="X248" s="112">
        <v>0</v>
      </c>
      <c r="Y248" s="112">
        <v>0</v>
      </c>
      <c r="Z248" s="112">
        <v>0</v>
      </c>
      <c r="AA248" s="112">
        <v>0</v>
      </c>
      <c r="AB248" s="112">
        <v>0</v>
      </c>
      <c r="AC248" s="112">
        <v>0</v>
      </c>
      <c r="AD248" s="112">
        <v>0</v>
      </c>
      <c r="AE248" s="112">
        <v>0</v>
      </c>
      <c r="AF248" s="112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12">
        <v>0</v>
      </c>
      <c r="AM248" s="112">
        <v>0</v>
      </c>
      <c r="AN248" s="112">
        <v>0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  <c r="AU248" s="112">
        <v>0</v>
      </c>
      <c r="AV248" s="112">
        <v>0</v>
      </c>
      <c r="AW248" s="112">
        <v>0</v>
      </c>
      <c r="AX248" s="112">
        <v>0</v>
      </c>
      <c r="AY248" s="112">
        <v>0</v>
      </c>
    </row>
    <row r="249" spans="1:51" x14ac:dyDescent="0.25">
      <c r="A249" s="111"/>
      <c r="B249" s="132">
        <v>41</v>
      </c>
      <c r="C249" s="108"/>
      <c r="D249" s="112">
        <v>0</v>
      </c>
      <c r="E249" s="112">
        <v>0</v>
      </c>
      <c r="F249" s="112">
        <v>0</v>
      </c>
      <c r="G249" s="112">
        <v>0</v>
      </c>
      <c r="H249" s="112">
        <v>0</v>
      </c>
      <c r="I249" s="112">
        <v>0</v>
      </c>
      <c r="J249" s="112">
        <v>0</v>
      </c>
      <c r="K249" s="112">
        <v>0</v>
      </c>
      <c r="L249" s="112">
        <v>0</v>
      </c>
      <c r="M249" s="112">
        <v>0</v>
      </c>
      <c r="N249" s="112">
        <v>0</v>
      </c>
      <c r="O249" s="112">
        <v>0</v>
      </c>
      <c r="P249" s="112">
        <v>0</v>
      </c>
      <c r="Q249" s="112">
        <v>0</v>
      </c>
      <c r="R249" s="112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12">
        <v>0</v>
      </c>
      <c r="Y249" s="112">
        <v>0</v>
      </c>
      <c r="Z249" s="112">
        <v>0</v>
      </c>
      <c r="AA249" s="112">
        <v>0</v>
      </c>
      <c r="AB249" s="112">
        <v>0</v>
      </c>
      <c r="AC249" s="112">
        <v>0</v>
      </c>
      <c r="AD249" s="112">
        <v>0</v>
      </c>
      <c r="AE249" s="112">
        <v>0</v>
      </c>
      <c r="AF249" s="112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12">
        <v>0</v>
      </c>
      <c r="AM249" s="112">
        <v>0</v>
      </c>
      <c r="AN249" s="112">
        <v>0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  <c r="AU249" s="112">
        <v>0</v>
      </c>
      <c r="AV249" s="112">
        <v>0</v>
      </c>
      <c r="AW249" s="112">
        <v>0</v>
      </c>
      <c r="AX249" s="112">
        <v>0</v>
      </c>
      <c r="AY249" s="112">
        <v>0</v>
      </c>
    </row>
    <row r="250" spans="1:51" x14ac:dyDescent="0.25">
      <c r="A250" s="111"/>
      <c r="B250" s="132">
        <v>42</v>
      </c>
      <c r="C250" s="108"/>
      <c r="D250" s="112">
        <v>0</v>
      </c>
      <c r="E250" s="112">
        <v>0</v>
      </c>
      <c r="F250" s="112">
        <v>0</v>
      </c>
      <c r="G250" s="112">
        <v>0</v>
      </c>
      <c r="H250" s="112">
        <v>0</v>
      </c>
      <c r="I250" s="112">
        <v>0</v>
      </c>
      <c r="J250" s="112">
        <v>0</v>
      </c>
      <c r="K250" s="112">
        <v>0</v>
      </c>
      <c r="L250" s="112">
        <v>0</v>
      </c>
      <c r="M250" s="112">
        <v>0</v>
      </c>
      <c r="N250" s="112">
        <v>0</v>
      </c>
      <c r="O250" s="112">
        <v>0</v>
      </c>
      <c r="P250" s="112">
        <v>0</v>
      </c>
      <c r="Q250" s="112">
        <v>0</v>
      </c>
      <c r="R250" s="112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12">
        <v>0</v>
      </c>
      <c r="Y250" s="112">
        <v>0</v>
      </c>
      <c r="Z250" s="112">
        <v>0</v>
      </c>
      <c r="AA250" s="112">
        <v>0</v>
      </c>
      <c r="AB250" s="112">
        <v>0</v>
      </c>
      <c r="AC250" s="112">
        <v>0</v>
      </c>
      <c r="AD250" s="112">
        <v>0</v>
      </c>
      <c r="AE250" s="112">
        <v>0</v>
      </c>
      <c r="AF250" s="112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12">
        <v>0</v>
      </c>
      <c r="AM250" s="112">
        <v>0</v>
      </c>
      <c r="AN250" s="112">
        <v>0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  <c r="AU250" s="112">
        <v>0</v>
      </c>
      <c r="AV250" s="112">
        <v>0</v>
      </c>
      <c r="AW250" s="112">
        <v>0</v>
      </c>
      <c r="AX250" s="112">
        <v>0</v>
      </c>
      <c r="AY250" s="112">
        <v>0</v>
      </c>
    </row>
    <row r="251" spans="1:51" x14ac:dyDescent="0.25">
      <c r="A251" s="111"/>
      <c r="B251" s="132">
        <v>43</v>
      </c>
      <c r="C251" s="108"/>
      <c r="D251" s="112">
        <v>0</v>
      </c>
      <c r="E251" s="112">
        <v>0</v>
      </c>
      <c r="F251" s="112">
        <v>0</v>
      </c>
      <c r="G251" s="112">
        <v>0</v>
      </c>
      <c r="H251" s="112">
        <v>0</v>
      </c>
      <c r="I251" s="112">
        <v>0</v>
      </c>
      <c r="J251" s="112">
        <v>0</v>
      </c>
      <c r="K251" s="112">
        <v>0</v>
      </c>
      <c r="L251" s="112">
        <v>0</v>
      </c>
      <c r="M251" s="112">
        <v>0</v>
      </c>
      <c r="N251" s="112">
        <v>0</v>
      </c>
      <c r="O251" s="112">
        <v>0</v>
      </c>
      <c r="P251" s="112">
        <v>0</v>
      </c>
      <c r="Q251" s="112">
        <v>0</v>
      </c>
      <c r="R251" s="112">
        <v>0</v>
      </c>
      <c r="S251" s="112">
        <v>0</v>
      </c>
      <c r="T251" s="112">
        <v>0</v>
      </c>
      <c r="U251" s="112">
        <v>0</v>
      </c>
      <c r="V251" s="112">
        <v>0</v>
      </c>
      <c r="W251" s="112">
        <v>0</v>
      </c>
      <c r="X251" s="112">
        <v>0</v>
      </c>
      <c r="Y251" s="112">
        <v>0</v>
      </c>
      <c r="Z251" s="112">
        <v>0</v>
      </c>
      <c r="AA251" s="112">
        <v>0</v>
      </c>
      <c r="AB251" s="112">
        <v>0</v>
      </c>
      <c r="AC251" s="112">
        <v>0</v>
      </c>
      <c r="AD251" s="112">
        <v>0</v>
      </c>
      <c r="AE251" s="112">
        <v>0</v>
      </c>
      <c r="AF251" s="112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12">
        <v>0</v>
      </c>
      <c r="AM251" s="112">
        <v>0</v>
      </c>
      <c r="AN251" s="112">
        <v>0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  <c r="AU251" s="112">
        <v>0</v>
      </c>
      <c r="AV251" s="112">
        <v>0</v>
      </c>
      <c r="AW251" s="112">
        <v>0</v>
      </c>
      <c r="AX251" s="112">
        <v>0</v>
      </c>
      <c r="AY251" s="112">
        <v>0</v>
      </c>
    </row>
    <row r="252" spans="1:51" x14ac:dyDescent="0.25">
      <c r="A252" s="111"/>
      <c r="B252" s="132">
        <v>44</v>
      </c>
      <c r="C252" s="108"/>
      <c r="D252" s="112">
        <v>0</v>
      </c>
      <c r="E252" s="112">
        <v>0</v>
      </c>
      <c r="F252" s="112">
        <v>0</v>
      </c>
      <c r="G252" s="112">
        <v>0</v>
      </c>
      <c r="H252" s="112">
        <v>0</v>
      </c>
      <c r="I252" s="112">
        <v>0</v>
      </c>
      <c r="J252" s="112">
        <v>0</v>
      </c>
      <c r="K252" s="112">
        <v>0</v>
      </c>
      <c r="L252" s="112">
        <v>0</v>
      </c>
      <c r="M252" s="112">
        <v>0</v>
      </c>
      <c r="N252" s="112">
        <v>0</v>
      </c>
      <c r="O252" s="112">
        <v>0</v>
      </c>
      <c r="P252" s="112">
        <v>0</v>
      </c>
      <c r="Q252" s="112">
        <v>0</v>
      </c>
      <c r="R252" s="112">
        <v>0</v>
      </c>
      <c r="S252" s="112">
        <v>0</v>
      </c>
      <c r="T252" s="112">
        <v>0</v>
      </c>
      <c r="U252" s="112">
        <v>0</v>
      </c>
      <c r="V252" s="112">
        <v>0</v>
      </c>
      <c r="W252" s="112">
        <v>0</v>
      </c>
      <c r="X252" s="112">
        <v>0</v>
      </c>
      <c r="Y252" s="112">
        <v>0</v>
      </c>
      <c r="Z252" s="112">
        <v>0</v>
      </c>
      <c r="AA252" s="112">
        <v>0</v>
      </c>
      <c r="AB252" s="112">
        <v>0</v>
      </c>
      <c r="AC252" s="112">
        <v>0</v>
      </c>
      <c r="AD252" s="112">
        <v>0</v>
      </c>
      <c r="AE252" s="112">
        <v>0</v>
      </c>
      <c r="AF252" s="112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12">
        <v>0</v>
      </c>
      <c r="AM252" s="112">
        <v>0</v>
      </c>
      <c r="AN252" s="112">
        <v>0</v>
      </c>
      <c r="AO252" s="112">
        <v>0</v>
      </c>
      <c r="AP252" s="112">
        <v>0</v>
      </c>
      <c r="AQ252" s="112">
        <v>0</v>
      </c>
      <c r="AR252" s="112">
        <v>0</v>
      </c>
      <c r="AS252" s="112">
        <v>0</v>
      </c>
      <c r="AT252" s="112">
        <v>0</v>
      </c>
      <c r="AU252" s="112">
        <v>0</v>
      </c>
      <c r="AV252" s="112">
        <v>0</v>
      </c>
      <c r="AW252" s="112">
        <v>0</v>
      </c>
      <c r="AX252" s="112">
        <v>0</v>
      </c>
      <c r="AY252" s="112">
        <v>0</v>
      </c>
    </row>
    <row r="253" spans="1:51" x14ac:dyDescent="0.25">
      <c r="A253" s="111"/>
      <c r="B253" s="132">
        <v>45</v>
      </c>
      <c r="C253" s="108"/>
      <c r="D253" s="112">
        <v>0</v>
      </c>
      <c r="E253" s="112">
        <v>0</v>
      </c>
      <c r="F253" s="112">
        <v>0</v>
      </c>
      <c r="G253" s="112">
        <v>0</v>
      </c>
      <c r="H253" s="112">
        <v>0</v>
      </c>
      <c r="I253" s="112">
        <v>0</v>
      </c>
      <c r="J253" s="112">
        <v>0</v>
      </c>
      <c r="K253" s="112">
        <v>0</v>
      </c>
      <c r="L253" s="112">
        <v>0</v>
      </c>
      <c r="M253" s="112">
        <v>0</v>
      </c>
      <c r="N253" s="112">
        <v>0</v>
      </c>
      <c r="O253" s="112">
        <v>0</v>
      </c>
      <c r="P253" s="112">
        <v>0</v>
      </c>
      <c r="Q253" s="112">
        <v>0</v>
      </c>
      <c r="R253" s="112">
        <v>0</v>
      </c>
      <c r="S253" s="112">
        <v>0</v>
      </c>
      <c r="T253" s="112">
        <v>0</v>
      </c>
      <c r="U253" s="112">
        <v>0</v>
      </c>
      <c r="V253" s="112">
        <v>0</v>
      </c>
      <c r="W253" s="112">
        <v>0</v>
      </c>
      <c r="X253" s="112">
        <v>0</v>
      </c>
      <c r="Y253" s="112">
        <v>0</v>
      </c>
      <c r="Z253" s="112">
        <v>0</v>
      </c>
      <c r="AA253" s="112">
        <v>0</v>
      </c>
      <c r="AB253" s="112">
        <v>0</v>
      </c>
      <c r="AC253" s="112">
        <v>0</v>
      </c>
      <c r="AD253" s="112">
        <v>0</v>
      </c>
      <c r="AE253" s="112">
        <v>0</v>
      </c>
      <c r="AF253" s="112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12">
        <v>0</v>
      </c>
      <c r="AM253" s="112">
        <v>0</v>
      </c>
      <c r="AN253" s="112">
        <v>0</v>
      </c>
      <c r="AO253" s="112">
        <v>0</v>
      </c>
      <c r="AP253" s="112">
        <v>0</v>
      </c>
      <c r="AQ253" s="112">
        <v>0</v>
      </c>
      <c r="AR253" s="112">
        <v>0</v>
      </c>
      <c r="AS253" s="112">
        <v>0</v>
      </c>
      <c r="AT253" s="112">
        <v>0</v>
      </c>
      <c r="AU253" s="112">
        <v>0</v>
      </c>
      <c r="AV253" s="112">
        <v>0</v>
      </c>
      <c r="AW253" s="112">
        <v>0</v>
      </c>
      <c r="AX253" s="112">
        <v>0</v>
      </c>
      <c r="AY253" s="112">
        <v>0</v>
      </c>
    </row>
    <row r="254" spans="1:51" x14ac:dyDescent="0.25">
      <c r="A254" s="111"/>
      <c r="B254" s="132">
        <v>46</v>
      </c>
      <c r="C254" s="108"/>
      <c r="D254" s="112">
        <v>0</v>
      </c>
      <c r="E254" s="112">
        <v>0</v>
      </c>
      <c r="F254" s="112">
        <v>0</v>
      </c>
      <c r="G254" s="112">
        <v>0</v>
      </c>
      <c r="H254" s="112">
        <v>0</v>
      </c>
      <c r="I254" s="112">
        <v>0</v>
      </c>
      <c r="J254" s="112">
        <v>0</v>
      </c>
      <c r="K254" s="112">
        <v>0</v>
      </c>
      <c r="L254" s="112">
        <v>0</v>
      </c>
      <c r="M254" s="112">
        <v>0</v>
      </c>
      <c r="N254" s="112">
        <v>0</v>
      </c>
      <c r="O254" s="112">
        <v>0</v>
      </c>
      <c r="P254" s="112">
        <v>0</v>
      </c>
      <c r="Q254" s="112">
        <v>0</v>
      </c>
      <c r="R254" s="112">
        <v>0</v>
      </c>
      <c r="S254" s="112">
        <v>0</v>
      </c>
      <c r="T254" s="112">
        <v>0</v>
      </c>
      <c r="U254" s="112">
        <v>0</v>
      </c>
      <c r="V254" s="112">
        <v>0</v>
      </c>
      <c r="W254" s="112">
        <v>0</v>
      </c>
      <c r="X254" s="112">
        <v>0</v>
      </c>
      <c r="Y254" s="112">
        <v>0</v>
      </c>
      <c r="Z254" s="112">
        <v>0</v>
      </c>
      <c r="AA254" s="112">
        <v>0</v>
      </c>
      <c r="AB254" s="112">
        <v>0</v>
      </c>
      <c r="AC254" s="112">
        <v>0</v>
      </c>
      <c r="AD254" s="112">
        <v>0</v>
      </c>
      <c r="AE254" s="112">
        <v>0</v>
      </c>
      <c r="AF254" s="112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12">
        <v>0</v>
      </c>
      <c r="AM254" s="112">
        <v>0</v>
      </c>
      <c r="AN254" s="112">
        <v>0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  <c r="AU254" s="112">
        <v>0</v>
      </c>
      <c r="AV254" s="112">
        <v>0</v>
      </c>
      <c r="AW254" s="112">
        <v>0</v>
      </c>
      <c r="AX254" s="112">
        <v>0</v>
      </c>
      <c r="AY254" s="112">
        <v>0</v>
      </c>
    </row>
    <row r="255" spans="1:51" x14ac:dyDescent="0.25">
      <c r="A255" s="111"/>
      <c r="B255" s="132">
        <v>47</v>
      </c>
      <c r="C255" s="108"/>
      <c r="D255" s="112">
        <v>0</v>
      </c>
      <c r="E255" s="112">
        <v>0</v>
      </c>
      <c r="F255" s="112">
        <v>0</v>
      </c>
      <c r="G255" s="112">
        <v>0</v>
      </c>
      <c r="H255" s="112">
        <v>0</v>
      </c>
      <c r="I255" s="112">
        <v>0</v>
      </c>
      <c r="J255" s="112">
        <v>0</v>
      </c>
      <c r="K255" s="112">
        <v>0</v>
      </c>
      <c r="L255" s="112">
        <v>0</v>
      </c>
      <c r="M255" s="112">
        <v>0</v>
      </c>
      <c r="N255" s="112">
        <v>0</v>
      </c>
      <c r="O255" s="112">
        <v>0</v>
      </c>
      <c r="P255" s="112">
        <v>0</v>
      </c>
      <c r="Q255" s="112">
        <v>0</v>
      </c>
      <c r="R255" s="112">
        <v>0</v>
      </c>
      <c r="S255" s="112">
        <v>0</v>
      </c>
      <c r="T255" s="112">
        <v>0</v>
      </c>
      <c r="U255" s="112">
        <v>0</v>
      </c>
      <c r="V255" s="112">
        <v>0</v>
      </c>
      <c r="W255" s="112">
        <v>0</v>
      </c>
      <c r="X255" s="112">
        <v>0</v>
      </c>
      <c r="Y255" s="112">
        <v>0</v>
      </c>
      <c r="Z255" s="112">
        <v>0</v>
      </c>
      <c r="AA255" s="112">
        <v>0</v>
      </c>
      <c r="AB255" s="112">
        <v>0</v>
      </c>
      <c r="AC255" s="112">
        <v>0</v>
      </c>
      <c r="AD255" s="112">
        <v>0</v>
      </c>
      <c r="AE255" s="112">
        <v>0</v>
      </c>
      <c r="AF255" s="112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12">
        <v>0</v>
      </c>
      <c r="AM255" s="112">
        <v>0</v>
      </c>
      <c r="AN255" s="112">
        <v>0</v>
      </c>
      <c r="AO255" s="112">
        <v>0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  <c r="AU255" s="112">
        <v>0</v>
      </c>
      <c r="AV255" s="112">
        <v>0</v>
      </c>
      <c r="AW255" s="112">
        <v>0</v>
      </c>
      <c r="AX255" s="112">
        <v>0</v>
      </c>
      <c r="AY255" s="112">
        <v>0</v>
      </c>
    </row>
    <row r="256" spans="1:51" x14ac:dyDescent="0.25">
      <c r="A256" s="130"/>
      <c r="B256" s="131">
        <v>48</v>
      </c>
      <c r="C256" s="116"/>
      <c r="D256" s="127">
        <v>0</v>
      </c>
      <c r="E256" s="127">
        <v>0</v>
      </c>
      <c r="F256" s="127">
        <v>0</v>
      </c>
      <c r="G256" s="127">
        <v>0</v>
      </c>
      <c r="H256" s="127">
        <v>0</v>
      </c>
      <c r="I256" s="127">
        <v>0</v>
      </c>
      <c r="J256" s="127">
        <v>0</v>
      </c>
      <c r="K256" s="127">
        <v>0</v>
      </c>
      <c r="L256" s="127">
        <v>0</v>
      </c>
      <c r="M256" s="127">
        <v>0</v>
      </c>
      <c r="N256" s="127">
        <v>0</v>
      </c>
      <c r="O256" s="127">
        <v>0</v>
      </c>
      <c r="P256" s="127">
        <v>0</v>
      </c>
      <c r="Q256" s="127">
        <v>0</v>
      </c>
      <c r="R256" s="127">
        <v>0</v>
      </c>
      <c r="S256" s="127">
        <v>0</v>
      </c>
      <c r="T256" s="127">
        <v>0</v>
      </c>
      <c r="U256" s="127">
        <v>0</v>
      </c>
      <c r="V256" s="127">
        <v>0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>
        <v>0</v>
      </c>
      <c r="AP256" s="127">
        <v>0</v>
      </c>
      <c r="AQ256" s="127">
        <v>0</v>
      </c>
      <c r="AR256" s="127">
        <v>0</v>
      </c>
      <c r="AS256" s="127">
        <v>0</v>
      </c>
      <c r="AT256" s="127">
        <v>0</v>
      </c>
      <c r="AU256" s="127">
        <v>0</v>
      </c>
      <c r="AV256" s="127">
        <v>0</v>
      </c>
      <c r="AW256" s="127">
        <v>0</v>
      </c>
      <c r="AX256" s="127">
        <v>0</v>
      </c>
      <c r="AY256" s="127">
        <v>0</v>
      </c>
    </row>
    <row r="258" spans="1:52" x14ac:dyDescent="0.25">
      <c r="A258" s="104" t="s">
        <v>300</v>
      </c>
    </row>
    <row r="259" spans="1:52" x14ac:dyDescent="0.25">
      <c r="A259" s="139" t="s">
        <v>124</v>
      </c>
      <c r="B259" s="140">
        <v>650</v>
      </c>
      <c r="C259" s="126" t="s">
        <v>292</v>
      </c>
      <c r="D259" s="126">
        <f>E$14*$B$259</f>
        <v>0</v>
      </c>
      <c r="E259" s="126">
        <f t="shared" ref="E259:AX259" si="5">F$14*$B$259</f>
        <v>0</v>
      </c>
      <c r="F259" s="126">
        <f t="shared" si="5"/>
        <v>65568.75</v>
      </c>
      <c r="G259" s="126">
        <f t="shared" si="5"/>
        <v>48750</v>
      </c>
      <c r="H259" s="126">
        <f t="shared" si="5"/>
        <v>65568.75</v>
      </c>
      <c r="I259" s="126">
        <f t="shared" si="5"/>
        <v>82387.5</v>
      </c>
      <c r="J259" s="126">
        <f t="shared" si="5"/>
        <v>65568.75</v>
      </c>
      <c r="K259" s="126">
        <f t="shared" si="5"/>
        <v>16818.75</v>
      </c>
      <c r="L259" s="126">
        <f t="shared" si="5"/>
        <v>65568.75</v>
      </c>
      <c r="M259" s="126">
        <f t="shared" si="5"/>
        <v>48750</v>
      </c>
      <c r="N259" s="126">
        <f t="shared" si="5"/>
        <v>82387.5</v>
      </c>
      <c r="O259" s="126">
        <f t="shared" si="5"/>
        <v>31443.75</v>
      </c>
      <c r="P259" s="126">
        <f t="shared" si="5"/>
        <v>99693.75</v>
      </c>
      <c r="Q259" s="126">
        <f t="shared" si="5"/>
        <v>48750</v>
      </c>
      <c r="R259" s="126">
        <f t="shared" si="5"/>
        <v>82387.5</v>
      </c>
      <c r="S259" s="126">
        <f t="shared" si="5"/>
        <v>65568.75</v>
      </c>
      <c r="T259" s="126">
        <f t="shared" si="5"/>
        <v>48750</v>
      </c>
      <c r="U259" s="126">
        <f t="shared" si="5"/>
        <v>65568.75</v>
      </c>
      <c r="V259" s="126">
        <f t="shared" si="5"/>
        <v>48750</v>
      </c>
      <c r="W259" s="126">
        <f t="shared" si="5"/>
        <v>82387.5</v>
      </c>
      <c r="X259" s="126">
        <f t="shared" si="5"/>
        <v>0</v>
      </c>
      <c r="Y259" s="126">
        <f t="shared" si="5"/>
        <v>16818.75</v>
      </c>
      <c r="Z259" s="126">
        <f t="shared" si="5"/>
        <v>65568.75</v>
      </c>
      <c r="AA259" s="126">
        <f t="shared" si="5"/>
        <v>65568.75</v>
      </c>
      <c r="AB259" s="126">
        <f t="shared" si="5"/>
        <v>82387.5</v>
      </c>
      <c r="AC259" s="126">
        <f t="shared" si="5"/>
        <v>16818.75</v>
      </c>
      <c r="AD259" s="126">
        <f t="shared" si="5"/>
        <v>65568.75</v>
      </c>
      <c r="AE259" s="126">
        <f t="shared" si="5"/>
        <v>65568.75</v>
      </c>
      <c r="AF259" s="126">
        <f t="shared" si="5"/>
        <v>16818.75</v>
      </c>
      <c r="AG259" s="126">
        <f t="shared" si="5"/>
        <v>65568.75</v>
      </c>
      <c r="AH259" s="126">
        <f t="shared" si="5"/>
        <v>48750</v>
      </c>
      <c r="AI259" s="126">
        <f t="shared" si="5"/>
        <v>82387.5</v>
      </c>
      <c r="AJ259" s="126">
        <f t="shared" si="5"/>
        <v>65568.75</v>
      </c>
      <c r="AK259" s="126">
        <f t="shared" si="5"/>
        <v>65568.75</v>
      </c>
      <c r="AL259" s="126">
        <f t="shared" si="5"/>
        <v>65568.75</v>
      </c>
      <c r="AM259" s="126">
        <f t="shared" si="5"/>
        <v>65568.75</v>
      </c>
      <c r="AN259" s="126">
        <f t="shared" si="5"/>
        <v>14625</v>
      </c>
      <c r="AO259" s="126">
        <f t="shared" si="5"/>
        <v>99693.75</v>
      </c>
      <c r="AP259" s="126">
        <f t="shared" si="5"/>
        <v>65568.75</v>
      </c>
      <c r="AQ259" s="126">
        <f t="shared" si="5"/>
        <v>65568.75</v>
      </c>
      <c r="AR259" s="126">
        <f t="shared" si="5"/>
        <v>31443.75</v>
      </c>
      <c r="AS259" s="126">
        <f t="shared" si="5"/>
        <v>99693.75</v>
      </c>
      <c r="AT259" s="126">
        <f t="shared" si="5"/>
        <v>65568.75</v>
      </c>
      <c r="AU259" s="126">
        <f t="shared" si="5"/>
        <v>65568.75</v>
      </c>
      <c r="AV259" s="126">
        <f t="shared" si="5"/>
        <v>65568.75</v>
      </c>
      <c r="AW259" s="126">
        <f t="shared" si="5"/>
        <v>65568.75</v>
      </c>
      <c r="AX259" s="126">
        <f t="shared" si="5"/>
        <v>31443.75</v>
      </c>
      <c r="AY259" s="126">
        <f>AZ$14*$B$259</f>
        <v>82875</v>
      </c>
      <c r="AZ259" s="141">
        <f>SUM($D259:$AY259)</f>
        <v>2721956.25</v>
      </c>
    </row>
    <row r="260" spans="1:52" x14ac:dyDescent="0.25">
      <c r="A260" s="142" t="s">
        <v>301</v>
      </c>
      <c r="B260" s="116">
        <v>60</v>
      </c>
      <c r="C260" s="127" t="s">
        <v>292</v>
      </c>
      <c r="D260" s="127">
        <f>(D$175-D$176+D$177-D$178+D$179-D$180+D$181-D$182)*$B$260</f>
        <v>91965.318413357862</v>
      </c>
      <c r="E260" s="127">
        <f t="shared" ref="E260:AY260" si="6">(E$175-E$176+E$177-E$178+E$179-E$180+E$181-E$182)*$B$260</f>
        <v>181050.63682671572</v>
      </c>
      <c r="F260" s="127">
        <f t="shared" si="6"/>
        <v>261886.24768595045</v>
      </c>
      <c r="G260" s="127">
        <f t="shared" si="6"/>
        <v>350769.06609930831</v>
      </c>
      <c r="H260" s="127">
        <f t="shared" si="6"/>
        <v>435932.86618789303</v>
      </c>
      <c r="I260" s="127">
        <f t="shared" si="6"/>
        <v>451399.16627647774</v>
      </c>
      <c r="J260" s="127">
        <f t="shared" si="6"/>
        <v>463835.17391918547</v>
      </c>
      <c r="K260" s="127">
        <f t="shared" si="6"/>
        <v>440706.47400777019</v>
      </c>
      <c r="L260" s="127">
        <f t="shared" si="6"/>
        <v>446308.38209788251</v>
      </c>
      <c r="M260" s="127">
        <f t="shared" si="6"/>
        <v>437945.29018799483</v>
      </c>
      <c r="N260" s="127">
        <f t="shared" si="6"/>
        <v>460129.69827810716</v>
      </c>
      <c r="O260" s="127">
        <f t="shared" si="6"/>
        <v>437321.60636821942</v>
      </c>
      <c r="P260" s="127">
        <f t="shared" si="6"/>
        <v>458613.84794015187</v>
      </c>
      <c r="Q260" s="127">
        <f t="shared" si="6"/>
        <v>453273.58951208432</v>
      </c>
      <c r="R260" s="127">
        <f t="shared" si="6"/>
        <v>458478.33108401677</v>
      </c>
      <c r="S260" s="127">
        <f t="shared" si="6"/>
        <v>466875.85404955759</v>
      </c>
      <c r="T260" s="127">
        <f t="shared" si="6"/>
        <v>464768.58983532595</v>
      </c>
      <c r="U260" s="127">
        <f t="shared" si="6"/>
        <v>465029.60145304014</v>
      </c>
      <c r="V260" s="127">
        <f t="shared" si="6"/>
        <v>465628.11307075422</v>
      </c>
      <c r="W260" s="127">
        <f t="shared" si="6"/>
        <v>481116.34329485998</v>
      </c>
      <c r="X260" s="127">
        <f t="shared" si="6"/>
        <v>453704.79156540526</v>
      </c>
      <c r="Y260" s="127">
        <f t="shared" si="6"/>
        <v>441422.46400400507</v>
      </c>
      <c r="Z260" s="127">
        <f t="shared" si="6"/>
        <v>449727.63644260477</v>
      </c>
      <c r="AA260" s="127">
        <f t="shared" si="6"/>
        <v>438592.80888120458</v>
      </c>
      <c r="AB260" s="127">
        <f t="shared" si="6"/>
        <v>446318.52480702015</v>
      </c>
      <c r="AC260" s="127">
        <f t="shared" si="6"/>
        <v>435489.24073283561</v>
      </c>
      <c r="AD260" s="127">
        <f t="shared" si="6"/>
        <v>442809.95665865118</v>
      </c>
      <c r="AE260" s="127">
        <f t="shared" si="6"/>
        <v>437350.67258446669</v>
      </c>
      <c r="AF260" s="127">
        <f t="shared" si="6"/>
        <v>438672.46463630721</v>
      </c>
      <c r="AG260" s="127">
        <f t="shared" si="6"/>
        <v>443376.75668814773</v>
      </c>
      <c r="AH260" s="127">
        <f t="shared" si="6"/>
        <v>447376.04873998824</v>
      </c>
      <c r="AI260" s="127">
        <f t="shared" si="6"/>
        <v>448322.8407918287</v>
      </c>
      <c r="AJ260" s="127">
        <f t="shared" si="6"/>
        <v>453263.70589919813</v>
      </c>
      <c r="AK260" s="127">
        <f t="shared" si="6"/>
        <v>462104.57100656768</v>
      </c>
      <c r="AL260" s="127">
        <f t="shared" si="6"/>
        <v>451865.43611393718</v>
      </c>
      <c r="AM260" s="127">
        <f t="shared" si="6"/>
        <v>451826.30122130661</v>
      </c>
      <c r="AN260" s="127">
        <f t="shared" si="6"/>
        <v>431698.34161864175</v>
      </c>
      <c r="AO260" s="127">
        <f t="shared" si="6"/>
        <v>439294.95272123365</v>
      </c>
      <c r="AP260" s="127">
        <f t="shared" si="6"/>
        <v>441534.59430969076</v>
      </c>
      <c r="AQ260" s="127">
        <f t="shared" si="6"/>
        <v>446414.23589814792</v>
      </c>
      <c r="AR260" s="127">
        <f t="shared" si="6"/>
        <v>427879.35413282976</v>
      </c>
      <c r="AS260" s="127">
        <f t="shared" si="6"/>
        <v>456447.40166225494</v>
      </c>
      <c r="AT260" s="127">
        <f t="shared" si="6"/>
        <v>450832.41870581493</v>
      </c>
      <c r="AU260" s="127">
        <f t="shared" si="6"/>
        <v>452657.43574937491</v>
      </c>
      <c r="AV260" s="127">
        <f t="shared" si="6"/>
        <v>454356.94815329748</v>
      </c>
      <c r="AW260" s="127">
        <f t="shared" si="6"/>
        <v>444476.46055721992</v>
      </c>
      <c r="AX260" s="127">
        <f t="shared" si="6"/>
        <v>438300.97296114237</v>
      </c>
      <c r="AY260" s="127">
        <f t="shared" si="6"/>
        <v>451047.98536506487</v>
      </c>
      <c r="AZ260" s="143">
        <f>SUM($D260:$AY260)</f>
        <v>20650199.519196849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ColWidth="8.77734375" defaultRowHeight="13.2" x14ac:dyDescent="0.25"/>
  <cols>
    <col min="1" max="1" width="14.6640625" style="102" customWidth="1"/>
    <col min="2" max="2" width="12.6640625" style="102" customWidth="1"/>
    <col min="3" max="16384" width="8.77734375" style="102"/>
  </cols>
  <sheetData>
    <row r="1" spans="1:53" x14ac:dyDescent="0.25">
      <c r="A1" s="104" t="s">
        <v>283</v>
      </c>
    </row>
    <row r="2" spans="1:53" x14ac:dyDescent="0.25">
      <c r="A2" s="102" t="s">
        <v>284</v>
      </c>
      <c r="B2" s="109" t="s">
        <v>59</v>
      </c>
    </row>
    <row r="3" spans="1:53" x14ac:dyDescent="0.25">
      <c r="A3" s="102" t="s">
        <v>285</v>
      </c>
      <c r="B3" s="110">
        <v>51000</v>
      </c>
      <c r="C3" s="111"/>
    </row>
    <row r="4" spans="1:53" x14ac:dyDescent="0.25">
      <c r="B4" s="112"/>
      <c r="C4" s="112"/>
    </row>
    <row r="5" spans="1:53" x14ac:dyDescent="0.25">
      <c r="C5" s="113" t="s">
        <v>286</v>
      </c>
    </row>
    <row r="6" spans="1:53" x14ac:dyDescent="0.25">
      <c r="C6" s="114">
        <v>0</v>
      </c>
      <c r="D6" s="114">
        <v>1</v>
      </c>
      <c r="E6" s="114">
        <v>2</v>
      </c>
      <c r="F6" s="114">
        <v>3</v>
      </c>
      <c r="G6" s="114">
        <v>4</v>
      </c>
      <c r="H6" s="114">
        <v>5</v>
      </c>
      <c r="I6" s="114">
        <v>6</v>
      </c>
      <c r="J6" s="114">
        <v>7</v>
      </c>
      <c r="K6" s="114">
        <v>8</v>
      </c>
      <c r="L6" s="114">
        <v>9</v>
      </c>
      <c r="M6" s="114">
        <v>10</v>
      </c>
      <c r="N6" s="114">
        <v>11</v>
      </c>
      <c r="O6" s="114">
        <v>12</v>
      </c>
      <c r="P6" s="114">
        <v>13</v>
      </c>
      <c r="Q6" s="114">
        <v>14</v>
      </c>
      <c r="R6" s="114">
        <v>15</v>
      </c>
      <c r="S6" s="114">
        <v>16</v>
      </c>
      <c r="T6" s="114">
        <v>17</v>
      </c>
      <c r="U6" s="114">
        <v>18</v>
      </c>
      <c r="V6" s="114">
        <v>19</v>
      </c>
      <c r="W6" s="114">
        <v>20</v>
      </c>
      <c r="X6" s="114">
        <v>21</v>
      </c>
      <c r="Y6" s="114">
        <v>22</v>
      </c>
      <c r="Z6" s="114">
        <v>23</v>
      </c>
      <c r="AA6" s="114">
        <v>24</v>
      </c>
      <c r="AB6" s="114">
        <v>25</v>
      </c>
      <c r="AC6" s="114">
        <v>26</v>
      </c>
      <c r="AD6" s="114">
        <v>27</v>
      </c>
      <c r="AE6" s="114">
        <v>28</v>
      </c>
      <c r="AF6" s="114">
        <v>29</v>
      </c>
      <c r="AG6" s="114">
        <v>30</v>
      </c>
      <c r="AH6" s="114">
        <v>31</v>
      </c>
      <c r="AI6" s="114">
        <v>32</v>
      </c>
      <c r="AJ6" s="114">
        <v>33</v>
      </c>
      <c r="AK6" s="114">
        <v>34</v>
      </c>
      <c r="AL6" s="114">
        <v>35</v>
      </c>
      <c r="AM6" s="114">
        <v>36</v>
      </c>
      <c r="AN6" s="114">
        <v>37</v>
      </c>
      <c r="AO6" s="114">
        <v>38</v>
      </c>
      <c r="AP6" s="114">
        <v>39</v>
      </c>
      <c r="AQ6" s="114">
        <v>40</v>
      </c>
      <c r="AR6" s="114">
        <v>41</v>
      </c>
      <c r="AS6" s="114">
        <v>42</v>
      </c>
      <c r="AT6" s="114">
        <v>43</v>
      </c>
      <c r="AU6" s="114">
        <v>44</v>
      </c>
      <c r="AV6" s="114">
        <v>45</v>
      </c>
      <c r="AW6" s="114">
        <v>46</v>
      </c>
      <c r="AX6" s="114">
        <v>47</v>
      </c>
      <c r="AY6" s="114">
        <v>48</v>
      </c>
    </row>
    <row r="7" spans="1:53" x14ac:dyDescent="0.25">
      <c r="B7" s="112"/>
      <c r="C7" s="115" t="s">
        <v>287</v>
      </c>
      <c r="D7" s="114" t="s">
        <v>288</v>
      </c>
      <c r="E7" s="114" t="s">
        <v>288</v>
      </c>
      <c r="F7" s="114" t="s">
        <v>288</v>
      </c>
      <c r="G7" s="114" t="s">
        <v>288</v>
      </c>
      <c r="H7" s="114" t="s">
        <v>288</v>
      </c>
      <c r="I7" s="114" t="s">
        <v>288</v>
      </c>
      <c r="J7" s="114" t="s">
        <v>288</v>
      </c>
      <c r="K7" s="114" t="s">
        <v>288</v>
      </c>
      <c r="L7" s="114" t="s">
        <v>288</v>
      </c>
      <c r="M7" s="114" t="s">
        <v>288</v>
      </c>
      <c r="N7" s="114" t="s">
        <v>288</v>
      </c>
      <c r="O7" s="114" t="s">
        <v>288</v>
      </c>
      <c r="P7" s="114" t="s">
        <v>288</v>
      </c>
      <c r="Q7" s="114" t="s">
        <v>288</v>
      </c>
      <c r="R7" s="114" t="s">
        <v>288</v>
      </c>
      <c r="S7" s="114" t="s">
        <v>288</v>
      </c>
      <c r="T7" s="114" t="s">
        <v>288</v>
      </c>
      <c r="U7" s="114" t="s">
        <v>288</v>
      </c>
      <c r="V7" s="114" t="s">
        <v>288</v>
      </c>
      <c r="W7" s="114" t="s">
        <v>288</v>
      </c>
      <c r="X7" s="114" t="s">
        <v>288</v>
      </c>
      <c r="Y7" s="114" t="s">
        <v>288</v>
      </c>
      <c r="Z7" s="114" t="s">
        <v>288</v>
      </c>
      <c r="AA7" s="114" t="s">
        <v>288</v>
      </c>
      <c r="AB7" s="114" t="s">
        <v>288</v>
      </c>
      <c r="AC7" s="114" t="s">
        <v>288</v>
      </c>
      <c r="AD7" s="114" t="s">
        <v>288</v>
      </c>
      <c r="AE7" s="114" t="s">
        <v>288</v>
      </c>
      <c r="AF7" s="114" t="s">
        <v>288</v>
      </c>
      <c r="AG7" s="114" t="s">
        <v>288</v>
      </c>
      <c r="AH7" s="114" t="s">
        <v>288</v>
      </c>
      <c r="AI7" s="114" t="s">
        <v>288</v>
      </c>
      <c r="AJ7" s="114" t="s">
        <v>288</v>
      </c>
      <c r="AK7" s="114" t="s">
        <v>288</v>
      </c>
      <c r="AL7" s="114" t="s">
        <v>288</v>
      </c>
      <c r="AM7" s="114" t="s">
        <v>288</v>
      </c>
      <c r="AN7" s="114" t="s">
        <v>288</v>
      </c>
      <c r="AO7" s="114" t="s">
        <v>288</v>
      </c>
      <c r="AP7" s="114" t="s">
        <v>288</v>
      </c>
      <c r="AQ7" s="114" t="s">
        <v>288</v>
      </c>
      <c r="AR7" s="114" t="s">
        <v>288</v>
      </c>
      <c r="AS7" s="114" t="s">
        <v>288</v>
      </c>
      <c r="AT7" s="114" t="s">
        <v>288</v>
      </c>
      <c r="AU7" s="114" t="s">
        <v>288</v>
      </c>
      <c r="AV7" s="114" t="s">
        <v>288</v>
      </c>
      <c r="AW7" s="114" t="s">
        <v>288</v>
      </c>
      <c r="AX7" s="114" t="s">
        <v>288</v>
      </c>
      <c r="AY7" s="113" t="s">
        <v>289</v>
      </c>
      <c r="AZ7" s="113" t="s">
        <v>290</v>
      </c>
    </row>
    <row r="8" spans="1:53" x14ac:dyDescent="0.25">
      <c r="A8" s="104" t="s">
        <v>291</v>
      </c>
      <c r="B8" s="116"/>
      <c r="AY8" s="112"/>
    </row>
    <row r="9" spans="1:53" x14ac:dyDescent="0.25">
      <c r="A9" s="117" t="s">
        <v>125</v>
      </c>
      <c r="B9" s="118">
        <v>1</v>
      </c>
      <c r="C9" s="119" t="s">
        <v>292</v>
      </c>
      <c r="D9" s="119">
        <v>2250.0696256132019</v>
      </c>
      <c r="E9" s="119">
        <v>2250.0696256132019</v>
      </c>
      <c r="F9" s="119">
        <v>2250.0696256132019</v>
      </c>
      <c r="G9" s="119">
        <v>2250.0696256132019</v>
      </c>
      <c r="H9" s="119">
        <v>2250.1097980331247</v>
      </c>
      <c r="I9" s="119">
        <v>2250.1097980331247</v>
      </c>
      <c r="J9" s="119">
        <v>2250.1097980331247</v>
      </c>
      <c r="K9" s="119">
        <v>2250.1097980331247</v>
      </c>
      <c r="L9" s="119">
        <v>2329.086127061209</v>
      </c>
      <c r="M9" s="119">
        <v>2329.086127061209</v>
      </c>
      <c r="N9" s="119">
        <v>2329.086127061209</v>
      </c>
      <c r="O9" s="119">
        <v>2329.086127061209</v>
      </c>
      <c r="P9" s="119">
        <v>2250.0876589143045</v>
      </c>
      <c r="Q9" s="119">
        <v>2250.0876589143045</v>
      </c>
      <c r="R9" s="119">
        <v>2250.0876589143045</v>
      </c>
      <c r="S9" s="119">
        <v>2250.0876589143045</v>
      </c>
      <c r="T9" s="119">
        <v>2250.05557382393</v>
      </c>
      <c r="U9" s="119">
        <v>2250.05557382393</v>
      </c>
      <c r="V9" s="119">
        <v>2250.05557382393</v>
      </c>
      <c r="W9" s="119">
        <v>2250.05557382393</v>
      </c>
      <c r="X9" s="119">
        <v>2329.1269586920885</v>
      </c>
      <c r="Y9" s="119">
        <v>2329.1269586920885</v>
      </c>
      <c r="Z9" s="119">
        <v>2329.1269586920885</v>
      </c>
      <c r="AA9" s="119">
        <v>2329.1269586920885</v>
      </c>
      <c r="AB9" s="119">
        <v>2329.0856717439783</v>
      </c>
      <c r="AC9" s="119">
        <v>2329.0856717439783</v>
      </c>
      <c r="AD9" s="119">
        <v>2329.0856717439783</v>
      </c>
      <c r="AE9" s="119">
        <v>2329.0856717439783</v>
      </c>
      <c r="AF9" s="119">
        <v>2297.4812530986023</v>
      </c>
      <c r="AG9" s="119">
        <v>2297.4812530986023</v>
      </c>
      <c r="AH9" s="119">
        <v>2297.4812530986023</v>
      </c>
      <c r="AI9" s="119">
        <v>2297.4812530986023</v>
      </c>
      <c r="AJ9" s="119">
        <v>2297.4946516945261</v>
      </c>
      <c r="AK9" s="119">
        <v>2297.4946516945261</v>
      </c>
      <c r="AL9" s="119">
        <v>2297.4946516945261</v>
      </c>
      <c r="AM9" s="119">
        <v>2297.4946516945261</v>
      </c>
      <c r="AN9" s="119">
        <v>2329.1334566223763</v>
      </c>
      <c r="AO9" s="119">
        <v>2329.1334566223763</v>
      </c>
      <c r="AP9" s="119">
        <v>2329.1334566223763</v>
      </c>
      <c r="AQ9" s="119">
        <v>2329.1334566223763</v>
      </c>
      <c r="AR9" s="119">
        <v>2297.4905007050374</v>
      </c>
      <c r="AS9" s="119">
        <v>2297.4905007050374</v>
      </c>
      <c r="AT9" s="119">
        <v>2297.4905007050374</v>
      </c>
      <c r="AU9" s="119">
        <v>2297.4905007050374</v>
      </c>
      <c r="AV9" s="119">
        <v>2329.0907347083753</v>
      </c>
      <c r="AW9" s="119">
        <v>2329.0907347083753</v>
      </c>
      <c r="AX9" s="119">
        <v>2329.0907347083753</v>
      </c>
      <c r="AY9" s="119">
        <v>2329.0907347083753</v>
      </c>
    </row>
    <row r="10" spans="1:53" x14ac:dyDescent="0.25">
      <c r="A10" s="120" t="s">
        <v>133</v>
      </c>
      <c r="B10" s="121">
        <v>1</v>
      </c>
      <c r="C10" s="108" t="s">
        <v>292</v>
      </c>
      <c r="E10" s="102">
        <v>0</v>
      </c>
      <c r="F10" s="102">
        <v>2821.125</v>
      </c>
      <c r="G10" s="102">
        <v>129.375</v>
      </c>
      <c r="H10" s="102">
        <v>2821.125</v>
      </c>
      <c r="I10" s="102">
        <v>2821.125</v>
      </c>
      <c r="J10" s="102">
        <v>2821.125</v>
      </c>
      <c r="K10" s="102">
        <v>0</v>
      </c>
      <c r="L10" s="102">
        <v>1321.875</v>
      </c>
      <c r="M10" s="102">
        <v>129.375</v>
      </c>
      <c r="N10" s="102">
        <v>2804.25</v>
      </c>
      <c r="O10" s="102">
        <v>2821.125</v>
      </c>
      <c r="P10" s="102">
        <v>2821.125</v>
      </c>
      <c r="Q10" s="102">
        <v>129.375</v>
      </c>
      <c r="R10" s="102">
        <v>1305</v>
      </c>
      <c r="S10" s="102">
        <v>2821.125</v>
      </c>
      <c r="T10" s="102">
        <v>2691.75</v>
      </c>
      <c r="U10" s="102">
        <v>112.5</v>
      </c>
      <c r="V10" s="102">
        <v>2821.125</v>
      </c>
      <c r="W10" s="102">
        <v>2804.25</v>
      </c>
      <c r="X10" s="102">
        <v>1321.875</v>
      </c>
      <c r="Y10" s="102">
        <v>2804.25</v>
      </c>
      <c r="Z10" s="102">
        <v>2821.125</v>
      </c>
      <c r="AA10" s="102">
        <v>112.5</v>
      </c>
      <c r="AB10" s="102">
        <v>2691.75</v>
      </c>
      <c r="AC10" s="102">
        <v>129.375</v>
      </c>
      <c r="AD10" s="102">
        <v>1321.875</v>
      </c>
      <c r="AE10" s="102">
        <v>112.5</v>
      </c>
      <c r="AF10" s="102">
        <v>2821.125</v>
      </c>
      <c r="AG10" s="102">
        <v>2821.125</v>
      </c>
      <c r="AH10" s="102">
        <v>129.375</v>
      </c>
      <c r="AI10" s="102">
        <v>1321.875</v>
      </c>
      <c r="AJ10" s="102">
        <v>129.375</v>
      </c>
      <c r="AK10" s="102">
        <v>1321.875</v>
      </c>
      <c r="AL10" s="102">
        <v>2691.75</v>
      </c>
      <c r="AM10" s="102">
        <v>2804.25</v>
      </c>
      <c r="AN10" s="102">
        <v>2691.75</v>
      </c>
      <c r="AO10" s="102">
        <v>0</v>
      </c>
      <c r="AP10" s="102">
        <v>2804.25</v>
      </c>
      <c r="AQ10" s="102">
        <v>129.375</v>
      </c>
      <c r="AR10" s="102">
        <v>2821.125</v>
      </c>
      <c r="AS10" s="102">
        <v>2821.125</v>
      </c>
      <c r="AT10" s="102">
        <v>2821.125</v>
      </c>
      <c r="AU10" s="102">
        <v>2821.125</v>
      </c>
      <c r="AV10" s="102">
        <v>1321.875</v>
      </c>
      <c r="AW10" s="102">
        <v>0</v>
      </c>
      <c r="AX10" s="102">
        <v>2821.125</v>
      </c>
      <c r="AY10" s="102">
        <v>2821.125</v>
      </c>
      <c r="AZ10" s="102">
        <v>1321.875</v>
      </c>
    </row>
    <row r="11" spans="1:53" x14ac:dyDescent="0.25">
      <c r="B11" s="121">
        <v>2</v>
      </c>
      <c r="C11" s="108" t="s">
        <v>292</v>
      </c>
      <c r="F11" s="102">
        <v>0</v>
      </c>
      <c r="H11" s="102">
        <v>2691.75</v>
      </c>
      <c r="L11" s="102">
        <v>2821.125</v>
      </c>
      <c r="N11" s="102">
        <v>0</v>
      </c>
      <c r="O11" s="102">
        <v>16.875</v>
      </c>
      <c r="P11" s="102">
        <v>0</v>
      </c>
      <c r="R11" s="102">
        <v>0</v>
      </c>
      <c r="S11" s="102">
        <v>1516.125</v>
      </c>
      <c r="U11" s="102">
        <v>0</v>
      </c>
      <c r="V11" s="102">
        <v>2691.75</v>
      </c>
      <c r="W11" s="102">
        <v>0</v>
      </c>
      <c r="X11" s="102">
        <v>16.875</v>
      </c>
      <c r="Y11" s="102">
        <v>1499.25</v>
      </c>
      <c r="Z11" s="102">
        <v>16.875</v>
      </c>
      <c r="AA11" s="102">
        <v>0</v>
      </c>
      <c r="AB11" s="102">
        <v>2708.625</v>
      </c>
      <c r="AC11" s="102">
        <v>0</v>
      </c>
      <c r="AD11" s="102">
        <v>2691.75</v>
      </c>
      <c r="AE11" s="102">
        <v>1499.25</v>
      </c>
      <c r="AF11" s="102">
        <v>16.875</v>
      </c>
      <c r="AH11" s="102">
        <v>0</v>
      </c>
      <c r="AI11" s="102">
        <v>0</v>
      </c>
      <c r="AJ11" s="102">
        <v>0</v>
      </c>
      <c r="AL11" s="102">
        <v>1499.25</v>
      </c>
      <c r="AM11" s="102">
        <v>129.375</v>
      </c>
      <c r="AN11" s="102">
        <v>16.875</v>
      </c>
      <c r="AO11" s="102">
        <v>129.375</v>
      </c>
      <c r="AQ11" s="102">
        <v>0</v>
      </c>
      <c r="AR11" s="102">
        <v>2691.75</v>
      </c>
      <c r="AU11" s="102">
        <v>0</v>
      </c>
      <c r="AV11" s="102">
        <v>0</v>
      </c>
      <c r="AW11" s="102">
        <v>1499.25</v>
      </c>
      <c r="AX11" s="102">
        <v>129.375</v>
      </c>
      <c r="AY11" s="102">
        <v>0</v>
      </c>
      <c r="AZ11" s="102">
        <v>0</v>
      </c>
      <c r="BA11" s="102">
        <v>1499.25</v>
      </c>
    </row>
    <row r="12" spans="1:53" x14ac:dyDescent="0.25">
      <c r="B12" s="122">
        <v>3</v>
      </c>
      <c r="C12" s="108" t="s">
        <v>292</v>
      </c>
      <c r="G12" s="102">
        <v>0</v>
      </c>
      <c r="H12" s="102">
        <v>0</v>
      </c>
      <c r="J12" s="102">
        <v>0</v>
      </c>
      <c r="K12" s="102">
        <v>0</v>
      </c>
      <c r="L12" s="102">
        <v>0</v>
      </c>
      <c r="N12" s="102">
        <v>1499.25</v>
      </c>
      <c r="O12" s="102">
        <v>2691.75</v>
      </c>
      <c r="R12" s="102">
        <v>0</v>
      </c>
      <c r="U12" s="102">
        <v>0</v>
      </c>
      <c r="V12" s="102">
        <v>0</v>
      </c>
      <c r="W12" s="102">
        <v>16.875</v>
      </c>
      <c r="Y12" s="102">
        <v>0</v>
      </c>
      <c r="AA12" s="102">
        <v>0</v>
      </c>
      <c r="AD12" s="102">
        <v>129.375</v>
      </c>
      <c r="AG12" s="102">
        <v>2691.75</v>
      </c>
      <c r="AH12" s="102">
        <v>0</v>
      </c>
      <c r="AK12" s="102">
        <v>1499.25</v>
      </c>
      <c r="AL12" s="102">
        <v>2691.75</v>
      </c>
      <c r="AQ12" s="102">
        <v>0</v>
      </c>
      <c r="AR12" s="102">
        <v>16.875</v>
      </c>
      <c r="AS12" s="102">
        <v>0</v>
      </c>
      <c r="AT12" s="102">
        <v>0</v>
      </c>
      <c r="AU12" s="102">
        <v>0</v>
      </c>
    </row>
    <row r="13" spans="1:53" x14ac:dyDescent="0.25">
      <c r="B13" s="122">
        <v>4</v>
      </c>
      <c r="C13" s="108" t="s">
        <v>292</v>
      </c>
      <c r="O13" s="102">
        <v>0</v>
      </c>
      <c r="Q13" s="102">
        <v>0</v>
      </c>
      <c r="U13" s="102">
        <v>0</v>
      </c>
      <c r="AD13" s="102">
        <v>0</v>
      </c>
      <c r="AF13" s="102">
        <v>0</v>
      </c>
      <c r="AG13" s="102">
        <v>0</v>
      </c>
    </row>
    <row r="14" spans="1:53" x14ac:dyDescent="0.25">
      <c r="A14" s="117" t="s">
        <v>134</v>
      </c>
      <c r="B14" s="123">
        <v>1</v>
      </c>
      <c r="C14" s="119" t="s">
        <v>292</v>
      </c>
      <c r="D14" s="119"/>
      <c r="E14" s="119">
        <f t="shared" ref="E14:AZ14" si="0">D$172*SUM(D$122:D$169)</f>
        <v>0</v>
      </c>
      <c r="F14" s="119">
        <f t="shared" si="0"/>
        <v>0</v>
      </c>
      <c r="G14" s="119">
        <f t="shared" si="0"/>
        <v>564.22500000000002</v>
      </c>
      <c r="H14" s="119">
        <f t="shared" si="0"/>
        <v>25.875</v>
      </c>
      <c r="I14" s="119">
        <f t="shared" si="0"/>
        <v>1102.575</v>
      </c>
      <c r="J14" s="119">
        <f t="shared" si="0"/>
        <v>564.22500000000002</v>
      </c>
      <c r="K14" s="119">
        <f t="shared" si="0"/>
        <v>564.22500000000002</v>
      </c>
      <c r="L14" s="119">
        <f t="shared" si="0"/>
        <v>0</v>
      </c>
      <c r="M14" s="119">
        <f t="shared" si="0"/>
        <v>828.6</v>
      </c>
      <c r="N14" s="119">
        <f t="shared" si="0"/>
        <v>25.875000000000032</v>
      </c>
      <c r="O14" s="119">
        <f t="shared" si="0"/>
        <v>860.69999999999993</v>
      </c>
      <c r="P14" s="119">
        <f t="shared" si="0"/>
        <v>1105.95</v>
      </c>
      <c r="Q14" s="119">
        <f t="shared" si="0"/>
        <v>564.22500000000002</v>
      </c>
      <c r="R14" s="119">
        <f t="shared" si="0"/>
        <v>25.875</v>
      </c>
      <c r="S14" s="119">
        <f t="shared" si="0"/>
        <v>261</v>
      </c>
      <c r="T14" s="119">
        <f t="shared" si="0"/>
        <v>867.44999999999993</v>
      </c>
      <c r="U14" s="119">
        <f t="shared" si="0"/>
        <v>538.35</v>
      </c>
      <c r="V14" s="119">
        <f t="shared" si="0"/>
        <v>22.5</v>
      </c>
      <c r="W14" s="119">
        <f t="shared" si="0"/>
        <v>1102.575</v>
      </c>
      <c r="X14" s="119">
        <f t="shared" si="0"/>
        <v>564.22500000000002</v>
      </c>
      <c r="Y14" s="119">
        <f t="shared" si="0"/>
        <v>267.75</v>
      </c>
      <c r="Z14" s="119">
        <f t="shared" si="0"/>
        <v>860.69999999999993</v>
      </c>
      <c r="AA14" s="119">
        <f t="shared" si="0"/>
        <v>567.6</v>
      </c>
      <c r="AB14" s="119">
        <f t="shared" si="0"/>
        <v>22.5</v>
      </c>
      <c r="AC14" s="119">
        <f t="shared" si="0"/>
        <v>1080.075</v>
      </c>
      <c r="AD14" s="119">
        <f t="shared" si="0"/>
        <v>25.875</v>
      </c>
      <c r="AE14" s="119">
        <f t="shared" si="0"/>
        <v>828.6</v>
      </c>
      <c r="AF14" s="119">
        <f t="shared" si="0"/>
        <v>322.34999999999997</v>
      </c>
      <c r="AG14" s="119">
        <f t="shared" si="0"/>
        <v>567.6</v>
      </c>
      <c r="AH14" s="119">
        <f t="shared" si="0"/>
        <v>1102.575</v>
      </c>
      <c r="AI14" s="119">
        <f t="shared" si="0"/>
        <v>25.875</v>
      </c>
      <c r="AJ14" s="119">
        <f t="shared" si="0"/>
        <v>264.375</v>
      </c>
      <c r="AK14" s="119">
        <f t="shared" si="0"/>
        <v>25.875</v>
      </c>
      <c r="AL14" s="119">
        <f t="shared" si="0"/>
        <v>564.22500000000002</v>
      </c>
      <c r="AM14" s="119">
        <f t="shared" si="0"/>
        <v>1376.55</v>
      </c>
      <c r="AN14" s="119">
        <f t="shared" si="0"/>
        <v>586.72500000000002</v>
      </c>
      <c r="AO14" s="119">
        <f t="shared" si="0"/>
        <v>541.72500000000002</v>
      </c>
      <c r="AP14" s="119">
        <f t="shared" si="0"/>
        <v>25.875</v>
      </c>
      <c r="AQ14" s="119">
        <f t="shared" si="0"/>
        <v>560.85</v>
      </c>
      <c r="AR14" s="119">
        <f t="shared" si="0"/>
        <v>25.875</v>
      </c>
      <c r="AS14" s="119">
        <f t="shared" si="0"/>
        <v>1105.95</v>
      </c>
      <c r="AT14" s="119">
        <f t="shared" si="0"/>
        <v>564.22500000000002</v>
      </c>
      <c r="AU14" s="119">
        <f t="shared" si="0"/>
        <v>564.22500000000002</v>
      </c>
      <c r="AV14" s="119">
        <f t="shared" si="0"/>
        <v>564.22500000000002</v>
      </c>
      <c r="AW14" s="119">
        <f t="shared" si="0"/>
        <v>264.375</v>
      </c>
      <c r="AX14" s="119">
        <f t="shared" si="0"/>
        <v>299.84999999999997</v>
      </c>
      <c r="AY14" s="119">
        <f t="shared" si="0"/>
        <v>590.1</v>
      </c>
      <c r="AZ14" s="112">
        <f t="shared" si="0"/>
        <v>564.22500000000002</v>
      </c>
      <c r="BA14" s="109">
        <f>SUM($E14:$AZ14)</f>
        <v>23749.199999999993</v>
      </c>
    </row>
    <row r="15" spans="1:53" x14ac:dyDescent="0.25">
      <c r="A15" s="124" t="s">
        <v>123</v>
      </c>
      <c r="B15" s="125">
        <v>1</v>
      </c>
      <c r="C15" s="126" t="s">
        <v>292</v>
      </c>
      <c r="D15" s="126">
        <v>0</v>
      </c>
      <c r="E15" s="126">
        <v>0</v>
      </c>
      <c r="F15" s="126">
        <v>940.375</v>
      </c>
      <c r="G15" s="126">
        <v>43.125</v>
      </c>
      <c r="H15" s="126">
        <v>940.375</v>
      </c>
      <c r="I15" s="126">
        <v>940.375</v>
      </c>
      <c r="J15" s="126">
        <v>940.375</v>
      </c>
      <c r="K15" s="126">
        <v>0</v>
      </c>
      <c r="L15" s="126">
        <v>440.625</v>
      </c>
      <c r="M15" s="126">
        <v>43.125</v>
      </c>
      <c r="N15" s="126">
        <v>934.75</v>
      </c>
      <c r="O15" s="126">
        <v>940.375</v>
      </c>
      <c r="P15" s="126">
        <v>940.375</v>
      </c>
      <c r="Q15" s="126">
        <v>43.125</v>
      </c>
      <c r="R15" s="126">
        <v>435</v>
      </c>
      <c r="S15" s="126">
        <v>940.375</v>
      </c>
      <c r="T15" s="126">
        <v>897.25</v>
      </c>
      <c r="U15" s="126">
        <v>37.5</v>
      </c>
      <c r="V15" s="126">
        <v>940.375</v>
      </c>
      <c r="W15" s="126">
        <v>934.75</v>
      </c>
      <c r="X15" s="126">
        <v>440.625</v>
      </c>
      <c r="Y15" s="126">
        <v>934.75</v>
      </c>
      <c r="Z15" s="126">
        <v>940.375</v>
      </c>
      <c r="AA15" s="126">
        <v>37.5</v>
      </c>
      <c r="AB15" s="126">
        <v>897.25</v>
      </c>
      <c r="AC15" s="126">
        <v>43.125</v>
      </c>
      <c r="AD15" s="126">
        <v>440.625</v>
      </c>
      <c r="AE15" s="126">
        <v>37.5</v>
      </c>
      <c r="AF15" s="126">
        <v>940.375</v>
      </c>
      <c r="AG15" s="126">
        <v>940.375</v>
      </c>
      <c r="AH15" s="126">
        <v>43.125</v>
      </c>
      <c r="AI15" s="126">
        <v>440.625</v>
      </c>
      <c r="AJ15" s="126">
        <v>43.125</v>
      </c>
      <c r="AK15" s="126">
        <v>440.625</v>
      </c>
      <c r="AL15" s="126">
        <v>897.25</v>
      </c>
      <c r="AM15" s="126">
        <v>934.75</v>
      </c>
      <c r="AN15" s="126">
        <v>897.25</v>
      </c>
      <c r="AO15" s="126">
        <v>0</v>
      </c>
      <c r="AP15" s="126">
        <v>934.75</v>
      </c>
      <c r="AQ15" s="126">
        <v>43.125</v>
      </c>
      <c r="AR15" s="126">
        <v>940.375</v>
      </c>
      <c r="AS15" s="126">
        <v>940.375</v>
      </c>
      <c r="AT15" s="126">
        <v>940.375</v>
      </c>
      <c r="AU15" s="126">
        <v>940.375</v>
      </c>
      <c r="AV15" s="126">
        <v>440.625</v>
      </c>
      <c r="AW15" s="126">
        <v>0</v>
      </c>
      <c r="AX15" s="126">
        <v>940.375</v>
      </c>
      <c r="AY15" s="126">
        <v>940.375</v>
      </c>
      <c r="AZ15" s="102">
        <v>440.625</v>
      </c>
    </row>
    <row r="16" spans="1:53" x14ac:dyDescent="0.25">
      <c r="A16" s="112"/>
      <c r="B16" s="121">
        <v>2</v>
      </c>
      <c r="C16" s="111" t="s">
        <v>292</v>
      </c>
      <c r="D16" s="108"/>
      <c r="E16" s="112"/>
      <c r="F16" s="112">
        <v>0</v>
      </c>
      <c r="G16" s="112"/>
      <c r="H16" s="112">
        <v>897.25</v>
      </c>
      <c r="I16" s="112"/>
      <c r="J16" s="112"/>
      <c r="K16" s="112"/>
      <c r="L16" s="112">
        <v>940.375</v>
      </c>
      <c r="M16" s="112"/>
      <c r="N16" s="112">
        <v>0</v>
      </c>
      <c r="O16" s="112">
        <v>5.625</v>
      </c>
      <c r="P16" s="112">
        <v>0</v>
      </c>
      <c r="Q16" s="112"/>
      <c r="R16" s="112">
        <v>0</v>
      </c>
      <c r="S16" s="112">
        <v>505.375</v>
      </c>
      <c r="T16" s="112"/>
      <c r="U16" s="112">
        <v>0</v>
      </c>
      <c r="V16" s="112">
        <v>897.25</v>
      </c>
      <c r="W16" s="112">
        <v>0</v>
      </c>
      <c r="X16" s="112">
        <v>5.625</v>
      </c>
      <c r="Y16" s="112">
        <v>499.75</v>
      </c>
      <c r="Z16" s="112">
        <v>5.625</v>
      </c>
      <c r="AA16" s="112">
        <v>0</v>
      </c>
      <c r="AB16" s="112">
        <v>902.875</v>
      </c>
      <c r="AC16" s="112">
        <v>0</v>
      </c>
      <c r="AD16" s="112">
        <v>897.25</v>
      </c>
      <c r="AE16" s="112">
        <v>499.75</v>
      </c>
      <c r="AF16" s="112">
        <v>5.625</v>
      </c>
      <c r="AG16" s="112"/>
      <c r="AH16" s="112">
        <v>0</v>
      </c>
      <c r="AI16" s="112">
        <v>0</v>
      </c>
      <c r="AJ16" s="112">
        <v>0</v>
      </c>
      <c r="AK16" s="112"/>
      <c r="AL16" s="112">
        <v>499.75</v>
      </c>
      <c r="AM16" s="112">
        <v>43.125</v>
      </c>
      <c r="AN16" s="112">
        <v>5.625</v>
      </c>
      <c r="AO16" s="112">
        <v>43.125</v>
      </c>
      <c r="AP16" s="112"/>
      <c r="AQ16" s="112">
        <v>0</v>
      </c>
      <c r="AR16" s="112">
        <v>897.25</v>
      </c>
      <c r="AS16" s="112"/>
      <c r="AT16" s="112"/>
      <c r="AU16" s="112">
        <v>0</v>
      </c>
      <c r="AV16" s="112">
        <v>0</v>
      </c>
      <c r="AW16" s="112">
        <v>499.75</v>
      </c>
      <c r="AX16" s="112">
        <v>43.125</v>
      </c>
      <c r="AY16" s="112">
        <v>0</v>
      </c>
      <c r="AZ16" s="102">
        <v>0</v>
      </c>
      <c r="BA16" s="102">
        <v>499.75</v>
      </c>
    </row>
    <row r="17" spans="1:51" x14ac:dyDescent="0.25">
      <c r="A17" s="112"/>
      <c r="B17" s="121">
        <v>3</v>
      </c>
      <c r="C17" s="111" t="s">
        <v>292</v>
      </c>
      <c r="D17" s="108"/>
      <c r="E17" s="112"/>
      <c r="F17" s="112"/>
      <c r="G17" s="112">
        <v>0</v>
      </c>
      <c r="H17" s="112">
        <v>0</v>
      </c>
      <c r="I17" s="112"/>
      <c r="J17" s="112">
        <v>0</v>
      </c>
      <c r="K17" s="112">
        <v>0</v>
      </c>
      <c r="L17" s="112">
        <v>0</v>
      </c>
      <c r="M17" s="112"/>
      <c r="N17" s="112">
        <v>499.75</v>
      </c>
      <c r="O17" s="112">
        <v>897.25</v>
      </c>
      <c r="P17" s="112"/>
      <c r="Q17" s="112"/>
      <c r="R17" s="112">
        <v>0</v>
      </c>
      <c r="S17" s="112"/>
      <c r="T17" s="112"/>
      <c r="U17" s="112">
        <v>0</v>
      </c>
      <c r="V17" s="112">
        <v>0</v>
      </c>
      <c r="W17" s="112">
        <v>5.625</v>
      </c>
      <c r="X17" s="112"/>
      <c r="Y17" s="112">
        <v>0</v>
      </c>
      <c r="Z17" s="112"/>
      <c r="AA17" s="112">
        <v>0</v>
      </c>
      <c r="AB17" s="112"/>
      <c r="AC17" s="112"/>
      <c r="AD17" s="112">
        <v>43.125</v>
      </c>
      <c r="AE17" s="112"/>
      <c r="AF17" s="112"/>
      <c r="AG17" s="112">
        <v>897.25</v>
      </c>
      <c r="AH17" s="112">
        <v>0</v>
      </c>
      <c r="AI17" s="112"/>
      <c r="AJ17" s="112"/>
      <c r="AK17" s="112">
        <v>499.75</v>
      </c>
      <c r="AL17" s="112">
        <v>897.25</v>
      </c>
      <c r="AM17" s="112"/>
      <c r="AN17" s="112"/>
      <c r="AO17" s="112"/>
      <c r="AP17" s="112"/>
      <c r="AQ17" s="112">
        <v>0</v>
      </c>
      <c r="AR17" s="112">
        <v>5.625</v>
      </c>
      <c r="AS17" s="112">
        <v>0</v>
      </c>
      <c r="AT17" s="112">
        <v>0</v>
      </c>
      <c r="AU17" s="112">
        <v>0</v>
      </c>
      <c r="AV17" s="112"/>
      <c r="AW17" s="112"/>
      <c r="AX17" s="112"/>
      <c r="AY17" s="112"/>
    </row>
    <row r="18" spans="1:51" x14ac:dyDescent="0.25">
      <c r="A18" s="127"/>
      <c r="B18" s="118">
        <v>4</v>
      </c>
      <c r="C18" s="127" t="s">
        <v>292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>
        <v>0</v>
      </c>
      <c r="P18" s="127"/>
      <c r="Q18" s="127">
        <v>0</v>
      </c>
      <c r="R18" s="127"/>
      <c r="S18" s="127"/>
      <c r="T18" s="127"/>
      <c r="U18" s="127">
        <v>0</v>
      </c>
      <c r="V18" s="127"/>
      <c r="W18" s="127"/>
      <c r="X18" s="127"/>
      <c r="Y18" s="127"/>
      <c r="Z18" s="127"/>
      <c r="AA18" s="127"/>
      <c r="AB18" s="127"/>
      <c r="AC18" s="127"/>
      <c r="AD18" s="127">
        <v>0</v>
      </c>
      <c r="AE18" s="127"/>
      <c r="AF18" s="127">
        <v>0</v>
      </c>
      <c r="AG18" s="127">
        <v>0</v>
      </c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</row>
    <row r="20" spans="1:51" x14ac:dyDescent="0.25">
      <c r="A20" s="104" t="s">
        <v>293</v>
      </c>
    </row>
    <row r="21" spans="1:51" x14ac:dyDescent="0.25">
      <c r="A21" s="128" t="s">
        <v>125</v>
      </c>
      <c r="B21" s="125">
        <v>1</v>
      </c>
      <c r="C21" s="126" t="s">
        <v>292</v>
      </c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</row>
    <row r="22" spans="1:51" x14ac:dyDescent="0.25">
      <c r="A22" s="111"/>
      <c r="B22" s="122">
        <v>2</v>
      </c>
      <c r="C22" s="112" t="s">
        <v>292</v>
      </c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</row>
    <row r="23" spans="1:51" x14ac:dyDescent="0.25">
      <c r="A23" s="111"/>
      <c r="B23" s="129">
        <v>3</v>
      </c>
      <c r="C23" s="112" t="s">
        <v>292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</row>
    <row r="24" spans="1:51" x14ac:dyDescent="0.25">
      <c r="A24" s="130"/>
      <c r="B24" s="131">
        <v>4</v>
      </c>
      <c r="C24" s="130" t="s">
        <v>292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0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7">
        <v>0</v>
      </c>
      <c r="AU24" s="127">
        <v>0</v>
      </c>
      <c r="AV24" s="127">
        <v>0</v>
      </c>
      <c r="AW24" s="127">
        <v>0</v>
      </c>
      <c r="AX24" s="127">
        <v>0</v>
      </c>
      <c r="AY24" s="127">
        <v>0</v>
      </c>
    </row>
    <row r="25" spans="1:51" x14ac:dyDescent="0.25">
      <c r="A25" s="128" t="s">
        <v>133</v>
      </c>
      <c r="B25" s="125">
        <v>1</v>
      </c>
      <c r="C25" s="111" t="s">
        <v>292</v>
      </c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</row>
    <row r="26" spans="1:51" x14ac:dyDescent="0.25">
      <c r="A26" s="111"/>
      <c r="B26" s="121">
        <v>2</v>
      </c>
      <c r="C26" s="111" t="s">
        <v>292</v>
      </c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</row>
    <row r="27" spans="1:51" x14ac:dyDescent="0.25">
      <c r="A27" s="111"/>
      <c r="B27" s="122">
        <v>3</v>
      </c>
      <c r="C27" s="111" t="s">
        <v>292</v>
      </c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</row>
    <row r="28" spans="1:51" x14ac:dyDescent="0.25">
      <c r="A28" s="111"/>
      <c r="B28" s="122">
        <v>4</v>
      </c>
      <c r="C28" s="111" t="s">
        <v>292</v>
      </c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</row>
    <row r="29" spans="1:51" x14ac:dyDescent="0.25">
      <c r="A29" s="111"/>
      <c r="B29" s="129">
        <v>5</v>
      </c>
      <c r="C29" s="111" t="s">
        <v>292</v>
      </c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</row>
    <row r="30" spans="1:51" x14ac:dyDescent="0.25">
      <c r="A30" s="111"/>
      <c r="B30" s="129">
        <v>6</v>
      </c>
      <c r="C30" s="111" t="s">
        <v>292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</row>
    <row r="31" spans="1:51" x14ac:dyDescent="0.25">
      <c r="A31" s="111"/>
      <c r="B31" s="132">
        <v>7</v>
      </c>
      <c r="C31" s="111" t="s">
        <v>292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</row>
    <row r="32" spans="1:51" x14ac:dyDescent="0.25">
      <c r="A32" s="130"/>
      <c r="B32" s="131">
        <v>8</v>
      </c>
      <c r="C32" s="130" t="s">
        <v>292</v>
      </c>
      <c r="D32" s="127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0</v>
      </c>
      <c r="AO32" s="127">
        <v>0</v>
      </c>
      <c r="AP32" s="127">
        <v>0</v>
      </c>
      <c r="AQ32" s="127">
        <v>0</v>
      </c>
      <c r="AR32" s="127">
        <v>0</v>
      </c>
      <c r="AS32" s="127">
        <v>0</v>
      </c>
      <c r="AT32" s="127">
        <v>0</v>
      </c>
      <c r="AU32" s="127">
        <v>0</v>
      </c>
      <c r="AV32" s="127">
        <v>0</v>
      </c>
      <c r="AW32" s="127">
        <v>0</v>
      </c>
      <c r="AX32" s="127">
        <v>0</v>
      </c>
      <c r="AY32" s="127">
        <v>0</v>
      </c>
    </row>
    <row r="33" spans="1:51" x14ac:dyDescent="0.25">
      <c r="A33" s="133" t="s">
        <v>134</v>
      </c>
      <c r="B33" s="121">
        <v>1</v>
      </c>
      <c r="C33" s="111" t="s">
        <v>292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</row>
    <row r="34" spans="1:51" x14ac:dyDescent="0.25">
      <c r="A34" s="111"/>
      <c r="B34" s="121">
        <v>2</v>
      </c>
      <c r="C34" s="111" t="s">
        <v>292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</row>
    <row r="35" spans="1:51" x14ac:dyDescent="0.25">
      <c r="A35" s="111"/>
      <c r="B35" s="121">
        <v>3</v>
      </c>
      <c r="C35" s="111" t="s">
        <v>292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</row>
    <row r="36" spans="1:51" x14ac:dyDescent="0.25">
      <c r="A36" s="111"/>
      <c r="B36" s="122">
        <v>4</v>
      </c>
      <c r="C36" s="111" t="s">
        <v>292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</row>
    <row r="37" spans="1:51" x14ac:dyDescent="0.25">
      <c r="A37" s="111"/>
      <c r="B37" s="122">
        <v>5</v>
      </c>
      <c r="C37" s="111" t="s">
        <v>292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</row>
    <row r="38" spans="1:51" x14ac:dyDescent="0.25">
      <c r="A38" s="111"/>
      <c r="B38" s="122">
        <v>6</v>
      </c>
      <c r="C38" s="111" t="s">
        <v>292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</row>
    <row r="39" spans="1:51" x14ac:dyDescent="0.25">
      <c r="A39" s="111"/>
      <c r="B39" s="129">
        <v>7</v>
      </c>
      <c r="C39" s="111" t="s">
        <v>292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</row>
    <row r="40" spans="1:51" x14ac:dyDescent="0.25">
      <c r="A40" s="111"/>
      <c r="B40" s="129">
        <v>8</v>
      </c>
      <c r="C40" s="111" t="s">
        <v>292</v>
      </c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</row>
    <row r="41" spans="1:51" x14ac:dyDescent="0.25">
      <c r="A41" s="111"/>
      <c r="B41" s="129">
        <v>9</v>
      </c>
      <c r="C41" s="111" t="s">
        <v>292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</row>
    <row r="42" spans="1:51" x14ac:dyDescent="0.25">
      <c r="A42" s="111"/>
      <c r="B42" s="132">
        <v>10</v>
      </c>
      <c r="C42" s="111" t="s">
        <v>292</v>
      </c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</row>
    <row r="43" spans="1:51" x14ac:dyDescent="0.25">
      <c r="A43" s="111"/>
      <c r="B43" s="132">
        <v>11</v>
      </c>
      <c r="C43" s="111" t="s">
        <v>292</v>
      </c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</row>
    <row r="44" spans="1:51" x14ac:dyDescent="0.25">
      <c r="A44" s="111"/>
      <c r="B44" s="132">
        <v>12</v>
      </c>
      <c r="C44" s="130" t="s">
        <v>292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  <c r="AB44" s="108">
        <v>0</v>
      </c>
      <c r="AC44" s="108">
        <v>0</v>
      </c>
      <c r="AD44" s="108">
        <v>0</v>
      </c>
      <c r="AE44" s="108">
        <v>0</v>
      </c>
      <c r="AF44" s="108">
        <v>0</v>
      </c>
      <c r="AG44" s="108">
        <v>0</v>
      </c>
      <c r="AH44" s="108">
        <v>0</v>
      </c>
      <c r="AI44" s="108">
        <v>0</v>
      </c>
      <c r="AJ44" s="108">
        <v>0</v>
      </c>
      <c r="AK44" s="108">
        <v>0</v>
      </c>
      <c r="AL44" s="108">
        <v>0</v>
      </c>
      <c r="AM44" s="108">
        <v>0</v>
      </c>
      <c r="AN44" s="108">
        <v>0</v>
      </c>
      <c r="AO44" s="108">
        <v>0</v>
      </c>
      <c r="AP44" s="108">
        <v>0</v>
      </c>
      <c r="AQ44" s="108">
        <v>0</v>
      </c>
      <c r="AR44" s="108">
        <v>0</v>
      </c>
      <c r="AS44" s="108">
        <v>0</v>
      </c>
      <c r="AT44" s="108">
        <v>0</v>
      </c>
      <c r="AU44" s="108">
        <v>0</v>
      </c>
      <c r="AV44" s="108">
        <v>0</v>
      </c>
      <c r="AW44" s="108">
        <v>0</v>
      </c>
      <c r="AX44" s="108">
        <v>0</v>
      </c>
      <c r="AY44" s="108">
        <v>0</v>
      </c>
    </row>
    <row r="45" spans="1:51" x14ac:dyDescent="0.25">
      <c r="A45" s="128" t="s">
        <v>123</v>
      </c>
      <c r="B45" s="125">
        <v>1</v>
      </c>
      <c r="C45" s="111" t="s">
        <v>292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</row>
    <row r="46" spans="1:51" x14ac:dyDescent="0.25">
      <c r="A46" s="111"/>
      <c r="B46" s="121">
        <v>2</v>
      </c>
      <c r="C46" s="111" t="s">
        <v>292</v>
      </c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</row>
    <row r="47" spans="1:51" x14ac:dyDescent="0.25">
      <c r="A47" s="111"/>
      <c r="B47" s="121">
        <v>3</v>
      </c>
      <c r="C47" s="111" t="s">
        <v>292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</row>
    <row r="48" spans="1:51" x14ac:dyDescent="0.25">
      <c r="A48" s="111"/>
      <c r="B48" s="121">
        <v>4</v>
      </c>
      <c r="C48" s="111" t="s">
        <v>292</v>
      </c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</row>
    <row r="49" spans="1:51" x14ac:dyDescent="0.25">
      <c r="A49" s="111"/>
      <c r="B49" s="121">
        <v>5</v>
      </c>
      <c r="C49" s="111" t="s">
        <v>292</v>
      </c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</row>
    <row r="50" spans="1:51" x14ac:dyDescent="0.25">
      <c r="A50" s="111"/>
      <c r="B50" s="121">
        <v>6</v>
      </c>
      <c r="C50" s="111" t="s">
        <v>292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</row>
    <row r="51" spans="1:51" x14ac:dyDescent="0.25">
      <c r="A51" s="111"/>
      <c r="B51" s="121">
        <v>7</v>
      </c>
      <c r="C51" s="111" t="s">
        <v>292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</row>
    <row r="52" spans="1:51" x14ac:dyDescent="0.25">
      <c r="A52" s="111"/>
      <c r="B52" s="121">
        <v>8</v>
      </c>
      <c r="C52" s="111" t="s">
        <v>292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</row>
    <row r="53" spans="1:51" x14ac:dyDescent="0.25">
      <c r="A53" s="111"/>
      <c r="B53" s="121">
        <v>9</v>
      </c>
      <c r="C53" s="111" t="s">
        <v>292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</row>
    <row r="54" spans="1:51" x14ac:dyDescent="0.25">
      <c r="A54" s="111"/>
      <c r="B54" s="121">
        <v>10</v>
      </c>
      <c r="C54" s="111" t="s">
        <v>292</v>
      </c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</row>
    <row r="55" spans="1:51" x14ac:dyDescent="0.25">
      <c r="A55" s="111"/>
      <c r="B55" s="121">
        <v>11</v>
      </c>
      <c r="C55" s="111" t="s">
        <v>292</v>
      </c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</row>
    <row r="56" spans="1:51" x14ac:dyDescent="0.25">
      <c r="A56" s="111"/>
      <c r="B56" s="121">
        <v>12</v>
      </c>
      <c r="C56" s="111" t="s">
        <v>292</v>
      </c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</row>
    <row r="57" spans="1:51" x14ac:dyDescent="0.25">
      <c r="A57" s="111"/>
      <c r="B57" s="122">
        <v>13</v>
      </c>
      <c r="C57" s="111" t="s">
        <v>292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</row>
    <row r="58" spans="1:51" x14ac:dyDescent="0.25">
      <c r="A58" s="111"/>
      <c r="B58" s="122">
        <v>14</v>
      </c>
      <c r="C58" s="111" t="s">
        <v>292</v>
      </c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</row>
    <row r="59" spans="1:51" x14ac:dyDescent="0.25">
      <c r="A59" s="111"/>
      <c r="B59" s="122">
        <v>15</v>
      </c>
      <c r="C59" s="111" t="s">
        <v>292</v>
      </c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</row>
    <row r="60" spans="1:51" x14ac:dyDescent="0.25">
      <c r="A60" s="111"/>
      <c r="B60" s="122">
        <v>16</v>
      </c>
      <c r="C60" s="111" t="s">
        <v>292</v>
      </c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</row>
    <row r="61" spans="1:51" x14ac:dyDescent="0.25">
      <c r="A61" s="111"/>
      <c r="B61" s="122">
        <v>17</v>
      </c>
      <c r="C61" s="111" t="s">
        <v>292</v>
      </c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</row>
    <row r="62" spans="1:51" x14ac:dyDescent="0.25">
      <c r="A62" s="111"/>
      <c r="B62" s="122">
        <v>18</v>
      </c>
      <c r="C62" s="111" t="s">
        <v>292</v>
      </c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</row>
    <row r="63" spans="1:51" x14ac:dyDescent="0.25">
      <c r="A63" s="111"/>
      <c r="B63" s="122">
        <v>19</v>
      </c>
      <c r="C63" s="111" t="s">
        <v>292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</row>
    <row r="64" spans="1:51" x14ac:dyDescent="0.25">
      <c r="A64" s="111"/>
      <c r="B64" s="122">
        <v>20</v>
      </c>
      <c r="C64" s="111" t="s">
        <v>292</v>
      </c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</row>
    <row r="65" spans="1:51" x14ac:dyDescent="0.25">
      <c r="A65" s="111"/>
      <c r="B65" s="122">
        <v>21</v>
      </c>
      <c r="C65" s="111" t="s">
        <v>292</v>
      </c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</row>
    <row r="66" spans="1:51" x14ac:dyDescent="0.25">
      <c r="A66" s="111"/>
      <c r="B66" s="122">
        <v>22</v>
      </c>
      <c r="C66" s="111" t="s">
        <v>292</v>
      </c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</row>
    <row r="67" spans="1:51" x14ac:dyDescent="0.25">
      <c r="A67" s="111"/>
      <c r="B67" s="122">
        <v>23</v>
      </c>
      <c r="C67" s="111" t="s">
        <v>292</v>
      </c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</row>
    <row r="68" spans="1:51" x14ac:dyDescent="0.25">
      <c r="A68" s="111"/>
      <c r="B68" s="122">
        <v>24</v>
      </c>
      <c r="C68" s="111" t="s">
        <v>292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</row>
    <row r="69" spans="1:51" x14ac:dyDescent="0.25">
      <c r="A69" s="111"/>
      <c r="B69" s="129">
        <v>25</v>
      </c>
      <c r="C69" s="111" t="s">
        <v>292</v>
      </c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</row>
    <row r="70" spans="1:51" x14ac:dyDescent="0.25">
      <c r="A70" s="111"/>
      <c r="B70" s="129">
        <v>26</v>
      </c>
      <c r="C70" s="111" t="s">
        <v>292</v>
      </c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</row>
    <row r="71" spans="1:51" x14ac:dyDescent="0.25">
      <c r="A71" s="111"/>
      <c r="B71" s="129">
        <v>27</v>
      </c>
      <c r="C71" s="111" t="s">
        <v>292</v>
      </c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</row>
    <row r="72" spans="1:51" x14ac:dyDescent="0.25">
      <c r="A72" s="111"/>
      <c r="B72" s="129">
        <v>28</v>
      </c>
      <c r="C72" s="111" t="s">
        <v>292</v>
      </c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</row>
    <row r="73" spans="1:51" x14ac:dyDescent="0.25">
      <c r="A73" s="111"/>
      <c r="B73" s="129">
        <v>29</v>
      </c>
      <c r="C73" s="111" t="s">
        <v>292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</row>
    <row r="74" spans="1:51" x14ac:dyDescent="0.25">
      <c r="A74" s="111"/>
      <c r="B74" s="129">
        <v>30</v>
      </c>
      <c r="C74" s="111" t="s">
        <v>292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</row>
    <row r="75" spans="1:51" x14ac:dyDescent="0.25">
      <c r="A75" s="111"/>
      <c r="B75" s="129">
        <v>31</v>
      </c>
      <c r="C75" s="111" t="s">
        <v>292</v>
      </c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</row>
    <row r="76" spans="1:51" x14ac:dyDescent="0.25">
      <c r="A76" s="111"/>
      <c r="B76" s="129">
        <v>32</v>
      </c>
      <c r="C76" s="111" t="s">
        <v>292</v>
      </c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</row>
    <row r="77" spans="1:51" x14ac:dyDescent="0.25">
      <c r="A77" s="111"/>
      <c r="B77" s="129">
        <v>33</v>
      </c>
      <c r="C77" s="111" t="s">
        <v>292</v>
      </c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</row>
    <row r="78" spans="1:51" x14ac:dyDescent="0.25">
      <c r="A78" s="111"/>
      <c r="B78" s="129">
        <v>34</v>
      </c>
      <c r="C78" s="111" t="s">
        <v>292</v>
      </c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</row>
    <row r="79" spans="1:51" x14ac:dyDescent="0.25">
      <c r="A79" s="111"/>
      <c r="B79" s="129">
        <v>35</v>
      </c>
      <c r="C79" s="111" t="s">
        <v>292</v>
      </c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</row>
    <row r="80" spans="1:51" x14ac:dyDescent="0.25">
      <c r="A80" s="111"/>
      <c r="B80" s="129">
        <v>36</v>
      </c>
      <c r="C80" s="111" t="s">
        <v>292</v>
      </c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</row>
    <row r="81" spans="1:52" x14ac:dyDescent="0.25">
      <c r="A81" s="111"/>
      <c r="B81" s="132">
        <v>37</v>
      </c>
      <c r="C81" s="111" t="s">
        <v>292</v>
      </c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12"/>
      <c r="AX81" s="112"/>
      <c r="AY81" s="112"/>
    </row>
    <row r="82" spans="1:52" x14ac:dyDescent="0.25">
      <c r="A82" s="111"/>
      <c r="B82" s="132">
        <v>38</v>
      </c>
      <c r="C82" s="111" t="s">
        <v>292</v>
      </c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</row>
    <row r="83" spans="1:52" x14ac:dyDescent="0.25">
      <c r="A83" s="111"/>
      <c r="B83" s="132">
        <v>39</v>
      </c>
      <c r="C83" s="111" t="s">
        <v>292</v>
      </c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12"/>
      <c r="AX83" s="112"/>
      <c r="AY83" s="112"/>
    </row>
    <row r="84" spans="1:52" x14ac:dyDescent="0.25">
      <c r="A84" s="111"/>
      <c r="B84" s="132">
        <v>40</v>
      </c>
      <c r="C84" s="111" t="s">
        <v>292</v>
      </c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12"/>
      <c r="AX84" s="112"/>
      <c r="AY84" s="112"/>
    </row>
    <row r="85" spans="1:52" x14ac:dyDescent="0.25">
      <c r="A85" s="111"/>
      <c r="B85" s="132">
        <v>41</v>
      </c>
      <c r="C85" s="111" t="s">
        <v>292</v>
      </c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2"/>
      <c r="AX85" s="112"/>
      <c r="AY85" s="112"/>
    </row>
    <row r="86" spans="1:52" x14ac:dyDescent="0.25">
      <c r="A86" s="111"/>
      <c r="B86" s="132">
        <v>42</v>
      </c>
      <c r="C86" s="111" t="s">
        <v>292</v>
      </c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</row>
    <row r="87" spans="1:52" x14ac:dyDescent="0.25">
      <c r="A87" s="111"/>
      <c r="B87" s="132">
        <v>43</v>
      </c>
      <c r="C87" s="111" t="s">
        <v>292</v>
      </c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12"/>
      <c r="AX87" s="112"/>
      <c r="AY87" s="112"/>
    </row>
    <row r="88" spans="1:52" x14ac:dyDescent="0.25">
      <c r="A88" s="111"/>
      <c r="B88" s="132">
        <v>44</v>
      </c>
      <c r="C88" s="111" t="s">
        <v>292</v>
      </c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12"/>
      <c r="AX88" s="112"/>
      <c r="AY88" s="112"/>
    </row>
    <row r="89" spans="1:52" x14ac:dyDescent="0.25">
      <c r="A89" s="111"/>
      <c r="B89" s="132">
        <v>45</v>
      </c>
      <c r="C89" s="111" t="s">
        <v>292</v>
      </c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12"/>
      <c r="AX89" s="112"/>
      <c r="AY89" s="112"/>
    </row>
    <row r="90" spans="1:52" x14ac:dyDescent="0.25">
      <c r="A90" s="111"/>
      <c r="B90" s="132">
        <v>46</v>
      </c>
      <c r="C90" s="111" t="s">
        <v>292</v>
      </c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</row>
    <row r="91" spans="1:52" x14ac:dyDescent="0.25">
      <c r="A91" s="111"/>
      <c r="B91" s="132">
        <v>47</v>
      </c>
      <c r="C91" s="111" t="s">
        <v>292</v>
      </c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  <c r="AW91" s="112"/>
      <c r="AX91" s="112"/>
      <c r="AY91" s="112"/>
    </row>
    <row r="92" spans="1:52" x14ac:dyDescent="0.25">
      <c r="A92" s="130"/>
      <c r="B92" s="131">
        <v>48</v>
      </c>
      <c r="C92" s="130" t="s">
        <v>292</v>
      </c>
      <c r="D92" s="127">
        <v>0</v>
      </c>
      <c r="E92" s="127">
        <v>0</v>
      </c>
      <c r="F92" s="127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>
        <v>0</v>
      </c>
      <c r="AL92" s="127">
        <v>0</v>
      </c>
      <c r="AM92" s="127">
        <v>0</v>
      </c>
      <c r="AN92" s="127">
        <v>0</v>
      </c>
      <c r="AO92" s="127">
        <v>0</v>
      </c>
      <c r="AP92" s="127">
        <v>0</v>
      </c>
      <c r="AQ92" s="127">
        <v>0</v>
      </c>
      <c r="AR92" s="127">
        <v>0</v>
      </c>
      <c r="AS92" s="127">
        <v>0</v>
      </c>
      <c r="AT92" s="127">
        <v>0</v>
      </c>
      <c r="AU92" s="127">
        <v>0</v>
      </c>
      <c r="AV92" s="127">
        <v>0</v>
      </c>
      <c r="AW92" s="127">
        <v>0</v>
      </c>
      <c r="AX92" s="127">
        <v>0</v>
      </c>
      <c r="AY92" s="127">
        <v>0</v>
      </c>
      <c r="AZ92" s="109">
        <f>SUM(D21:AY92)</f>
        <v>0</v>
      </c>
    </row>
    <row r="94" spans="1:52" x14ac:dyDescent="0.25">
      <c r="A94" s="104" t="s">
        <v>294</v>
      </c>
      <c r="B94" s="108"/>
      <c r="C94" s="108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</row>
    <row r="95" spans="1:52" x14ac:dyDescent="0.25">
      <c r="A95" s="128" t="s">
        <v>125</v>
      </c>
      <c r="B95" s="125">
        <v>1</v>
      </c>
      <c r="C95" s="126"/>
      <c r="D95" s="112">
        <v>2250.0696256132019</v>
      </c>
      <c r="E95" s="112">
        <v>2250.0696256132019</v>
      </c>
      <c r="F95" s="112">
        <v>2250.0696256132019</v>
      </c>
      <c r="G95" s="112">
        <v>2250.0696256132019</v>
      </c>
      <c r="H95" s="112">
        <v>2250.1097980331247</v>
      </c>
      <c r="I95" s="112">
        <v>2250.1097980331247</v>
      </c>
      <c r="J95" s="112">
        <v>2250.1097980331247</v>
      </c>
      <c r="K95" s="112">
        <v>2250.1097980331247</v>
      </c>
      <c r="L95" s="112">
        <v>2329.086127061209</v>
      </c>
      <c r="M95" s="112">
        <v>2329.086127061209</v>
      </c>
      <c r="N95" s="112">
        <v>2329.086127061209</v>
      </c>
      <c r="O95" s="112">
        <v>2329.086127061209</v>
      </c>
      <c r="P95" s="112">
        <v>2250.0876589143045</v>
      </c>
      <c r="Q95" s="112">
        <v>2250.0876589143045</v>
      </c>
      <c r="R95" s="112">
        <v>2250.0876589143045</v>
      </c>
      <c r="S95" s="112">
        <v>2250.0876589143045</v>
      </c>
      <c r="T95" s="112">
        <v>2250.05557382393</v>
      </c>
      <c r="U95" s="112">
        <v>2250.05557382393</v>
      </c>
      <c r="V95" s="112">
        <v>2250.05557382393</v>
      </c>
      <c r="W95" s="112">
        <v>2250.05557382393</v>
      </c>
      <c r="X95" s="112">
        <v>2329.1269586920885</v>
      </c>
      <c r="Y95" s="112">
        <v>2329.1269586920885</v>
      </c>
      <c r="Z95" s="112">
        <v>2329.1269586920885</v>
      </c>
      <c r="AA95" s="112">
        <v>2329.1269586920885</v>
      </c>
      <c r="AB95" s="112">
        <v>2329.0856717439783</v>
      </c>
      <c r="AC95" s="112">
        <v>2329.0856717439783</v>
      </c>
      <c r="AD95" s="112">
        <v>2329.0856717439783</v>
      </c>
      <c r="AE95" s="112">
        <v>2329.0856717439783</v>
      </c>
      <c r="AF95" s="112">
        <v>2297.4812530986023</v>
      </c>
      <c r="AG95" s="112">
        <v>2297.4812530986023</v>
      </c>
      <c r="AH95" s="112">
        <v>2297.4812530986023</v>
      </c>
      <c r="AI95" s="112">
        <v>2297.4812530986023</v>
      </c>
      <c r="AJ95" s="112">
        <v>2297.4946516945261</v>
      </c>
      <c r="AK95" s="112">
        <v>2297.4946516945261</v>
      </c>
      <c r="AL95" s="112">
        <v>2297.4946516945261</v>
      </c>
      <c r="AM95" s="112">
        <v>2297.4946516945261</v>
      </c>
      <c r="AN95" s="112">
        <v>2329.1334566223763</v>
      </c>
      <c r="AO95" s="112">
        <v>2329.1334566223763</v>
      </c>
      <c r="AP95" s="112">
        <v>2329.1334566223763</v>
      </c>
      <c r="AQ95" s="112">
        <v>2329.1334566223763</v>
      </c>
      <c r="AR95" s="112">
        <v>2297.4905007050374</v>
      </c>
      <c r="AS95" s="112">
        <v>2297.4905007050374</v>
      </c>
      <c r="AT95" s="112">
        <v>2297.4905007050374</v>
      </c>
      <c r="AU95" s="112">
        <v>2297.4905007050374</v>
      </c>
      <c r="AV95" s="112">
        <v>2329.0907347083753</v>
      </c>
      <c r="AW95" s="112">
        <v>2329.0907347083753</v>
      </c>
      <c r="AX95" s="112">
        <v>2329.0907347083753</v>
      </c>
      <c r="AY95" s="112">
        <v>2329.0907347083753</v>
      </c>
    </row>
    <row r="96" spans="1:52" x14ac:dyDescent="0.25">
      <c r="A96" s="111"/>
      <c r="B96" s="122">
        <v>2</v>
      </c>
      <c r="C96" s="112"/>
      <c r="D96" s="112">
        <v>0</v>
      </c>
      <c r="E96" s="112">
        <v>1336.0696256132019</v>
      </c>
      <c r="F96" s="112">
        <v>2250.0696256132019</v>
      </c>
      <c r="G96" s="112">
        <v>2250.0696256132019</v>
      </c>
      <c r="H96" s="112">
        <v>2250.0696256132019</v>
      </c>
      <c r="I96" s="112">
        <v>2250.1097980331247</v>
      </c>
      <c r="J96" s="112">
        <v>2250.1097980331247</v>
      </c>
      <c r="K96" s="112">
        <v>2250.1097980331247</v>
      </c>
      <c r="L96" s="112">
        <v>2250.1097980331247</v>
      </c>
      <c r="M96" s="112">
        <v>2329.086127061209</v>
      </c>
      <c r="N96" s="112">
        <v>2329.086127061209</v>
      </c>
      <c r="O96" s="112">
        <v>2329.086127061209</v>
      </c>
      <c r="P96" s="112">
        <v>2329.086127061209</v>
      </c>
      <c r="Q96" s="112">
        <v>2250.0876589143045</v>
      </c>
      <c r="R96" s="112">
        <v>2250.0876589143045</v>
      </c>
      <c r="S96" s="112">
        <v>2250.0876589143045</v>
      </c>
      <c r="T96" s="112">
        <v>2250.0876589143045</v>
      </c>
      <c r="U96" s="112">
        <v>2250.05557382393</v>
      </c>
      <c r="V96" s="112">
        <v>2250.05557382393</v>
      </c>
      <c r="W96" s="112">
        <v>2250.05557382393</v>
      </c>
      <c r="X96" s="112">
        <v>2250.05557382393</v>
      </c>
      <c r="Y96" s="112">
        <v>2329.1269586920885</v>
      </c>
      <c r="Z96" s="112">
        <v>2329.1269586920885</v>
      </c>
      <c r="AA96" s="112">
        <v>2329.1269586920885</v>
      </c>
      <c r="AB96" s="112">
        <v>2329.1269586920885</v>
      </c>
      <c r="AC96" s="112">
        <v>2329.0856717439783</v>
      </c>
      <c r="AD96" s="112">
        <v>2329.0856717439783</v>
      </c>
      <c r="AE96" s="112">
        <v>2329.0856717439783</v>
      </c>
      <c r="AF96" s="112">
        <v>2329.0856717439783</v>
      </c>
      <c r="AG96" s="112">
        <v>2297.4812530986023</v>
      </c>
      <c r="AH96" s="112">
        <v>2297.4812530986023</v>
      </c>
      <c r="AI96" s="112">
        <v>2297.4812530986023</v>
      </c>
      <c r="AJ96" s="112">
        <v>2297.4812530986023</v>
      </c>
      <c r="AK96" s="112">
        <v>2297.4946516945261</v>
      </c>
      <c r="AL96" s="112">
        <v>2297.4946516945261</v>
      </c>
      <c r="AM96" s="112">
        <v>2297.4946516945261</v>
      </c>
      <c r="AN96" s="112">
        <v>2297.4946516945261</v>
      </c>
      <c r="AO96" s="112">
        <v>2329.1334566223763</v>
      </c>
      <c r="AP96" s="112">
        <v>2329.1334566223763</v>
      </c>
      <c r="AQ96" s="112">
        <v>2329.1334566223763</v>
      </c>
      <c r="AR96" s="112">
        <v>2329.1334566223763</v>
      </c>
      <c r="AS96" s="112">
        <v>2297.4905007050374</v>
      </c>
      <c r="AT96" s="112">
        <v>2297.4905007050374</v>
      </c>
      <c r="AU96" s="112">
        <v>2297.4905007050374</v>
      </c>
      <c r="AV96" s="112">
        <v>2297.4905007050374</v>
      </c>
      <c r="AW96" s="112">
        <v>2329.0907347083753</v>
      </c>
      <c r="AX96" s="112">
        <v>2329.0907347083753</v>
      </c>
      <c r="AY96" s="112">
        <v>2329.0907347083753</v>
      </c>
    </row>
    <row r="97" spans="1:52" x14ac:dyDescent="0.25">
      <c r="A97" s="111"/>
      <c r="B97" s="129">
        <v>3</v>
      </c>
      <c r="C97" s="112"/>
      <c r="D97" s="112">
        <v>0</v>
      </c>
      <c r="E97" s="112">
        <v>0</v>
      </c>
      <c r="F97" s="112">
        <v>282.06962561320188</v>
      </c>
      <c r="G97" s="112">
        <v>1497.1392512264038</v>
      </c>
      <c r="H97" s="112">
        <v>2250.0696256132019</v>
      </c>
      <c r="I97" s="112">
        <v>2250.0696256132019</v>
      </c>
      <c r="J97" s="112">
        <v>2250.1097980331247</v>
      </c>
      <c r="K97" s="112">
        <v>2250.1097980331247</v>
      </c>
      <c r="L97" s="112">
        <v>2250.1097980331247</v>
      </c>
      <c r="M97" s="112">
        <v>2250.1097980331247</v>
      </c>
      <c r="N97" s="112">
        <v>2329.086127061209</v>
      </c>
      <c r="O97" s="112">
        <v>2329.086127061209</v>
      </c>
      <c r="P97" s="112">
        <v>2329.086127061209</v>
      </c>
      <c r="Q97" s="112">
        <v>2329.086127061209</v>
      </c>
      <c r="R97" s="112">
        <v>2250.0876589143045</v>
      </c>
      <c r="S97" s="112">
        <v>2250.0876589143045</v>
      </c>
      <c r="T97" s="112">
        <v>2250.0876589143045</v>
      </c>
      <c r="U97" s="112">
        <v>2250.0876589143045</v>
      </c>
      <c r="V97" s="112">
        <v>2250.05557382393</v>
      </c>
      <c r="W97" s="112">
        <v>2250.05557382393</v>
      </c>
      <c r="X97" s="112">
        <v>2250.05557382393</v>
      </c>
      <c r="Y97" s="112">
        <v>2250.05557382393</v>
      </c>
      <c r="Z97" s="112">
        <v>2329.1269586920885</v>
      </c>
      <c r="AA97" s="112">
        <v>2329.1269586920885</v>
      </c>
      <c r="AB97" s="112">
        <v>2329.1269586920885</v>
      </c>
      <c r="AC97" s="112">
        <v>2329.1269586920885</v>
      </c>
      <c r="AD97" s="112">
        <v>2329.0856717439783</v>
      </c>
      <c r="AE97" s="112">
        <v>2329.0856717439783</v>
      </c>
      <c r="AF97" s="112">
        <v>2329.0856717439783</v>
      </c>
      <c r="AG97" s="112">
        <v>2329.0856717439783</v>
      </c>
      <c r="AH97" s="112">
        <v>2297.4812530986023</v>
      </c>
      <c r="AI97" s="112">
        <v>2297.4812530986023</v>
      </c>
      <c r="AJ97" s="112">
        <v>2297.4812530986023</v>
      </c>
      <c r="AK97" s="112">
        <v>2297.4812530986023</v>
      </c>
      <c r="AL97" s="112">
        <v>2297.4946516945261</v>
      </c>
      <c r="AM97" s="112">
        <v>2297.4946516945261</v>
      </c>
      <c r="AN97" s="112">
        <v>2297.4946516945261</v>
      </c>
      <c r="AO97" s="112">
        <v>2297.4946516945261</v>
      </c>
      <c r="AP97" s="112">
        <v>2329.1334566223763</v>
      </c>
      <c r="AQ97" s="112">
        <v>2329.1334566223763</v>
      </c>
      <c r="AR97" s="112">
        <v>2329.1334566223763</v>
      </c>
      <c r="AS97" s="112">
        <v>2329.1334566223763</v>
      </c>
      <c r="AT97" s="112">
        <v>2297.4905007050374</v>
      </c>
      <c r="AU97" s="112">
        <v>2297.4905007050374</v>
      </c>
      <c r="AV97" s="112">
        <v>2297.4905007050374</v>
      </c>
      <c r="AW97" s="112">
        <v>2297.4905007050374</v>
      </c>
      <c r="AX97" s="112">
        <v>2329.0907347083753</v>
      </c>
      <c r="AY97" s="112">
        <v>2329.0907347083753</v>
      </c>
    </row>
    <row r="98" spans="1:52" x14ac:dyDescent="0.25">
      <c r="A98" s="111"/>
      <c r="B98" s="132">
        <v>4</v>
      </c>
      <c r="C98" s="108"/>
      <c r="D98" s="112">
        <v>0</v>
      </c>
      <c r="E98" s="112">
        <v>0</v>
      </c>
      <c r="F98" s="112">
        <v>0</v>
      </c>
      <c r="G98" s="112">
        <v>0</v>
      </c>
      <c r="H98" s="112">
        <v>545.13925122640376</v>
      </c>
      <c r="I98" s="112">
        <v>1832.2088768396056</v>
      </c>
      <c r="J98" s="112">
        <v>2250.0696256132019</v>
      </c>
      <c r="K98" s="112">
        <v>2250.1097980331247</v>
      </c>
      <c r="L98" s="112">
        <v>2250.1097980331247</v>
      </c>
      <c r="M98" s="112">
        <v>2250.1097980331247</v>
      </c>
      <c r="N98" s="112">
        <v>2250.1097980331247</v>
      </c>
      <c r="O98" s="112">
        <v>2329.086127061209</v>
      </c>
      <c r="P98" s="112">
        <v>2329.086127061209</v>
      </c>
      <c r="Q98" s="112">
        <v>2329.086127061209</v>
      </c>
      <c r="R98" s="112">
        <v>2329.086127061209</v>
      </c>
      <c r="S98" s="112">
        <v>2250.0876589143045</v>
      </c>
      <c r="T98" s="112">
        <v>2250.0876589143045</v>
      </c>
      <c r="U98" s="112">
        <v>2250.0876589143045</v>
      </c>
      <c r="V98" s="112">
        <v>2250.0876589143045</v>
      </c>
      <c r="W98" s="112">
        <v>2250.05557382393</v>
      </c>
      <c r="X98" s="112">
        <v>2250.05557382393</v>
      </c>
      <c r="Y98" s="112">
        <v>2250.05557382393</v>
      </c>
      <c r="Z98" s="112">
        <v>2250.05557382393</v>
      </c>
      <c r="AA98" s="112">
        <v>2329.1269586920885</v>
      </c>
      <c r="AB98" s="112">
        <v>2329.1269586920885</v>
      </c>
      <c r="AC98" s="112">
        <v>2329.1269586920885</v>
      </c>
      <c r="AD98" s="112">
        <v>2329.1269586920885</v>
      </c>
      <c r="AE98" s="112">
        <v>2329.0856717439783</v>
      </c>
      <c r="AF98" s="112">
        <v>2329.0856717439783</v>
      </c>
      <c r="AG98" s="112">
        <v>2329.0856717439783</v>
      </c>
      <c r="AH98" s="112">
        <v>2329.0856717439783</v>
      </c>
      <c r="AI98" s="112">
        <v>2297.4812530986023</v>
      </c>
      <c r="AJ98" s="112">
        <v>2297.4812530986023</v>
      </c>
      <c r="AK98" s="112">
        <v>2297.4812530986023</v>
      </c>
      <c r="AL98" s="112">
        <v>2297.4812530986023</v>
      </c>
      <c r="AM98" s="112">
        <v>2297.4946516945261</v>
      </c>
      <c r="AN98" s="112">
        <v>2297.4946516945261</v>
      </c>
      <c r="AO98" s="112">
        <v>2297.4946516945261</v>
      </c>
      <c r="AP98" s="112">
        <v>2297.4946516945261</v>
      </c>
      <c r="AQ98" s="112">
        <v>2329.1334566223763</v>
      </c>
      <c r="AR98" s="112">
        <v>2329.1334566223763</v>
      </c>
      <c r="AS98" s="112">
        <v>2329.1334566223763</v>
      </c>
      <c r="AT98" s="112">
        <v>2329.1334566223763</v>
      </c>
      <c r="AU98" s="112">
        <v>2297.4905007050374</v>
      </c>
      <c r="AV98" s="112">
        <v>2297.4905007050374</v>
      </c>
      <c r="AW98" s="112">
        <v>2297.4905007050374</v>
      </c>
      <c r="AX98" s="112">
        <v>2297.4905007050374</v>
      </c>
      <c r="AY98" s="112">
        <v>2329.0907347083753</v>
      </c>
    </row>
    <row r="99" spans="1:52" x14ac:dyDescent="0.25">
      <c r="A99" s="130"/>
      <c r="B99" s="134" t="s">
        <v>295</v>
      </c>
      <c r="C99" s="127"/>
      <c r="D99" s="127">
        <v>0</v>
      </c>
      <c r="E99" s="127">
        <v>0</v>
      </c>
      <c r="F99" s="127">
        <v>0</v>
      </c>
      <c r="G99" s="127">
        <v>0</v>
      </c>
      <c r="H99" s="127">
        <v>0</v>
      </c>
      <c r="I99" s="127">
        <v>0</v>
      </c>
      <c r="J99" s="127">
        <v>635.20887683960564</v>
      </c>
      <c r="K99" s="127">
        <v>1113.0696256132019</v>
      </c>
      <c r="L99" s="127">
        <v>1139.1097980331247</v>
      </c>
      <c r="M99" s="127">
        <v>1281.1097980331247</v>
      </c>
      <c r="N99" s="127">
        <v>1309.1097980331247</v>
      </c>
      <c r="O99" s="127">
        <v>1093.1097980331247</v>
      </c>
      <c r="P99" s="127">
        <v>1276.086127061209</v>
      </c>
      <c r="Q99" s="127">
        <v>1093.086127061209</v>
      </c>
      <c r="R99" s="127">
        <v>1293.086127061209</v>
      </c>
      <c r="S99" s="127">
        <v>1340.086127061209</v>
      </c>
      <c r="T99" s="127">
        <v>1145.0876589143045</v>
      </c>
      <c r="U99" s="127">
        <v>1138.0876589143045</v>
      </c>
      <c r="V99" s="127">
        <v>1118.0876589143045</v>
      </c>
      <c r="W99" s="127">
        <v>1025.0876589143045</v>
      </c>
      <c r="X99" s="127">
        <v>1216.05557382393</v>
      </c>
      <c r="Y99" s="127">
        <v>1159.05557382393</v>
      </c>
      <c r="Z99" s="127">
        <v>1104.05557382393</v>
      </c>
      <c r="AA99" s="127">
        <v>1192.05557382393</v>
      </c>
      <c r="AB99" s="127">
        <v>1212.1269586920885</v>
      </c>
      <c r="AC99" s="127">
        <v>1030.1269586920885</v>
      </c>
      <c r="AD99" s="127">
        <v>1287.1269586920885</v>
      </c>
      <c r="AE99" s="127">
        <v>1137.1269586920885</v>
      </c>
      <c r="AF99" s="127">
        <v>1291.0856717439783</v>
      </c>
      <c r="AG99" s="127">
        <v>1216.0856717439783</v>
      </c>
      <c r="AH99" s="127">
        <v>1230.0856717439783</v>
      </c>
      <c r="AI99" s="127">
        <v>1011.0856717439783</v>
      </c>
      <c r="AJ99" s="127">
        <v>1162.4812530986023</v>
      </c>
      <c r="AK99" s="127">
        <v>1302.4812530986023</v>
      </c>
      <c r="AL99" s="127">
        <v>1306.4812530986023</v>
      </c>
      <c r="AM99" s="127">
        <v>1096.4812530986023</v>
      </c>
      <c r="AN99" s="127">
        <v>1033.4946516945261</v>
      </c>
      <c r="AO99" s="127">
        <v>964.49465169452606</v>
      </c>
      <c r="AP99" s="127">
        <v>1059.4946516945261</v>
      </c>
      <c r="AQ99" s="127">
        <v>1206.4946516945261</v>
      </c>
      <c r="AR99" s="127">
        <v>1115.1334566223763</v>
      </c>
      <c r="AS99" s="127">
        <v>1253.1334566223763</v>
      </c>
      <c r="AT99" s="127">
        <v>1251.1334566223763</v>
      </c>
      <c r="AU99" s="127">
        <v>1025.1334566223763</v>
      </c>
      <c r="AV99" s="127">
        <v>1077.4905007050374</v>
      </c>
      <c r="AW99" s="127">
        <v>1271.4905007050374</v>
      </c>
      <c r="AX99" s="127">
        <v>1162.4905007050374</v>
      </c>
      <c r="AY99" s="127">
        <v>1035.4905007050374</v>
      </c>
      <c r="AZ99" s="109">
        <f>SUM($D99:$AY99)</f>
        <v>48408.885104009532</v>
      </c>
    </row>
    <row r="100" spans="1:52" x14ac:dyDescent="0.25">
      <c r="A100" s="133" t="s">
        <v>133</v>
      </c>
      <c r="B100" s="121">
        <v>1</v>
      </c>
      <c r="C100" s="108"/>
      <c r="D100" s="108">
        <v>0</v>
      </c>
      <c r="E100" s="108">
        <v>0</v>
      </c>
      <c r="F100" s="108">
        <v>2821.125</v>
      </c>
      <c r="G100" s="108">
        <v>129.375</v>
      </c>
      <c r="H100" s="108">
        <v>2821.125</v>
      </c>
      <c r="I100" s="108">
        <v>2821.125</v>
      </c>
      <c r="J100" s="108">
        <v>2821.125</v>
      </c>
      <c r="K100" s="108">
        <v>0</v>
      </c>
      <c r="L100" s="108">
        <v>1321.875</v>
      </c>
      <c r="M100" s="108">
        <v>129.375</v>
      </c>
      <c r="N100" s="108">
        <v>2804.25</v>
      </c>
      <c r="O100" s="108">
        <v>2821.125</v>
      </c>
      <c r="P100" s="108">
        <v>2821.125</v>
      </c>
      <c r="Q100" s="108">
        <v>129.375</v>
      </c>
      <c r="R100" s="108">
        <v>1305</v>
      </c>
      <c r="S100" s="108">
        <v>2821.125</v>
      </c>
      <c r="T100" s="108">
        <v>2691.75</v>
      </c>
      <c r="U100" s="108">
        <v>112.5</v>
      </c>
      <c r="V100" s="108">
        <v>2821.125</v>
      </c>
      <c r="W100" s="108">
        <v>2804.25</v>
      </c>
      <c r="X100" s="108">
        <v>1321.875</v>
      </c>
      <c r="Y100" s="108">
        <v>2804.25</v>
      </c>
      <c r="Z100" s="108">
        <v>2821.125</v>
      </c>
      <c r="AA100" s="108">
        <v>112.5</v>
      </c>
      <c r="AB100" s="108">
        <v>2691.75</v>
      </c>
      <c r="AC100" s="108">
        <v>129.375</v>
      </c>
      <c r="AD100" s="108">
        <v>1321.875</v>
      </c>
      <c r="AE100" s="108">
        <v>112.5</v>
      </c>
      <c r="AF100" s="108">
        <v>2821.125</v>
      </c>
      <c r="AG100" s="108">
        <v>2821.125</v>
      </c>
      <c r="AH100" s="108">
        <v>129.375</v>
      </c>
      <c r="AI100" s="108">
        <v>1321.875</v>
      </c>
      <c r="AJ100" s="108">
        <v>129.375</v>
      </c>
      <c r="AK100" s="108">
        <v>1321.875</v>
      </c>
      <c r="AL100" s="108">
        <v>2691.75</v>
      </c>
      <c r="AM100" s="108">
        <v>2804.25</v>
      </c>
      <c r="AN100" s="108">
        <v>2691.75</v>
      </c>
      <c r="AO100" s="108">
        <v>0</v>
      </c>
      <c r="AP100" s="108">
        <v>2804.25</v>
      </c>
      <c r="AQ100" s="108">
        <v>129.375</v>
      </c>
      <c r="AR100" s="108">
        <v>2821.125</v>
      </c>
      <c r="AS100" s="108">
        <v>2821.125</v>
      </c>
      <c r="AT100" s="108">
        <v>2821.125</v>
      </c>
      <c r="AU100" s="108">
        <v>2821.125</v>
      </c>
      <c r="AV100" s="108">
        <v>1321.875</v>
      </c>
      <c r="AW100" s="108">
        <v>0</v>
      </c>
      <c r="AX100" s="108">
        <v>2821.125</v>
      </c>
      <c r="AY100" s="108">
        <v>2821.125</v>
      </c>
    </row>
    <row r="101" spans="1:52" x14ac:dyDescent="0.25">
      <c r="A101" s="111"/>
      <c r="B101" s="121">
        <v>2</v>
      </c>
      <c r="C101" s="108"/>
      <c r="D101" s="108">
        <v>0</v>
      </c>
      <c r="E101" s="108">
        <v>0</v>
      </c>
      <c r="F101" s="108">
        <v>0</v>
      </c>
      <c r="G101" s="108">
        <v>1813.125</v>
      </c>
      <c r="H101" s="108">
        <v>2821.125</v>
      </c>
      <c r="I101" s="108">
        <v>2821.125</v>
      </c>
      <c r="J101" s="108">
        <v>2821.125</v>
      </c>
      <c r="K101" s="108">
        <v>2821.125</v>
      </c>
      <c r="L101" s="108">
        <v>2821.125</v>
      </c>
      <c r="M101" s="108">
        <v>1321.875</v>
      </c>
      <c r="N101" s="108">
        <v>129.375</v>
      </c>
      <c r="O101" s="108">
        <v>2821.125</v>
      </c>
      <c r="P101" s="108">
        <v>2821.125</v>
      </c>
      <c r="Q101" s="108">
        <v>2821.125</v>
      </c>
      <c r="R101" s="108">
        <v>129.375</v>
      </c>
      <c r="S101" s="108">
        <v>2821.125</v>
      </c>
      <c r="T101" s="108">
        <v>2821.125</v>
      </c>
      <c r="U101" s="108">
        <v>2691.75</v>
      </c>
      <c r="V101" s="108">
        <v>2804.25</v>
      </c>
      <c r="W101" s="108">
        <v>2821.125</v>
      </c>
      <c r="X101" s="108">
        <v>2821.125</v>
      </c>
      <c r="Y101" s="108">
        <v>2821.125</v>
      </c>
      <c r="Z101" s="108">
        <v>2821.125</v>
      </c>
      <c r="AA101" s="108">
        <v>2821.125</v>
      </c>
      <c r="AB101" s="108">
        <v>2821.125</v>
      </c>
      <c r="AC101" s="108">
        <v>2691.75</v>
      </c>
      <c r="AD101" s="108">
        <v>2821.125</v>
      </c>
      <c r="AE101" s="108">
        <v>2821.125</v>
      </c>
      <c r="AF101" s="108">
        <v>129.375</v>
      </c>
      <c r="AG101" s="108">
        <v>2821.125</v>
      </c>
      <c r="AH101" s="108">
        <v>2821.125</v>
      </c>
      <c r="AI101" s="108">
        <v>129.375</v>
      </c>
      <c r="AJ101" s="108">
        <v>1321.875</v>
      </c>
      <c r="AK101" s="108">
        <v>129.375</v>
      </c>
      <c r="AL101" s="108">
        <v>2821.125</v>
      </c>
      <c r="AM101" s="108">
        <v>2821.125</v>
      </c>
      <c r="AN101" s="108">
        <v>2821.125</v>
      </c>
      <c r="AO101" s="108">
        <v>2821.125</v>
      </c>
      <c r="AP101" s="108">
        <v>0</v>
      </c>
      <c r="AQ101" s="108">
        <v>2804.25</v>
      </c>
      <c r="AR101" s="108">
        <v>2821.125</v>
      </c>
      <c r="AS101" s="108">
        <v>2821.125</v>
      </c>
      <c r="AT101" s="108">
        <v>2821.125</v>
      </c>
      <c r="AU101" s="108">
        <v>2821.125</v>
      </c>
      <c r="AV101" s="108">
        <v>2821.125</v>
      </c>
      <c r="AW101" s="108">
        <v>2821.125</v>
      </c>
      <c r="AX101" s="108">
        <v>129.375</v>
      </c>
      <c r="AY101" s="108">
        <v>2821.125</v>
      </c>
    </row>
    <row r="102" spans="1:52" x14ac:dyDescent="0.25">
      <c r="A102" s="111"/>
      <c r="B102" s="122">
        <v>3</v>
      </c>
      <c r="C102" s="108"/>
      <c r="D102" s="108">
        <v>0</v>
      </c>
      <c r="E102" s="108">
        <v>0</v>
      </c>
      <c r="F102" s="108">
        <v>0</v>
      </c>
      <c r="G102" s="108">
        <v>0</v>
      </c>
      <c r="H102" s="108">
        <v>934.125</v>
      </c>
      <c r="I102" s="108">
        <v>2821.125</v>
      </c>
      <c r="J102" s="108">
        <v>2821.125</v>
      </c>
      <c r="K102" s="108">
        <v>2821.125</v>
      </c>
      <c r="L102" s="108">
        <v>2821.125</v>
      </c>
      <c r="M102" s="108">
        <v>2821.125</v>
      </c>
      <c r="N102" s="108">
        <v>2821.125</v>
      </c>
      <c r="O102" s="108">
        <v>2821.125</v>
      </c>
      <c r="P102" s="108">
        <v>2821.125</v>
      </c>
      <c r="Q102" s="108">
        <v>2821.125</v>
      </c>
      <c r="R102" s="108">
        <v>2821.125</v>
      </c>
      <c r="S102" s="108">
        <v>129.375</v>
      </c>
      <c r="T102" s="108">
        <v>2821.125</v>
      </c>
      <c r="U102" s="108">
        <v>2821.125</v>
      </c>
      <c r="V102" s="108">
        <v>2691.75</v>
      </c>
      <c r="W102" s="108">
        <v>2821.125</v>
      </c>
      <c r="X102" s="108">
        <v>2821.125</v>
      </c>
      <c r="Y102" s="108">
        <v>2821.125</v>
      </c>
      <c r="Z102" s="108">
        <v>2821.125</v>
      </c>
      <c r="AA102" s="108">
        <v>2821.125</v>
      </c>
      <c r="AB102" s="108">
        <v>2821.125</v>
      </c>
      <c r="AC102" s="108">
        <v>2821.125</v>
      </c>
      <c r="AD102" s="108">
        <v>2821.125</v>
      </c>
      <c r="AE102" s="108">
        <v>2821.125</v>
      </c>
      <c r="AF102" s="108">
        <v>2821.125</v>
      </c>
      <c r="AG102" s="108">
        <v>2821.125</v>
      </c>
      <c r="AH102" s="108">
        <v>2821.125</v>
      </c>
      <c r="AI102" s="108">
        <v>2821.125</v>
      </c>
      <c r="AJ102" s="108">
        <v>129.375</v>
      </c>
      <c r="AK102" s="108">
        <v>2821.125</v>
      </c>
      <c r="AL102" s="108">
        <v>2821.125</v>
      </c>
      <c r="AM102" s="108">
        <v>2821.125</v>
      </c>
      <c r="AN102" s="108">
        <v>2821.125</v>
      </c>
      <c r="AO102" s="108">
        <v>2821.125</v>
      </c>
      <c r="AP102" s="108">
        <v>2821.125</v>
      </c>
      <c r="AQ102" s="108">
        <v>0</v>
      </c>
      <c r="AR102" s="108">
        <v>2821.125</v>
      </c>
      <c r="AS102" s="108">
        <v>2821.125</v>
      </c>
      <c r="AT102" s="108">
        <v>2821.125</v>
      </c>
      <c r="AU102" s="108">
        <v>2821.125</v>
      </c>
      <c r="AV102" s="108">
        <v>2821.125</v>
      </c>
      <c r="AW102" s="108">
        <v>2821.125</v>
      </c>
      <c r="AX102" s="108">
        <v>2821.125</v>
      </c>
      <c r="AY102" s="108">
        <v>129.375</v>
      </c>
    </row>
    <row r="103" spans="1:52" x14ac:dyDescent="0.25">
      <c r="A103" s="111"/>
      <c r="B103" s="122">
        <v>4</v>
      </c>
      <c r="C103" s="108"/>
      <c r="D103" s="108">
        <v>0</v>
      </c>
      <c r="E103" s="108">
        <v>0</v>
      </c>
      <c r="F103" s="108">
        <v>0</v>
      </c>
      <c r="G103" s="108">
        <v>0</v>
      </c>
      <c r="H103" s="108">
        <v>0</v>
      </c>
      <c r="I103" s="108">
        <v>201.125</v>
      </c>
      <c r="J103" s="108">
        <v>2074.25</v>
      </c>
      <c r="K103" s="108">
        <v>2821.125</v>
      </c>
      <c r="L103" s="108">
        <v>2821.125</v>
      </c>
      <c r="M103" s="108">
        <v>2821.125</v>
      </c>
      <c r="N103" s="108">
        <v>2821.125</v>
      </c>
      <c r="O103" s="108">
        <v>2821.125</v>
      </c>
      <c r="P103" s="108">
        <v>2821.125</v>
      </c>
      <c r="Q103" s="108">
        <v>2821.125</v>
      </c>
      <c r="R103" s="108">
        <v>2821.125</v>
      </c>
      <c r="S103" s="108">
        <v>2821.125</v>
      </c>
      <c r="T103" s="108">
        <v>129.375</v>
      </c>
      <c r="U103" s="108">
        <v>2821.125</v>
      </c>
      <c r="V103" s="108">
        <v>2821.125</v>
      </c>
      <c r="W103" s="108">
        <v>2691.75</v>
      </c>
      <c r="X103" s="108">
        <v>2821.125</v>
      </c>
      <c r="Y103" s="108">
        <v>2821.125</v>
      </c>
      <c r="Z103" s="108">
        <v>2821.125</v>
      </c>
      <c r="AA103" s="108">
        <v>2821.125</v>
      </c>
      <c r="AB103" s="108">
        <v>2821.125</v>
      </c>
      <c r="AC103" s="108">
        <v>2821.125</v>
      </c>
      <c r="AD103" s="108">
        <v>2821.125</v>
      </c>
      <c r="AE103" s="108">
        <v>2821.125</v>
      </c>
      <c r="AF103" s="108">
        <v>2821.125</v>
      </c>
      <c r="AG103" s="108">
        <v>2821.125</v>
      </c>
      <c r="AH103" s="108">
        <v>2821.125</v>
      </c>
      <c r="AI103" s="108">
        <v>2821.125</v>
      </c>
      <c r="AJ103" s="108">
        <v>2821.125</v>
      </c>
      <c r="AK103" s="108">
        <v>129.375</v>
      </c>
      <c r="AL103" s="108">
        <v>2821.125</v>
      </c>
      <c r="AM103" s="108">
        <v>2821.125</v>
      </c>
      <c r="AN103" s="108">
        <v>2821.125</v>
      </c>
      <c r="AO103" s="108">
        <v>2821.125</v>
      </c>
      <c r="AP103" s="108">
        <v>2821.125</v>
      </c>
      <c r="AQ103" s="108">
        <v>2821.125</v>
      </c>
      <c r="AR103" s="108">
        <v>0</v>
      </c>
      <c r="AS103" s="108">
        <v>2821.125</v>
      </c>
      <c r="AT103" s="108">
        <v>2821.125</v>
      </c>
      <c r="AU103" s="108">
        <v>2821.125</v>
      </c>
      <c r="AV103" s="108">
        <v>2821.125</v>
      </c>
      <c r="AW103" s="108">
        <v>2821.125</v>
      </c>
      <c r="AX103" s="108">
        <v>2821.125</v>
      </c>
      <c r="AY103" s="108">
        <v>2821.125</v>
      </c>
    </row>
    <row r="104" spans="1:52" x14ac:dyDescent="0.25">
      <c r="A104" s="111"/>
      <c r="B104" s="129">
        <v>5</v>
      </c>
      <c r="C104" s="108"/>
      <c r="D104" s="108">
        <v>0</v>
      </c>
      <c r="E104" s="108">
        <v>0</v>
      </c>
      <c r="F104" s="108">
        <v>0</v>
      </c>
      <c r="G104" s="108">
        <v>0</v>
      </c>
      <c r="H104" s="108">
        <v>0</v>
      </c>
      <c r="I104" s="108">
        <v>0</v>
      </c>
      <c r="J104" s="108">
        <v>0</v>
      </c>
      <c r="K104" s="108">
        <v>1164.25</v>
      </c>
      <c r="L104" s="108">
        <v>2821.125</v>
      </c>
      <c r="M104" s="108">
        <v>2821.125</v>
      </c>
      <c r="N104" s="108">
        <v>2821.125</v>
      </c>
      <c r="O104" s="108">
        <v>2821.125</v>
      </c>
      <c r="P104" s="108">
        <v>2821.125</v>
      </c>
      <c r="Q104" s="108">
        <v>2821.125</v>
      </c>
      <c r="R104" s="108">
        <v>2821.125</v>
      </c>
      <c r="S104" s="108">
        <v>2821.125</v>
      </c>
      <c r="T104" s="108">
        <v>2821.125</v>
      </c>
      <c r="U104" s="108">
        <v>129.375</v>
      </c>
      <c r="V104" s="108">
        <v>2821.125</v>
      </c>
      <c r="W104" s="108">
        <v>2821.125</v>
      </c>
      <c r="X104" s="108">
        <v>2691.75</v>
      </c>
      <c r="Y104" s="108">
        <v>2821.125</v>
      </c>
      <c r="Z104" s="108">
        <v>2821.125</v>
      </c>
      <c r="AA104" s="108">
        <v>2821.125</v>
      </c>
      <c r="AB104" s="108">
        <v>2821.125</v>
      </c>
      <c r="AC104" s="108">
        <v>2821.125</v>
      </c>
      <c r="AD104" s="108">
        <v>2821.125</v>
      </c>
      <c r="AE104" s="108">
        <v>2821.125</v>
      </c>
      <c r="AF104" s="108">
        <v>2821.125</v>
      </c>
      <c r="AG104" s="108">
        <v>2821.125</v>
      </c>
      <c r="AH104" s="108">
        <v>2821.125</v>
      </c>
      <c r="AI104" s="108">
        <v>2821.125</v>
      </c>
      <c r="AJ104" s="108">
        <v>2821.125</v>
      </c>
      <c r="AK104" s="108">
        <v>2821.125</v>
      </c>
      <c r="AL104" s="108">
        <v>129.375</v>
      </c>
      <c r="AM104" s="108">
        <v>2821.125</v>
      </c>
      <c r="AN104" s="108">
        <v>2821.125</v>
      </c>
      <c r="AO104" s="108">
        <v>2821.125</v>
      </c>
      <c r="AP104" s="108">
        <v>2821.125</v>
      </c>
      <c r="AQ104" s="108">
        <v>2821.125</v>
      </c>
      <c r="AR104" s="108">
        <v>2821.125</v>
      </c>
      <c r="AS104" s="108">
        <v>0</v>
      </c>
      <c r="AT104" s="108">
        <v>2821.125</v>
      </c>
      <c r="AU104" s="108">
        <v>2821.125</v>
      </c>
      <c r="AV104" s="108">
        <v>2821.125</v>
      </c>
      <c r="AW104" s="108">
        <v>2821.125</v>
      </c>
      <c r="AX104" s="108">
        <v>2821.125</v>
      </c>
      <c r="AY104" s="108">
        <v>2821.125</v>
      </c>
    </row>
    <row r="105" spans="1:52" x14ac:dyDescent="0.25">
      <c r="A105" s="111"/>
      <c r="B105" s="129">
        <v>6</v>
      </c>
      <c r="C105" s="108"/>
      <c r="D105" s="108">
        <v>0</v>
      </c>
      <c r="E105" s="108">
        <v>0</v>
      </c>
      <c r="F105" s="108">
        <v>0</v>
      </c>
      <c r="G105" s="108">
        <v>0</v>
      </c>
      <c r="H105" s="108">
        <v>0</v>
      </c>
      <c r="I105" s="108">
        <v>0</v>
      </c>
      <c r="J105" s="108">
        <v>0</v>
      </c>
      <c r="K105" s="108">
        <v>0</v>
      </c>
      <c r="L105" s="108">
        <v>310.25</v>
      </c>
      <c r="M105" s="108">
        <v>2391.375</v>
      </c>
      <c r="N105" s="108">
        <v>2821.125</v>
      </c>
      <c r="O105" s="108">
        <v>2821.125</v>
      </c>
      <c r="P105" s="108">
        <v>2821.125</v>
      </c>
      <c r="Q105" s="108">
        <v>2821.125</v>
      </c>
      <c r="R105" s="108">
        <v>2821.125</v>
      </c>
      <c r="S105" s="108">
        <v>2821.125</v>
      </c>
      <c r="T105" s="108">
        <v>2821.125</v>
      </c>
      <c r="U105" s="108">
        <v>2821.125</v>
      </c>
      <c r="V105" s="108">
        <v>129.375</v>
      </c>
      <c r="W105" s="108">
        <v>2821.125</v>
      </c>
      <c r="X105" s="108">
        <v>2821.125</v>
      </c>
      <c r="Y105" s="108">
        <v>2691.75</v>
      </c>
      <c r="Z105" s="108">
        <v>2821.125</v>
      </c>
      <c r="AA105" s="108">
        <v>2821.125</v>
      </c>
      <c r="AB105" s="108">
        <v>2821.125</v>
      </c>
      <c r="AC105" s="108">
        <v>2821.125</v>
      </c>
      <c r="AD105" s="108">
        <v>2821.125</v>
      </c>
      <c r="AE105" s="108">
        <v>2821.125</v>
      </c>
      <c r="AF105" s="108">
        <v>2821.125</v>
      </c>
      <c r="AG105" s="108">
        <v>2821.125</v>
      </c>
      <c r="AH105" s="108">
        <v>2821.125</v>
      </c>
      <c r="AI105" s="108">
        <v>2821.125</v>
      </c>
      <c r="AJ105" s="108">
        <v>2821.125</v>
      </c>
      <c r="AK105" s="108">
        <v>2821.125</v>
      </c>
      <c r="AL105" s="108">
        <v>2821.125</v>
      </c>
      <c r="AM105" s="108">
        <v>129.375</v>
      </c>
      <c r="AN105" s="108">
        <v>2821.125</v>
      </c>
      <c r="AO105" s="108">
        <v>2821.125</v>
      </c>
      <c r="AP105" s="108">
        <v>2821.125</v>
      </c>
      <c r="AQ105" s="108">
        <v>2821.125</v>
      </c>
      <c r="AR105" s="108">
        <v>2821.125</v>
      </c>
      <c r="AS105" s="108">
        <v>2821.125</v>
      </c>
      <c r="AT105" s="108">
        <v>0</v>
      </c>
      <c r="AU105" s="108">
        <v>2821.125</v>
      </c>
      <c r="AV105" s="108">
        <v>2821.125</v>
      </c>
      <c r="AW105" s="108">
        <v>2821.125</v>
      </c>
      <c r="AX105" s="108">
        <v>2821.125</v>
      </c>
      <c r="AY105" s="108">
        <v>2821.125</v>
      </c>
    </row>
    <row r="106" spans="1:52" x14ac:dyDescent="0.25">
      <c r="A106" s="111"/>
      <c r="B106" s="132">
        <v>7</v>
      </c>
      <c r="C106" s="108"/>
      <c r="D106" s="108">
        <v>0</v>
      </c>
      <c r="E106" s="108">
        <v>0</v>
      </c>
      <c r="F106" s="108">
        <v>0</v>
      </c>
      <c r="G106" s="108">
        <v>0</v>
      </c>
      <c r="H106" s="108">
        <v>0</v>
      </c>
      <c r="I106" s="108">
        <v>0</v>
      </c>
      <c r="J106" s="108">
        <v>0</v>
      </c>
      <c r="K106" s="108">
        <v>0</v>
      </c>
      <c r="L106" s="108">
        <v>0</v>
      </c>
      <c r="M106" s="108">
        <v>0</v>
      </c>
      <c r="N106" s="108">
        <v>1610.375</v>
      </c>
      <c r="O106" s="108">
        <v>2821.125</v>
      </c>
      <c r="P106" s="108">
        <v>2821.125</v>
      </c>
      <c r="Q106" s="108">
        <v>2821.125</v>
      </c>
      <c r="R106" s="108">
        <v>2821.125</v>
      </c>
      <c r="S106" s="108">
        <v>2821.125</v>
      </c>
      <c r="T106" s="108">
        <v>2821.125</v>
      </c>
      <c r="U106" s="108">
        <v>2821.125</v>
      </c>
      <c r="V106" s="108">
        <v>2821.125</v>
      </c>
      <c r="W106" s="108">
        <v>129.375</v>
      </c>
      <c r="X106" s="108">
        <v>2821.125</v>
      </c>
      <c r="Y106" s="108">
        <v>2821.125</v>
      </c>
      <c r="Z106" s="108">
        <v>2691.75</v>
      </c>
      <c r="AA106" s="108">
        <v>2821.125</v>
      </c>
      <c r="AB106" s="108">
        <v>2821.125</v>
      </c>
      <c r="AC106" s="108">
        <v>2821.125</v>
      </c>
      <c r="AD106" s="108">
        <v>2821.125</v>
      </c>
      <c r="AE106" s="108">
        <v>2821.125</v>
      </c>
      <c r="AF106" s="108">
        <v>2821.125</v>
      </c>
      <c r="AG106" s="108">
        <v>2821.125</v>
      </c>
      <c r="AH106" s="108">
        <v>2821.125</v>
      </c>
      <c r="AI106" s="108">
        <v>2821.125</v>
      </c>
      <c r="AJ106" s="108">
        <v>2821.125</v>
      </c>
      <c r="AK106" s="108">
        <v>2821.125</v>
      </c>
      <c r="AL106" s="108">
        <v>2821.125</v>
      </c>
      <c r="AM106" s="108">
        <v>2821.125</v>
      </c>
      <c r="AN106" s="108">
        <v>129.375</v>
      </c>
      <c r="AO106" s="108">
        <v>2821.125</v>
      </c>
      <c r="AP106" s="108">
        <v>2821.125</v>
      </c>
      <c r="AQ106" s="108">
        <v>2821.125</v>
      </c>
      <c r="AR106" s="108">
        <v>2821.125</v>
      </c>
      <c r="AS106" s="108">
        <v>2821.125</v>
      </c>
      <c r="AT106" s="108">
        <v>2821.125</v>
      </c>
      <c r="AU106" s="108">
        <v>0</v>
      </c>
      <c r="AV106" s="108">
        <v>2821.125</v>
      </c>
      <c r="AW106" s="108">
        <v>2821.125</v>
      </c>
      <c r="AX106" s="108">
        <v>2821.125</v>
      </c>
      <c r="AY106" s="108">
        <v>2821.125</v>
      </c>
    </row>
    <row r="107" spans="1:52" x14ac:dyDescent="0.25">
      <c r="A107" s="111"/>
      <c r="B107" s="132">
        <v>8</v>
      </c>
      <c r="C107" s="108"/>
      <c r="D107" s="108">
        <v>0</v>
      </c>
      <c r="E107" s="108">
        <v>0</v>
      </c>
      <c r="F107" s="108">
        <v>0</v>
      </c>
      <c r="G107" s="108">
        <v>0</v>
      </c>
      <c r="H107" s="108">
        <v>0</v>
      </c>
      <c r="I107" s="108">
        <v>0</v>
      </c>
      <c r="J107" s="108">
        <v>0</v>
      </c>
      <c r="K107" s="108">
        <v>0</v>
      </c>
      <c r="L107" s="108">
        <v>0</v>
      </c>
      <c r="M107" s="108">
        <v>0</v>
      </c>
      <c r="N107" s="108">
        <v>0</v>
      </c>
      <c r="O107" s="108">
        <v>725.375</v>
      </c>
      <c r="P107" s="108">
        <v>2537.5</v>
      </c>
      <c r="Q107" s="108">
        <v>2821.125</v>
      </c>
      <c r="R107" s="108">
        <v>2821.125</v>
      </c>
      <c r="S107" s="108">
        <v>2821.125</v>
      </c>
      <c r="T107" s="108">
        <v>2821.125</v>
      </c>
      <c r="U107" s="108">
        <v>2821.125</v>
      </c>
      <c r="V107" s="108">
        <v>2821.125</v>
      </c>
      <c r="W107" s="108">
        <v>2821.125</v>
      </c>
      <c r="X107" s="108">
        <v>129.375</v>
      </c>
      <c r="Y107" s="108">
        <v>1981.5</v>
      </c>
      <c r="Z107" s="108">
        <v>2821.125</v>
      </c>
      <c r="AA107" s="108">
        <v>2691.75</v>
      </c>
      <c r="AB107" s="108">
        <v>2821.125</v>
      </c>
      <c r="AC107" s="108">
        <v>2821.125</v>
      </c>
      <c r="AD107" s="108">
        <v>2821.125</v>
      </c>
      <c r="AE107" s="108">
        <v>2821.125</v>
      </c>
      <c r="AF107" s="108">
        <v>2821.125</v>
      </c>
      <c r="AG107" s="108">
        <v>2821.125</v>
      </c>
      <c r="AH107" s="108">
        <v>2821.125</v>
      </c>
      <c r="AI107" s="108">
        <v>2821.125</v>
      </c>
      <c r="AJ107" s="108">
        <v>2821.125</v>
      </c>
      <c r="AK107" s="108">
        <v>2821.125</v>
      </c>
      <c r="AL107" s="108">
        <v>2821.125</v>
      </c>
      <c r="AM107" s="108">
        <v>2821.125</v>
      </c>
      <c r="AN107" s="108">
        <v>2821.125</v>
      </c>
      <c r="AO107" s="108">
        <v>129.375</v>
      </c>
      <c r="AP107" s="108">
        <v>1957.5</v>
      </c>
      <c r="AQ107" s="108">
        <v>2821.125</v>
      </c>
      <c r="AR107" s="108">
        <v>2821.125</v>
      </c>
      <c r="AS107" s="108">
        <v>2821.125</v>
      </c>
      <c r="AT107" s="108">
        <v>2821.125</v>
      </c>
      <c r="AU107" s="108">
        <v>2821.125</v>
      </c>
      <c r="AV107" s="108">
        <v>0</v>
      </c>
      <c r="AW107" s="108">
        <v>1719.125</v>
      </c>
      <c r="AX107" s="108">
        <v>2821.125</v>
      </c>
      <c r="AY107" s="108">
        <v>2821.125</v>
      </c>
    </row>
    <row r="108" spans="1:52" x14ac:dyDescent="0.25">
      <c r="A108" s="130"/>
      <c r="B108" s="134" t="s">
        <v>295</v>
      </c>
      <c r="C108" s="116"/>
      <c r="D108" s="127">
        <v>0</v>
      </c>
      <c r="E108" s="127">
        <v>0</v>
      </c>
      <c r="F108" s="127">
        <v>0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1522.5</v>
      </c>
      <c r="R108" s="127">
        <v>1813.125</v>
      </c>
      <c r="S108" s="127">
        <v>1943.125</v>
      </c>
      <c r="T108" s="127">
        <v>1759.125</v>
      </c>
      <c r="U108" s="127">
        <v>1945.125</v>
      </c>
      <c r="V108" s="127">
        <v>2078.125</v>
      </c>
      <c r="W108" s="127">
        <v>1961.125</v>
      </c>
      <c r="X108" s="127">
        <v>1939.125</v>
      </c>
      <c r="Y108" s="127">
        <v>0</v>
      </c>
      <c r="Z108" s="127">
        <v>951.5</v>
      </c>
      <c r="AA108" s="127">
        <v>1890.125</v>
      </c>
      <c r="AB108" s="127">
        <v>1817.75</v>
      </c>
      <c r="AC108" s="127">
        <v>1799.125</v>
      </c>
      <c r="AD108" s="127">
        <v>1907.125</v>
      </c>
      <c r="AE108" s="127">
        <v>1785.125</v>
      </c>
      <c r="AF108" s="127">
        <v>1711.125</v>
      </c>
      <c r="AG108" s="127">
        <v>1914.125</v>
      </c>
      <c r="AH108" s="127">
        <v>1868.125</v>
      </c>
      <c r="AI108" s="127">
        <v>1787.125</v>
      </c>
      <c r="AJ108" s="127">
        <v>1765.125</v>
      </c>
      <c r="AK108" s="127">
        <v>1806.125</v>
      </c>
      <c r="AL108" s="127">
        <v>1860.125</v>
      </c>
      <c r="AM108" s="127">
        <v>1952.125</v>
      </c>
      <c r="AN108" s="127">
        <v>2052.125</v>
      </c>
      <c r="AO108" s="127">
        <v>1969.125</v>
      </c>
      <c r="AP108" s="127">
        <v>0</v>
      </c>
      <c r="AQ108" s="127">
        <v>894.5</v>
      </c>
      <c r="AR108" s="127">
        <v>1866.125</v>
      </c>
      <c r="AS108" s="127">
        <v>1883.125</v>
      </c>
      <c r="AT108" s="127">
        <v>1914.125</v>
      </c>
      <c r="AU108" s="127">
        <v>1963.125</v>
      </c>
      <c r="AV108" s="127">
        <v>1849.125</v>
      </c>
      <c r="AW108" s="127">
        <v>0</v>
      </c>
      <c r="AX108" s="127">
        <v>684.125</v>
      </c>
      <c r="AY108" s="127">
        <v>1698.125</v>
      </c>
      <c r="AZ108" s="109">
        <f>SUM($D108:$AY108)</f>
        <v>56549.75</v>
      </c>
    </row>
    <row r="109" spans="1:52" x14ac:dyDescent="0.25">
      <c r="A109" s="133" t="s">
        <v>134</v>
      </c>
      <c r="B109" s="121">
        <v>1</v>
      </c>
      <c r="C109" s="108"/>
      <c r="D109" s="108">
        <v>0</v>
      </c>
      <c r="E109" s="108">
        <v>0</v>
      </c>
      <c r="F109" s="108">
        <v>0</v>
      </c>
      <c r="G109" s="108">
        <v>564.22500000000002</v>
      </c>
      <c r="H109" s="108">
        <v>25.875</v>
      </c>
      <c r="I109" s="108">
        <v>1102.575</v>
      </c>
      <c r="J109" s="108">
        <v>564.22500000000002</v>
      </c>
      <c r="K109" s="108">
        <v>564.22500000000002</v>
      </c>
      <c r="L109" s="108">
        <v>0</v>
      </c>
      <c r="M109" s="108">
        <v>828.6</v>
      </c>
      <c r="N109" s="108">
        <v>25.875000000000032</v>
      </c>
      <c r="O109" s="108">
        <v>860.69999999999993</v>
      </c>
      <c r="P109" s="108">
        <v>1105.95</v>
      </c>
      <c r="Q109" s="108">
        <v>564.22500000000002</v>
      </c>
      <c r="R109" s="108">
        <v>25.875</v>
      </c>
      <c r="S109" s="108">
        <v>261</v>
      </c>
      <c r="T109" s="108">
        <v>867.44999999999993</v>
      </c>
      <c r="U109" s="108">
        <v>538.35</v>
      </c>
      <c r="V109" s="108">
        <v>22.5</v>
      </c>
      <c r="W109" s="108">
        <v>1102.575</v>
      </c>
      <c r="X109" s="108">
        <v>564.22500000000002</v>
      </c>
      <c r="Y109" s="108">
        <v>267.75</v>
      </c>
      <c r="Z109" s="108">
        <v>860.69999999999993</v>
      </c>
      <c r="AA109" s="108">
        <v>567.6</v>
      </c>
      <c r="AB109" s="108">
        <v>22.5</v>
      </c>
      <c r="AC109" s="108">
        <v>1080.075</v>
      </c>
      <c r="AD109" s="108">
        <v>25.875</v>
      </c>
      <c r="AE109" s="108">
        <v>828.6</v>
      </c>
      <c r="AF109" s="108">
        <v>322.34999999999997</v>
      </c>
      <c r="AG109" s="108">
        <v>567.6</v>
      </c>
      <c r="AH109" s="108">
        <v>1102.575</v>
      </c>
      <c r="AI109" s="108">
        <v>25.875</v>
      </c>
      <c r="AJ109" s="108">
        <v>264.375</v>
      </c>
      <c r="AK109" s="108">
        <v>25.875</v>
      </c>
      <c r="AL109" s="108">
        <v>564.22500000000002</v>
      </c>
      <c r="AM109" s="108">
        <v>1376.55</v>
      </c>
      <c r="AN109" s="108">
        <v>586.72500000000002</v>
      </c>
      <c r="AO109" s="108">
        <v>541.72500000000002</v>
      </c>
      <c r="AP109" s="108">
        <v>25.875</v>
      </c>
      <c r="AQ109" s="108">
        <v>560.85</v>
      </c>
      <c r="AR109" s="108">
        <v>25.875</v>
      </c>
      <c r="AS109" s="108">
        <v>1105.95</v>
      </c>
      <c r="AT109" s="108">
        <v>564.22500000000002</v>
      </c>
      <c r="AU109" s="108">
        <v>564.22500000000002</v>
      </c>
      <c r="AV109" s="108">
        <v>564.22500000000002</v>
      </c>
      <c r="AW109" s="108">
        <v>264.375</v>
      </c>
      <c r="AX109" s="108">
        <v>299.84999999999997</v>
      </c>
      <c r="AY109" s="108">
        <v>590.1</v>
      </c>
    </row>
    <row r="110" spans="1:52" x14ac:dyDescent="0.25">
      <c r="A110" s="111"/>
      <c r="B110" s="121">
        <v>2</v>
      </c>
      <c r="C110" s="108"/>
      <c r="D110" s="108">
        <v>0</v>
      </c>
      <c r="E110" s="108">
        <v>0</v>
      </c>
      <c r="F110" s="108">
        <v>0</v>
      </c>
      <c r="G110" s="108">
        <v>0</v>
      </c>
      <c r="H110" s="108">
        <v>0</v>
      </c>
      <c r="I110" s="108">
        <v>0</v>
      </c>
      <c r="J110" s="108">
        <v>0</v>
      </c>
      <c r="K110" s="108">
        <v>0</v>
      </c>
      <c r="L110" s="108">
        <v>0</v>
      </c>
      <c r="M110" s="108">
        <v>0</v>
      </c>
      <c r="N110" s="108">
        <v>0</v>
      </c>
      <c r="O110" s="108">
        <v>0</v>
      </c>
      <c r="P110" s="108">
        <v>0</v>
      </c>
      <c r="Q110" s="108">
        <v>0</v>
      </c>
      <c r="R110" s="108">
        <v>0</v>
      </c>
      <c r="S110" s="108">
        <v>0</v>
      </c>
      <c r="T110" s="108">
        <v>0</v>
      </c>
      <c r="U110" s="108">
        <v>0</v>
      </c>
      <c r="V110" s="108">
        <v>0</v>
      </c>
      <c r="W110" s="108">
        <v>0</v>
      </c>
      <c r="X110" s="108">
        <v>0</v>
      </c>
      <c r="Y110" s="108">
        <v>0</v>
      </c>
      <c r="Z110" s="108">
        <v>0</v>
      </c>
      <c r="AA110" s="108">
        <v>0</v>
      </c>
      <c r="AB110" s="108">
        <v>0</v>
      </c>
      <c r="AC110" s="108">
        <v>0</v>
      </c>
      <c r="AD110" s="108">
        <v>0</v>
      </c>
      <c r="AE110" s="108">
        <v>0</v>
      </c>
      <c r="AF110" s="108">
        <v>0</v>
      </c>
      <c r="AG110" s="108">
        <v>0</v>
      </c>
      <c r="AH110" s="108">
        <v>0</v>
      </c>
      <c r="AI110" s="108">
        <v>0</v>
      </c>
      <c r="AJ110" s="108">
        <v>0</v>
      </c>
      <c r="AK110" s="108">
        <v>0</v>
      </c>
      <c r="AL110" s="108">
        <v>0</v>
      </c>
      <c r="AM110" s="108">
        <v>0</v>
      </c>
      <c r="AN110" s="108">
        <v>0</v>
      </c>
      <c r="AO110" s="108">
        <v>0</v>
      </c>
      <c r="AP110" s="108">
        <v>0</v>
      </c>
      <c r="AQ110" s="108">
        <v>0</v>
      </c>
      <c r="AR110" s="108">
        <v>0</v>
      </c>
      <c r="AS110" s="108">
        <v>0</v>
      </c>
      <c r="AT110" s="108">
        <v>0</v>
      </c>
      <c r="AU110" s="108">
        <v>0</v>
      </c>
      <c r="AV110" s="108">
        <v>0</v>
      </c>
      <c r="AW110" s="108">
        <v>0</v>
      </c>
      <c r="AX110" s="108">
        <v>0</v>
      </c>
      <c r="AY110" s="108">
        <v>0</v>
      </c>
    </row>
    <row r="111" spans="1:52" x14ac:dyDescent="0.25">
      <c r="A111" s="111"/>
      <c r="B111" s="121">
        <v>3</v>
      </c>
      <c r="C111" s="108"/>
      <c r="D111" s="108">
        <v>0</v>
      </c>
      <c r="E111" s="108">
        <v>0</v>
      </c>
      <c r="F111" s="108">
        <v>0</v>
      </c>
      <c r="G111" s="108">
        <v>0</v>
      </c>
      <c r="H111" s="108">
        <v>0</v>
      </c>
      <c r="I111" s="108">
        <v>0</v>
      </c>
      <c r="J111" s="108">
        <v>0</v>
      </c>
      <c r="K111" s="108">
        <v>0</v>
      </c>
      <c r="L111" s="108">
        <v>0</v>
      </c>
      <c r="M111" s="108">
        <v>0</v>
      </c>
      <c r="N111" s="108">
        <v>0</v>
      </c>
      <c r="O111" s="108">
        <v>0</v>
      </c>
      <c r="P111" s="108">
        <v>0</v>
      </c>
      <c r="Q111" s="108">
        <v>0</v>
      </c>
      <c r="R111" s="108">
        <v>0</v>
      </c>
      <c r="S111" s="108">
        <v>0</v>
      </c>
      <c r="T111" s="108">
        <v>0</v>
      </c>
      <c r="U111" s="108">
        <v>0</v>
      </c>
      <c r="V111" s="108">
        <v>0</v>
      </c>
      <c r="W111" s="108">
        <v>0</v>
      </c>
      <c r="X111" s="108">
        <v>0</v>
      </c>
      <c r="Y111" s="108">
        <v>0</v>
      </c>
      <c r="Z111" s="108">
        <v>0</v>
      </c>
      <c r="AA111" s="108">
        <v>0</v>
      </c>
      <c r="AB111" s="108">
        <v>0</v>
      </c>
      <c r="AC111" s="108">
        <v>0</v>
      </c>
      <c r="AD111" s="108">
        <v>0</v>
      </c>
      <c r="AE111" s="108">
        <v>0</v>
      </c>
      <c r="AF111" s="108">
        <v>0</v>
      </c>
      <c r="AG111" s="108">
        <v>0</v>
      </c>
      <c r="AH111" s="108">
        <v>0</v>
      </c>
      <c r="AI111" s="108">
        <v>0</v>
      </c>
      <c r="AJ111" s="108">
        <v>0</v>
      </c>
      <c r="AK111" s="108">
        <v>0</v>
      </c>
      <c r="AL111" s="108">
        <v>0</v>
      </c>
      <c r="AM111" s="108">
        <v>0</v>
      </c>
      <c r="AN111" s="108">
        <v>0</v>
      </c>
      <c r="AO111" s="108">
        <v>0</v>
      </c>
      <c r="AP111" s="108">
        <v>0</v>
      </c>
      <c r="AQ111" s="108">
        <v>0</v>
      </c>
      <c r="AR111" s="108">
        <v>0</v>
      </c>
      <c r="AS111" s="108">
        <v>0</v>
      </c>
      <c r="AT111" s="108">
        <v>0</v>
      </c>
      <c r="AU111" s="108">
        <v>0</v>
      </c>
      <c r="AV111" s="108">
        <v>0</v>
      </c>
      <c r="AW111" s="108">
        <v>0</v>
      </c>
      <c r="AX111" s="108">
        <v>0</v>
      </c>
      <c r="AY111" s="108">
        <v>0</v>
      </c>
    </row>
    <row r="112" spans="1:52" x14ac:dyDescent="0.25">
      <c r="A112" s="111"/>
      <c r="B112" s="122">
        <v>4</v>
      </c>
      <c r="C112" s="108"/>
      <c r="D112" s="108">
        <v>0</v>
      </c>
      <c r="E112" s="108">
        <v>0</v>
      </c>
      <c r="F112" s="108">
        <v>0</v>
      </c>
      <c r="G112" s="108">
        <v>0</v>
      </c>
      <c r="H112" s="108">
        <v>0</v>
      </c>
      <c r="I112" s="108">
        <v>0</v>
      </c>
      <c r="J112" s="108">
        <v>0</v>
      </c>
      <c r="K112" s="108">
        <v>0</v>
      </c>
      <c r="L112" s="108">
        <v>0</v>
      </c>
      <c r="M112" s="108">
        <v>0</v>
      </c>
      <c r="N112" s="108">
        <v>0</v>
      </c>
      <c r="O112" s="108">
        <v>0</v>
      </c>
      <c r="P112" s="108">
        <v>0</v>
      </c>
      <c r="Q112" s="108">
        <v>0</v>
      </c>
      <c r="R112" s="108">
        <v>0</v>
      </c>
      <c r="S112" s="108">
        <v>0</v>
      </c>
      <c r="T112" s="108">
        <v>0</v>
      </c>
      <c r="U112" s="108">
        <v>0</v>
      </c>
      <c r="V112" s="108">
        <v>0</v>
      </c>
      <c r="W112" s="108">
        <v>0</v>
      </c>
      <c r="X112" s="108">
        <v>0</v>
      </c>
      <c r="Y112" s="108">
        <v>0</v>
      </c>
      <c r="Z112" s="108">
        <v>0</v>
      </c>
      <c r="AA112" s="108">
        <v>0</v>
      </c>
      <c r="AB112" s="108">
        <v>0</v>
      </c>
      <c r="AC112" s="108">
        <v>0</v>
      </c>
      <c r="AD112" s="108">
        <v>0</v>
      </c>
      <c r="AE112" s="108">
        <v>0</v>
      </c>
      <c r="AF112" s="108">
        <v>0</v>
      </c>
      <c r="AG112" s="108">
        <v>0</v>
      </c>
      <c r="AH112" s="108">
        <v>0</v>
      </c>
      <c r="AI112" s="108">
        <v>0</v>
      </c>
      <c r="AJ112" s="108">
        <v>0</v>
      </c>
      <c r="AK112" s="108">
        <v>0</v>
      </c>
      <c r="AL112" s="108">
        <v>0</v>
      </c>
      <c r="AM112" s="108">
        <v>0</v>
      </c>
      <c r="AN112" s="108">
        <v>0</v>
      </c>
      <c r="AO112" s="108">
        <v>0</v>
      </c>
      <c r="AP112" s="108">
        <v>0</v>
      </c>
      <c r="AQ112" s="108">
        <v>0</v>
      </c>
      <c r="AR112" s="108">
        <v>0</v>
      </c>
      <c r="AS112" s="108">
        <v>0</v>
      </c>
      <c r="AT112" s="108">
        <v>0</v>
      </c>
      <c r="AU112" s="108">
        <v>0</v>
      </c>
      <c r="AV112" s="108">
        <v>0</v>
      </c>
      <c r="AW112" s="108">
        <v>0</v>
      </c>
      <c r="AX112" s="108">
        <v>0</v>
      </c>
      <c r="AY112" s="108">
        <v>0</v>
      </c>
    </row>
    <row r="113" spans="1:52" x14ac:dyDescent="0.25">
      <c r="A113" s="111"/>
      <c r="B113" s="122">
        <v>5</v>
      </c>
      <c r="C113" s="108"/>
      <c r="D113" s="108">
        <v>0</v>
      </c>
      <c r="E113" s="108">
        <v>0</v>
      </c>
      <c r="F113" s="108">
        <v>0</v>
      </c>
      <c r="G113" s="108">
        <v>0</v>
      </c>
      <c r="H113" s="108">
        <v>0</v>
      </c>
      <c r="I113" s="108">
        <v>0</v>
      </c>
      <c r="J113" s="108">
        <v>0</v>
      </c>
      <c r="K113" s="108">
        <v>0</v>
      </c>
      <c r="L113" s="108">
        <v>0</v>
      </c>
      <c r="M113" s="108">
        <v>0</v>
      </c>
      <c r="N113" s="108">
        <v>0</v>
      </c>
      <c r="O113" s="108">
        <v>0</v>
      </c>
      <c r="P113" s="108">
        <v>0</v>
      </c>
      <c r="Q113" s="108">
        <v>0</v>
      </c>
      <c r="R113" s="108">
        <v>0</v>
      </c>
      <c r="S113" s="108">
        <v>0</v>
      </c>
      <c r="T113" s="108">
        <v>0</v>
      </c>
      <c r="U113" s="108">
        <v>0</v>
      </c>
      <c r="V113" s="108">
        <v>0</v>
      </c>
      <c r="W113" s="108">
        <v>0</v>
      </c>
      <c r="X113" s="108">
        <v>0</v>
      </c>
      <c r="Y113" s="108">
        <v>0</v>
      </c>
      <c r="Z113" s="108">
        <v>0</v>
      </c>
      <c r="AA113" s="108">
        <v>0</v>
      </c>
      <c r="AB113" s="108">
        <v>0</v>
      </c>
      <c r="AC113" s="108">
        <v>0</v>
      </c>
      <c r="AD113" s="108">
        <v>0</v>
      </c>
      <c r="AE113" s="108">
        <v>0</v>
      </c>
      <c r="AF113" s="108">
        <v>0</v>
      </c>
      <c r="AG113" s="108">
        <v>0</v>
      </c>
      <c r="AH113" s="108">
        <v>0</v>
      </c>
      <c r="AI113" s="108">
        <v>0</v>
      </c>
      <c r="AJ113" s="108">
        <v>0</v>
      </c>
      <c r="AK113" s="108">
        <v>0</v>
      </c>
      <c r="AL113" s="108">
        <v>0</v>
      </c>
      <c r="AM113" s="108">
        <v>0</v>
      </c>
      <c r="AN113" s="108">
        <v>0</v>
      </c>
      <c r="AO113" s="108">
        <v>0</v>
      </c>
      <c r="AP113" s="108">
        <v>0</v>
      </c>
      <c r="AQ113" s="108">
        <v>0</v>
      </c>
      <c r="AR113" s="108">
        <v>0</v>
      </c>
      <c r="AS113" s="108">
        <v>0</v>
      </c>
      <c r="AT113" s="108">
        <v>0</v>
      </c>
      <c r="AU113" s="108">
        <v>0</v>
      </c>
      <c r="AV113" s="108">
        <v>0</v>
      </c>
      <c r="AW113" s="108">
        <v>0</v>
      </c>
      <c r="AX113" s="108">
        <v>0</v>
      </c>
      <c r="AY113" s="108">
        <v>0</v>
      </c>
    </row>
    <row r="114" spans="1:52" x14ac:dyDescent="0.25">
      <c r="A114" s="111"/>
      <c r="B114" s="122">
        <v>6</v>
      </c>
      <c r="C114" s="108"/>
      <c r="D114" s="108">
        <v>0</v>
      </c>
      <c r="E114" s="108">
        <v>0</v>
      </c>
      <c r="F114" s="108">
        <v>0</v>
      </c>
      <c r="G114" s="108">
        <v>0</v>
      </c>
      <c r="H114" s="108">
        <v>0</v>
      </c>
      <c r="I114" s="108">
        <v>0</v>
      </c>
      <c r="J114" s="108">
        <v>0</v>
      </c>
      <c r="K114" s="108">
        <v>0</v>
      </c>
      <c r="L114" s="108">
        <v>0</v>
      </c>
      <c r="M114" s="108">
        <v>0</v>
      </c>
      <c r="N114" s="108">
        <v>0</v>
      </c>
      <c r="O114" s="108">
        <v>0</v>
      </c>
      <c r="P114" s="108">
        <v>0</v>
      </c>
      <c r="Q114" s="108">
        <v>0</v>
      </c>
      <c r="R114" s="108">
        <v>0</v>
      </c>
      <c r="S114" s="108">
        <v>0</v>
      </c>
      <c r="T114" s="108">
        <v>0</v>
      </c>
      <c r="U114" s="108">
        <v>0</v>
      </c>
      <c r="V114" s="108">
        <v>0</v>
      </c>
      <c r="W114" s="108">
        <v>0</v>
      </c>
      <c r="X114" s="108">
        <v>0</v>
      </c>
      <c r="Y114" s="108">
        <v>0</v>
      </c>
      <c r="Z114" s="108">
        <v>0</v>
      </c>
      <c r="AA114" s="108">
        <v>0</v>
      </c>
      <c r="AB114" s="108">
        <v>0</v>
      </c>
      <c r="AC114" s="108">
        <v>0</v>
      </c>
      <c r="AD114" s="108">
        <v>0</v>
      </c>
      <c r="AE114" s="108">
        <v>0</v>
      </c>
      <c r="AF114" s="108">
        <v>0</v>
      </c>
      <c r="AG114" s="108">
        <v>0</v>
      </c>
      <c r="AH114" s="108">
        <v>0</v>
      </c>
      <c r="AI114" s="108">
        <v>0</v>
      </c>
      <c r="AJ114" s="108">
        <v>0</v>
      </c>
      <c r="AK114" s="108">
        <v>0</v>
      </c>
      <c r="AL114" s="108">
        <v>0</v>
      </c>
      <c r="AM114" s="108">
        <v>0</v>
      </c>
      <c r="AN114" s="108">
        <v>0</v>
      </c>
      <c r="AO114" s="108">
        <v>0</v>
      </c>
      <c r="AP114" s="108">
        <v>0</v>
      </c>
      <c r="AQ114" s="108">
        <v>0</v>
      </c>
      <c r="AR114" s="108">
        <v>0</v>
      </c>
      <c r="AS114" s="108">
        <v>0</v>
      </c>
      <c r="AT114" s="108">
        <v>0</v>
      </c>
      <c r="AU114" s="108">
        <v>0</v>
      </c>
      <c r="AV114" s="108">
        <v>0</v>
      </c>
      <c r="AW114" s="108">
        <v>0</v>
      </c>
      <c r="AX114" s="108">
        <v>0</v>
      </c>
      <c r="AY114" s="108">
        <v>0</v>
      </c>
    </row>
    <row r="115" spans="1:52" x14ac:dyDescent="0.25">
      <c r="A115" s="111"/>
      <c r="B115" s="129">
        <v>7</v>
      </c>
      <c r="C115" s="108"/>
      <c r="D115" s="108">
        <v>0</v>
      </c>
      <c r="E115" s="108">
        <v>0</v>
      </c>
      <c r="F115" s="108">
        <v>0</v>
      </c>
      <c r="G115" s="108">
        <v>0</v>
      </c>
      <c r="H115" s="108">
        <v>0</v>
      </c>
      <c r="I115" s="108">
        <v>0</v>
      </c>
      <c r="J115" s="108">
        <v>0</v>
      </c>
      <c r="K115" s="108">
        <v>0</v>
      </c>
      <c r="L115" s="108">
        <v>0</v>
      </c>
      <c r="M115" s="108">
        <v>0</v>
      </c>
      <c r="N115" s="108">
        <v>0</v>
      </c>
      <c r="O115" s="108">
        <v>0</v>
      </c>
      <c r="P115" s="108">
        <v>0</v>
      </c>
      <c r="Q115" s="108">
        <v>0</v>
      </c>
      <c r="R115" s="108">
        <v>0</v>
      </c>
      <c r="S115" s="108">
        <v>0</v>
      </c>
      <c r="T115" s="108">
        <v>0</v>
      </c>
      <c r="U115" s="108">
        <v>0</v>
      </c>
      <c r="V115" s="108">
        <v>0</v>
      </c>
      <c r="W115" s="108">
        <v>0</v>
      </c>
      <c r="X115" s="108">
        <v>0</v>
      </c>
      <c r="Y115" s="108">
        <v>0</v>
      </c>
      <c r="Z115" s="108">
        <v>0</v>
      </c>
      <c r="AA115" s="108">
        <v>0</v>
      </c>
      <c r="AB115" s="108">
        <v>0</v>
      </c>
      <c r="AC115" s="108">
        <v>0</v>
      </c>
      <c r="AD115" s="108">
        <v>0</v>
      </c>
      <c r="AE115" s="108">
        <v>0</v>
      </c>
      <c r="AF115" s="108">
        <v>0</v>
      </c>
      <c r="AG115" s="108">
        <v>0</v>
      </c>
      <c r="AH115" s="108">
        <v>0</v>
      </c>
      <c r="AI115" s="108">
        <v>0</v>
      </c>
      <c r="AJ115" s="108">
        <v>0</v>
      </c>
      <c r="AK115" s="108">
        <v>0</v>
      </c>
      <c r="AL115" s="108">
        <v>0</v>
      </c>
      <c r="AM115" s="108">
        <v>0</v>
      </c>
      <c r="AN115" s="108">
        <v>0</v>
      </c>
      <c r="AO115" s="108">
        <v>0</v>
      </c>
      <c r="AP115" s="108">
        <v>0</v>
      </c>
      <c r="AQ115" s="108">
        <v>0</v>
      </c>
      <c r="AR115" s="108">
        <v>0</v>
      </c>
      <c r="AS115" s="108">
        <v>0</v>
      </c>
      <c r="AT115" s="108">
        <v>0</v>
      </c>
      <c r="AU115" s="108">
        <v>0</v>
      </c>
      <c r="AV115" s="108">
        <v>0</v>
      </c>
      <c r="AW115" s="108">
        <v>0</v>
      </c>
      <c r="AX115" s="108">
        <v>0</v>
      </c>
      <c r="AY115" s="108">
        <v>0</v>
      </c>
    </row>
    <row r="116" spans="1:52" x14ac:dyDescent="0.25">
      <c r="A116" s="111"/>
      <c r="B116" s="129">
        <v>8</v>
      </c>
      <c r="C116" s="108"/>
      <c r="D116" s="108">
        <v>0</v>
      </c>
      <c r="E116" s="108">
        <v>0</v>
      </c>
      <c r="F116" s="108">
        <v>0</v>
      </c>
      <c r="G116" s="108">
        <v>0</v>
      </c>
      <c r="H116" s="108">
        <v>0</v>
      </c>
      <c r="I116" s="108">
        <v>0</v>
      </c>
      <c r="J116" s="108">
        <v>0</v>
      </c>
      <c r="K116" s="108">
        <v>0</v>
      </c>
      <c r="L116" s="108">
        <v>0</v>
      </c>
      <c r="M116" s="108">
        <v>0</v>
      </c>
      <c r="N116" s="108">
        <v>0</v>
      </c>
      <c r="O116" s="108">
        <v>0</v>
      </c>
      <c r="P116" s="108">
        <v>0</v>
      </c>
      <c r="Q116" s="108">
        <v>0</v>
      </c>
      <c r="R116" s="108">
        <v>0</v>
      </c>
      <c r="S116" s="108">
        <v>0</v>
      </c>
      <c r="T116" s="108">
        <v>0</v>
      </c>
      <c r="U116" s="108">
        <v>0</v>
      </c>
      <c r="V116" s="108">
        <v>0</v>
      </c>
      <c r="W116" s="108">
        <v>0</v>
      </c>
      <c r="X116" s="108">
        <v>0</v>
      </c>
      <c r="Y116" s="108">
        <v>0</v>
      </c>
      <c r="Z116" s="108">
        <v>0</v>
      </c>
      <c r="AA116" s="108">
        <v>0</v>
      </c>
      <c r="AB116" s="108">
        <v>0</v>
      </c>
      <c r="AC116" s="108">
        <v>0</v>
      </c>
      <c r="AD116" s="108">
        <v>0</v>
      </c>
      <c r="AE116" s="108">
        <v>0</v>
      </c>
      <c r="AF116" s="108">
        <v>0</v>
      </c>
      <c r="AG116" s="108">
        <v>0</v>
      </c>
      <c r="AH116" s="108">
        <v>0</v>
      </c>
      <c r="AI116" s="108">
        <v>0</v>
      </c>
      <c r="AJ116" s="108">
        <v>0</v>
      </c>
      <c r="AK116" s="108">
        <v>0</v>
      </c>
      <c r="AL116" s="108">
        <v>0</v>
      </c>
      <c r="AM116" s="108">
        <v>0</v>
      </c>
      <c r="AN116" s="108">
        <v>0</v>
      </c>
      <c r="AO116" s="108">
        <v>0</v>
      </c>
      <c r="AP116" s="108">
        <v>0</v>
      </c>
      <c r="AQ116" s="108">
        <v>0</v>
      </c>
      <c r="AR116" s="108">
        <v>0</v>
      </c>
      <c r="AS116" s="108">
        <v>0</v>
      </c>
      <c r="AT116" s="108">
        <v>0</v>
      </c>
      <c r="AU116" s="108">
        <v>0</v>
      </c>
      <c r="AV116" s="108">
        <v>0</v>
      </c>
      <c r="AW116" s="108">
        <v>0</v>
      </c>
      <c r="AX116" s="108">
        <v>0</v>
      </c>
      <c r="AY116" s="108">
        <v>0</v>
      </c>
    </row>
    <row r="117" spans="1:52" x14ac:dyDescent="0.25">
      <c r="A117" s="111"/>
      <c r="B117" s="129">
        <v>9</v>
      </c>
      <c r="C117" s="108"/>
      <c r="D117" s="108">
        <v>0</v>
      </c>
      <c r="E117" s="108">
        <v>0</v>
      </c>
      <c r="F117" s="108">
        <v>0</v>
      </c>
      <c r="G117" s="108">
        <v>0</v>
      </c>
      <c r="H117" s="108">
        <v>0</v>
      </c>
      <c r="I117" s="108">
        <v>0</v>
      </c>
      <c r="J117" s="108">
        <v>0</v>
      </c>
      <c r="K117" s="108">
        <v>0</v>
      </c>
      <c r="L117" s="108">
        <v>0</v>
      </c>
      <c r="M117" s="108">
        <v>0</v>
      </c>
      <c r="N117" s="108">
        <v>0</v>
      </c>
      <c r="O117" s="108">
        <v>0</v>
      </c>
      <c r="P117" s="108">
        <v>0</v>
      </c>
      <c r="Q117" s="108">
        <v>0</v>
      </c>
      <c r="R117" s="108">
        <v>0</v>
      </c>
      <c r="S117" s="108">
        <v>0</v>
      </c>
      <c r="T117" s="108">
        <v>0</v>
      </c>
      <c r="U117" s="108">
        <v>0</v>
      </c>
      <c r="V117" s="108">
        <v>0</v>
      </c>
      <c r="W117" s="108">
        <v>0</v>
      </c>
      <c r="X117" s="108">
        <v>0</v>
      </c>
      <c r="Y117" s="108">
        <v>0</v>
      </c>
      <c r="Z117" s="108">
        <v>0</v>
      </c>
      <c r="AA117" s="108">
        <v>0</v>
      </c>
      <c r="AB117" s="108">
        <v>0</v>
      </c>
      <c r="AC117" s="108">
        <v>0</v>
      </c>
      <c r="AD117" s="108">
        <v>0</v>
      </c>
      <c r="AE117" s="108">
        <v>0</v>
      </c>
      <c r="AF117" s="108">
        <v>0</v>
      </c>
      <c r="AG117" s="108">
        <v>0</v>
      </c>
      <c r="AH117" s="108">
        <v>0</v>
      </c>
      <c r="AI117" s="108">
        <v>0</v>
      </c>
      <c r="AJ117" s="108">
        <v>0</v>
      </c>
      <c r="AK117" s="108">
        <v>0</v>
      </c>
      <c r="AL117" s="108">
        <v>0</v>
      </c>
      <c r="AM117" s="108">
        <v>0</v>
      </c>
      <c r="AN117" s="108">
        <v>0</v>
      </c>
      <c r="AO117" s="108">
        <v>0</v>
      </c>
      <c r="AP117" s="108">
        <v>0</v>
      </c>
      <c r="AQ117" s="108">
        <v>0</v>
      </c>
      <c r="AR117" s="108">
        <v>0</v>
      </c>
      <c r="AS117" s="108">
        <v>0</v>
      </c>
      <c r="AT117" s="108">
        <v>0</v>
      </c>
      <c r="AU117" s="108">
        <v>0</v>
      </c>
      <c r="AV117" s="108">
        <v>0</v>
      </c>
      <c r="AW117" s="108">
        <v>0</v>
      </c>
      <c r="AX117" s="108">
        <v>0</v>
      </c>
      <c r="AY117" s="108">
        <v>0</v>
      </c>
    </row>
    <row r="118" spans="1:52" x14ac:dyDescent="0.25">
      <c r="A118" s="111"/>
      <c r="B118" s="132">
        <v>10</v>
      </c>
      <c r="C118" s="108"/>
      <c r="D118" s="108">
        <v>0</v>
      </c>
      <c r="E118" s="108">
        <v>0</v>
      </c>
      <c r="F118" s="108">
        <v>0</v>
      </c>
      <c r="G118" s="108">
        <v>0</v>
      </c>
      <c r="H118" s="108">
        <v>0</v>
      </c>
      <c r="I118" s="108">
        <v>0</v>
      </c>
      <c r="J118" s="108">
        <v>0</v>
      </c>
      <c r="K118" s="108">
        <v>0</v>
      </c>
      <c r="L118" s="108">
        <v>0</v>
      </c>
      <c r="M118" s="108">
        <v>0</v>
      </c>
      <c r="N118" s="108">
        <v>0</v>
      </c>
      <c r="O118" s="108">
        <v>0</v>
      </c>
      <c r="P118" s="108">
        <v>0</v>
      </c>
      <c r="Q118" s="108">
        <v>0</v>
      </c>
      <c r="R118" s="108">
        <v>0</v>
      </c>
      <c r="S118" s="108">
        <v>0</v>
      </c>
      <c r="T118" s="108">
        <v>0</v>
      </c>
      <c r="U118" s="108">
        <v>0</v>
      </c>
      <c r="V118" s="108">
        <v>0</v>
      </c>
      <c r="W118" s="108">
        <v>0</v>
      </c>
      <c r="X118" s="108">
        <v>0</v>
      </c>
      <c r="Y118" s="108">
        <v>0</v>
      </c>
      <c r="Z118" s="108">
        <v>0</v>
      </c>
      <c r="AA118" s="108">
        <v>0</v>
      </c>
      <c r="AB118" s="108">
        <v>0</v>
      </c>
      <c r="AC118" s="108">
        <v>0</v>
      </c>
      <c r="AD118" s="108">
        <v>0</v>
      </c>
      <c r="AE118" s="108">
        <v>0</v>
      </c>
      <c r="AF118" s="108">
        <v>0</v>
      </c>
      <c r="AG118" s="108">
        <v>0</v>
      </c>
      <c r="AH118" s="108">
        <v>0</v>
      </c>
      <c r="AI118" s="108">
        <v>0</v>
      </c>
      <c r="AJ118" s="108">
        <v>0</v>
      </c>
      <c r="AK118" s="108">
        <v>0</v>
      </c>
      <c r="AL118" s="108">
        <v>0</v>
      </c>
      <c r="AM118" s="108">
        <v>0</v>
      </c>
      <c r="AN118" s="108">
        <v>0</v>
      </c>
      <c r="AO118" s="108">
        <v>0</v>
      </c>
      <c r="AP118" s="108">
        <v>0</v>
      </c>
      <c r="AQ118" s="108">
        <v>0</v>
      </c>
      <c r="AR118" s="108">
        <v>0</v>
      </c>
      <c r="AS118" s="108">
        <v>0</v>
      </c>
      <c r="AT118" s="108">
        <v>0</v>
      </c>
      <c r="AU118" s="108">
        <v>0</v>
      </c>
      <c r="AV118" s="108">
        <v>0</v>
      </c>
      <c r="AW118" s="108">
        <v>0</v>
      </c>
      <c r="AX118" s="108">
        <v>0</v>
      </c>
      <c r="AY118" s="108">
        <v>0</v>
      </c>
    </row>
    <row r="119" spans="1:52" x14ac:dyDescent="0.25">
      <c r="A119" s="111"/>
      <c r="B119" s="132">
        <v>11</v>
      </c>
      <c r="C119" s="108"/>
      <c r="D119" s="108">
        <v>0</v>
      </c>
      <c r="E119" s="108">
        <v>0</v>
      </c>
      <c r="F119" s="108">
        <v>0</v>
      </c>
      <c r="G119" s="108">
        <v>0</v>
      </c>
      <c r="H119" s="108">
        <v>0</v>
      </c>
      <c r="I119" s="108">
        <v>0</v>
      </c>
      <c r="J119" s="108">
        <v>0</v>
      </c>
      <c r="K119" s="108">
        <v>0</v>
      </c>
      <c r="L119" s="108">
        <v>0</v>
      </c>
      <c r="M119" s="108">
        <v>0</v>
      </c>
      <c r="N119" s="108">
        <v>0</v>
      </c>
      <c r="O119" s="108">
        <v>0</v>
      </c>
      <c r="P119" s="108">
        <v>0</v>
      </c>
      <c r="Q119" s="108">
        <v>0</v>
      </c>
      <c r="R119" s="108">
        <v>0</v>
      </c>
      <c r="S119" s="108">
        <v>0</v>
      </c>
      <c r="T119" s="108">
        <v>0</v>
      </c>
      <c r="U119" s="108">
        <v>0</v>
      </c>
      <c r="V119" s="108">
        <v>0</v>
      </c>
      <c r="W119" s="108">
        <v>0</v>
      </c>
      <c r="X119" s="108">
        <v>0</v>
      </c>
      <c r="Y119" s="108">
        <v>0</v>
      </c>
      <c r="Z119" s="108">
        <v>0</v>
      </c>
      <c r="AA119" s="108">
        <v>0</v>
      </c>
      <c r="AB119" s="108">
        <v>0</v>
      </c>
      <c r="AC119" s="108">
        <v>0</v>
      </c>
      <c r="AD119" s="108">
        <v>0</v>
      </c>
      <c r="AE119" s="108">
        <v>0</v>
      </c>
      <c r="AF119" s="108">
        <v>0</v>
      </c>
      <c r="AG119" s="108">
        <v>0</v>
      </c>
      <c r="AH119" s="108">
        <v>0</v>
      </c>
      <c r="AI119" s="108">
        <v>0</v>
      </c>
      <c r="AJ119" s="108">
        <v>0</v>
      </c>
      <c r="AK119" s="108">
        <v>0</v>
      </c>
      <c r="AL119" s="108">
        <v>0</v>
      </c>
      <c r="AM119" s="108">
        <v>0</v>
      </c>
      <c r="AN119" s="108">
        <v>0</v>
      </c>
      <c r="AO119" s="108">
        <v>0</v>
      </c>
      <c r="AP119" s="108">
        <v>0</v>
      </c>
      <c r="AQ119" s="108">
        <v>0</v>
      </c>
      <c r="AR119" s="108">
        <v>0</v>
      </c>
      <c r="AS119" s="108">
        <v>0</v>
      </c>
      <c r="AT119" s="108">
        <v>0</v>
      </c>
      <c r="AU119" s="108">
        <v>0</v>
      </c>
      <c r="AV119" s="108">
        <v>0</v>
      </c>
      <c r="AW119" s="108">
        <v>0</v>
      </c>
      <c r="AX119" s="108">
        <v>0</v>
      </c>
      <c r="AY119" s="108">
        <v>0</v>
      </c>
    </row>
    <row r="120" spans="1:52" x14ac:dyDescent="0.25">
      <c r="A120" s="111"/>
      <c r="B120" s="132">
        <v>12</v>
      </c>
      <c r="C120" s="108"/>
      <c r="D120" s="108">
        <v>0</v>
      </c>
      <c r="E120" s="108">
        <v>0</v>
      </c>
      <c r="F120" s="108">
        <v>0</v>
      </c>
      <c r="G120" s="108">
        <v>0</v>
      </c>
      <c r="H120" s="108">
        <v>0</v>
      </c>
      <c r="I120" s="108">
        <v>0</v>
      </c>
      <c r="J120" s="108">
        <v>0</v>
      </c>
      <c r="K120" s="108">
        <v>0</v>
      </c>
      <c r="L120" s="108">
        <v>0</v>
      </c>
      <c r="M120" s="108">
        <v>0</v>
      </c>
      <c r="N120" s="108">
        <v>0</v>
      </c>
      <c r="O120" s="108">
        <v>0</v>
      </c>
      <c r="P120" s="108">
        <v>0</v>
      </c>
      <c r="Q120" s="108">
        <v>0</v>
      </c>
      <c r="R120" s="108">
        <v>0</v>
      </c>
      <c r="S120" s="108">
        <v>0</v>
      </c>
      <c r="T120" s="108">
        <v>0</v>
      </c>
      <c r="U120" s="108">
        <v>0</v>
      </c>
      <c r="V120" s="108">
        <v>0</v>
      </c>
      <c r="W120" s="108">
        <v>0</v>
      </c>
      <c r="X120" s="108">
        <v>0</v>
      </c>
      <c r="Y120" s="108">
        <v>0</v>
      </c>
      <c r="Z120" s="108">
        <v>0</v>
      </c>
      <c r="AA120" s="108">
        <v>0</v>
      </c>
      <c r="AB120" s="108">
        <v>0</v>
      </c>
      <c r="AC120" s="108">
        <v>0</v>
      </c>
      <c r="AD120" s="108">
        <v>0</v>
      </c>
      <c r="AE120" s="108">
        <v>0</v>
      </c>
      <c r="AF120" s="108">
        <v>0</v>
      </c>
      <c r="AG120" s="108">
        <v>0</v>
      </c>
      <c r="AH120" s="108">
        <v>0</v>
      </c>
      <c r="AI120" s="108">
        <v>0</v>
      </c>
      <c r="AJ120" s="108">
        <v>0</v>
      </c>
      <c r="AK120" s="108">
        <v>0</v>
      </c>
      <c r="AL120" s="108">
        <v>0</v>
      </c>
      <c r="AM120" s="108">
        <v>0</v>
      </c>
      <c r="AN120" s="108">
        <v>0</v>
      </c>
      <c r="AO120" s="108">
        <v>0</v>
      </c>
      <c r="AP120" s="108">
        <v>0</v>
      </c>
      <c r="AQ120" s="108">
        <v>0</v>
      </c>
      <c r="AR120" s="108">
        <v>0</v>
      </c>
      <c r="AS120" s="108">
        <v>0</v>
      </c>
      <c r="AT120" s="108">
        <v>0</v>
      </c>
      <c r="AU120" s="108">
        <v>0</v>
      </c>
      <c r="AV120" s="108">
        <v>0</v>
      </c>
      <c r="AW120" s="108">
        <v>0</v>
      </c>
      <c r="AX120" s="108">
        <v>0</v>
      </c>
      <c r="AY120" s="108">
        <v>0</v>
      </c>
    </row>
    <row r="121" spans="1:52" x14ac:dyDescent="0.25">
      <c r="A121" s="130"/>
      <c r="B121" s="134" t="s">
        <v>295</v>
      </c>
      <c r="C121" s="116"/>
      <c r="D121" s="127">
        <v>0</v>
      </c>
      <c r="E121" s="127">
        <v>0</v>
      </c>
      <c r="F121" s="127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>
        <v>0</v>
      </c>
      <c r="AP121" s="127">
        <v>0</v>
      </c>
      <c r="AQ121" s="127">
        <v>0</v>
      </c>
      <c r="AR121" s="127">
        <v>0</v>
      </c>
      <c r="AS121" s="127">
        <v>0</v>
      </c>
      <c r="AT121" s="127">
        <v>0</v>
      </c>
      <c r="AU121" s="127">
        <v>0</v>
      </c>
      <c r="AV121" s="127">
        <v>0</v>
      </c>
      <c r="AW121" s="127">
        <v>0</v>
      </c>
      <c r="AX121" s="127">
        <v>0</v>
      </c>
      <c r="AY121" s="127">
        <v>0</v>
      </c>
      <c r="AZ121" s="109">
        <f>SUM($D121:$AY121)</f>
        <v>0</v>
      </c>
    </row>
    <row r="122" spans="1:52" x14ac:dyDescent="0.25">
      <c r="A122" s="133" t="s">
        <v>123</v>
      </c>
      <c r="B122" s="121">
        <v>1</v>
      </c>
      <c r="C122" s="108"/>
      <c r="D122" s="108">
        <v>0</v>
      </c>
      <c r="E122" s="108">
        <v>0</v>
      </c>
      <c r="F122" s="108">
        <v>940.375</v>
      </c>
      <c r="G122" s="108">
        <v>43.125</v>
      </c>
      <c r="H122" s="108">
        <v>940.375</v>
      </c>
      <c r="I122" s="108">
        <v>940.375</v>
      </c>
      <c r="J122" s="108">
        <v>940.375</v>
      </c>
      <c r="K122" s="108">
        <v>0</v>
      </c>
      <c r="L122" s="108">
        <v>440.625</v>
      </c>
      <c r="M122" s="108">
        <v>43.125</v>
      </c>
      <c r="N122" s="108">
        <v>934.75</v>
      </c>
      <c r="O122" s="108">
        <v>940.375</v>
      </c>
      <c r="P122" s="108">
        <v>940.375</v>
      </c>
      <c r="Q122" s="108">
        <v>43.125</v>
      </c>
      <c r="R122" s="108">
        <v>435</v>
      </c>
      <c r="S122" s="108">
        <v>940.375</v>
      </c>
      <c r="T122" s="108">
        <v>897.25</v>
      </c>
      <c r="U122" s="108">
        <v>37.5</v>
      </c>
      <c r="V122" s="108">
        <v>940.375</v>
      </c>
      <c r="W122" s="108">
        <v>934.75</v>
      </c>
      <c r="X122" s="108">
        <v>440.625</v>
      </c>
      <c r="Y122" s="108">
        <v>934.75</v>
      </c>
      <c r="Z122" s="108">
        <v>940.375</v>
      </c>
      <c r="AA122" s="108">
        <v>37.5</v>
      </c>
      <c r="AB122" s="108">
        <v>897.25</v>
      </c>
      <c r="AC122" s="108">
        <v>43.125</v>
      </c>
      <c r="AD122" s="108">
        <v>440.625</v>
      </c>
      <c r="AE122" s="108">
        <v>37.5</v>
      </c>
      <c r="AF122" s="108">
        <v>940.375</v>
      </c>
      <c r="AG122" s="108">
        <v>940.375</v>
      </c>
      <c r="AH122" s="108">
        <v>43.125</v>
      </c>
      <c r="AI122" s="108">
        <v>440.625</v>
      </c>
      <c r="AJ122" s="108">
        <v>43.125</v>
      </c>
      <c r="AK122" s="108">
        <v>440.625</v>
      </c>
      <c r="AL122" s="108">
        <v>897.25</v>
      </c>
      <c r="AM122" s="108">
        <v>934.75</v>
      </c>
      <c r="AN122" s="108">
        <v>897.25</v>
      </c>
      <c r="AO122" s="108">
        <v>0</v>
      </c>
      <c r="AP122" s="108">
        <v>934.75</v>
      </c>
      <c r="AQ122" s="108">
        <v>43.125</v>
      </c>
      <c r="AR122" s="108">
        <v>940.375</v>
      </c>
      <c r="AS122" s="108">
        <v>940.375</v>
      </c>
      <c r="AT122" s="108">
        <v>940.375</v>
      </c>
      <c r="AU122" s="108">
        <v>940.375</v>
      </c>
      <c r="AV122" s="108">
        <v>440.625</v>
      </c>
      <c r="AW122" s="108">
        <v>0</v>
      </c>
      <c r="AX122" s="108">
        <v>940.375</v>
      </c>
      <c r="AY122" s="108">
        <v>940.375</v>
      </c>
    </row>
    <row r="123" spans="1:52" x14ac:dyDescent="0.25">
      <c r="A123" s="111"/>
      <c r="B123" s="121">
        <v>2</v>
      </c>
      <c r="C123" s="108"/>
      <c r="D123" s="108">
        <v>0</v>
      </c>
      <c r="E123" s="108">
        <v>0</v>
      </c>
      <c r="F123" s="108">
        <v>0</v>
      </c>
      <c r="G123" s="108">
        <v>0</v>
      </c>
      <c r="H123" s="108">
        <v>897.25</v>
      </c>
      <c r="I123" s="108">
        <v>0</v>
      </c>
      <c r="J123" s="108">
        <v>0</v>
      </c>
      <c r="K123" s="108">
        <v>0</v>
      </c>
      <c r="L123" s="108">
        <v>940.375</v>
      </c>
      <c r="M123" s="108">
        <v>5.6843418860808015E-14</v>
      </c>
      <c r="N123" s="108">
        <v>0</v>
      </c>
      <c r="O123" s="108">
        <v>5.625</v>
      </c>
      <c r="P123" s="108">
        <v>0</v>
      </c>
      <c r="Q123" s="108">
        <v>0</v>
      </c>
      <c r="R123" s="108">
        <v>0</v>
      </c>
      <c r="S123" s="108">
        <v>505.375</v>
      </c>
      <c r="T123" s="108">
        <v>0</v>
      </c>
      <c r="U123" s="108">
        <v>0</v>
      </c>
      <c r="V123" s="108">
        <v>897.25</v>
      </c>
      <c r="W123" s="108">
        <v>0</v>
      </c>
      <c r="X123" s="108">
        <v>5.625</v>
      </c>
      <c r="Y123" s="108">
        <v>499.75</v>
      </c>
      <c r="Z123" s="108">
        <v>5.625</v>
      </c>
      <c r="AA123" s="108">
        <v>0</v>
      </c>
      <c r="AB123" s="108">
        <v>902.875</v>
      </c>
      <c r="AC123" s="108">
        <v>0</v>
      </c>
      <c r="AD123" s="108">
        <v>897.25</v>
      </c>
      <c r="AE123" s="108">
        <v>499.75000000000006</v>
      </c>
      <c r="AF123" s="108">
        <v>5.6250000000000284</v>
      </c>
      <c r="AG123" s="108">
        <v>0</v>
      </c>
      <c r="AH123" s="108">
        <v>0</v>
      </c>
      <c r="AI123" s="108">
        <v>0</v>
      </c>
      <c r="AJ123" s="108">
        <v>0</v>
      </c>
      <c r="AK123" s="108">
        <v>0</v>
      </c>
      <c r="AL123" s="108">
        <v>499.75</v>
      </c>
      <c r="AM123" s="108">
        <v>43.125000000000057</v>
      </c>
      <c r="AN123" s="108">
        <v>5.625</v>
      </c>
      <c r="AO123" s="108">
        <v>43.125</v>
      </c>
      <c r="AP123" s="108">
        <v>0</v>
      </c>
      <c r="AQ123" s="108">
        <v>0</v>
      </c>
      <c r="AR123" s="108">
        <v>897.25</v>
      </c>
      <c r="AS123" s="108">
        <v>0</v>
      </c>
      <c r="AT123" s="108">
        <v>0</v>
      </c>
      <c r="AU123" s="108">
        <v>0</v>
      </c>
      <c r="AV123" s="108">
        <v>0</v>
      </c>
      <c r="AW123" s="108">
        <v>499.75</v>
      </c>
      <c r="AX123" s="108">
        <v>43.125</v>
      </c>
      <c r="AY123" s="108">
        <v>0</v>
      </c>
    </row>
    <row r="124" spans="1:52" x14ac:dyDescent="0.25">
      <c r="A124" s="111"/>
      <c r="B124" s="121">
        <v>3</v>
      </c>
      <c r="C124" s="108"/>
      <c r="D124" s="108">
        <v>0</v>
      </c>
      <c r="E124" s="108">
        <v>0</v>
      </c>
      <c r="F124" s="108">
        <v>0</v>
      </c>
      <c r="G124" s="108">
        <v>0</v>
      </c>
      <c r="H124" s="108">
        <v>0</v>
      </c>
      <c r="I124" s="108">
        <v>0</v>
      </c>
      <c r="J124" s="108">
        <v>0</v>
      </c>
      <c r="K124" s="108">
        <v>0</v>
      </c>
      <c r="L124" s="108">
        <v>0</v>
      </c>
      <c r="M124" s="108">
        <v>0</v>
      </c>
      <c r="N124" s="108">
        <v>499.75</v>
      </c>
      <c r="O124" s="108">
        <v>897.25</v>
      </c>
      <c r="P124" s="108">
        <v>0</v>
      </c>
      <c r="Q124" s="108">
        <v>0</v>
      </c>
      <c r="R124" s="108">
        <v>0</v>
      </c>
      <c r="S124" s="108">
        <v>0</v>
      </c>
      <c r="T124" s="108">
        <v>0</v>
      </c>
      <c r="U124" s="108">
        <v>0</v>
      </c>
      <c r="V124" s="108">
        <v>0</v>
      </c>
      <c r="W124" s="108">
        <v>5.625</v>
      </c>
      <c r="X124" s="108">
        <v>0</v>
      </c>
      <c r="Y124" s="108">
        <v>0</v>
      </c>
      <c r="Z124" s="108">
        <v>0</v>
      </c>
      <c r="AA124" s="108">
        <v>0</v>
      </c>
      <c r="AB124" s="108">
        <v>0</v>
      </c>
      <c r="AC124" s="108">
        <v>0</v>
      </c>
      <c r="AD124" s="108">
        <v>43.125</v>
      </c>
      <c r="AE124" s="108">
        <v>0</v>
      </c>
      <c r="AF124" s="108">
        <v>0</v>
      </c>
      <c r="AG124" s="108">
        <v>897.25</v>
      </c>
      <c r="AH124" s="108">
        <v>0</v>
      </c>
      <c r="AI124" s="108">
        <v>0</v>
      </c>
      <c r="AJ124" s="108">
        <v>0</v>
      </c>
      <c r="AK124" s="108">
        <v>499.75</v>
      </c>
      <c r="AL124" s="108">
        <v>897.25</v>
      </c>
      <c r="AM124" s="108">
        <v>0</v>
      </c>
      <c r="AN124" s="108">
        <v>0</v>
      </c>
      <c r="AO124" s="108">
        <v>0</v>
      </c>
      <c r="AP124" s="108">
        <v>0</v>
      </c>
      <c r="AQ124" s="108">
        <v>0</v>
      </c>
      <c r="AR124" s="108">
        <v>5.625</v>
      </c>
      <c r="AS124" s="108">
        <v>0</v>
      </c>
      <c r="AT124" s="108">
        <v>0</v>
      </c>
      <c r="AU124" s="108">
        <v>0</v>
      </c>
      <c r="AV124" s="108">
        <v>0</v>
      </c>
      <c r="AW124" s="108">
        <v>0</v>
      </c>
      <c r="AX124" s="108">
        <v>0</v>
      </c>
      <c r="AY124" s="108">
        <v>0</v>
      </c>
    </row>
    <row r="125" spans="1:52" x14ac:dyDescent="0.25">
      <c r="A125" s="111"/>
      <c r="B125" s="121">
        <v>4</v>
      </c>
      <c r="C125" s="108"/>
      <c r="D125" s="108">
        <v>0</v>
      </c>
      <c r="E125" s="108">
        <v>0</v>
      </c>
      <c r="F125" s="108">
        <v>0</v>
      </c>
      <c r="G125" s="108">
        <v>0</v>
      </c>
      <c r="H125" s="108">
        <v>0</v>
      </c>
      <c r="I125" s="108">
        <v>0</v>
      </c>
      <c r="J125" s="108">
        <v>0</v>
      </c>
      <c r="K125" s="108">
        <v>0</v>
      </c>
      <c r="L125" s="108">
        <v>0</v>
      </c>
      <c r="M125" s="108">
        <v>0</v>
      </c>
      <c r="N125" s="108">
        <v>0</v>
      </c>
      <c r="O125" s="108">
        <v>0</v>
      </c>
      <c r="P125" s="108">
        <v>0</v>
      </c>
      <c r="Q125" s="108">
        <v>0</v>
      </c>
      <c r="R125" s="108">
        <v>0</v>
      </c>
      <c r="S125" s="108">
        <v>0</v>
      </c>
      <c r="T125" s="108">
        <v>0</v>
      </c>
      <c r="U125" s="108">
        <v>0</v>
      </c>
      <c r="V125" s="108">
        <v>0</v>
      </c>
      <c r="W125" s="108">
        <v>0</v>
      </c>
      <c r="X125" s="108">
        <v>0</v>
      </c>
      <c r="Y125" s="108">
        <v>0</v>
      </c>
      <c r="Z125" s="108">
        <v>0</v>
      </c>
      <c r="AA125" s="108">
        <v>0</v>
      </c>
      <c r="AB125" s="108">
        <v>0</v>
      </c>
      <c r="AC125" s="108">
        <v>0</v>
      </c>
      <c r="AD125" s="108">
        <v>0</v>
      </c>
      <c r="AE125" s="108">
        <v>0</v>
      </c>
      <c r="AF125" s="108">
        <v>0</v>
      </c>
      <c r="AG125" s="108">
        <v>0</v>
      </c>
      <c r="AH125" s="108">
        <v>0</v>
      </c>
      <c r="AI125" s="108">
        <v>0</v>
      </c>
      <c r="AJ125" s="108">
        <v>0</v>
      </c>
      <c r="AK125" s="108">
        <v>0</v>
      </c>
      <c r="AL125" s="108">
        <v>0</v>
      </c>
      <c r="AM125" s="108">
        <v>0</v>
      </c>
      <c r="AN125" s="108">
        <v>0</v>
      </c>
      <c r="AO125" s="108">
        <v>0</v>
      </c>
      <c r="AP125" s="108">
        <v>0</v>
      </c>
      <c r="AQ125" s="108">
        <v>0</v>
      </c>
      <c r="AR125" s="108">
        <v>0</v>
      </c>
      <c r="AS125" s="108">
        <v>0</v>
      </c>
      <c r="AT125" s="108">
        <v>0</v>
      </c>
      <c r="AU125" s="108">
        <v>0</v>
      </c>
      <c r="AV125" s="108">
        <v>0</v>
      </c>
      <c r="AW125" s="108">
        <v>0</v>
      </c>
      <c r="AX125" s="108">
        <v>0</v>
      </c>
      <c r="AY125" s="108">
        <v>0</v>
      </c>
    </row>
    <row r="126" spans="1:52" x14ac:dyDescent="0.25">
      <c r="A126" s="111"/>
      <c r="B126" s="121">
        <v>5</v>
      </c>
      <c r="C126" s="108"/>
      <c r="D126" s="108">
        <v>0</v>
      </c>
      <c r="E126" s="108">
        <v>0</v>
      </c>
      <c r="F126" s="108">
        <v>0</v>
      </c>
      <c r="G126" s="108">
        <v>0</v>
      </c>
      <c r="H126" s="108">
        <v>0</v>
      </c>
      <c r="I126" s="108">
        <v>0</v>
      </c>
      <c r="J126" s="108">
        <v>0</v>
      </c>
      <c r="K126" s="108">
        <v>0</v>
      </c>
      <c r="L126" s="108">
        <v>0</v>
      </c>
      <c r="M126" s="108">
        <v>0</v>
      </c>
      <c r="N126" s="108">
        <v>0</v>
      </c>
      <c r="O126" s="108">
        <v>0</v>
      </c>
      <c r="P126" s="108">
        <v>0</v>
      </c>
      <c r="Q126" s="108">
        <v>0</v>
      </c>
      <c r="R126" s="108">
        <v>0</v>
      </c>
      <c r="S126" s="108">
        <v>0</v>
      </c>
      <c r="T126" s="108">
        <v>0</v>
      </c>
      <c r="U126" s="108">
        <v>0</v>
      </c>
      <c r="V126" s="108">
        <v>0</v>
      </c>
      <c r="W126" s="108">
        <v>0</v>
      </c>
      <c r="X126" s="108">
        <v>0</v>
      </c>
      <c r="Y126" s="108">
        <v>0</v>
      </c>
      <c r="Z126" s="108">
        <v>0</v>
      </c>
      <c r="AA126" s="108">
        <v>0</v>
      </c>
      <c r="AB126" s="108">
        <v>0</v>
      </c>
      <c r="AC126" s="108">
        <v>0</v>
      </c>
      <c r="AD126" s="108">
        <v>0</v>
      </c>
      <c r="AE126" s="108">
        <v>0</v>
      </c>
      <c r="AF126" s="108">
        <v>0</v>
      </c>
      <c r="AG126" s="108">
        <v>0</v>
      </c>
      <c r="AH126" s="108">
        <v>0</v>
      </c>
      <c r="AI126" s="108">
        <v>0</v>
      </c>
      <c r="AJ126" s="108">
        <v>0</v>
      </c>
      <c r="AK126" s="108">
        <v>0</v>
      </c>
      <c r="AL126" s="108">
        <v>0</v>
      </c>
      <c r="AM126" s="108">
        <v>0</v>
      </c>
      <c r="AN126" s="108">
        <v>0</v>
      </c>
      <c r="AO126" s="108">
        <v>0</v>
      </c>
      <c r="AP126" s="108">
        <v>0</v>
      </c>
      <c r="AQ126" s="108">
        <v>0</v>
      </c>
      <c r="AR126" s="108">
        <v>0</v>
      </c>
      <c r="AS126" s="108">
        <v>0</v>
      </c>
      <c r="AT126" s="108">
        <v>0</v>
      </c>
      <c r="AU126" s="108">
        <v>0</v>
      </c>
      <c r="AV126" s="108">
        <v>0</v>
      </c>
      <c r="AW126" s="108">
        <v>0</v>
      </c>
      <c r="AX126" s="108">
        <v>0</v>
      </c>
      <c r="AY126" s="108">
        <v>0</v>
      </c>
    </row>
    <row r="127" spans="1:52" x14ac:dyDescent="0.25">
      <c r="A127" s="111"/>
      <c r="B127" s="121">
        <v>6</v>
      </c>
      <c r="C127" s="108"/>
      <c r="D127" s="108">
        <v>0</v>
      </c>
      <c r="E127" s="108">
        <v>0</v>
      </c>
      <c r="F127" s="108">
        <v>0</v>
      </c>
      <c r="G127" s="108">
        <v>0</v>
      </c>
      <c r="H127" s="108">
        <v>0</v>
      </c>
      <c r="I127" s="108">
        <v>0</v>
      </c>
      <c r="J127" s="108">
        <v>0</v>
      </c>
      <c r="K127" s="108">
        <v>0</v>
      </c>
      <c r="L127" s="108">
        <v>0</v>
      </c>
      <c r="M127" s="108">
        <v>0</v>
      </c>
      <c r="N127" s="108">
        <v>0</v>
      </c>
      <c r="O127" s="108">
        <v>0</v>
      </c>
      <c r="P127" s="108">
        <v>0</v>
      </c>
      <c r="Q127" s="108">
        <v>0</v>
      </c>
      <c r="R127" s="108">
        <v>0</v>
      </c>
      <c r="S127" s="108">
        <v>0</v>
      </c>
      <c r="T127" s="108">
        <v>0</v>
      </c>
      <c r="U127" s="108">
        <v>0</v>
      </c>
      <c r="V127" s="108">
        <v>0</v>
      </c>
      <c r="W127" s="108">
        <v>0</v>
      </c>
      <c r="X127" s="108">
        <v>0</v>
      </c>
      <c r="Y127" s="108">
        <v>0</v>
      </c>
      <c r="Z127" s="108">
        <v>0</v>
      </c>
      <c r="AA127" s="108">
        <v>0</v>
      </c>
      <c r="AB127" s="108">
        <v>0</v>
      </c>
      <c r="AC127" s="108">
        <v>0</v>
      </c>
      <c r="AD127" s="108">
        <v>0</v>
      </c>
      <c r="AE127" s="108">
        <v>0</v>
      </c>
      <c r="AF127" s="108">
        <v>0</v>
      </c>
      <c r="AG127" s="108">
        <v>0</v>
      </c>
      <c r="AH127" s="108">
        <v>0</v>
      </c>
      <c r="AI127" s="108">
        <v>0</v>
      </c>
      <c r="AJ127" s="108">
        <v>0</v>
      </c>
      <c r="AK127" s="108">
        <v>0</v>
      </c>
      <c r="AL127" s="108">
        <v>0</v>
      </c>
      <c r="AM127" s="108">
        <v>0</v>
      </c>
      <c r="AN127" s="108">
        <v>0</v>
      </c>
      <c r="AO127" s="108">
        <v>0</v>
      </c>
      <c r="AP127" s="108">
        <v>0</v>
      </c>
      <c r="AQ127" s="108">
        <v>0</v>
      </c>
      <c r="AR127" s="108">
        <v>0</v>
      </c>
      <c r="AS127" s="108">
        <v>0</v>
      </c>
      <c r="AT127" s="108">
        <v>0</v>
      </c>
      <c r="AU127" s="108">
        <v>0</v>
      </c>
      <c r="AV127" s="108">
        <v>0</v>
      </c>
      <c r="AW127" s="108">
        <v>0</v>
      </c>
      <c r="AX127" s="108">
        <v>0</v>
      </c>
      <c r="AY127" s="108">
        <v>0</v>
      </c>
    </row>
    <row r="128" spans="1:52" x14ac:dyDescent="0.25">
      <c r="A128" s="111"/>
      <c r="B128" s="121">
        <v>7</v>
      </c>
      <c r="C128" s="108"/>
      <c r="D128" s="108">
        <v>0</v>
      </c>
      <c r="E128" s="108">
        <v>0</v>
      </c>
      <c r="F128" s="108">
        <v>0</v>
      </c>
      <c r="G128" s="108">
        <v>0</v>
      </c>
      <c r="H128" s="108">
        <v>0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08">
        <v>0</v>
      </c>
      <c r="Q128" s="108">
        <v>0</v>
      </c>
      <c r="R128" s="108">
        <v>0</v>
      </c>
      <c r="S128" s="108">
        <v>0</v>
      </c>
      <c r="T128" s="108">
        <v>0</v>
      </c>
      <c r="U128" s="108">
        <v>0</v>
      </c>
      <c r="V128" s="108">
        <v>0</v>
      </c>
      <c r="W128" s="108">
        <v>0</v>
      </c>
      <c r="X128" s="108">
        <v>0</v>
      </c>
      <c r="Y128" s="108">
        <v>0</v>
      </c>
      <c r="Z128" s="108">
        <v>0</v>
      </c>
      <c r="AA128" s="108">
        <v>0</v>
      </c>
      <c r="AB128" s="108">
        <v>0</v>
      </c>
      <c r="AC128" s="108">
        <v>0</v>
      </c>
      <c r="AD128" s="108">
        <v>0</v>
      </c>
      <c r="AE128" s="108">
        <v>0</v>
      </c>
      <c r="AF128" s="108">
        <v>0</v>
      </c>
      <c r="AG128" s="108">
        <v>0</v>
      </c>
      <c r="AH128" s="108">
        <v>0</v>
      </c>
      <c r="AI128" s="108">
        <v>0</v>
      </c>
      <c r="AJ128" s="108">
        <v>0</v>
      </c>
      <c r="AK128" s="108">
        <v>0</v>
      </c>
      <c r="AL128" s="108">
        <v>0</v>
      </c>
      <c r="AM128" s="108">
        <v>0</v>
      </c>
      <c r="AN128" s="108">
        <v>0</v>
      </c>
      <c r="AO128" s="108">
        <v>0</v>
      </c>
      <c r="AP128" s="108">
        <v>0</v>
      </c>
      <c r="AQ128" s="108">
        <v>0</v>
      </c>
      <c r="AR128" s="108">
        <v>0</v>
      </c>
      <c r="AS128" s="108">
        <v>0</v>
      </c>
      <c r="AT128" s="108">
        <v>0</v>
      </c>
      <c r="AU128" s="108">
        <v>0</v>
      </c>
      <c r="AV128" s="108">
        <v>0</v>
      </c>
      <c r="AW128" s="108">
        <v>0</v>
      </c>
      <c r="AX128" s="108">
        <v>0</v>
      </c>
      <c r="AY128" s="108">
        <v>0</v>
      </c>
    </row>
    <row r="129" spans="1:51" x14ac:dyDescent="0.25">
      <c r="A129" s="111"/>
      <c r="B129" s="121">
        <v>8</v>
      </c>
      <c r="C129" s="108"/>
      <c r="D129" s="108">
        <v>0</v>
      </c>
      <c r="E129" s="108">
        <v>0</v>
      </c>
      <c r="F129" s="108">
        <v>0</v>
      </c>
      <c r="G129" s="108">
        <v>0</v>
      </c>
      <c r="H129" s="108">
        <v>0</v>
      </c>
      <c r="I129" s="108">
        <v>0</v>
      </c>
      <c r="J129" s="108">
        <v>0</v>
      </c>
      <c r="K129" s="108">
        <v>0</v>
      </c>
      <c r="L129" s="108">
        <v>0</v>
      </c>
      <c r="M129" s="108">
        <v>0</v>
      </c>
      <c r="N129" s="108">
        <v>0</v>
      </c>
      <c r="O129" s="108">
        <v>0</v>
      </c>
      <c r="P129" s="108">
        <v>0</v>
      </c>
      <c r="Q129" s="108">
        <v>0</v>
      </c>
      <c r="R129" s="108">
        <v>0</v>
      </c>
      <c r="S129" s="108">
        <v>0</v>
      </c>
      <c r="T129" s="108">
        <v>0</v>
      </c>
      <c r="U129" s="108">
        <v>0</v>
      </c>
      <c r="V129" s="108">
        <v>0</v>
      </c>
      <c r="W129" s="108">
        <v>0</v>
      </c>
      <c r="X129" s="108">
        <v>0</v>
      </c>
      <c r="Y129" s="108">
        <v>0</v>
      </c>
      <c r="Z129" s="108">
        <v>0</v>
      </c>
      <c r="AA129" s="108">
        <v>0</v>
      </c>
      <c r="AB129" s="108">
        <v>0</v>
      </c>
      <c r="AC129" s="108">
        <v>0</v>
      </c>
      <c r="AD129" s="108">
        <v>0</v>
      </c>
      <c r="AE129" s="108">
        <v>0</v>
      </c>
      <c r="AF129" s="108">
        <v>0</v>
      </c>
      <c r="AG129" s="108">
        <v>0</v>
      </c>
      <c r="AH129" s="108">
        <v>0</v>
      </c>
      <c r="AI129" s="108">
        <v>0</v>
      </c>
      <c r="AJ129" s="108">
        <v>0</v>
      </c>
      <c r="AK129" s="108">
        <v>0</v>
      </c>
      <c r="AL129" s="108">
        <v>0</v>
      </c>
      <c r="AM129" s="108">
        <v>0</v>
      </c>
      <c r="AN129" s="108">
        <v>0</v>
      </c>
      <c r="AO129" s="108">
        <v>0</v>
      </c>
      <c r="AP129" s="108">
        <v>0</v>
      </c>
      <c r="AQ129" s="108">
        <v>0</v>
      </c>
      <c r="AR129" s="108">
        <v>0</v>
      </c>
      <c r="AS129" s="108">
        <v>0</v>
      </c>
      <c r="AT129" s="108">
        <v>0</v>
      </c>
      <c r="AU129" s="108">
        <v>0</v>
      </c>
      <c r="AV129" s="108">
        <v>0</v>
      </c>
      <c r="AW129" s="108">
        <v>0</v>
      </c>
      <c r="AX129" s="108">
        <v>0</v>
      </c>
      <c r="AY129" s="108">
        <v>0</v>
      </c>
    </row>
    <row r="130" spans="1:51" x14ac:dyDescent="0.25">
      <c r="A130" s="111"/>
      <c r="B130" s="121">
        <v>9</v>
      </c>
      <c r="C130" s="108"/>
      <c r="D130" s="108">
        <v>0</v>
      </c>
      <c r="E130" s="108">
        <v>0</v>
      </c>
      <c r="F130" s="108">
        <v>0</v>
      </c>
      <c r="G130" s="108">
        <v>0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08">
        <v>0</v>
      </c>
      <c r="Q130" s="108">
        <v>0</v>
      </c>
      <c r="R130" s="108">
        <v>0</v>
      </c>
      <c r="S130" s="108">
        <v>0</v>
      </c>
      <c r="T130" s="108">
        <v>0</v>
      </c>
      <c r="U130" s="108">
        <v>0</v>
      </c>
      <c r="V130" s="108">
        <v>0</v>
      </c>
      <c r="W130" s="108">
        <v>0</v>
      </c>
      <c r="X130" s="108">
        <v>0</v>
      </c>
      <c r="Y130" s="108">
        <v>0</v>
      </c>
      <c r="Z130" s="108">
        <v>0</v>
      </c>
      <c r="AA130" s="108">
        <v>0</v>
      </c>
      <c r="AB130" s="108">
        <v>0</v>
      </c>
      <c r="AC130" s="108">
        <v>0</v>
      </c>
      <c r="AD130" s="108">
        <v>0</v>
      </c>
      <c r="AE130" s="108">
        <v>0</v>
      </c>
      <c r="AF130" s="108">
        <v>0</v>
      </c>
      <c r="AG130" s="108">
        <v>0</v>
      </c>
      <c r="AH130" s="108">
        <v>0</v>
      </c>
      <c r="AI130" s="108">
        <v>0</v>
      </c>
      <c r="AJ130" s="108">
        <v>0</v>
      </c>
      <c r="AK130" s="108">
        <v>0</v>
      </c>
      <c r="AL130" s="108">
        <v>0</v>
      </c>
      <c r="AM130" s="108">
        <v>0</v>
      </c>
      <c r="AN130" s="108">
        <v>0</v>
      </c>
      <c r="AO130" s="108">
        <v>0</v>
      </c>
      <c r="AP130" s="108">
        <v>0</v>
      </c>
      <c r="AQ130" s="108">
        <v>0</v>
      </c>
      <c r="AR130" s="108">
        <v>0</v>
      </c>
      <c r="AS130" s="108">
        <v>0</v>
      </c>
      <c r="AT130" s="108">
        <v>0</v>
      </c>
      <c r="AU130" s="108">
        <v>0</v>
      </c>
      <c r="AV130" s="108">
        <v>0</v>
      </c>
      <c r="AW130" s="108">
        <v>0</v>
      </c>
      <c r="AX130" s="108">
        <v>0</v>
      </c>
      <c r="AY130" s="108">
        <v>0</v>
      </c>
    </row>
    <row r="131" spans="1:51" x14ac:dyDescent="0.25">
      <c r="A131" s="111"/>
      <c r="B131" s="121">
        <v>10</v>
      </c>
      <c r="C131" s="108"/>
      <c r="D131" s="108">
        <v>0</v>
      </c>
      <c r="E131" s="108">
        <v>0</v>
      </c>
      <c r="F131" s="108">
        <v>0</v>
      </c>
      <c r="G131" s="108">
        <v>0</v>
      </c>
      <c r="H131" s="108">
        <v>0</v>
      </c>
      <c r="I131" s="108">
        <v>0</v>
      </c>
      <c r="J131" s="108">
        <v>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08">
        <v>0</v>
      </c>
      <c r="Q131" s="108">
        <v>0</v>
      </c>
      <c r="R131" s="108">
        <v>0</v>
      </c>
      <c r="S131" s="108">
        <v>0</v>
      </c>
      <c r="T131" s="108">
        <v>0</v>
      </c>
      <c r="U131" s="108">
        <v>0</v>
      </c>
      <c r="V131" s="108">
        <v>0</v>
      </c>
      <c r="W131" s="108">
        <v>0</v>
      </c>
      <c r="X131" s="108">
        <v>0</v>
      </c>
      <c r="Y131" s="108">
        <v>0</v>
      </c>
      <c r="Z131" s="108">
        <v>0</v>
      </c>
      <c r="AA131" s="108">
        <v>0</v>
      </c>
      <c r="AB131" s="108">
        <v>0</v>
      </c>
      <c r="AC131" s="108">
        <v>0</v>
      </c>
      <c r="AD131" s="108">
        <v>0</v>
      </c>
      <c r="AE131" s="108">
        <v>0</v>
      </c>
      <c r="AF131" s="108">
        <v>0</v>
      </c>
      <c r="AG131" s="108">
        <v>0</v>
      </c>
      <c r="AH131" s="108">
        <v>0</v>
      </c>
      <c r="AI131" s="108">
        <v>0</v>
      </c>
      <c r="AJ131" s="108">
        <v>0</v>
      </c>
      <c r="AK131" s="108">
        <v>0</v>
      </c>
      <c r="AL131" s="108">
        <v>0</v>
      </c>
      <c r="AM131" s="108">
        <v>0</v>
      </c>
      <c r="AN131" s="108">
        <v>0</v>
      </c>
      <c r="AO131" s="108">
        <v>0</v>
      </c>
      <c r="AP131" s="108">
        <v>0</v>
      </c>
      <c r="AQ131" s="108">
        <v>0</v>
      </c>
      <c r="AR131" s="108">
        <v>0</v>
      </c>
      <c r="AS131" s="108">
        <v>0</v>
      </c>
      <c r="AT131" s="108">
        <v>0</v>
      </c>
      <c r="AU131" s="108">
        <v>0</v>
      </c>
      <c r="AV131" s="108">
        <v>0</v>
      </c>
      <c r="AW131" s="108">
        <v>0</v>
      </c>
      <c r="AX131" s="108">
        <v>0</v>
      </c>
      <c r="AY131" s="108">
        <v>0</v>
      </c>
    </row>
    <row r="132" spans="1:51" x14ac:dyDescent="0.25">
      <c r="A132" s="111"/>
      <c r="B132" s="121">
        <v>11</v>
      </c>
      <c r="C132" s="108"/>
      <c r="D132" s="108">
        <v>0</v>
      </c>
      <c r="E132" s="108">
        <v>0</v>
      </c>
      <c r="F132" s="108">
        <v>0</v>
      </c>
      <c r="G132" s="108">
        <v>0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08">
        <v>0</v>
      </c>
      <c r="Q132" s="108">
        <v>0</v>
      </c>
      <c r="R132" s="108">
        <v>0</v>
      </c>
      <c r="S132" s="108">
        <v>0</v>
      </c>
      <c r="T132" s="108">
        <v>0</v>
      </c>
      <c r="U132" s="108">
        <v>0</v>
      </c>
      <c r="V132" s="108">
        <v>0</v>
      </c>
      <c r="W132" s="108">
        <v>0</v>
      </c>
      <c r="X132" s="108">
        <v>0</v>
      </c>
      <c r="Y132" s="108">
        <v>0</v>
      </c>
      <c r="Z132" s="108">
        <v>0</v>
      </c>
      <c r="AA132" s="108">
        <v>0</v>
      </c>
      <c r="AB132" s="108">
        <v>0</v>
      </c>
      <c r="AC132" s="108">
        <v>0</v>
      </c>
      <c r="AD132" s="108">
        <v>0</v>
      </c>
      <c r="AE132" s="108">
        <v>0</v>
      </c>
      <c r="AF132" s="108">
        <v>0</v>
      </c>
      <c r="AG132" s="108">
        <v>0</v>
      </c>
      <c r="AH132" s="108">
        <v>0</v>
      </c>
      <c r="AI132" s="108">
        <v>0</v>
      </c>
      <c r="AJ132" s="108">
        <v>0</v>
      </c>
      <c r="AK132" s="108">
        <v>0</v>
      </c>
      <c r="AL132" s="108">
        <v>0</v>
      </c>
      <c r="AM132" s="108">
        <v>0</v>
      </c>
      <c r="AN132" s="108">
        <v>0</v>
      </c>
      <c r="AO132" s="108">
        <v>0</v>
      </c>
      <c r="AP132" s="108">
        <v>0</v>
      </c>
      <c r="AQ132" s="108">
        <v>0</v>
      </c>
      <c r="AR132" s="108">
        <v>0</v>
      </c>
      <c r="AS132" s="108">
        <v>0</v>
      </c>
      <c r="AT132" s="108">
        <v>0</v>
      </c>
      <c r="AU132" s="108">
        <v>0</v>
      </c>
      <c r="AV132" s="108">
        <v>0</v>
      </c>
      <c r="AW132" s="108">
        <v>0</v>
      </c>
      <c r="AX132" s="108">
        <v>0</v>
      </c>
      <c r="AY132" s="108">
        <v>0</v>
      </c>
    </row>
    <row r="133" spans="1:51" x14ac:dyDescent="0.25">
      <c r="A133" s="111"/>
      <c r="B133" s="121">
        <v>12</v>
      </c>
      <c r="C133" s="108"/>
      <c r="D133" s="108">
        <v>0</v>
      </c>
      <c r="E133" s="108">
        <v>0</v>
      </c>
      <c r="F133" s="108">
        <v>0</v>
      </c>
      <c r="G133" s="108">
        <v>0</v>
      </c>
      <c r="H133" s="108">
        <v>0</v>
      </c>
      <c r="I133" s="108">
        <v>0</v>
      </c>
      <c r="J133" s="108">
        <v>0</v>
      </c>
      <c r="K133" s="108">
        <v>0</v>
      </c>
      <c r="L133" s="108">
        <v>0</v>
      </c>
      <c r="M133" s="108">
        <v>0</v>
      </c>
      <c r="N133" s="108">
        <v>0</v>
      </c>
      <c r="O133" s="108">
        <v>0</v>
      </c>
      <c r="P133" s="108">
        <v>0</v>
      </c>
      <c r="Q133" s="108">
        <v>0</v>
      </c>
      <c r="R133" s="108">
        <v>0</v>
      </c>
      <c r="S133" s="108">
        <v>0</v>
      </c>
      <c r="T133" s="108">
        <v>0</v>
      </c>
      <c r="U133" s="108">
        <v>0</v>
      </c>
      <c r="V133" s="108">
        <v>0</v>
      </c>
      <c r="W133" s="108">
        <v>0</v>
      </c>
      <c r="X133" s="108">
        <v>0</v>
      </c>
      <c r="Y133" s="108">
        <v>0</v>
      </c>
      <c r="Z133" s="108">
        <v>0</v>
      </c>
      <c r="AA133" s="108">
        <v>0</v>
      </c>
      <c r="AB133" s="108">
        <v>0</v>
      </c>
      <c r="AC133" s="108">
        <v>0</v>
      </c>
      <c r="AD133" s="108">
        <v>0</v>
      </c>
      <c r="AE133" s="108">
        <v>0</v>
      </c>
      <c r="AF133" s="108">
        <v>0</v>
      </c>
      <c r="AG133" s="108">
        <v>0</v>
      </c>
      <c r="AH133" s="108">
        <v>0</v>
      </c>
      <c r="AI133" s="108">
        <v>0</v>
      </c>
      <c r="AJ133" s="108">
        <v>0</v>
      </c>
      <c r="AK133" s="108">
        <v>0</v>
      </c>
      <c r="AL133" s="108">
        <v>0</v>
      </c>
      <c r="AM133" s="108">
        <v>0</v>
      </c>
      <c r="AN133" s="108">
        <v>0</v>
      </c>
      <c r="AO133" s="108">
        <v>0</v>
      </c>
      <c r="AP133" s="108">
        <v>0</v>
      </c>
      <c r="AQ133" s="108">
        <v>0</v>
      </c>
      <c r="AR133" s="108">
        <v>0</v>
      </c>
      <c r="AS133" s="108">
        <v>0</v>
      </c>
      <c r="AT133" s="108">
        <v>0</v>
      </c>
      <c r="AU133" s="108">
        <v>0</v>
      </c>
      <c r="AV133" s="108">
        <v>0</v>
      </c>
      <c r="AW133" s="108">
        <v>0</v>
      </c>
      <c r="AX133" s="108">
        <v>0</v>
      </c>
      <c r="AY133" s="108">
        <v>0</v>
      </c>
    </row>
    <row r="134" spans="1:51" x14ac:dyDescent="0.25">
      <c r="A134" s="111"/>
      <c r="B134" s="122">
        <v>13</v>
      </c>
      <c r="C134" s="108"/>
      <c r="D134" s="108">
        <v>0</v>
      </c>
      <c r="E134" s="108">
        <v>0</v>
      </c>
      <c r="F134" s="108">
        <v>0</v>
      </c>
      <c r="G134" s="108">
        <v>0</v>
      </c>
      <c r="H134" s="108">
        <v>0</v>
      </c>
      <c r="I134" s="108">
        <v>0</v>
      </c>
      <c r="J134" s="108">
        <v>0</v>
      </c>
      <c r="K134" s="108">
        <v>0</v>
      </c>
      <c r="L134" s="108">
        <v>0</v>
      </c>
      <c r="M134" s="108">
        <v>0</v>
      </c>
      <c r="N134" s="108">
        <v>0</v>
      </c>
      <c r="O134" s="108">
        <v>0</v>
      </c>
      <c r="P134" s="108">
        <v>0</v>
      </c>
      <c r="Q134" s="108">
        <v>0</v>
      </c>
      <c r="R134" s="108">
        <v>0</v>
      </c>
      <c r="S134" s="108">
        <v>0</v>
      </c>
      <c r="T134" s="108">
        <v>0</v>
      </c>
      <c r="U134" s="108">
        <v>0</v>
      </c>
      <c r="V134" s="108">
        <v>0</v>
      </c>
      <c r="W134" s="108">
        <v>0</v>
      </c>
      <c r="X134" s="108">
        <v>0</v>
      </c>
      <c r="Y134" s="108">
        <v>0</v>
      </c>
      <c r="Z134" s="108">
        <v>0</v>
      </c>
      <c r="AA134" s="108">
        <v>0</v>
      </c>
      <c r="AB134" s="108">
        <v>0</v>
      </c>
      <c r="AC134" s="108">
        <v>0</v>
      </c>
      <c r="AD134" s="108">
        <v>0</v>
      </c>
      <c r="AE134" s="108">
        <v>0</v>
      </c>
      <c r="AF134" s="108">
        <v>0</v>
      </c>
      <c r="AG134" s="108">
        <v>0</v>
      </c>
      <c r="AH134" s="108">
        <v>0</v>
      </c>
      <c r="AI134" s="108">
        <v>0</v>
      </c>
      <c r="AJ134" s="108">
        <v>0</v>
      </c>
      <c r="AK134" s="108">
        <v>0</v>
      </c>
      <c r="AL134" s="108">
        <v>0</v>
      </c>
      <c r="AM134" s="108">
        <v>0</v>
      </c>
      <c r="AN134" s="108">
        <v>0</v>
      </c>
      <c r="AO134" s="108">
        <v>0</v>
      </c>
      <c r="AP134" s="108">
        <v>0</v>
      </c>
      <c r="AQ134" s="108">
        <v>0</v>
      </c>
      <c r="AR134" s="108">
        <v>0</v>
      </c>
      <c r="AS134" s="108">
        <v>0</v>
      </c>
      <c r="AT134" s="108">
        <v>0</v>
      </c>
      <c r="AU134" s="108">
        <v>0</v>
      </c>
      <c r="AV134" s="108">
        <v>0</v>
      </c>
      <c r="AW134" s="108">
        <v>0</v>
      </c>
      <c r="AX134" s="108">
        <v>0</v>
      </c>
      <c r="AY134" s="108">
        <v>0</v>
      </c>
    </row>
    <row r="135" spans="1:51" x14ac:dyDescent="0.25">
      <c r="A135" s="111"/>
      <c r="B135" s="122">
        <v>14</v>
      </c>
      <c r="C135" s="108"/>
      <c r="D135" s="108">
        <v>0</v>
      </c>
      <c r="E135" s="108">
        <v>0</v>
      </c>
      <c r="F135" s="108">
        <v>0</v>
      </c>
      <c r="G135" s="108">
        <v>0</v>
      </c>
      <c r="H135" s="108">
        <v>0</v>
      </c>
      <c r="I135" s="108">
        <v>0</v>
      </c>
      <c r="J135" s="108">
        <v>0</v>
      </c>
      <c r="K135" s="108">
        <v>0</v>
      </c>
      <c r="L135" s="108">
        <v>0</v>
      </c>
      <c r="M135" s="108">
        <v>0</v>
      </c>
      <c r="N135" s="108">
        <v>0</v>
      </c>
      <c r="O135" s="108">
        <v>0</v>
      </c>
      <c r="P135" s="108">
        <v>0</v>
      </c>
      <c r="Q135" s="108">
        <v>0</v>
      </c>
      <c r="R135" s="108">
        <v>0</v>
      </c>
      <c r="S135" s="108">
        <v>0</v>
      </c>
      <c r="T135" s="108">
        <v>0</v>
      </c>
      <c r="U135" s="108">
        <v>0</v>
      </c>
      <c r="V135" s="108">
        <v>0</v>
      </c>
      <c r="W135" s="108">
        <v>0</v>
      </c>
      <c r="X135" s="108">
        <v>0</v>
      </c>
      <c r="Y135" s="108">
        <v>0</v>
      </c>
      <c r="Z135" s="108">
        <v>0</v>
      </c>
      <c r="AA135" s="108">
        <v>0</v>
      </c>
      <c r="AB135" s="108">
        <v>0</v>
      </c>
      <c r="AC135" s="108">
        <v>0</v>
      </c>
      <c r="AD135" s="108">
        <v>0</v>
      </c>
      <c r="AE135" s="108">
        <v>0</v>
      </c>
      <c r="AF135" s="108">
        <v>0</v>
      </c>
      <c r="AG135" s="108">
        <v>0</v>
      </c>
      <c r="AH135" s="108">
        <v>0</v>
      </c>
      <c r="AI135" s="108">
        <v>0</v>
      </c>
      <c r="AJ135" s="108">
        <v>0</v>
      </c>
      <c r="AK135" s="108">
        <v>0</v>
      </c>
      <c r="AL135" s="108">
        <v>0</v>
      </c>
      <c r="AM135" s="108">
        <v>0</v>
      </c>
      <c r="AN135" s="108">
        <v>0</v>
      </c>
      <c r="AO135" s="108">
        <v>0</v>
      </c>
      <c r="AP135" s="108">
        <v>0</v>
      </c>
      <c r="AQ135" s="108">
        <v>0</v>
      </c>
      <c r="AR135" s="108">
        <v>0</v>
      </c>
      <c r="AS135" s="108">
        <v>0</v>
      </c>
      <c r="AT135" s="108">
        <v>0</v>
      </c>
      <c r="AU135" s="108">
        <v>0</v>
      </c>
      <c r="AV135" s="108">
        <v>0</v>
      </c>
      <c r="AW135" s="108">
        <v>0</v>
      </c>
      <c r="AX135" s="108">
        <v>0</v>
      </c>
      <c r="AY135" s="108">
        <v>0</v>
      </c>
    </row>
    <row r="136" spans="1:51" x14ac:dyDescent="0.25">
      <c r="A136" s="111"/>
      <c r="B136" s="122">
        <v>15</v>
      </c>
      <c r="C136" s="108"/>
      <c r="D136" s="108">
        <v>0</v>
      </c>
      <c r="E136" s="108">
        <v>0</v>
      </c>
      <c r="F136" s="108">
        <v>0</v>
      </c>
      <c r="G136" s="108">
        <v>0</v>
      </c>
      <c r="H136" s="108">
        <v>0</v>
      </c>
      <c r="I136" s="108">
        <v>0</v>
      </c>
      <c r="J136" s="108">
        <v>0</v>
      </c>
      <c r="K136" s="108">
        <v>0</v>
      </c>
      <c r="L136" s="108">
        <v>0</v>
      </c>
      <c r="M136" s="108">
        <v>0</v>
      </c>
      <c r="N136" s="108">
        <v>0</v>
      </c>
      <c r="O136" s="108">
        <v>0</v>
      </c>
      <c r="P136" s="108">
        <v>0</v>
      </c>
      <c r="Q136" s="108">
        <v>0</v>
      </c>
      <c r="R136" s="108">
        <v>0</v>
      </c>
      <c r="S136" s="108">
        <v>0</v>
      </c>
      <c r="T136" s="108">
        <v>0</v>
      </c>
      <c r="U136" s="108">
        <v>0</v>
      </c>
      <c r="V136" s="108">
        <v>0</v>
      </c>
      <c r="W136" s="108">
        <v>0</v>
      </c>
      <c r="X136" s="108">
        <v>0</v>
      </c>
      <c r="Y136" s="108">
        <v>0</v>
      </c>
      <c r="Z136" s="108">
        <v>0</v>
      </c>
      <c r="AA136" s="108">
        <v>0</v>
      </c>
      <c r="AB136" s="108">
        <v>0</v>
      </c>
      <c r="AC136" s="108">
        <v>0</v>
      </c>
      <c r="AD136" s="108">
        <v>0</v>
      </c>
      <c r="AE136" s="108">
        <v>0</v>
      </c>
      <c r="AF136" s="108">
        <v>0</v>
      </c>
      <c r="AG136" s="108">
        <v>0</v>
      </c>
      <c r="AH136" s="108">
        <v>0</v>
      </c>
      <c r="AI136" s="108">
        <v>0</v>
      </c>
      <c r="AJ136" s="108">
        <v>0</v>
      </c>
      <c r="AK136" s="108">
        <v>0</v>
      </c>
      <c r="AL136" s="108">
        <v>0</v>
      </c>
      <c r="AM136" s="108">
        <v>0</v>
      </c>
      <c r="AN136" s="108">
        <v>0</v>
      </c>
      <c r="AO136" s="108">
        <v>0</v>
      </c>
      <c r="AP136" s="108">
        <v>0</v>
      </c>
      <c r="AQ136" s="108">
        <v>0</v>
      </c>
      <c r="AR136" s="108">
        <v>0</v>
      </c>
      <c r="AS136" s="108">
        <v>0</v>
      </c>
      <c r="AT136" s="108">
        <v>0</v>
      </c>
      <c r="AU136" s="108">
        <v>0</v>
      </c>
      <c r="AV136" s="108">
        <v>0</v>
      </c>
      <c r="AW136" s="108">
        <v>0</v>
      </c>
      <c r="AX136" s="108">
        <v>0</v>
      </c>
      <c r="AY136" s="108">
        <v>0</v>
      </c>
    </row>
    <row r="137" spans="1:51" x14ac:dyDescent="0.25">
      <c r="A137" s="111"/>
      <c r="B137" s="122">
        <v>16</v>
      </c>
      <c r="C137" s="108"/>
      <c r="D137" s="108">
        <v>0</v>
      </c>
      <c r="E137" s="108">
        <v>0</v>
      </c>
      <c r="F137" s="108">
        <v>0</v>
      </c>
      <c r="G137" s="108">
        <v>0</v>
      </c>
      <c r="H137" s="108">
        <v>0</v>
      </c>
      <c r="I137" s="108">
        <v>0</v>
      </c>
      <c r="J137" s="108">
        <v>0</v>
      </c>
      <c r="K137" s="108">
        <v>0</v>
      </c>
      <c r="L137" s="108">
        <v>0</v>
      </c>
      <c r="M137" s="108">
        <v>0</v>
      </c>
      <c r="N137" s="108">
        <v>0</v>
      </c>
      <c r="O137" s="108">
        <v>0</v>
      </c>
      <c r="P137" s="108">
        <v>0</v>
      </c>
      <c r="Q137" s="108">
        <v>0</v>
      </c>
      <c r="R137" s="108">
        <v>0</v>
      </c>
      <c r="S137" s="108">
        <v>0</v>
      </c>
      <c r="T137" s="108">
        <v>0</v>
      </c>
      <c r="U137" s="108">
        <v>0</v>
      </c>
      <c r="V137" s="108">
        <v>0</v>
      </c>
      <c r="W137" s="108">
        <v>0</v>
      </c>
      <c r="X137" s="108">
        <v>0</v>
      </c>
      <c r="Y137" s="108">
        <v>0</v>
      </c>
      <c r="Z137" s="108">
        <v>0</v>
      </c>
      <c r="AA137" s="108">
        <v>0</v>
      </c>
      <c r="AB137" s="108">
        <v>0</v>
      </c>
      <c r="AC137" s="108">
        <v>0</v>
      </c>
      <c r="AD137" s="108">
        <v>0</v>
      </c>
      <c r="AE137" s="108">
        <v>0</v>
      </c>
      <c r="AF137" s="108">
        <v>0</v>
      </c>
      <c r="AG137" s="108">
        <v>0</v>
      </c>
      <c r="AH137" s="108">
        <v>0</v>
      </c>
      <c r="AI137" s="108">
        <v>0</v>
      </c>
      <c r="AJ137" s="108">
        <v>0</v>
      </c>
      <c r="AK137" s="108">
        <v>0</v>
      </c>
      <c r="AL137" s="108">
        <v>0</v>
      </c>
      <c r="AM137" s="108">
        <v>0</v>
      </c>
      <c r="AN137" s="108">
        <v>0</v>
      </c>
      <c r="AO137" s="108">
        <v>0</v>
      </c>
      <c r="AP137" s="108">
        <v>0</v>
      </c>
      <c r="AQ137" s="108">
        <v>0</v>
      </c>
      <c r="AR137" s="108">
        <v>0</v>
      </c>
      <c r="AS137" s="108">
        <v>0</v>
      </c>
      <c r="AT137" s="108">
        <v>0</v>
      </c>
      <c r="AU137" s="108">
        <v>0</v>
      </c>
      <c r="AV137" s="108">
        <v>0</v>
      </c>
      <c r="AW137" s="108">
        <v>0</v>
      </c>
      <c r="AX137" s="108">
        <v>0</v>
      </c>
      <c r="AY137" s="108">
        <v>0</v>
      </c>
    </row>
    <row r="138" spans="1:51" x14ac:dyDescent="0.25">
      <c r="A138" s="111"/>
      <c r="B138" s="122">
        <v>17</v>
      </c>
      <c r="C138" s="108"/>
      <c r="D138" s="108">
        <v>0</v>
      </c>
      <c r="E138" s="108">
        <v>0</v>
      </c>
      <c r="F138" s="108">
        <v>0</v>
      </c>
      <c r="G138" s="108">
        <v>0</v>
      </c>
      <c r="H138" s="108">
        <v>0</v>
      </c>
      <c r="I138" s="108">
        <v>0</v>
      </c>
      <c r="J138" s="108">
        <v>0</v>
      </c>
      <c r="K138" s="108">
        <v>0</v>
      </c>
      <c r="L138" s="108">
        <v>0</v>
      </c>
      <c r="M138" s="108">
        <v>0</v>
      </c>
      <c r="N138" s="108">
        <v>0</v>
      </c>
      <c r="O138" s="108">
        <v>0</v>
      </c>
      <c r="P138" s="108">
        <v>0</v>
      </c>
      <c r="Q138" s="108">
        <v>0</v>
      </c>
      <c r="R138" s="108">
        <v>0</v>
      </c>
      <c r="S138" s="108">
        <v>0</v>
      </c>
      <c r="T138" s="108">
        <v>0</v>
      </c>
      <c r="U138" s="108">
        <v>0</v>
      </c>
      <c r="V138" s="108">
        <v>0</v>
      </c>
      <c r="W138" s="108">
        <v>0</v>
      </c>
      <c r="X138" s="108">
        <v>0</v>
      </c>
      <c r="Y138" s="108">
        <v>0</v>
      </c>
      <c r="Z138" s="108">
        <v>0</v>
      </c>
      <c r="AA138" s="108">
        <v>0</v>
      </c>
      <c r="AB138" s="108">
        <v>0</v>
      </c>
      <c r="AC138" s="108">
        <v>0</v>
      </c>
      <c r="AD138" s="108">
        <v>0</v>
      </c>
      <c r="AE138" s="108">
        <v>0</v>
      </c>
      <c r="AF138" s="108">
        <v>0</v>
      </c>
      <c r="AG138" s="108">
        <v>0</v>
      </c>
      <c r="AH138" s="108">
        <v>0</v>
      </c>
      <c r="AI138" s="108">
        <v>0</v>
      </c>
      <c r="AJ138" s="108">
        <v>0</v>
      </c>
      <c r="AK138" s="108">
        <v>0</v>
      </c>
      <c r="AL138" s="108">
        <v>0</v>
      </c>
      <c r="AM138" s="108">
        <v>0</v>
      </c>
      <c r="AN138" s="108">
        <v>0</v>
      </c>
      <c r="AO138" s="108">
        <v>0</v>
      </c>
      <c r="AP138" s="108">
        <v>0</v>
      </c>
      <c r="AQ138" s="108">
        <v>0</v>
      </c>
      <c r="AR138" s="108">
        <v>0</v>
      </c>
      <c r="AS138" s="108">
        <v>0</v>
      </c>
      <c r="AT138" s="108">
        <v>0</v>
      </c>
      <c r="AU138" s="108">
        <v>0</v>
      </c>
      <c r="AV138" s="108">
        <v>0</v>
      </c>
      <c r="AW138" s="108">
        <v>0</v>
      </c>
      <c r="AX138" s="108">
        <v>0</v>
      </c>
      <c r="AY138" s="108">
        <v>0</v>
      </c>
    </row>
    <row r="139" spans="1:51" x14ac:dyDescent="0.25">
      <c r="A139" s="111"/>
      <c r="B139" s="122">
        <v>18</v>
      </c>
      <c r="C139" s="108"/>
      <c r="D139" s="108">
        <v>0</v>
      </c>
      <c r="E139" s="108">
        <v>0</v>
      </c>
      <c r="F139" s="108">
        <v>0</v>
      </c>
      <c r="G139" s="108">
        <v>0</v>
      </c>
      <c r="H139" s="108">
        <v>0</v>
      </c>
      <c r="I139" s="108">
        <v>0</v>
      </c>
      <c r="J139" s="108">
        <v>0</v>
      </c>
      <c r="K139" s="108">
        <v>0</v>
      </c>
      <c r="L139" s="108">
        <v>0</v>
      </c>
      <c r="M139" s="108">
        <v>0</v>
      </c>
      <c r="N139" s="108">
        <v>0</v>
      </c>
      <c r="O139" s="108">
        <v>0</v>
      </c>
      <c r="P139" s="108">
        <v>0</v>
      </c>
      <c r="Q139" s="108">
        <v>0</v>
      </c>
      <c r="R139" s="108">
        <v>0</v>
      </c>
      <c r="S139" s="108">
        <v>0</v>
      </c>
      <c r="T139" s="108">
        <v>0</v>
      </c>
      <c r="U139" s="108">
        <v>0</v>
      </c>
      <c r="V139" s="108">
        <v>0</v>
      </c>
      <c r="W139" s="108">
        <v>0</v>
      </c>
      <c r="X139" s="108">
        <v>0</v>
      </c>
      <c r="Y139" s="108">
        <v>0</v>
      </c>
      <c r="Z139" s="108">
        <v>0</v>
      </c>
      <c r="AA139" s="108">
        <v>0</v>
      </c>
      <c r="AB139" s="108">
        <v>0</v>
      </c>
      <c r="AC139" s="108">
        <v>0</v>
      </c>
      <c r="AD139" s="108">
        <v>0</v>
      </c>
      <c r="AE139" s="108">
        <v>0</v>
      </c>
      <c r="AF139" s="108">
        <v>0</v>
      </c>
      <c r="AG139" s="108">
        <v>0</v>
      </c>
      <c r="AH139" s="108">
        <v>0</v>
      </c>
      <c r="AI139" s="108">
        <v>0</v>
      </c>
      <c r="AJ139" s="108">
        <v>0</v>
      </c>
      <c r="AK139" s="108">
        <v>0</v>
      </c>
      <c r="AL139" s="108">
        <v>0</v>
      </c>
      <c r="AM139" s="108">
        <v>0</v>
      </c>
      <c r="AN139" s="108">
        <v>0</v>
      </c>
      <c r="AO139" s="108">
        <v>0</v>
      </c>
      <c r="AP139" s="108">
        <v>0</v>
      </c>
      <c r="AQ139" s="108">
        <v>0</v>
      </c>
      <c r="AR139" s="108">
        <v>0</v>
      </c>
      <c r="AS139" s="108">
        <v>0</v>
      </c>
      <c r="AT139" s="108">
        <v>0</v>
      </c>
      <c r="AU139" s="108">
        <v>0</v>
      </c>
      <c r="AV139" s="108">
        <v>0</v>
      </c>
      <c r="AW139" s="108">
        <v>0</v>
      </c>
      <c r="AX139" s="108">
        <v>0</v>
      </c>
      <c r="AY139" s="108">
        <v>0</v>
      </c>
    </row>
    <row r="140" spans="1:51" x14ac:dyDescent="0.25">
      <c r="A140" s="111"/>
      <c r="B140" s="122">
        <v>19</v>
      </c>
      <c r="C140" s="108"/>
      <c r="D140" s="108">
        <v>0</v>
      </c>
      <c r="E140" s="108">
        <v>0</v>
      </c>
      <c r="F140" s="108">
        <v>0</v>
      </c>
      <c r="G140" s="108">
        <v>0</v>
      </c>
      <c r="H140" s="108">
        <v>0</v>
      </c>
      <c r="I140" s="108">
        <v>0</v>
      </c>
      <c r="J140" s="108">
        <v>0</v>
      </c>
      <c r="K140" s="108">
        <v>0</v>
      </c>
      <c r="L140" s="108">
        <v>0</v>
      </c>
      <c r="M140" s="108">
        <v>0</v>
      </c>
      <c r="N140" s="108">
        <v>0</v>
      </c>
      <c r="O140" s="108">
        <v>0</v>
      </c>
      <c r="P140" s="108">
        <v>0</v>
      </c>
      <c r="Q140" s="108">
        <v>0</v>
      </c>
      <c r="R140" s="108">
        <v>0</v>
      </c>
      <c r="S140" s="108">
        <v>0</v>
      </c>
      <c r="T140" s="108">
        <v>0</v>
      </c>
      <c r="U140" s="108">
        <v>0</v>
      </c>
      <c r="V140" s="108">
        <v>0</v>
      </c>
      <c r="W140" s="108">
        <v>0</v>
      </c>
      <c r="X140" s="108">
        <v>0</v>
      </c>
      <c r="Y140" s="108">
        <v>0</v>
      </c>
      <c r="Z140" s="108">
        <v>0</v>
      </c>
      <c r="AA140" s="108">
        <v>0</v>
      </c>
      <c r="AB140" s="108">
        <v>0</v>
      </c>
      <c r="AC140" s="108">
        <v>0</v>
      </c>
      <c r="AD140" s="108">
        <v>0</v>
      </c>
      <c r="AE140" s="108">
        <v>0</v>
      </c>
      <c r="AF140" s="108">
        <v>0</v>
      </c>
      <c r="AG140" s="108">
        <v>0</v>
      </c>
      <c r="AH140" s="108">
        <v>0</v>
      </c>
      <c r="AI140" s="108">
        <v>0</v>
      </c>
      <c r="AJ140" s="108">
        <v>0</v>
      </c>
      <c r="AK140" s="108">
        <v>0</v>
      </c>
      <c r="AL140" s="108">
        <v>0</v>
      </c>
      <c r="AM140" s="108">
        <v>0</v>
      </c>
      <c r="AN140" s="108">
        <v>0</v>
      </c>
      <c r="AO140" s="108">
        <v>0</v>
      </c>
      <c r="AP140" s="108">
        <v>0</v>
      </c>
      <c r="AQ140" s="108">
        <v>0</v>
      </c>
      <c r="AR140" s="108">
        <v>0</v>
      </c>
      <c r="AS140" s="108">
        <v>0</v>
      </c>
      <c r="AT140" s="108">
        <v>0</v>
      </c>
      <c r="AU140" s="108">
        <v>0</v>
      </c>
      <c r="AV140" s="108">
        <v>0</v>
      </c>
      <c r="AW140" s="108">
        <v>0</v>
      </c>
      <c r="AX140" s="108">
        <v>0</v>
      </c>
      <c r="AY140" s="108">
        <v>0</v>
      </c>
    </row>
    <row r="141" spans="1:51" x14ac:dyDescent="0.25">
      <c r="A141" s="111"/>
      <c r="B141" s="122">
        <v>20</v>
      </c>
      <c r="C141" s="108"/>
      <c r="D141" s="108">
        <v>0</v>
      </c>
      <c r="E141" s="108">
        <v>0</v>
      </c>
      <c r="F141" s="108">
        <v>0</v>
      </c>
      <c r="G141" s="108">
        <v>0</v>
      </c>
      <c r="H141" s="108">
        <v>0</v>
      </c>
      <c r="I141" s="108">
        <v>0</v>
      </c>
      <c r="J141" s="108">
        <v>0</v>
      </c>
      <c r="K141" s="108">
        <v>0</v>
      </c>
      <c r="L141" s="108">
        <v>0</v>
      </c>
      <c r="M141" s="108">
        <v>0</v>
      </c>
      <c r="N141" s="108">
        <v>0</v>
      </c>
      <c r="O141" s="108">
        <v>0</v>
      </c>
      <c r="P141" s="108">
        <v>0</v>
      </c>
      <c r="Q141" s="108">
        <v>0</v>
      </c>
      <c r="R141" s="108">
        <v>0</v>
      </c>
      <c r="S141" s="108">
        <v>0</v>
      </c>
      <c r="T141" s="108">
        <v>0</v>
      </c>
      <c r="U141" s="108">
        <v>0</v>
      </c>
      <c r="V141" s="108">
        <v>0</v>
      </c>
      <c r="W141" s="108">
        <v>0</v>
      </c>
      <c r="X141" s="108">
        <v>0</v>
      </c>
      <c r="Y141" s="108">
        <v>0</v>
      </c>
      <c r="Z141" s="108">
        <v>0</v>
      </c>
      <c r="AA141" s="108">
        <v>0</v>
      </c>
      <c r="AB141" s="108">
        <v>0</v>
      </c>
      <c r="AC141" s="108">
        <v>0</v>
      </c>
      <c r="AD141" s="108">
        <v>0</v>
      </c>
      <c r="AE141" s="108">
        <v>0</v>
      </c>
      <c r="AF141" s="108">
        <v>0</v>
      </c>
      <c r="AG141" s="108">
        <v>0</v>
      </c>
      <c r="AH141" s="108">
        <v>0</v>
      </c>
      <c r="AI141" s="108">
        <v>0</v>
      </c>
      <c r="AJ141" s="108">
        <v>0</v>
      </c>
      <c r="AK141" s="108">
        <v>0</v>
      </c>
      <c r="AL141" s="108">
        <v>0</v>
      </c>
      <c r="AM141" s="108">
        <v>0</v>
      </c>
      <c r="AN141" s="108">
        <v>0</v>
      </c>
      <c r="AO141" s="108">
        <v>0</v>
      </c>
      <c r="AP141" s="108">
        <v>0</v>
      </c>
      <c r="AQ141" s="108">
        <v>0</v>
      </c>
      <c r="AR141" s="108">
        <v>0</v>
      </c>
      <c r="AS141" s="108">
        <v>0</v>
      </c>
      <c r="AT141" s="108">
        <v>0</v>
      </c>
      <c r="AU141" s="108">
        <v>0</v>
      </c>
      <c r="AV141" s="108">
        <v>0</v>
      </c>
      <c r="AW141" s="108">
        <v>0</v>
      </c>
      <c r="AX141" s="108">
        <v>0</v>
      </c>
      <c r="AY141" s="108">
        <v>0</v>
      </c>
    </row>
    <row r="142" spans="1:51" x14ac:dyDescent="0.25">
      <c r="A142" s="111"/>
      <c r="B142" s="122">
        <v>21</v>
      </c>
      <c r="C142" s="108"/>
      <c r="D142" s="108">
        <v>0</v>
      </c>
      <c r="E142" s="108">
        <v>0</v>
      </c>
      <c r="F142" s="108">
        <v>0</v>
      </c>
      <c r="G142" s="108">
        <v>0</v>
      </c>
      <c r="H142" s="108">
        <v>0</v>
      </c>
      <c r="I142" s="108">
        <v>0</v>
      </c>
      <c r="J142" s="108">
        <v>0</v>
      </c>
      <c r="K142" s="108">
        <v>0</v>
      </c>
      <c r="L142" s="108">
        <v>0</v>
      </c>
      <c r="M142" s="108">
        <v>0</v>
      </c>
      <c r="N142" s="108">
        <v>0</v>
      </c>
      <c r="O142" s="108">
        <v>0</v>
      </c>
      <c r="P142" s="108">
        <v>0</v>
      </c>
      <c r="Q142" s="108">
        <v>0</v>
      </c>
      <c r="R142" s="108">
        <v>0</v>
      </c>
      <c r="S142" s="108">
        <v>0</v>
      </c>
      <c r="T142" s="108">
        <v>0</v>
      </c>
      <c r="U142" s="108">
        <v>0</v>
      </c>
      <c r="V142" s="108">
        <v>0</v>
      </c>
      <c r="W142" s="108">
        <v>0</v>
      </c>
      <c r="X142" s="108">
        <v>0</v>
      </c>
      <c r="Y142" s="108">
        <v>0</v>
      </c>
      <c r="Z142" s="108">
        <v>0</v>
      </c>
      <c r="AA142" s="108">
        <v>0</v>
      </c>
      <c r="AB142" s="108">
        <v>0</v>
      </c>
      <c r="AC142" s="108">
        <v>0</v>
      </c>
      <c r="AD142" s="108">
        <v>0</v>
      </c>
      <c r="AE142" s="108">
        <v>0</v>
      </c>
      <c r="AF142" s="108">
        <v>0</v>
      </c>
      <c r="AG142" s="108">
        <v>0</v>
      </c>
      <c r="AH142" s="108">
        <v>0</v>
      </c>
      <c r="AI142" s="108">
        <v>0</v>
      </c>
      <c r="AJ142" s="108">
        <v>0</v>
      </c>
      <c r="AK142" s="108">
        <v>0</v>
      </c>
      <c r="AL142" s="108">
        <v>0</v>
      </c>
      <c r="AM142" s="108">
        <v>0</v>
      </c>
      <c r="AN142" s="108">
        <v>0</v>
      </c>
      <c r="AO142" s="108">
        <v>0</v>
      </c>
      <c r="AP142" s="108">
        <v>0</v>
      </c>
      <c r="AQ142" s="108">
        <v>0</v>
      </c>
      <c r="AR142" s="108">
        <v>0</v>
      </c>
      <c r="AS142" s="108">
        <v>0</v>
      </c>
      <c r="AT142" s="108">
        <v>0</v>
      </c>
      <c r="AU142" s="108">
        <v>0</v>
      </c>
      <c r="AV142" s="108">
        <v>0</v>
      </c>
      <c r="AW142" s="108">
        <v>0</v>
      </c>
      <c r="AX142" s="108">
        <v>0</v>
      </c>
      <c r="AY142" s="108">
        <v>0</v>
      </c>
    </row>
    <row r="143" spans="1:51" x14ac:dyDescent="0.25">
      <c r="A143" s="111"/>
      <c r="B143" s="122">
        <v>22</v>
      </c>
      <c r="C143" s="108"/>
      <c r="D143" s="108">
        <v>0</v>
      </c>
      <c r="E143" s="108">
        <v>0</v>
      </c>
      <c r="F143" s="108">
        <v>0</v>
      </c>
      <c r="G143" s="108">
        <v>0</v>
      </c>
      <c r="H143" s="108">
        <v>0</v>
      </c>
      <c r="I143" s="108">
        <v>0</v>
      </c>
      <c r="J143" s="108">
        <v>0</v>
      </c>
      <c r="K143" s="108">
        <v>0</v>
      </c>
      <c r="L143" s="108">
        <v>0</v>
      </c>
      <c r="M143" s="108">
        <v>0</v>
      </c>
      <c r="N143" s="108">
        <v>0</v>
      </c>
      <c r="O143" s="108">
        <v>0</v>
      </c>
      <c r="P143" s="108">
        <v>0</v>
      </c>
      <c r="Q143" s="108">
        <v>0</v>
      </c>
      <c r="R143" s="108">
        <v>0</v>
      </c>
      <c r="S143" s="108">
        <v>0</v>
      </c>
      <c r="T143" s="108">
        <v>0</v>
      </c>
      <c r="U143" s="108">
        <v>0</v>
      </c>
      <c r="V143" s="108">
        <v>0</v>
      </c>
      <c r="W143" s="108">
        <v>0</v>
      </c>
      <c r="X143" s="108">
        <v>0</v>
      </c>
      <c r="Y143" s="108">
        <v>0</v>
      </c>
      <c r="Z143" s="108">
        <v>0</v>
      </c>
      <c r="AA143" s="108">
        <v>0</v>
      </c>
      <c r="AB143" s="108">
        <v>0</v>
      </c>
      <c r="AC143" s="108">
        <v>0</v>
      </c>
      <c r="AD143" s="108">
        <v>0</v>
      </c>
      <c r="AE143" s="108">
        <v>0</v>
      </c>
      <c r="AF143" s="108">
        <v>0</v>
      </c>
      <c r="AG143" s="108">
        <v>0</v>
      </c>
      <c r="AH143" s="108">
        <v>0</v>
      </c>
      <c r="AI143" s="108">
        <v>0</v>
      </c>
      <c r="AJ143" s="108">
        <v>0</v>
      </c>
      <c r="AK143" s="108">
        <v>0</v>
      </c>
      <c r="AL143" s="108">
        <v>0</v>
      </c>
      <c r="AM143" s="108">
        <v>0</v>
      </c>
      <c r="AN143" s="108">
        <v>0</v>
      </c>
      <c r="AO143" s="108">
        <v>0</v>
      </c>
      <c r="AP143" s="108">
        <v>0</v>
      </c>
      <c r="AQ143" s="108">
        <v>0</v>
      </c>
      <c r="AR143" s="108">
        <v>0</v>
      </c>
      <c r="AS143" s="108">
        <v>0</v>
      </c>
      <c r="AT143" s="108">
        <v>0</v>
      </c>
      <c r="AU143" s="108">
        <v>0</v>
      </c>
      <c r="AV143" s="108">
        <v>0</v>
      </c>
      <c r="AW143" s="108">
        <v>0</v>
      </c>
      <c r="AX143" s="108">
        <v>0</v>
      </c>
      <c r="AY143" s="108">
        <v>0</v>
      </c>
    </row>
    <row r="144" spans="1:51" x14ac:dyDescent="0.25">
      <c r="A144" s="111"/>
      <c r="B144" s="122">
        <v>23</v>
      </c>
      <c r="C144" s="108"/>
      <c r="D144" s="108">
        <v>0</v>
      </c>
      <c r="E144" s="108">
        <v>0</v>
      </c>
      <c r="F144" s="108">
        <v>0</v>
      </c>
      <c r="G144" s="108">
        <v>0</v>
      </c>
      <c r="H144" s="108">
        <v>0</v>
      </c>
      <c r="I144" s="108">
        <v>0</v>
      </c>
      <c r="J144" s="108">
        <v>0</v>
      </c>
      <c r="K144" s="108">
        <v>0</v>
      </c>
      <c r="L144" s="108">
        <v>0</v>
      </c>
      <c r="M144" s="108">
        <v>0</v>
      </c>
      <c r="N144" s="108">
        <v>0</v>
      </c>
      <c r="O144" s="108">
        <v>0</v>
      </c>
      <c r="P144" s="108">
        <v>0</v>
      </c>
      <c r="Q144" s="108">
        <v>0</v>
      </c>
      <c r="R144" s="108">
        <v>0</v>
      </c>
      <c r="S144" s="108">
        <v>0</v>
      </c>
      <c r="T144" s="108">
        <v>0</v>
      </c>
      <c r="U144" s="108">
        <v>0</v>
      </c>
      <c r="V144" s="108">
        <v>0</v>
      </c>
      <c r="W144" s="108">
        <v>0</v>
      </c>
      <c r="X144" s="108">
        <v>0</v>
      </c>
      <c r="Y144" s="108">
        <v>0</v>
      </c>
      <c r="Z144" s="108">
        <v>0</v>
      </c>
      <c r="AA144" s="108">
        <v>0</v>
      </c>
      <c r="AB144" s="108">
        <v>0</v>
      </c>
      <c r="AC144" s="108">
        <v>0</v>
      </c>
      <c r="AD144" s="108">
        <v>0</v>
      </c>
      <c r="AE144" s="108">
        <v>0</v>
      </c>
      <c r="AF144" s="108">
        <v>0</v>
      </c>
      <c r="AG144" s="108">
        <v>0</v>
      </c>
      <c r="AH144" s="108">
        <v>0</v>
      </c>
      <c r="AI144" s="108">
        <v>0</v>
      </c>
      <c r="AJ144" s="108">
        <v>0</v>
      </c>
      <c r="AK144" s="108">
        <v>0</v>
      </c>
      <c r="AL144" s="108">
        <v>0</v>
      </c>
      <c r="AM144" s="108">
        <v>0</v>
      </c>
      <c r="AN144" s="108">
        <v>0</v>
      </c>
      <c r="AO144" s="108">
        <v>0</v>
      </c>
      <c r="AP144" s="108">
        <v>0</v>
      </c>
      <c r="AQ144" s="108">
        <v>0</v>
      </c>
      <c r="AR144" s="108">
        <v>0</v>
      </c>
      <c r="AS144" s="108">
        <v>0</v>
      </c>
      <c r="AT144" s="108">
        <v>0</v>
      </c>
      <c r="AU144" s="108">
        <v>0</v>
      </c>
      <c r="AV144" s="108">
        <v>0</v>
      </c>
      <c r="AW144" s="108">
        <v>0</v>
      </c>
      <c r="AX144" s="108">
        <v>0</v>
      </c>
      <c r="AY144" s="108">
        <v>0</v>
      </c>
    </row>
    <row r="145" spans="1:51" x14ac:dyDescent="0.25">
      <c r="A145" s="111"/>
      <c r="B145" s="122">
        <v>24</v>
      </c>
      <c r="C145" s="108"/>
      <c r="D145" s="108">
        <v>0</v>
      </c>
      <c r="E145" s="108">
        <v>0</v>
      </c>
      <c r="F145" s="108">
        <v>0</v>
      </c>
      <c r="G145" s="108">
        <v>0</v>
      </c>
      <c r="H145" s="108">
        <v>0</v>
      </c>
      <c r="I145" s="108">
        <v>0</v>
      </c>
      <c r="J145" s="108">
        <v>0</v>
      </c>
      <c r="K145" s="108">
        <v>0</v>
      </c>
      <c r="L145" s="108">
        <v>0</v>
      </c>
      <c r="M145" s="108">
        <v>0</v>
      </c>
      <c r="N145" s="108">
        <v>0</v>
      </c>
      <c r="O145" s="108">
        <v>0</v>
      </c>
      <c r="P145" s="108">
        <v>0</v>
      </c>
      <c r="Q145" s="108">
        <v>0</v>
      </c>
      <c r="R145" s="108">
        <v>0</v>
      </c>
      <c r="S145" s="108">
        <v>0</v>
      </c>
      <c r="T145" s="108">
        <v>0</v>
      </c>
      <c r="U145" s="108">
        <v>0</v>
      </c>
      <c r="V145" s="108">
        <v>0</v>
      </c>
      <c r="W145" s="108">
        <v>0</v>
      </c>
      <c r="X145" s="108">
        <v>0</v>
      </c>
      <c r="Y145" s="108">
        <v>0</v>
      </c>
      <c r="Z145" s="108">
        <v>0</v>
      </c>
      <c r="AA145" s="108">
        <v>0</v>
      </c>
      <c r="AB145" s="108">
        <v>0</v>
      </c>
      <c r="AC145" s="108">
        <v>0</v>
      </c>
      <c r="AD145" s="108">
        <v>0</v>
      </c>
      <c r="AE145" s="108">
        <v>0</v>
      </c>
      <c r="AF145" s="108">
        <v>0</v>
      </c>
      <c r="AG145" s="108">
        <v>0</v>
      </c>
      <c r="AH145" s="108">
        <v>0</v>
      </c>
      <c r="AI145" s="108">
        <v>0</v>
      </c>
      <c r="AJ145" s="108">
        <v>0</v>
      </c>
      <c r="AK145" s="108">
        <v>0</v>
      </c>
      <c r="AL145" s="108">
        <v>0</v>
      </c>
      <c r="AM145" s="108">
        <v>0</v>
      </c>
      <c r="AN145" s="108">
        <v>0</v>
      </c>
      <c r="AO145" s="108">
        <v>0</v>
      </c>
      <c r="AP145" s="108">
        <v>0</v>
      </c>
      <c r="AQ145" s="108">
        <v>0</v>
      </c>
      <c r="AR145" s="108">
        <v>0</v>
      </c>
      <c r="AS145" s="108">
        <v>0</v>
      </c>
      <c r="AT145" s="108">
        <v>0</v>
      </c>
      <c r="AU145" s="108">
        <v>0</v>
      </c>
      <c r="AV145" s="108">
        <v>0</v>
      </c>
      <c r="AW145" s="108">
        <v>0</v>
      </c>
      <c r="AX145" s="108">
        <v>0</v>
      </c>
      <c r="AY145" s="108">
        <v>0</v>
      </c>
    </row>
    <row r="146" spans="1:51" x14ac:dyDescent="0.25">
      <c r="A146" s="111"/>
      <c r="B146" s="129">
        <v>25</v>
      </c>
      <c r="C146" s="108"/>
      <c r="D146" s="108">
        <v>0</v>
      </c>
      <c r="E146" s="108">
        <v>0</v>
      </c>
      <c r="F146" s="108">
        <v>0</v>
      </c>
      <c r="G146" s="108">
        <v>0</v>
      </c>
      <c r="H146" s="108">
        <v>0</v>
      </c>
      <c r="I146" s="108">
        <v>0</v>
      </c>
      <c r="J146" s="108">
        <v>0</v>
      </c>
      <c r="K146" s="108">
        <v>0</v>
      </c>
      <c r="L146" s="108">
        <v>0</v>
      </c>
      <c r="M146" s="108">
        <v>0</v>
      </c>
      <c r="N146" s="108">
        <v>0</v>
      </c>
      <c r="O146" s="108">
        <v>0</v>
      </c>
      <c r="P146" s="108">
        <v>0</v>
      </c>
      <c r="Q146" s="108">
        <v>0</v>
      </c>
      <c r="R146" s="108">
        <v>0</v>
      </c>
      <c r="S146" s="108">
        <v>0</v>
      </c>
      <c r="T146" s="108">
        <v>0</v>
      </c>
      <c r="U146" s="108">
        <v>0</v>
      </c>
      <c r="V146" s="108">
        <v>0</v>
      </c>
      <c r="W146" s="108">
        <v>0</v>
      </c>
      <c r="X146" s="108">
        <v>0</v>
      </c>
      <c r="Y146" s="108">
        <v>0</v>
      </c>
      <c r="Z146" s="108">
        <v>0</v>
      </c>
      <c r="AA146" s="108">
        <v>0</v>
      </c>
      <c r="AB146" s="108">
        <v>0</v>
      </c>
      <c r="AC146" s="108">
        <v>0</v>
      </c>
      <c r="AD146" s="108">
        <v>0</v>
      </c>
      <c r="AE146" s="108">
        <v>0</v>
      </c>
      <c r="AF146" s="108">
        <v>0</v>
      </c>
      <c r="AG146" s="108">
        <v>0</v>
      </c>
      <c r="AH146" s="108">
        <v>0</v>
      </c>
      <c r="AI146" s="108">
        <v>0</v>
      </c>
      <c r="AJ146" s="108">
        <v>0</v>
      </c>
      <c r="AK146" s="108">
        <v>0</v>
      </c>
      <c r="AL146" s="108">
        <v>0</v>
      </c>
      <c r="AM146" s="108">
        <v>0</v>
      </c>
      <c r="AN146" s="108">
        <v>0</v>
      </c>
      <c r="AO146" s="108">
        <v>0</v>
      </c>
      <c r="AP146" s="108">
        <v>0</v>
      </c>
      <c r="AQ146" s="108">
        <v>0</v>
      </c>
      <c r="AR146" s="108">
        <v>0</v>
      </c>
      <c r="AS146" s="108">
        <v>0</v>
      </c>
      <c r="AT146" s="108">
        <v>0</v>
      </c>
      <c r="AU146" s="108">
        <v>0</v>
      </c>
      <c r="AV146" s="108">
        <v>0</v>
      </c>
      <c r="AW146" s="108">
        <v>0</v>
      </c>
      <c r="AX146" s="108">
        <v>0</v>
      </c>
      <c r="AY146" s="108">
        <v>0</v>
      </c>
    </row>
    <row r="147" spans="1:51" x14ac:dyDescent="0.25">
      <c r="A147" s="111"/>
      <c r="B147" s="129">
        <v>26</v>
      </c>
      <c r="C147" s="108"/>
      <c r="D147" s="108">
        <v>0</v>
      </c>
      <c r="E147" s="108">
        <v>0</v>
      </c>
      <c r="F147" s="108">
        <v>0</v>
      </c>
      <c r="G147" s="108">
        <v>0</v>
      </c>
      <c r="H147" s="108">
        <v>0</v>
      </c>
      <c r="I147" s="108">
        <v>0</v>
      </c>
      <c r="J147" s="108">
        <v>0</v>
      </c>
      <c r="K147" s="108">
        <v>0</v>
      </c>
      <c r="L147" s="108">
        <v>0</v>
      </c>
      <c r="M147" s="108">
        <v>0</v>
      </c>
      <c r="N147" s="108">
        <v>0</v>
      </c>
      <c r="O147" s="108">
        <v>0</v>
      </c>
      <c r="P147" s="108">
        <v>0</v>
      </c>
      <c r="Q147" s="108">
        <v>0</v>
      </c>
      <c r="R147" s="108">
        <v>0</v>
      </c>
      <c r="S147" s="108">
        <v>0</v>
      </c>
      <c r="T147" s="108">
        <v>0</v>
      </c>
      <c r="U147" s="108">
        <v>0</v>
      </c>
      <c r="V147" s="108">
        <v>0</v>
      </c>
      <c r="W147" s="108">
        <v>0</v>
      </c>
      <c r="X147" s="108">
        <v>0</v>
      </c>
      <c r="Y147" s="108">
        <v>0</v>
      </c>
      <c r="Z147" s="108">
        <v>0</v>
      </c>
      <c r="AA147" s="108">
        <v>0</v>
      </c>
      <c r="AB147" s="108">
        <v>0</v>
      </c>
      <c r="AC147" s="108">
        <v>0</v>
      </c>
      <c r="AD147" s="108">
        <v>0</v>
      </c>
      <c r="AE147" s="108">
        <v>0</v>
      </c>
      <c r="AF147" s="108">
        <v>0</v>
      </c>
      <c r="AG147" s="108">
        <v>0</v>
      </c>
      <c r="AH147" s="108">
        <v>0</v>
      </c>
      <c r="AI147" s="108">
        <v>0</v>
      </c>
      <c r="AJ147" s="108">
        <v>0</v>
      </c>
      <c r="AK147" s="108">
        <v>0</v>
      </c>
      <c r="AL147" s="108">
        <v>0</v>
      </c>
      <c r="AM147" s="108">
        <v>0</v>
      </c>
      <c r="AN147" s="108">
        <v>0</v>
      </c>
      <c r="AO147" s="108">
        <v>0</v>
      </c>
      <c r="AP147" s="108">
        <v>0</v>
      </c>
      <c r="AQ147" s="108">
        <v>0</v>
      </c>
      <c r="AR147" s="108">
        <v>0</v>
      </c>
      <c r="AS147" s="108">
        <v>0</v>
      </c>
      <c r="AT147" s="108">
        <v>0</v>
      </c>
      <c r="AU147" s="108">
        <v>0</v>
      </c>
      <c r="AV147" s="108">
        <v>0</v>
      </c>
      <c r="AW147" s="108">
        <v>0</v>
      </c>
      <c r="AX147" s="108">
        <v>0</v>
      </c>
      <c r="AY147" s="108">
        <v>0</v>
      </c>
    </row>
    <row r="148" spans="1:51" x14ac:dyDescent="0.25">
      <c r="A148" s="111"/>
      <c r="B148" s="129">
        <v>27</v>
      </c>
      <c r="C148" s="108"/>
      <c r="D148" s="108">
        <v>0</v>
      </c>
      <c r="E148" s="108">
        <v>0</v>
      </c>
      <c r="F148" s="108">
        <v>0</v>
      </c>
      <c r="G148" s="108">
        <v>0</v>
      </c>
      <c r="H148" s="108">
        <v>0</v>
      </c>
      <c r="I148" s="108">
        <v>0</v>
      </c>
      <c r="J148" s="108">
        <v>0</v>
      </c>
      <c r="K148" s="108">
        <v>0</v>
      </c>
      <c r="L148" s="108">
        <v>0</v>
      </c>
      <c r="M148" s="108">
        <v>0</v>
      </c>
      <c r="N148" s="108">
        <v>0</v>
      </c>
      <c r="O148" s="108">
        <v>0</v>
      </c>
      <c r="P148" s="108">
        <v>0</v>
      </c>
      <c r="Q148" s="108">
        <v>0</v>
      </c>
      <c r="R148" s="108">
        <v>0</v>
      </c>
      <c r="S148" s="108">
        <v>0</v>
      </c>
      <c r="T148" s="108">
        <v>0</v>
      </c>
      <c r="U148" s="108">
        <v>0</v>
      </c>
      <c r="V148" s="108">
        <v>0</v>
      </c>
      <c r="W148" s="108">
        <v>0</v>
      </c>
      <c r="X148" s="108">
        <v>0</v>
      </c>
      <c r="Y148" s="108">
        <v>0</v>
      </c>
      <c r="Z148" s="108">
        <v>0</v>
      </c>
      <c r="AA148" s="108">
        <v>0</v>
      </c>
      <c r="AB148" s="108">
        <v>0</v>
      </c>
      <c r="AC148" s="108">
        <v>0</v>
      </c>
      <c r="AD148" s="108">
        <v>0</v>
      </c>
      <c r="AE148" s="108">
        <v>0</v>
      </c>
      <c r="AF148" s="108">
        <v>0</v>
      </c>
      <c r="AG148" s="108">
        <v>0</v>
      </c>
      <c r="AH148" s="108">
        <v>0</v>
      </c>
      <c r="AI148" s="108">
        <v>0</v>
      </c>
      <c r="AJ148" s="108">
        <v>0</v>
      </c>
      <c r="AK148" s="108">
        <v>0</v>
      </c>
      <c r="AL148" s="108">
        <v>0</v>
      </c>
      <c r="AM148" s="108">
        <v>0</v>
      </c>
      <c r="AN148" s="108">
        <v>0</v>
      </c>
      <c r="AO148" s="108">
        <v>0</v>
      </c>
      <c r="AP148" s="108">
        <v>0</v>
      </c>
      <c r="AQ148" s="108">
        <v>0</v>
      </c>
      <c r="AR148" s="108">
        <v>0</v>
      </c>
      <c r="AS148" s="108">
        <v>0</v>
      </c>
      <c r="AT148" s="108">
        <v>0</v>
      </c>
      <c r="AU148" s="108">
        <v>0</v>
      </c>
      <c r="AV148" s="108">
        <v>0</v>
      </c>
      <c r="AW148" s="108">
        <v>0</v>
      </c>
      <c r="AX148" s="108">
        <v>0</v>
      </c>
      <c r="AY148" s="108">
        <v>0</v>
      </c>
    </row>
    <row r="149" spans="1:51" x14ac:dyDescent="0.25">
      <c r="A149" s="111"/>
      <c r="B149" s="129">
        <v>28</v>
      </c>
      <c r="C149" s="108"/>
      <c r="D149" s="108">
        <v>0</v>
      </c>
      <c r="E149" s="108">
        <v>0</v>
      </c>
      <c r="F149" s="108">
        <v>0</v>
      </c>
      <c r="G149" s="108">
        <v>0</v>
      </c>
      <c r="H149" s="108">
        <v>0</v>
      </c>
      <c r="I149" s="108">
        <v>0</v>
      </c>
      <c r="J149" s="108">
        <v>0</v>
      </c>
      <c r="K149" s="108">
        <v>0</v>
      </c>
      <c r="L149" s="108">
        <v>0</v>
      </c>
      <c r="M149" s="108">
        <v>0</v>
      </c>
      <c r="N149" s="108">
        <v>0</v>
      </c>
      <c r="O149" s="108">
        <v>0</v>
      </c>
      <c r="P149" s="108">
        <v>0</v>
      </c>
      <c r="Q149" s="108">
        <v>0</v>
      </c>
      <c r="R149" s="108">
        <v>0</v>
      </c>
      <c r="S149" s="108">
        <v>0</v>
      </c>
      <c r="T149" s="108">
        <v>0</v>
      </c>
      <c r="U149" s="108">
        <v>0</v>
      </c>
      <c r="V149" s="108">
        <v>0</v>
      </c>
      <c r="W149" s="108">
        <v>0</v>
      </c>
      <c r="X149" s="108">
        <v>0</v>
      </c>
      <c r="Y149" s="108">
        <v>0</v>
      </c>
      <c r="Z149" s="108">
        <v>0</v>
      </c>
      <c r="AA149" s="108">
        <v>0</v>
      </c>
      <c r="AB149" s="108">
        <v>0</v>
      </c>
      <c r="AC149" s="108">
        <v>0</v>
      </c>
      <c r="AD149" s="108">
        <v>0</v>
      </c>
      <c r="AE149" s="108">
        <v>0</v>
      </c>
      <c r="AF149" s="108">
        <v>0</v>
      </c>
      <c r="AG149" s="108">
        <v>0</v>
      </c>
      <c r="AH149" s="108">
        <v>0</v>
      </c>
      <c r="AI149" s="108">
        <v>0</v>
      </c>
      <c r="AJ149" s="108">
        <v>0</v>
      </c>
      <c r="AK149" s="108">
        <v>0</v>
      </c>
      <c r="AL149" s="108">
        <v>0</v>
      </c>
      <c r="AM149" s="108">
        <v>0</v>
      </c>
      <c r="AN149" s="108">
        <v>0</v>
      </c>
      <c r="AO149" s="108">
        <v>0</v>
      </c>
      <c r="AP149" s="108">
        <v>0</v>
      </c>
      <c r="AQ149" s="108">
        <v>0</v>
      </c>
      <c r="AR149" s="108">
        <v>0</v>
      </c>
      <c r="AS149" s="108">
        <v>0</v>
      </c>
      <c r="AT149" s="108">
        <v>0</v>
      </c>
      <c r="AU149" s="108">
        <v>0</v>
      </c>
      <c r="AV149" s="108">
        <v>0</v>
      </c>
      <c r="AW149" s="108">
        <v>0</v>
      </c>
      <c r="AX149" s="108">
        <v>0</v>
      </c>
      <c r="AY149" s="108">
        <v>0</v>
      </c>
    </row>
    <row r="150" spans="1:51" x14ac:dyDescent="0.25">
      <c r="A150" s="111"/>
      <c r="B150" s="129">
        <v>29</v>
      </c>
      <c r="C150" s="108"/>
      <c r="D150" s="108">
        <v>0</v>
      </c>
      <c r="E150" s="108">
        <v>0</v>
      </c>
      <c r="F150" s="108">
        <v>0</v>
      </c>
      <c r="G150" s="108">
        <v>0</v>
      </c>
      <c r="H150" s="108">
        <v>0</v>
      </c>
      <c r="I150" s="108">
        <v>0</v>
      </c>
      <c r="J150" s="108">
        <v>0</v>
      </c>
      <c r="K150" s="108">
        <v>0</v>
      </c>
      <c r="L150" s="108">
        <v>0</v>
      </c>
      <c r="M150" s="108">
        <v>0</v>
      </c>
      <c r="N150" s="108">
        <v>0</v>
      </c>
      <c r="O150" s="108">
        <v>0</v>
      </c>
      <c r="P150" s="108">
        <v>0</v>
      </c>
      <c r="Q150" s="108">
        <v>0</v>
      </c>
      <c r="R150" s="108">
        <v>0</v>
      </c>
      <c r="S150" s="108">
        <v>0</v>
      </c>
      <c r="T150" s="108">
        <v>0</v>
      </c>
      <c r="U150" s="108">
        <v>0</v>
      </c>
      <c r="V150" s="108">
        <v>0</v>
      </c>
      <c r="W150" s="108">
        <v>0</v>
      </c>
      <c r="X150" s="108">
        <v>0</v>
      </c>
      <c r="Y150" s="108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8">
        <v>0</v>
      </c>
      <c r="AI150" s="108">
        <v>0</v>
      </c>
      <c r="AJ150" s="108">
        <v>0</v>
      </c>
      <c r="AK150" s="108">
        <v>0</v>
      </c>
      <c r="AL150" s="108">
        <v>0</v>
      </c>
      <c r="AM150" s="108">
        <v>0</v>
      </c>
      <c r="AN150" s="108">
        <v>0</v>
      </c>
      <c r="AO150" s="108">
        <v>0</v>
      </c>
      <c r="AP150" s="108">
        <v>0</v>
      </c>
      <c r="AQ150" s="108">
        <v>0</v>
      </c>
      <c r="AR150" s="108">
        <v>0</v>
      </c>
      <c r="AS150" s="108">
        <v>0</v>
      </c>
      <c r="AT150" s="108">
        <v>0</v>
      </c>
      <c r="AU150" s="108">
        <v>0</v>
      </c>
      <c r="AV150" s="108">
        <v>0</v>
      </c>
      <c r="AW150" s="108">
        <v>0</v>
      </c>
      <c r="AX150" s="108">
        <v>0</v>
      </c>
      <c r="AY150" s="108">
        <v>0</v>
      </c>
    </row>
    <row r="151" spans="1:51" x14ac:dyDescent="0.25">
      <c r="A151" s="111"/>
      <c r="B151" s="129">
        <v>30</v>
      </c>
      <c r="C151" s="108"/>
      <c r="D151" s="108">
        <v>0</v>
      </c>
      <c r="E151" s="108">
        <v>0</v>
      </c>
      <c r="F151" s="108">
        <v>0</v>
      </c>
      <c r="G151" s="108">
        <v>0</v>
      </c>
      <c r="H151" s="108">
        <v>0</v>
      </c>
      <c r="I151" s="108">
        <v>0</v>
      </c>
      <c r="J151" s="108">
        <v>0</v>
      </c>
      <c r="K151" s="108">
        <v>0</v>
      </c>
      <c r="L151" s="108">
        <v>0</v>
      </c>
      <c r="M151" s="108">
        <v>0</v>
      </c>
      <c r="N151" s="108">
        <v>0</v>
      </c>
      <c r="O151" s="108">
        <v>0</v>
      </c>
      <c r="P151" s="108">
        <v>0</v>
      </c>
      <c r="Q151" s="108">
        <v>0</v>
      </c>
      <c r="R151" s="108">
        <v>0</v>
      </c>
      <c r="S151" s="108">
        <v>0</v>
      </c>
      <c r="T151" s="108">
        <v>0</v>
      </c>
      <c r="U151" s="108">
        <v>0</v>
      </c>
      <c r="V151" s="108">
        <v>0</v>
      </c>
      <c r="W151" s="108">
        <v>0</v>
      </c>
      <c r="X151" s="108">
        <v>0</v>
      </c>
      <c r="Y151" s="108">
        <v>0</v>
      </c>
      <c r="Z151" s="108">
        <v>0</v>
      </c>
      <c r="AA151" s="108">
        <v>0</v>
      </c>
      <c r="AB151" s="108">
        <v>0</v>
      </c>
      <c r="AC151" s="108">
        <v>0</v>
      </c>
      <c r="AD151" s="108">
        <v>0</v>
      </c>
      <c r="AE151" s="108">
        <v>0</v>
      </c>
      <c r="AF151" s="108">
        <v>0</v>
      </c>
      <c r="AG151" s="108">
        <v>0</v>
      </c>
      <c r="AH151" s="108">
        <v>0</v>
      </c>
      <c r="AI151" s="108">
        <v>0</v>
      </c>
      <c r="AJ151" s="108">
        <v>0</v>
      </c>
      <c r="AK151" s="108">
        <v>0</v>
      </c>
      <c r="AL151" s="108">
        <v>0</v>
      </c>
      <c r="AM151" s="108">
        <v>0</v>
      </c>
      <c r="AN151" s="108">
        <v>0</v>
      </c>
      <c r="AO151" s="108">
        <v>0</v>
      </c>
      <c r="AP151" s="108">
        <v>0</v>
      </c>
      <c r="AQ151" s="108">
        <v>0</v>
      </c>
      <c r="AR151" s="108">
        <v>0</v>
      </c>
      <c r="AS151" s="108">
        <v>0</v>
      </c>
      <c r="AT151" s="108">
        <v>0</v>
      </c>
      <c r="AU151" s="108">
        <v>0</v>
      </c>
      <c r="AV151" s="108">
        <v>0</v>
      </c>
      <c r="AW151" s="108">
        <v>0</v>
      </c>
      <c r="AX151" s="108">
        <v>0</v>
      </c>
      <c r="AY151" s="108">
        <v>0</v>
      </c>
    </row>
    <row r="152" spans="1:51" x14ac:dyDescent="0.25">
      <c r="A152" s="111"/>
      <c r="B152" s="129">
        <v>31</v>
      </c>
      <c r="C152" s="108"/>
      <c r="D152" s="108">
        <v>0</v>
      </c>
      <c r="E152" s="108">
        <v>0</v>
      </c>
      <c r="F152" s="108">
        <v>0</v>
      </c>
      <c r="G152" s="108">
        <v>0</v>
      </c>
      <c r="H152" s="108">
        <v>0</v>
      </c>
      <c r="I152" s="108">
        <v>0</v>
      </c>
      <c r="J152" s="108">
        <v>0</v>
      </c>
      <c r="K152" s="108">
        <v>0</v>
      </c>
      <c r="L152" s="108">
        <v>0</v>
      </c>
      <c r="M152" s="108">
        <v>0</v>
      </c>
      <c r="N152" s="108">
        <v>0</v>
      </c>
      <c r="O152" s="108">
        <v>0</v>
      </c>
      <c r="P152" s="108">
        <v>0</v>
      </c>
      <c r="Q152" s="108">
        <v>0</v>
      </c>
      <c r="R152" s="108">
        <v>0</v>
      </c>
      <c r="S152" s="108">
        <v>0</v>
      </c>
      <c r="T152" s="108">
        <v>0</v>
      </c>
      <c r="U152" s="108">
        <v>0</v>
      </c>
      <c r="V152" s="108">
        <v>0</v>
      </c>
      <c r="W152" s="108">
        <v>0</v>
      </c>
      <c r="X152" s="108">
        <v>0</v>
      </c>
      <c r="Y152" s="108">
        <v>0</v>
      </c>
      <c r="Z152" s="108">
        <v>0</v>
      </c>
      <c r="AA152" s="108">
        <v>0</v>
      </c>
      <c r="AB152" s="108">
        <v>0</v>
      </c>
      <c r="AC152" s="108">
        <v>0</v>
      </c>
      <c r="AD152" s="108">
        <v>0</v>
      </c>
      <c r="AE152" s="108">
        <v>0</v>
      </c>
      <c r="AF152" s="108">
        <v>0</v>
      </c>
      <c r="AG152" s="108">
        <v>0</v>
      </c>
      <c r="AH152" s="108">
        <v>0</v>
      </c>
      <c r="AI152" s="108">
        <v>0</v>
      </c>
      <c r="AJ152" s="108">
        <v>0</v>
      </c>
      <c r="AK152" s="108">
        <v>0</v>
      </c>
      <c r="AL152" s="108">
        <v>0</v>
      </c>
      <c r="AM152" s="108">
        <v>0</v>
      </c>
      <c r="AN152" s="108">
        <v>0</v>
      </c>
      <c r="AO152" s="108">
        <v>0</v>
      </c>
      <c r="AP152" s="108">
        <v>0</v>
      </c>
      <c r="AQ152" s="108">
        <v>0</v>
      </c>
      <c r="AR152" s="108">
        <v>0</v>
      </c>
      <c r="AS152" s="108">
        <v>0</v>
      </c>
      <c r="AT152" s="108">
        <v>0</v>
      </c>
      <c r="AU152" s="108">
        <v>0</v>
      </c>
      <c r="AV152" s="108">
        <v>0</v>
      </c>
      <c r="AW152" s="108">
        <v>0</v>
      </c>
      <c r="AX152" s="108">
        <v>0</v>
      </c>
      <c r="AY152" s="108">
        <v>0</v>
      </c>
    </row>
    <row r="153" spans="1:51" x14ac:dyDescent="0.25">
      <c r="A153" s="111"/>
      <c r="B153" s="129">
        <v>32</v>
      </c>
      <c r="C153" s="108"/>
      <c r="D153" s="108">
        <v>0</v>
      </c>
      <c r="E153" s="108">
        <v>0</v>
      </c>
      <c r="F153" s="108">
        <v>0</v>
      </c>
      <c r="G153" s="108">
        <v>0</v>
      </c>
      <c r="H153" s="108">
        <v>0</v>
      </c>
      <c r="I153" s="108">
        <v>0</v>
      </c>
      <c r="J153" s="108">
        <v>0</v>
      </c>
      <c r="K153" s="108">
        <v>0</v>
      </c>
      <c r="L153" s="108">
        <v>0</v>
      </c>
      <c r="M153" s="108">
        <v>0</v>
      </c>
      <c r="N153" s="108">
        <v>0</v>
      </c>
      <c r="O153" s="108">
        <v>0</v>
      </c>
      <c r="P153" s="108">
        <v>0</v>
      </c>
      <c r="Q153" s="108">
        <v>0</v>
      </c>
      <c r="R153" s="108">
        <v>0</v>
      </c>
      <c r="S153" s="108">
        <v>0</v>
      </c>
      <c r="T153" s="108">
        <v>0</v>
      </c>
      <c r="U153" s="108">
        <v>0</v>
      </c>
      <c r="V153" s="108">
        <v>0</v>
      </c>
      <c r="W153" s="108">
        <v>0</v>
      </c>
      <c r="X153" s="108">
        <v>0</v>
      </c>
      <c r="Y153" s="108">
        <v>0</v>
      </c>
      <c r="Z153" s="108">
        <v>0</v>
      </c>
      <c r="AA153" s="108">
        <v>0</v>
      </c>
      <c r="AB153" s="108">
        <v>0</v>
      </c>
      <c r="AC153" s="108">
        <v>0</v>
      </c>
      <c r="AD153" s="108">
        <v>0</v>
      </c>
      <c r="AE153" s="108">
        <v>0</v>
      </c>
      <c r="AF153" s="108">
        <v>0</v>
      </c>
      <c r="AG153" s="108">
        <v>0</v>
      </c>
      <c r="AH153" s="108">
        <v>0</v>
      </c>
      <c r="AI153" s="108">
        <v>0</v>
      </c>
      <c r="AJ153" s="108">
        <v>0</v>
      </c>
      <c r="AK153" s="108">
        <v>0</v>
      </c>
      <c r="AL153" s="108">
        <v>0</v>
      </c>
      <c r="AM153" s="108">
        <v>0</v>
      </c>
      <c r="AN153" s="108">
        <v>0</v>
      </c>
      <c r="AO153" s="108">
        <v>0</v>
      </c>
      <c r="AP153" s="108">
        <v>0</v>
      </c>
      <c r="AQ153" s="108">
        <v>0</v>
      </c>
      <c r="AR153" s="108">
        <v>0</v>
      </c>
      <c r="AS153" s="108">
        <v>0</v>
      </c>
      <c r="AT153" s="108">
        <v>0</v>
      </c>
      <c r="AU153" s="108">
        <v>0</v>
      </c>
      <c r="AV153" s="108">
        <v>0</v>
      </c>
      <c r="AW153" s="108">
        <v>0</v>
      </c>
      <c r="AX153" s="108">
        <v>0</v>
      </c>
      <c r="AY153" s="108">
        <v>0</v>
      </c>
    </row>
    <row r="154" spans="1:51" x14ac:dyDescent="0.25">
      <c r="A154" s="111"/>
      <c r="B154" s="129">
        <v>33</v>
      </c>
      <c r="C154" s="108"/>
      <c r="D154" s="108">
        <v>0</v>
      </c>
      <c r="E154" s="108">
        <v>0</v>
      </c>
      <c r="F154" s="108">
        <v>0</v>
      </c>
      <c r="G154" s="108">
        <v>0</v>
      </c>
      <c r="H154" s="108">
        <v>0</v>
      </c>
      <c r="I154" s="108">
        <v>0</v>
      </c>
      <c r="J154" s="108">
        <v>0</v>
      </c>
      <c r="K154" s="108">
        <v>0</v>
      </c>
      <c r="L154" s="108">
        <v>0</v>
      </c>
      <c r="M154" s="108">
        <v>0</v>
      </c>
      <c r="N154" s="108">
        <v>0</v>
      </c>
      <c r="O154" s="108">
        <v>0</v>
      </c>
      <c r="P154" s="108">
        <v>0</v>
      </c>
      <c r="Q154" s="108">
        <v>0</v>
      </c>
      <c r="R154" s="108">
        <v>0</v>
      </c>
      <c r="S154" s="108">
        <v>0</v>
      </c>
      <c r="T154" s="108">
        <v>0</v>
      </c>
      <c r="U154" s="108">
        <v>0</v>
      </c>
      <c r="V154" s="108">
        <v>0</v>
      </c>
      <c r="W154" s="108">
        <v>0</v>
      </c>
      <c r="X154" s="108">
        <v>0</v>
      </c>
      <c r="Y154" s="108">
        <v>0</v>
      </c>
      <c r="Z154" s="108">
        <v>0</v>
      </c>
      <c r="AA154" s="108">
        <v>0</v>
      </c>
      <c r="AB154" s="108">
        <v>0</v>
      </c>
      <c r="AC154" s="108">
        <v>0</v>
      </c>
      <c r="AD154" s="108">
        <v>0</v>
      </c>
      <c r="AE154" s="108">
        <v>0</v>
      </c>
      <c r="AF154" s="108">
        <v>0</v>
      </c>
      <c r="AG154" s="108">
        <v>0</v>
      </c>
      <c r="AH154" s="108">
        <v>0</v>
      </c>
      <c r="AI154" s="108">
        <v>0</v>
      </c>
      <c r="AJ154" s="108">
        <v>0</v>
      </c>
      <c r="AK154" s="108">
        <v>0</v>
      </c>
      <c r="AL154" s="108">
        <v>0</v>
      </c>
      <c r="AM154" s="108">
        <v>0</v>
      </c>
      <c r="AN154" s="108">
        <v>0</v>
      </c>
      <c r="AO154" s="108">
        <v>0</v>
      </c>
      <c r="AP154" s="108">
        <v>0</v>
      </c>
      <c r="AQ154" s="108">
        <v>0</v>
      </c>
      <c r="AR154" s="108">
        <v>0</v>
      </c>
      <c r="AS154" s="108">
        <v>0</v>
      </c>
      <c r="AT154" s="108">
        <v>0</v>
      </c>
      <c r="AU154" s="108">
        <v>0</v>
      </c>
      <c r="AV154" s="108">
        <v>0</v>
      </c>
      <c r="AW154" s="108">
        <v>0</v>
      </c>
      <c r="AX154" s="108">
        <v>0</v>
      </c>
      <c r="AY154" s="108">
        <v>0</v>
      </c>
    </row>
    <row r="155" spans="1:51" x14ac:dyDescent="0.25">
      <c r="A155" s="111"/>
      <c r="B155" s="129">
        <v>34</v>
      </c>
      <c r="C155" s="108"/>
      <c r="D155" s="108">
        <v>0</v>
      </c>
      <c r="E155" s="108">
        <v>0</v>
      </c>
      <c r="F155" s="108">
        <v>0</v>
      </c>
      <c r="G155" s="108">
        <v>0</v>
      </c>
      <c r="H155" s="108">
        <v>0</v>
      </c>
      <c r="I155" s="108">
        <v>0</v>
      </c>
      <c r="J155" s="108">
        <v>0</v>
      </c>
      <c r="K155" s="108">
        <v>0</v>
      </c>
      <c r="L155" s="108">
        <v>0</v>
      </c>
      <c r="M155" s="108">
        <v>0</v>
      </c>
      <c r="N155" s="108">
        <v>0</v>
      </c>
      <c r="O155" s="108">
        <v>0</v>
      </c>
      <c r="P155" s="108">
        <v>0</v>
      </c>
      <c r="Q155" s="108">
        <v>0</v>
      </c>
      <c r="R155" s="108">
        <v>0</v>
      </c>
      <c r="S155" s="108">
        <v>0</v>
      </c>
      <c r="T155" s="108">
        <v>0</v>
      </c>
      <c r="U155" s="108">
        <v>0</v>
      </c>
      <c r="V155" s="108">
        <v>0</v>
      </c>
      <c r="W155" s="108">
        <v>0</v>
      </c>
      <c r="X155" s="108">
        <v>0</v>
      </c>
      <c r="Y155" s="108">
        <v>0</v>
      </c>
      <c r="Z155" s="108">
        <v>0</v>
      </c>
      <c r="AA155" s="108">
        <v>0</v>
      </c>
      <c r="AB155" s="108">
        <v>0</v>
      </c>
      <c r="AC155" s="108">
        <v>0</v>
      </c>
      <c r="AD155" s="108">
        <v>0</v>
      </c>
      <c r="AE155" s="108">
        <v>0</v>
      </c>
      <c r="AF155" s="108">
        <v>0</v>
      </c>
      <c r="AG155" s="108">
        <v>0</v>
      </c>
      <c r="AH155" s="108">
        <v>0</v>
      </c>
      <c r="AI155" s="108">
        <v>0</v>
      </c>
      <c r="AJ155" s="108">
        <v>0</v>
      </c>
      <c r="AK155" s="108">
        <v>0</v>
      </c>
      <c r="AL155" s="108">
        <v>0</v>
      </c>
      <c r="AM155" s="108">
        <v>0</v>
      </c>
      <c r="AN155" s="108">
        <v>0</v>
      </c>
      <c r="AO155" s="108">
        <v>0</v>
      </c>
      <c r="AP155" s="108">
        <v>0</v>
      </c>
      <c r="AQ155" s="108">
        <v>0</v>
      </c>
      <c r="AR155" s="108">
        <v>0</v>
      </c>
      <c r="AS155" s="108">
        <v>0</v>
      </c>
      <c r="AT155" s="108">
        <v>0</v>
      </c>
      <c r="AU155" s="108">
        <v>0</v>
      </c>
      <c r="AV155" s="108">
        <v>0</v>
      </c>
      <c r="AW155" s="108">
        <v>0</v>
      </c>
      <c r="AX155" s="108">
        <v>0</v>
      </c>
      <c r="AY155" s="108">
        <v>0</v>
      </c>
    </row>
    <row r="156" spans="1:51" x14ac:dyDescent="0.25">
      <c r="A156" s="111"/>
      <c r="B156" s="129">
        <v>35</v>
      </c>
      <c r="C156" s="108"/>
      <c r="D156" s="108">
        <v>0</v>
      </c>
      <c r="E156" s="108">
        <v>0</v>
      </c>
      <c r="F156" s="108">
        <v>0</v>
      </c>
      <c r="G156" s="108">
        <v>0</v>
      </c>
      <c r="H156" s="108">
        <v>0</v>
      </c>
      <c r="I156" s="108">
        <v>0</v>
      </c>
      <c r="J156" s="108">
        <v>0</v>
      </c>
      <c r="K156" s="108">
        <v>0</v>
      </c>
      <c r="L156" s="108">
        <v>0</v>
      </c>
      <c r="M156" s="108">
        <v>0</v>
      </c>
      <c r="N156" s="108">
        <v>0</v>
      </c>
      <c r="O156" s="108">
        <v>0</v>
      </c>
      <c r="P156" s="108">
        <v>0</v>
      </c>
      <c r="Q156" s="108">
        <v>0</v>
      </c>
      <c r="R156" s="108">
        <v>0</v>
      </c>
      <c r="S156" s="108">
        <v>0</v>
      </c>
      <c r="T156" s="108">
        <v>0</v>
      </c>
      <c r="U156" s="108">
        <v>0</v>
      </c>
      <c r="V156" s="108">
        <v>0</v>
      </c>
      <c r="W156" s="108">
        <v>0</v>
      </c>
      <c r="X156" s="108">
        <v>0</v>
      </c>
      <c r="Y156" s="108">
        <v>0</v>
      </c>
      <c r="Z156" s="108">
        <v>0</v>
      </c>
      <c r="AA156" s="108">
        <v>0</v>
      </c>
      <c r="AB156" s="108">
        <v>0</v>
      </c>
      <c r="AC156" s="108">
        <v>0</v>
      </c>
      <c r="AD156" s="108">
        <v>0</v>
      </c>
      <c r="AE156" s="108">
        <v>0</v>
      </c>
      <c r="AF156" s="108">
        <v>0</v>
      </c>
      <c r="AG156" s="108">
        <v>0</v>
      </c>
      <c r="AH156" s="108">
        <v>0</v>
      </c>
      <c r="AI156" s="108">
        <v>0</v>
      </c>
      <c r="AJ156" s="108">
        <v>0</v>
      </c>
      <c r="AK156" s="108">
        <v>0</v>
      </c>
      <c r="AL156" s="108">
        <v>0</v>
      </c>
      <c r="AM156" s="108">
        <v>0</v>
      </c>
      <c r="AN156" s="108">
        <v>0</v>
      </c>
      <c r="AO156" s="108">
        <v>0</v>
      </c>
      <c r="AP156" s="108">
        <v>0</v>
      </c>
      <c r="AQ156" s="108">
        <v>0</v>
      </c>
      <c r="AR156" s="108">
        <v>0</v>
      </c>
      <c r="AS156" s="108">
        <v>0</v>
      </c>
      <c r="AT156" s="108">
        <v>0</v>
      </c>
      <c r="AU156" s="108">
        <v>0</v>
      </c>
      <c r="AV156" s="108">
        <v>0</v>
      </c>
      <c r="AW156" s="108">
        <v>0</v>
      </c>
      <c r="AX156" s="108">
        <v>0</v>
      </c>
      <c r="AY156" s="108">
        <v>0</v>
      </c>
    </row>
    <row r="157" spans="1:51" x14ac:dyDescent="0.25">
      <c r="A157" s="111"/>
      <c r="B157" s="129">
        <v>36</v>
      </c>
      <c r="C157" s="108"/>
      <c r="D157" s="108">
        <v>0</v>
      </c>
      <c r="E157" s="108">
        <v>0</v>
      </c>
      <c r="F157" s="108">
        <v>0</v>
      </c>
      <c r="G157" s="108">
        <v>0</v>
      </c>
      <c r="H157" s="108">
        <v>0</v>
      </c>
      <c r="I157" s="108">
        <v>0</v>
      </c>
      <c r="J157" s="108">
        <v>0</v>
      </c>
      <c r="K157" s="108">
        <v>0</v>
      </c>
      <c r="L157" s="108">
        <v>0</v>
      </c>
      <c r="M157" s="108">
        <v>0</v>
      </c>
      <c r="N157" s="108">
        <v>0</v>
      </c>
      <c r="O157" s="108">
        <v>0</v>
      </c>
      <c r="P157" s="108">
        <v>0</v>
      </c>
      <c r="Q157" s="108">
        <v>0</v>
      </c>
      <c r="R157" s="108">
        <v>0</v>
      </c>
      <c r="S157" s="108">
        <v>0</v>
      </c>
      <c r="T157" s="108">
        <v>0</v>
      </c>
      <c r="U157" s="108">
        <v>0</v>
      </c>
      <c r="V157" s="108">
        <v>0</v>
      </c>
      <c r="W157" s="108">
        <v>0</v>
      </c>
      <c r="X157" s="108">
        <v>0</v>
      </c>
      <c r="Y157" s="108">
        <v>0</v>
      </c>
      <c r="Z157" s="108">
        <v>0</v>
      </c>
      <c r="AA157" s="108">
        <v>0</v>
      </c>
      <c r="AB157" s="108">
        <v>0</v>
      </c>
      <c r="AC157" s="108">
        <v>0</v>
      </c>
      <c r="AD157" s="108">
        <v>0</v>
      </c>
      <c r="AE157" s="108">
        <v>0</v>
      </c>
      <c r="AF157" s="108">
        <v>0</v>
      </c>
      <c r="AG157" s="108">
        <v>0</v>
      </c>
      <c r="AH157" s="108">
        <v>0</v>
      </c>
      <c r="AI157" s="108">
        <v>0</v>
      </c>
      <c r="AJ157" s="108">
        <v>0</v>
      </c>
      <c r="AK157" s="108">
        <v>0</v>
      </c>
      <c r="AL157" s="108">
        <v>0</v>
      </c>
      <c r="AM157" s="108">
        <v>0</v>
      </c>
      <c r="AN157" s="108">
        <v>0</v>
      </c>
      <c r="AO157" s="108">
        <v>0</v>
      </c>
      <c r="AP157" s="108">
        <v>0</v>
      </c>
      <c r="AQ157" s="108">
        <v>0</v>
      </c>
      <c r="AR157" s="108">
        <v>0</v>
      </c>
      <c r="AS157" s="108">
        <v>0</v>
      </c>
      <c r="AT157" s="108">
        <v>0</v>
      </c>
      <c r="AU157" s="108">
        <v>0</v>
      </c>
      <c r="AV157" s="108">
        <v>0</v>
      </c>
      <c r="AW157" s="108">
        <v>0</v>
      </c>
      <c r="AX157" s="108">
        <v>0</v>
      </c>
      <c r="AY157" s="108">
        <v>0</v>
      </c>
    </row>
    <row r="158" spans="1:51" x14ac:dyDescent="0.25">
      <c r="A158" s="111"/>
      <c r="B158" s="132">
        <v>37</v>
      </c>
      <c r="C158" s="108"/>
      <c r="D158" s="108">
        <v>0</v>
      </c>
      <c r="E158" s="108">
        <v>0</v>
      </c>
      <c r="F158" s="108">
        <v>0</v>
      </c>
      <c r="G158" s="108">
        <v>0</v>
      </c>
      <c r="H158" s="108">
        <v>0</v>
      </c>
      <c r="I158" s="108">
        <v>0</v>
      </c>
      <c r="J158" s="108">
        <v>0</v>
      </c>
      <c r="K158" s="108">
        <v>0</v>
      </c>
      <c r="L158" s="108">
        <v>0</v>
      </c>
      <c r="M158" s="108">
        <v>0</v>
      </c>
      <c r="N158" s="108">
        <v>0</v>
      </c>
      <c r="O158" s="108">
        <v>0</v>
      </c>
      <c r="P158" s="108">
        <v>0</v>
      </c>
      <c r="Q158" s="108">
        <v>0</v>
      </c>
      <c r="R158" s="108">
        <v>0</v>
      </c>
      <c r="S158" s="108">
        <v>0</v>
      </c>
      <c r="T158" s="108">
        <v>0</v>
      </c>
      <c r="U158" s="108">
        <v>0</v>
      </c>
      <c r="V158" s="108">
        <v>0</v>
      </c>
      <c r="W158" s="108">
        <v>0</v>
      </c>
      <c r="X158" s="108">
        <v>0</v>
      </c>
      <c r="Y158" s="108">
        <v>0</v>
      </c>
      <c r="Z158" s="108">
        <v>0</v>
      </c>
      <c r="AA158" s="108">
        <v>0</v>
      </c>
      <c r="AB158" s="108">
        <v>0</v>
      </c>
      <c r="AC158" s="108">
        <v>0</v>
      </c>
      <c r="AD158" s="108">
        <v>0</v>
      </c>
      <c r="AE158" s="108">
        <v>0</v>
      </c>
      <c r="AF158" s="108">
        <v>0</v>
      </c>
      <c r="AG158" s="108">
        <v>0</v>
      </c>
      <c r="AH158" s="108">
        <v>0</v>
      </c>
      <c r="AI158" s="108">
        <v>0</v>
      </c>
      <c r="AJ158" s="108">
        <v>0</v>
      </c>
      <c r="AK158" s="108">
        <v>0</v>
      </c>
      <c r="AL158" s="108">
        <v>0</v>
      </c>
      <c r="AM158" s="108">
        <v>0</v>
      </c>
      <c r="AN158" s="108">
        <v>0</v>
      </c>
      <c r="AO158" s="108">
        <v>0</v>
      </c>
      <c r="AP158" s="108">
        <v>0</v>
      </c>
      <c r="AQ158" s="108">
        <v>0</v>
      </c>
      <c r="AR158" s="108">
        <v>0</v>
      </c>
      <c r="AS158" s="108">
        <v>0</v>
      </c>
      <c r="AT158" s="108">
        <v>0</v>
      </c>
      <c r="AU158" s="108">
        <v>0</v>
      </c>
      <c r="AV158" s="108">
        <v>0</v>
      </c>
      <c r="AW158" s="108">
        <v>0</v>
      </c>
      <c r="AX158" s="108">
        <v>0</v>
      </c>
      <c r="AY158" s="108">
        <v>0</v>
      </c>
    </row>
    <row r="159" spans="1:51" x14ac:dyDescent="0.25">
      <c r="A159" s="111"/>
      <c r="B159" s="132">
        <v>38</v>
      </c>
      <c r="C159" s="108"/>
      <c r="D159" s="108">
        <v>0</v>
      </c>
      <c r="E159" s="108">
        <v>0</v>
      </c>
      <c r="F159" s="108">
        <v>0</v>
      </c>
      <c r="G159" s="108">
        <v>0</v>
      </c>
      <c r="H159" s="108">
        <v>0</v>
      </c>
      <c r="I159" s="108">
        <v>0</v>
      </c>
      <c r="J159" s="108">
        <v>0</v>
      </c>
      <c r="K159" s="108">
        <v>0</v>
      </c>
      <c r="L159" s="108">
        <v>0</v>
      </c>
      <c r="M159" s="108">
        <v>0</v>
      </c>
      <c r="N159" s="108">
        <v>0</v>
      </c>
      <c r="O159" s="108">
        <v>0</v>
      </c>
      <c r="P159" s="108">
        <v>0</v>
      </c>
      <c r="Q159" s="108">
        <v>0</v>
      </c>
      <c r="R159" s="108">
        <v>0</v>
      </c>
      <c r="S159" s="108">
        <v>0</v>
      </c>
      <c r="T159" s="108">
        <v>0</v>
      </c>
      <c r="U159" s="108">
        <v>0</v>
      </c>
      <c r="V159" s="108">
        <v>0</v>
      </c>
      <c r="W159" s="108">
        <v>0</v>
      </c>
      <c r="X159" s="108">
        <v>0</v>
      </c>
      <c r="Y159" s="108">
        <v>0</v>
      </c>
      <c r="Z159" s="108">
        <v>0</v>
      </c>
      <c r="AA159" s="108">
        <v>0</v>
      </c>
      <c r="AB159" s="108">
        <v>0</v>
      </c>
      <c r="AC159" s="108">
        <v>0</v>
      </c>
      <c r="AD159" s="108">
        <v>0</v>
      </c>
      <c r="AE159" s="108">
        <v>0</v>
      </c>
      <c r="AF159" s="108">
        <v>0</v>
      </c>
      <c r="AG159" s="108">
        <v>0</v>
      </c>
      <c r="AH159" s="108">
        <v>0</v>
      </c>
      <c r="AI159" s="108">
        <v>0</v>
      </c>
      <c r="AJ159" s="108">
        <v>0</v>
      </c>
      <c r="AK159" s="108">
        <v>0</v>
      </c>
      <c r="AL159" s="108">
        <v>0</v>
      </c>
      <c r="AM159" s="108">
        <v>0</v>
      </c>
      <c r="AN159" s="108">
        <v>0</v>
      </c>
      <c r="AO159" s="108">
        <v>0</v>
      </c>
      <c r="AP159" s="108">
        <v>0</v>
      </c>
      <c r="AQ159" s="108">
        <v>0</v>
      </c>
      <c r="AR159" s="108">
        <v>0</v>
      </c>
      <c r="AS159" s="108">
        <v>0</v>
      </c>
      <c r="AT159" s="108">
        <v>0</v>
      </c>
      <c r="AU159" s="108">
        <v>0</v>
      </c>
      <c r="AV159" s="108">
        <v>0</v>
      </c>
      <c r="AW159" s="108">
        <v>0</v>
      </c>
      <c r="AX159" s="108">
        <v>0</v>
      </c>
      <c r="AY159" s="108">
        <v>0</v>
      </c>
    </row>
    <row r="160" spans="1:51" x14ac:dyDescent="0.25">
      <c r="A160" s="111"/>
      <c r="B160" s="132">
        <v>39</v>
      </c>
      <c r="C160" s="108"/>
      <c r="D160" s="108">
        <v>0</v>
      </c>
      <c r="E160" s="108">
        <v>0</v>
      </c>
      <c r="F160" s="108">
        <v>0</v>
      </c>
      <c r="G160" s="108">
        <v>0</v>
      </c>
      <c r="H160" s="108">
        <v>0</v>
      </c>
      <c r="I160" s="108">
        <v>0</v>
      </c>
      <c r="J160" s="108">
        <v>0</v>
      </c>
      <c r="K160" s="108">
        <v>0</v>
      </c>
      <c r="L160" s="108">
        <v>0</v>
      </c>
      <c r="M160" s="108">
        <v>0</v>
      </c>
      <c r="N160" s="108">
        <v>0</v>
      </c>
      <c r="O160" s="108">
        <v>0</v>
      </c>
      <c r="P160" s="108">
        <v>0</v>
      </c>
      <c r="Q160" s="108">
        <v>0</v>
      </c>
      <c r="R160" s="108">
        <v>0</v>
      </c>
      <c r="S160" s="108">
        <v>0</v>
      </c>
      <c r="T160" s="108">
        <v>0</v>
      </c>
      <c r="U160" s="108">
        <v>0</v>
      </c>
      <c r="V160" s="108">
        <v>0</v>
      </c>
      <c r="W160" s="108">
        <v>0</v>
      </c>
      <c r="X160" s="108">
        <v>0</v>
      </c>
      <c r="Y160" s="108">
        <v>0</v>
      </c>
      <c r="Z160" s="108">
        <v>0</v>
      </c>
      <c r="AA160" s="108">
        <v>0</v>
      </c>
      <c r="AB160" s="108">
        <v>0</v>
      </c>
      <c r="AC160" s="108">
        <v>0</v>
      </c>
      <c r="AD160" s="108">
        <v>0</v>
      </c>
      <c r="AE160" s="108">
        <v>0</v>
      </c>
      <c r="AF160" s="108">
        <v>0</v>
      </c>
      <c r="AG160" s="108">
        <v>0</v>
      </c>
      <c r="AH160" s="108">
        <v>0</v>
      </c>
      <c r="AI160" s="108">
        <v>0</v>
      </c>
      <c r="AJ160" s="108">
        <v>0</v>
      </c>
      <c r="AK160" s="108">
        <v>0</v>
      </c>
      <c r="AL160" s="108">
        <v>0</v>
      </c>
      <c r="AM160" s="108">
        <v>0</v>
      </c>
      <c r="AN160" s="108">
        <v>0</v>
      </c>
      <c r="AO160" s="108">
        <v>0</v>
      </c>
      <c r="AP160" s="108">
        <v>0</v>
      </c>
      <c r="AQ160" s="108">
        <v>0</v>
      </c>
      <c r="AR160" s="108">
        <v>0</v>
      </c>
      <c r="AS160" s="108">
        <v>0</v>
      </c>
      <c r="AT160" s="108">
        <v>0</v>
      </c>
      <c r="AU160" s="108">
        <v>0</v>
      </c>
      <c r="AV160" s="108">
        <v>0</v>
      </c>
      <c r="AW160" s="108">
        <v>0</v>
      </c>
      <c r="AX160" s="108">
        <v>0</v>
      </c>
      <c r="AY160" s="108">
        <v>0</v>
      </c>
    </row>
    <row r="161" spans="1:52" x14ac:dyDescent="0.25">
      <c r="A161" s="111"/>
      <c r="B161" s="132">
        <v>40</v>
      </c>
      <c r="C161" s="108"/>
      <c r="D161" s="108">
        <v>0</v>
      </c>
      <c r="E161" s="108">
        <v>0</v>
      </c>
      <c r="F161" s="108">
        <v>0</v>
      </c>
      <c r="G161" s="108">
        <v>0</v>
      </c>
      <c r="H161" s="108">
        <v>0</v>
      </c>
      <c r="I161" s="108">
        <v>0</v>
      </c>
      <c r="J161" s="108">
        <v>0</v>
      </c>
      <c r="K161" s="108">
        <v>0</v>
      </c>
      <c r="L161" s="108">
        <v>0</v>
      </c>
      <c r="M161" s="108">
        <v>0</v>
      </c>
      <c r="N161" s="108">
        <v>0</v>
      </c>
      <c r="O161" s="108">
        <v>0</v>
      </c>
      <c r="P161" s="108">
        <v>0</v>
      </c>
      <c r="Q161" s="108">
        <v>0</v>
      </c>
      <c r="R161" s="108">
        <v>0</v>
      </c>
      <c r="S161" s="108">
        <v>0</v>
      </c>
      <c r="T161" s="108">
        <v>0</v>
      </c>
      <c r="U161" s="108">
        <v>0</v>
      </c>
      <c r="V161" s="108">
        <v>0</v>
      </c>
      <c r="W161" s="108">
        <v>0</v>
      </c>
      <c r="X161" s="108">
        <v>0</v>
      </c>
      <c r="Y161" s="108">
        <v>0</v>
      </c>
      <c r="Z161" s="108">
        <v>0</v>
      </c>
      <c r="AA161" s="108">
        <v>0</v>
      </c>
      <c r="AB161" s="108">
        <v>0</v>
      </c>
      <c r="AC161" s="108">
        <v>0</v>
      </c>
      <c r="AD161" s="108">
        <v>0</v>
      </c>
      <c r="AE161" s="108">
        <v>0</v>
      </c>
      <c r="AF161" s="108">
        <v>0</v>
      </c>
      <c r="AG161" s="108">
        <v>0</v>
      </c>
      <c r="AH161" s="108">
        <v>0</v>
      </c>
      <c r="AI161" s="108">
        <v>0</v>
      </c>
      <c r="AJ161" s="108">
        <v>0</v>
      </c>
      <c r="AK161" s="108">
        <v>0</v>
      </c>
      <c r="AL161" s="108">
        <v>0</v>
      </c>
      <c r="AM161" s="108">
        <v>0</v>
      </c>
      <c r="AN161" s="108">
        <v>0</v>
      </c>
      <c r="AO161" s="108">
        <v>0</v>
      </c>
      <c r="AP161" s="108">
        <v>0</v>
      </c>
      <c r="AQ161" s="108">
        <v>0</v>
      </c>
      <c r="AR161" s="108">
        <v>0</v>
      </c>
      <c r="AS161" s="108">
        <v>0</v>
      </c>
      <c r="AT161" s="108">
        <v>0</v>
      </c>
      <c r="AU161" s="108">
        <v>0</v>
      </c>
      <c r="AV161" s="108">
        <v>0</v>
      </c>
      <c r="AW161" s="108">
        <v>0</v>
      </c>
      <c r="AX161" s="108">
        <v>0</v>
      </c>
      <c r="AY161" s="108">
        <v>0</v>
      </c>
    </row>
    <row r="162" spans="1:52" x14ac:dyDescent="0.25">
      <c r="A162" s="111"/>
      <c r="B162" s="132">
        <v>41</v>
      </c>
      <c r="C162" s="108"/>
      <c r="D162" s="108">
        <v>0</v>
      </c>
      <c r="E162" s="108">
        <v>0</v>
      </c>
      <c r="F162" s="108">
        <v>0</v>
      </c>
      <c r="G162" s="108">
        <v>0</v>
      </c>
      <c r="H162" s="108">
        <v>0</v>
      </c>
      <c r="I162" s="108">
        <v>0</v>
      </c>
      <c r="J162" s="108">
        <v>0</v>
      </c>
      <c r="K162" s="108">
        <v>0</v>
      </c>
      <c r="L162" s="108">
        <v>0</v>
      </c>
      <c r="M162" s="108">
        <v>0</v>
      </c>
      <c r="N162" s="108">
        <v>0</v>
      </c>
      <c r="O162" s="108">
        <v>0</v>
      </c>
      <c r="P162" s="108">
        <v>0</v>
      </c>
      <c r="Q162" s="108">
        <v>0</v>
      </c>
      <c r="R162" s="108">
        <v>0</v>
      </c>
      <c r="S162" s="108">
        <v>0</v>
      </c>
      <c r="T162" s="108">
        <v>0</v>
      </c>
      <c r="U162" s="108">
        <v>0</v>
      </c>
      <c r="V162" s="108">
        <v>0</v>
      </c>
      <c r="W162" s="108">
        <v>0</v>
      </c>
      <c r="X162" s="108">
        <v>0</v>
      </c>
      <c r="Y162" s="108">
        <v>0</v>
      </c>
      <c r="Z162" s="108">
        <v>0</v>
      </c>
      <c r="AA162" s="108">
        <v>0</v>
      </c>
      <c r="AB162" s="108">
        <v>0</v>
      </c>
      <c r="AC162" s="108">
        <v>0</v>
      </c>
      <c r="AD162" s="108">
        <v>0</v>
      </c>
      <c r="AE162" s="108">
        <v>0</v>
      </c>
      <c r="AF162" s="108">
        <v>0</v>
      </c>
      <c r="AG162" s="108">
        <v>0</v>
      </c>
      <c r="AH162" s="108">
        <v>0</v>
      </c>
      <c r="AI162" s="108">
        <v>0</v>
      </c>
      <c r="AJ162" s="108">
        <v>0</v>
      </c>
      <c r="AK162" s="108">
        <v>0</v>
      </c>
      <c r="AL162" s="108">
        <v>0</v>
      </c>
      <c r="AM162" s="108">
        <v>0</v>
      </c>
      <c r="AN162" s="108">
        <v>0</v>
      </c>
      <c r="AO162" s="108">
        <v>0</v>
      </c>
      <c r="AP162" s="108">
        <v>0</v>
      </c>
      <c r="AQ162" s="108">
        <v>0</v>
      </c>
      <c r="AR162" s="108">
        <v>0</v>
      </c>
      <c r="AS162" s="108">
        <v>0</v>
      </c>
      <c r="AT162" s="108">
        <v>0</v>
      </c>
      <c r="AU162" s="108">
        <v>0</v>
      </c>
      <c r="AV162" s="108">
        <v>0</v>
      </c>
      <c r="AW162" s="108">
        <v>0</v>
      </c>
      <c r="AX162" s="108">
        <v>0</v>
      </c>
      <c r="AY162" s="108">
        <v>0</v>
      </c>
    </row>
    <row r="163" spans="1:52" x14ac:dyDescent="0.25">
      <c r="A163" s="111"/>
      <c r="B163" s="132">
        <v>42</v>
      </c>
      <c r="C163" s="108"/>
      <c r="D163" s="108">
        <v>0</v>
      </c>
      <c r="E163" s="108">
        <v>0</v>
      </c>
      <c r="F163" s="108">
        <v>0</v>
      </c>
      <c r="G163" s="108">
        <v>0</v>
      </c>
      <c r="H163" s="108">
        <v>0</v>
      </c>
      <c r="I163" s="108">
        <v>0</v>
      </c>
      <c r="J163" s="108">
        <v>0</v>
      </c>
      <c r="K163" s="108">
        <v>0</v>
      </c>
      <c r="L163" s="108">
        <v>0</v>
      </c>
      <c r="M163" s="108">
        <v>0</v>
      </c>
      <c r="N163" s="108">
        <v>0</v>
      </c>
      <c r="O163" s="108">
        <v>0</v>
      </c>
      <c r="P163" s="108">
        <v>0</v>
      </c>
      <c r="Q163" s="108">
        <v>0</v>
      </c>
      <c r="R163" s="108">
        <v>0</v>
      </c>
      <c r="S163" s="108">
        <v>0</v>
      </c>
      <c r="T163" s="108">
        <v>0</v>
      </c>
      <c r="U163" s="108">
        <v>0</v>
      </c>
      <c r="V163" s="108">
        <v>0</v>
      </c>
      <c r="W163" s="108">
        <v>0</v>
      </c>
      <c r="X163" s="108">
        <v>0</v>
      </c>
      <c r="Y163" s="108">
        <v>0</v>
      </c>
      <c r="Z163" s="108">
        <v>0</v>
      </c>
      <c r="AA163" s="108">
        <v>0</v>
      </c>
      <c r="AB163" s="108">
        <v>0</v>
      </c>
      <c r="AC163" s="108">
        <v>0</v>
      </c>
      <c r="AD163" s="108">
        <v>0</v>
      </c>
      <c r="AE163" s="108">
        <v>0</v>
      </c>
      <c r="AF163" s="108">
        <v>0</v>
      </c>
      <c r="AG163" s="108">
        <v>0</v>
      </c>
      <c r="AH163" s="108">
        <v>0</v>
      </c>
      <c r="AI163" s="108">
        <v>0</v>
      </c>
      <c r="AJ163" s="108">
        <v>0</v>
      </c>
      <c r="AK163" s="108">
        <v>0</v>
      </c>
      <c r="AL163" s="108">
        <v>0</v>
      </c>
      <c r="AM163" s="108">
        <v>0</v>
      </c>
      <c r="AN163" s="108">
        <v>0</v>
      </c>
      <c r="AO163" s="108">
        <v>0</v>
      </c>
      <c r="AP163" s="108">
        <v>0</v>
      </c>
      <c r="AQ163" s="108">
        <v>0</v>
      </c>
      <c r="AR163" s="108">
        <v>0</v>
      </c>
      <c r="AS163" s="108">
        <v>0</v>
      </c>
      <c r="AT163" s="108">
        <v>0</v>
      </c>
      <c r="AU163" s="108">
        <v>0</v>
      </c>
      <c r="AV163" s="108">
        <v>0</v>
      </c>
      <c r="AW163" s="108">
        <v>0</v>
      </c>
      <c r="AX163" s="108">
        <v>0</v>
      </c>
      <c r="AY163" s="108">
        <v>0</v>
      </c>
    </row>
    <row r="164" spans="1:52" x14ac:dyDescent="0.25">
      <c r="A164" s="111"/>
      <c r="B164" s="132">
        <v>43</v>
      </c>
      <c r="C164" s="108"/>
      <c r="D164" s="108">
        <v>0</v>
      </c>
      <c r="E164" s="108">
        <v>0</v>
      </c>
      <c r="F164" s="108">
        <v>0</v>
      </c>
      <c r="G164" s="108">
        <v>0</v>
      </c>
      <c r="H164" s="108">
        <v>0</v>
      </c>
      <c r="I164" s="108">
        <v>0</v>
      </c>
      <c r="J164" s="108">
        <v>0</v>
      </c>
      <c r="K164" s="108">
        <v>0</v>
      </c>
      <c r="L164" s="108">
        <v>0</v>
      </c>
      <c r="M164" s="108">
        <v>0</v>
      </c>
      <c r="N164" s="108">
        <v>0</v>
      </c>
      <c r="O164" s="108">
        <v>0</v>
      </c>
      <c r="P164" s="108">
        <v>0</v>
      </c>
      <c r="Q164" s="108">
        <v>0</v>
      </c>
      <c r="R164" s="108">
        <v>0</v>
      </c>
      <c r="S164" s="108">
        <v>0</v>
      </c>
      <c r="T164" s="108">
        <v>0</v>
      </c>
      <c r="U164" s="108">
        <v>0</v>
      </c>
      <c r="V164" s="108">
        <v>0</v>
      </c>
      <c r="W164" s="108">
        <v>0</v>
      </c>
      <c r="X164" s="108">
        <v>0</v>
      </c>
      <c r="Y164" s="108">
        <v>0</v>
      </c>
      <c r="Z164" s="108">
        <v>0</v>
      </c>
      <c r="AA164" s="108">
        <v>0</v>
      </c>
      <c r="AB164" s="108">
        <v>0</v>
      </c>
      <c r="AC164" s="108">
        <v>0</v>
      </c>
      <c r="AD164" s="108">
        <v>0</v>
      </c>
      <c r="AE164" s="108">
        <v>0</v>
      </c>
      <c r="AF164" s="108">
        <v>0</v>
      </c>
      <c r="AG164" s="108">
        <v>0</v>
      </c>
      <c r="AH164" s="108">
        <v>0</v>
      </c>
      <c r="AI164" s="108">
        <v>0</v>
      </c>
      <c r="AJ164" s="108">
        <v>0</v>
      </c>
      <c r="AK164" s="108">
        <v>0</v>
      </c>
      <c r="AL164" s="108">
        <v>0</v>
      </c>
      <c r="AM164" s="108">
        <v>0</v>
      </c>
      <c r="AN164" s="108">
        <v>0</v>
      </c>
      <c r="AO164" s="108">
        <v>0</v>
      </c>
      <c r="AP164" s="108">
        <v>0</v>
      </c>
      <c r="AQ164" s="108">
        <v>0</v>
      </c>
      <c r="AR164" s="108">
        <v>0</v>
      </c>
      <c r="AS164" s="108">
        <v>0</v>
      </c>
      <c r="AT164" s="108">
        <v>0</v>
      </c>
      <c r="AU164" s="108">
        <v>0</v>
      </c>
      <c r="AV164" s="108">
        <v>0</v>
      </c>
      <c r="AW164" s="108">
        <v>0</v>
      </c>
      <c r="AX164" s="108">
        <v>0</v>
      </c>
      <c r="AY164" s="108">
        <v>0</v>
      </c>
    </row>
    <row r="165" spans="1:52" x14ac:dyDescent="0.25">
      <c r="A165" s="111"/>
      <c r="B165" s="132">
        <v>44</v>
      </c>
      <c r="C165" s="108"/>
      <c r="D165" s="108">
        <v>0</v>
      </c>
      <c r="E165" s="108">
        <v>0</v>
      </c>
      <c r="F165" s="108">
        <v>0</v>
      </c>
      <c r="G165" s="108">
        <v>0</v>
      </c>
      <c r="H165" s="108">
        <v>0</v>
      </c>
      <c r="I165" s="108">
        <v>0</v>
      </c>
      <c r="J165" s="108">
        <v>0</v>
      </c>
      <c r="K165" s="108">
        <v>0</v>
      </c>
      <c r="L165" s="108">
        <v>0</v>
      </c>
      <c r="M165" s="108">
        <v>0</v>
      </c>
      <c r="N165" s="108">
        <v>0</v>
      </c>
      <c r="O165" s="108">
        <v>0</v>
      </c>
      <c r="P165" s="108">
        <v>0</v>
      </c>
      <c r="Q165" s="108">
        <v>0</v>
      </c>
      <c r="R165" s="108">
        <v>0</v>
      </c>
      <c r="S165" s="108">
        <v>0</v>
      </c>
      <c r="T165" s="108">
        <v>0</v>
      </c>
      <c r="U165" s="108">
        <v>0</v>
      </c>
      <c r="V165" s="108">
        <v>0</v>
      </c>
      <c r="W165" s="108">
        <v>0</v>
      </c>
      <c r="X165" s="108">
        <v>0</v>
      </c>
      <c r="Y165" s="108">
        <v>0</v>
      </c>
      <c r="Z165" s="108">
        <v>0</v>
      </c>
      <c r="AA165" s="108">
        <v>0</v>
      </c>
      <c r="AB165" s="108">
        <v>0</v>
      </c>
      <c r="AC165" s="108">
        <v>0</v>
      </c>
      <c r="AD165" s="108">
        <v>0</v>
      </c>
      <c r="AE165" s="108">
        <v>0</v>
      </c>
      <c r="AF165" s="108">
        <v>0</v>
      </c>
      <c r="AG165" s="108">
        <v>0</v>
      </c>
      <c r="AH165" s="108">
        <v>0</v>
      </c>
      <c r="AI165" s="108">
        <v>0</v>
      </c>
      <c r="AJ165" s="108">
        <v>0</v>
      </c>
      <c r="AK165" s="108">
        <v>0</v>
      </c>
      <c r="AL165" s="108">
        <v>0</v>
      </c>
      <c r="AM165" s="108">
        <v>0</v>
      </c>
      <c r="AN165" s="108">
        <v>0</v>
      </c>
      <c r="AO165" s="108">
        <v>0</v>
      </c>
      <c r="AP165" s="108">
        <v>0</v>
      </c>
      <c r="AQ165" s="108">
        <v>0</v>
      </c>
      <c r="AR165" s="108">
        <v>0</v>
      </c>
      <c r="AS165" s="108">
        <v>0</v>
      </c>
      <c r="AT165" s="108">
        <v>0</v>
      </c>
      <c r="AU165" s="108">
        <v>0</v>
      </c>
      <c r="AV165" s="108">
        <v>0</v>
      </c>
      <c r="AW165" s="108">
        <v>0</v>
      </c>
      <c r="AX165" s="108">
        <v>0</v>
      </c>
      <c r="AY165" s="108">
        <v>0</v>
      </c>
    </row>
    <row r="166" spans="1:52" x14ac:dyDescent="0.25">
      <c r="A166" s="111"/>
      <c r="B166" s="132">
        <v>45</v>
      </c>
      <c r="C166" s="108"/>
      <c r="D166" s="108">
        <v>0</v>
      </c>
      <c r="E166" s="108">
        <v>0</v>
      </c>
      <c r="F166" s="108">
        <v>0</v>
      </c>
      <c r="G166" s="108">
        <v>0</v>
      </c>
      <c r="H166" s="108">
        <v>0</v>
      </c>
      <c r="I166" s="108">
        <v>0</v>
      </c>
      <c r="J166" s="108">
        <v>0</v>
      </c>
      <c r="K166" s="108">
        <v>0</v>
      </c>
      <c r="L166" s="108">
        <v>0</v>
      </c>
      <c r="M166" s="108">
        <v>0</v>
      </c>
      <c r="N166" s="108">
        <v>0</v>
      </c>
      <c r="O166" s="108">
        <v>0</v>
      </c>
      <c r="P166" s="108">
        <v>0</v>
      </c>
      <c r="Q166" s="108">
        <v>0</v>
      </c>
      <c r="R166" s="108">
        <v>0</v>
      </c>
      <c r="S166" s="108">
        <v>0</v>
      </c>
      <c r="T166" s="108">
        <v>0</v>
      </c>
      <c r="U166" s="108">
        <v>0</v>
      </c>
      <c r="V166" s="108">
        <v>0</v>
      </c>
      <c r="W166" s="108">
        <v>0</v>
      </c>
      <c r="X166" s="108">
        <v>0</v>
      </c>
      <c r="Y166" s="108">
        <v>0</v>
      </c>
      <c r="Z166" s="108">
        <v>0</v>
      </c>
      <c r="AA166" s="108">
        <v>0</v>
      </c>
      <c r="AB166" s="108">
        <v>0</v>
      </c>
      <c r="AC166" s="108">
        <v>0</v>
      </c>
      <c r="AD166" s="108">
        <v>0</v>
      </c>
      <c r="AE166" s="108">
        <v>0</v>
      </c>
      <c r="AF166" s="108">
        <v>0</v>
      </c>
      <c r="AG166" s="108">
        <v>0</v>
      </c>
      <c r="AH166" s="108">
        <v>0</v>
      </c>
      <c r="AI166" s="108">
        <v>0</v>
      </c>
      <c r="AJ166" s="108">
        <v>0</v>
      </c>
      <c r="AK166" s="108">
        <v>0</v>
      </c>
      <c r="AL166" s="108">
        <v>0</v>
      </c>
      <c r="AM166" s="108">
        <v>0</v>
      </c>
      <c r="AN166" s="108">
        <v>0</v>
      </c>
      <c r="AO166" s="108">
        <v>0</v>
      </c>
      <c r="AP166" s="108">
        <v>0</v>
      </c>
      <c r="AQ166" s="108">
        <v>0</v>
      </c>
      <c r="AR166" s="108">
        <v>0</v>
      </c>
      <c r="AS166" s="108">
        <v>0</v>
      </c>
      <c r="AT166" s="108">
        <v>0</v>
      </c>
      <c r="AU166" s="108">
        <v>0</v>
      </c>
      <c r="AV166" s="108">
        <v>0</v>
      </c>
      <c r="AW166" s="108">
        <v>0</v>
      </c>
      <c r="AX166" s="108">
        <v>0</v>
      </c>
      <c r="AY166" s="108">
        <v>0</v>
      </c>
    </row>
    <row r="167" spans="1:52" x14ac:dyDescent="0.25">
      <c r="A167" s="111"/>
      <c r="B167" s="132">
        <v>46</v>
      </c>
      <c r="C167" s="108"/>
      <c r="D167" s="108">
        <v>0</v>
      </c>
      <c r="E167" s="108">
        <v>0</v>
      </c>
      <c r="F167" s="108">
        <v>0</v>
      </c>
      <c r="G167" s="108">
        <v>0</v>
      </c>
      <c r="H167" s="108">
        <v>0</v>
      </c>
      <c r="I167" s="108">
        <v>0</v>
      </c>
      <c r="J167" s="108">
        <v>0</v>
      </c>
      <c r="K167" s="108">
        <v>0</v>
      </c>
      <c r="L167" s="108">
        <v>0</v>
      </c>
      <c r="M167" s="108">
        <v>0</v>
      </c>
      <c r="N167" s="108">
        <v>0</v>
      </c>
      <c r="O167" s="108">
        <v>0</v>
      </c>
      <c r="P167" s="108">
        <v>0</v>
      </c>
      <c r="Q167" s="108">
        <v>0</v>
      </c>
      <c r="R167" s="108">
        <v>0</v>
      </c>
      <c r="S167" s="108">
        <v>0</v>
      </c>
      <c r="T167" s="108">
        <v>0</v>
      </c>
      <c r="U167" s="108">
        <v>0</v>
      </c>
      <c r="V167" s="108">
        <v>0</v>
      </c>
      <c r="W167" s="108">
        <v>0</v>
      </c>
      <c r="X167" s="108">
        <v>0</v>
      </c>
      <c r="Y167" s="108">
        <v>0</v>
      </c>
      <c r="Z167" s="108">
        <v>0</v>
      </c>
      <c r="AA167" s="108">
        <v>0</v>
      </c>
      <c r="AB167" s="108">
        <v>0</v>
      </c>
      <c r="AC167" s="108">
        <v>0</v>
      </c>
      <c r="AD167" s="108">
        <v>0</v>
      </c>
      <c r="AE167" s="108">
        <v>0</v>
      </c>
      <c r="AF167" s="108">
        <v>0</v>
      </c>
      <c r="AG167" s="108">
        <v>0</v>
      </c>
      <c r="AH167" s="108">
        <v>0</v>
      </c>
      <c r="AI167" s="108">
        <v>0</v>
      </c>
      <c r="AJ167" s="108">
        <v>0</v>
      </c>
      <c r="AK167" s="108">
        <v>0</v>
      </c>
      <c r="AL167" s="108">
        <v>0</v>
      </c>
      <c r="AM167" s="108">
        <v>0</v>
      </c>
      <c r="AN167" s="108">
        <v>0</v>
      </c>
      <c r="AO167" s="108">
        <v>0</v>
      </c>
      <c r="AP167" s="108">
        <v>0</v>
      </c>
      <c r="AQ167" s="108">
        <v>0</v>
      </c>
      <c r="AR167" s="108">
        <v>0</v>
      </c>
      <c r="AS167" s="108">
        <v>0</v>
      </c>
      <c r="AT167" s="108">
        <v>0</v>
      </c>
      <c r="AU167" s="108">
        <v>0</v>
      </c>
      <c r="AV167" s="108">
        <v>0</v>
      </c>
      <c r="AW167" s="108">
        <v>0</v>
      </c>
      <c r="AX167" s="108">
        <v>0</v>
      </c>
      <c r="AY167" s="108">
        <v>0</v>
      </c>
    </row>
    <row r="168" spans="1:52" x14ac:dyDescent="0.25">
      <c r="A168" s="111"/>
      <c r="B168" s="132">
        <v>47</v>
      </c>
      <c r="C168" s="108"/>
      <c r="D168" s="108">
        <v>0</v>
      </c>
      <c r="E168" s="108">
        <v>0</v>
      </c>
      <c r="F168" s="108">
        <v>0</v>
      </c>
      <c r="G168" s="108">
        <v>0</v>
      </c>
      <c r="H168" s="108">
        <v>0</v>
      </c>
      <c r="I168" s="108">
        <v>0</v>
      </c>
      <c r="J168" s="108">
        <v>0</v>
      </c>
      <c r="K168" s="108">
        <v>0</v>
      </c>
      <c r="L168" s="108">
        <v>0</v>
      </c>
      <c r="M168" s="108">
        <v>0</v>
      </c>
      <c r="N168" s="108">
        <v>0</v>
      </c>
      <c r="O168" s="108">
        <v>0</v>
      </c>
      <c r="P168" s="108">
        <v>0</v>
      </c>
      <c r="Q168" s="108">
        <v>0</v>
      </c>
      <c r="R168" s="108">
        <v>0</v>
      </c>
      <c r="S168" s="108">
        <v>0</v>
      </c>
      <c r="T168" s="108">
        <v>0</v>
      </c>
      <c r="U168" s="108">
        <v>0</v>
      </c>
      <c r="V168" s="108">
        <v>0</v>
      </c>
      <c r="W168" s="108">
        <v>0</v>
      </c>
      <c r="X168" s="108">
        <v>0</v>
      </c>
      <c r="Y168" s="108">
        <v>0</v>
      </c>
      <c r="Z168" s="108">
        <v>0</v>
      </c>
      <c r="AA168" s="108">
        <v>0</v>
      </c>
      <c r="AB168" s="108">
        <v>0</v>
      </c>
      <c r="AC168" s="108">
        <v>0</v>
      </c>
      <c r="AD168" s="108">
        <v>0</v>
      </c>
      <c r="AE168" s="108">
        <v>0</v>
      </c>
      <c r="AF168" s="108">
        <v>0</v>
      </c>
      <c r="AG168" s="108">
        <v>0</v>
      </c>
      <c r="AH168" s="108">
        <v>0</v>
      </c>
      <c r="AI168" s="108">
        <v>0</v>
      </c>
      <c r="AJ168" s="108">
        <v>0</v>
      </c>
      <c r="AK168" s="108">
        <v>0</v>
      </c>
      <c r="AL168" s="108">
        <v>0</v>
      </c>
      <c r="AM168" s="108">
        <v>0</v>
      </c>
      <c r="AN168" s="108">
        <v>0</v>
      </c>
      <c r="AO168" s="108">
        <v>0</v>
      </c>
      <c r="AP168" s="108">
        <v>0</v>
      </c>
      <c r="AQ168" s="108">
        <v>0</v>
      </c>
      <c r="AR168" s="108">
        <v>0</v>
      </c>
      <c r="AS168" s="108">
        <v>0</v>
      </c>
      <c r="AT168" s="108">
        <v>0</v>
      </c>
      <c r="AU168" s="108">
        <v>0</v>
      </c>
      <c r="AV168" s="108">
        <v>0</v>
      </c>
      <c r="AW168" s="108">
        <v>0</v>
      </c>
      <c r="AX168" s="108">
        <v>0</v>
      </c>
      <c r="AY168" s="108">
        <v>0</v>
      </c>
    </row>
    <row r="169" spans="1:52" x14ac:dyDescent="0.25">
      <c r="A169" s="111"/>
      <c r="B169" s="132">
        <v>48</v>
      </c>
      <c r="C169" s="108"/>
      <c r="D169" s="108">
        <v>0</v>
      </c>
      <c r="E169" s="108">
        <v>0</v>
      </c>
      <c r="F169" s="108">
        <v>0</v>
      </c>
      <c r="G169" s="108">
        <v>0</v>
      </c>
      <c r="H169" s="108">
        <v>0</v>
      </c>
      <c r="I169" s="108">
        <v>0</v>
      </c>
      <c r="J169" s="108">
        <v>0</v>
      </c>
      <c r="K169" s="108">
        <v>0</v>
      </c>
      <c r="L169" s="108">
        <v>0</v>
      </c>
      <c r="M169" s="108">
        <v>0</v>
      </c>
      <c r="N169" s="108">
        <v>0</v>
      </c>
      <c r="O169" s="108">
        <v>0</v>
      </c>
      <c r="P169" s="108">
        <v>0</v>
      </c>
      <c r="Q169" s="108">
        <v>0</v>
      </c>
      <c r="R169" s="108">
        <v>0</v>
      </c>
      <c r="S169" s="108">
        <v>0</v>
      </c>
      <c r="T169" s="108">
        <v>0</v>
      </c>
      <c r="U169" s="108">
        <v>0</v>
      </c>
      <c r="V169" s="108">
        <v>0</v>
      </c>
      <c r="W169" s="108">
        <v>0</v>
      </c>
      <c r="X169" s="108">
        <v>0</v>
      </c>
      <c r="Y169" s="108">
        <v>0</v>
      </c>
      <c r="Z169" s="108">
        <v>0</v>
      </c>
      <c r="AA169" s="108">
        <v>0</v>
      </c>
      <c r="AB169" s="108">
        <v>0</v>
      </c>
      <c r="AC169" s="108">
        <v>0</v>
      </c>
      <c r="AD169" s="108">
        <v>0</v>
      </c>
      <c r="AE169" s="108">
        <v>0</v>
      </c>
      <c r="AF169" s="108">
        <v>0</v>
      </c>
      <c r="AG169" s="108">
        <v>0</v>
      </c>
      <c r="AH169" s="108">
        <v>0</v>
      </c>
      <c r="AI169" s="108">
        <v>0</v>
      </c>
      <c r="AJ169" s="108">
        <v>0</v>
      </c>
      <c r="AK169" s="108">
        <v>0</v>
      </c>
      <c r="AL169" s="108">
        <v>0</v>
      </c>
      <c r="AM169" s="108">
        <v>0</v>
      </c>
      <c r="AN169" s="108">
        <v>0</v>
      </c>
      <c r="AO169" s="108">
        <v>0</v>
      </c>
      <c r="AP169" s="108">
        <v>0</v>
      </c>
      <c r="AQ169" s="108">
        <v>0</v>
      </c>
      <c r="AR169" s="108">
        <v>0</v>
      </c>
      <c r="AS169" s="108">
        <v>0</v>
      </c>
      <c r="AT169" s="108">
        <v>0</v>
      </c>
      <c r="AU169" s="108">
        <v>0</v>
      </c>
      <c r="AV169" s="108">
        <v>0</v>
      </c>
      <c r="AW169" s="108">
        <v>0</v>
      </c>
      <c r="AX169" s="108">
        <v>0</v>
      </c>
      <c r="AY169" s="108">
        <v>0</v>
      </c>
    </row>
    <row r="170" spans="1:52" x14ac:dyDescent="0.25">
      <c r="A170" s="130"/>
      <c r="B170" s="134" t="s">
        <v>295</v>
      </c>
      <c r="C170" s="116"/>
      <c r="D170" s="127">
        <v>0</v>
      </c>
      <c r="E170" s="127">
        <v>0</v>
      </c>
      <c r="F170" s="127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0</v>
      </c>
      <c r="AL170" s="127">
        <v>0</v>
      </c>
      <c r="AM170" s="127">
        <v>0</v>
      </c>
      <c r="AN170" s="127">
        <v>0</v>
      </c>
      <c r="AO170" s="127">
        <v>0</v>
      </c>
      <c r="AP170" s="127">
        <v>0</v>
      </c>
      <c r="AQ170" s="127">
        <v>0</v>
      </c>
      <c r="AR170" s="127">
        <v>0</v>
      </c>
      <c r="AS170" s="127">
        <v>0</v>
      </c>
      <c r="AT170" s="127">
        <v>0</v>
      </c>
      <c r="AU170" s="127">
        <v>0</v>
      </c>
      <c r="AV170" s="127">
        <v>0</v>
      </c>
      <c r="AW170" s="127">
        <v>0</v>
      </c>
      <c r="AX170" s="127">
        <v>0</v>
      </c>
      <c r="AY170" s="127">
        <v>0</v>
      </c>
      <c r="AZ170" s="109">
        <f>SUM($D170:$AY170)</f>
        <v>0</v>
      </c>
    </row>
    <row r="172" spans="1:52" x14ac:dyDescent="0.25">
      <c r="A172" s="104" t="s">
        <v>124</v>
      </c>
      <c r="B172" s="135" t="s">
        <v>296</v>
      </c>
      <c r="C172" s="136"/>
      <c r="D172" s="136">
        <v>0.6</v>
      </c>
      <c r="E172" s="136">
        <v>0.6</v>
      </c>
      <c r="F172" s="136">
        <v>0.6</v>
      </c>
      <c r="G172" s="136">
        <v>0.6</v>
      </c>
      <c r="H172" s="136">
        <v>0.6</v>
      </c>
      <c r="I172" s="136">
        <v>0.6</v>
      </c>
      <c r="J172" s="136">
        <v>0.6</v>
      </c>
      <c r="K172" s="136">
        <v>0.6</v>
      </c>
      <c r="L172" s="136">
        <v>0.6</v>
      </c>
      <c r="M172" s="136">
        <v>0.6</v>
      </c>
      <c r="N172" s="136">
        <v>0.6</v>
      </c>
      <c r="O172" s="136">
        <v>0.6</v>
      </c>
      <c r="P172" s="136">
        <v>0.6</v>
      </c>
      <c r="Q172" s="136">
        <v>0.6</v>
      </c>
      <c r="R172" s="136">
        <v>0.6</v>
      </c>
      <c r="S172" s="136">
        <v>0.6</v>
      </c>
      <c r="T172" s="136">
        <v>0.6</v>
      </c>
      <c r="U172" s="136">
        <v>0.6</v>
      </c>
      <c r="V172" s="136">
        <v>0.6</v>
      </c>
      <c r="W172" s="136">
        <v>0.6</v>
      </c>
      <c r="X172" s="136">
        <v>0.6</v>
      </c>
      <c r="Y172" s="136">
        <v>0.6</v>
      </c>
      <c r="Z172" s="136">
        <v>0.6</v>
      </c>
      <c r="AA172" s="136">
        <v>0.6</v>
      </c>
      <c r="AB172" s="136">
        <v>0.6</v>
      </c>
      <c r="AC172" s="136">
        <v>0.6</v>
      </c>
      <c r="AD172" s="136">
        <v>0.6</v>
      </c>
      <c r="AE172" s="136">
        <v>0.6</v>
      </c>
      <c r="AF172" s="136">
        <v>0.6</v>
      </c>
      <c r="AG172" s="136">
        <v>0.6</v>
      </c>
      <c r="AH172" s="136">
        <v>0.6</v>
      </c>
      <c r="AI172" s="136">
        <v>0.6</v>
      </c>
      <c r="AJ172" s="136">
        <v>0.6</v>
      </c>
      <c r="AK172" s="136">
        <v>0.6</v>
      </c>
      <c r="AL172" s="136">
        <v>0.6</v>
      </c>
      <c r="AM172" s="136">
        <v>0.6</v>
      </c>
      <c r="AN172" s="136">
        <v>0.6</v>
      </c>
      <c r="AO172" s="136">
        <v>0.6</v>
      </c>
      <c r="AP172" s="136">
        <v>0.6</v>
      </c>
      <c r="AQ172" s="136">
        <v>0.6</v>
      </c>
      <c r="AR172" s="136">
        <v>0.6</v>
      </c>
      <c r="AS172" s="136">
        <v>0.6</v>
      </c>
      <c r="AT172" s="136">
        <v>0.6</v>
      </c>
      <c r="AU172" s="136">
        <v>0.6</v>
      </c>
      <c r="AV172" s="136">
        <v>0.6</v>
      </c>
      <c r="AW172" s="136">
        <v>0.6</v>
      </c>
      <c r="AX172" s="136">
        <v>0.6</v>
      </c>
      <c r="AY172" s="136">
        <v>0.6</v>
      </c>
    </row>
    <row r="174" spans="1:52" x14ac:dyDescent="0.25">
      <c r="A174" s="104" t="s">
        <v>271</v>
      </c>
    </row>
    <row r="175" spans="1:52" x14ac:dyDescent="0.25">
      <c r="A175" s="137" t="s">
        <v>125</v>
      </c>
      <c r="B175" s="137" t="s">
        <v>297</v>
      </c>
      <c r="C175" s="126" t="s">
        <v>292</v>
      </c>
      <c r="D175" s="126">
        <f t="shared" ref="D175:AY175" si="1">SUM(D95:D98)</f>
        <v>2250.0696256132019</v>
      </c>
      <c r="E175" s="126">
        <f t="shared" si="1"/>
        <v>3586.1392512264038</v>
      </c>
      <c r="F175" s="126">
        <f t="shared" si="1"/>
        <v>4782.2088768396061</v>
      </c>
      <c r="G175" s="126">
        <f t="shared" si="1"/>
        <v>5997.2785024528075</v>
      </c>
      <c r="H175" s="126">
        <f t="shared" si="1"/>
        <v>7295.3883004859317</v>
      </c>
      <c r="I175" s="126">
        <f t="shared" si="1"/>
        <v>8582.4980985190577</v>
      </c>
      <c r="J175" s="126">
        <f t="shared" si="1"/>
        <v>9000.399019712575</v>
      </c>
      <c r="K175" s="126">
        <f t="shared" si="1"/>
        <v>9000.4391921324986</v>
      </c>
      <c r="L175" s="126">
        <f t="shared" si="1"/>
        <v>9079.415521160583</v>
      </c>
      <c r="M175" s="126">
        <f t="shared" si="1"/>
        <v>9158.3918501886674</v>
      </c>
      <c r="N175" s="126">
        <f t="shared" si="1"/>
        <v>9237.3681792167517</v>
      </c>
      <c r="O175" s="126">
        <f t="shared" si="1"/>
        <v>9316.3445082448361</v>
      </c>
      <c r="P175" s="126">
        <f t="shared" si="1"/>
        <v>9237.3460400979329</v>
      </c>
      <c r="Q175" s="126">
        <f t="shared" si="1"/>
        <v>9158.3475719510279</v>
      </c>
      <c r="R175" s="126">
        <f t="shared" si="1"/>
        <v>9079.3491038041229</v>
      </c>
      <c r="S175" s="126">
        <f t="shared" si="1"/>
        <v>9000.3506356572179</v>
      </c>
      <c r="T175" s="126">
        <f t="shared" si="1"/>
        <v>9000.3185505668444</v>
      </c>
      <c r="U175" s="126">
        <f t="shared" si="1"/>
        <v>9000.2864654764689</v>
      </c>
      <c r="V175" s="126">
        <f t="shared" si="1"/>
        <v>9000.2543803860935</v>
      </c>
      <c r="W175" s="126">
        <f t="shared" si="1"/>
        <v>9000.22229529572</v>
      </c>
      <c r="X175" s="126">
        <f t="shared" si="1"/>
        <v>9079.2936801638789</v>
      </c>
      <c r="Y175" s="126">
        <f t="shared" si="1"/>
        <v>9158.3650650320378</v>
      </c>
      <c r="Z175" s="126">
        <f t="shared" si="1"/>
        <v>9237.4364499001967</v>
      </c>
      <c r="AA175" s="126">
        <f t="shared" si="1"/>
        <v>9316.5078347683539</v>
      </c>
      <c r="AB175" s="126">
        <f t="shared" si="1"/>
        <v>9316.4665478202423</v>
      </c>
      <c r="AC175" s="126">
        <f t="shared" si="1"/>
        <v>9316.4252608721326</v>
      </c>
      <c r="AD175" s="126">
        <f t="shared" si="1"/>
        <v>9316.3839739240229</v>
      </c>
      <c r="AE175" s="126">
        <f t="shared" si="1"/>
        <v>9316.3426869759132</v>
      </c>
      <c r="AF175" s="126">
        <f t="shared" si="1"/>
        <v>9284.7382683305368</v>
      </c>
      <c r="AG175" s="126">
        <f t="shared" si="1"/>
        <v>9253.1338496851604</v>
      </c>
      <c r="AH175" s="126">
        <f t="shared" si="1"/>
        <v>9221.5294310397858</v>
      </c>
      <c r="AI175" s="126">
        <f t="shared" si="1"/>
        <v>9189.9250123944094</v>
      </c>
      <c r="AJ175" s="126">
        <f t="shared" si="1"/>
        <v>9189.9384109903331</v>
      </c>
      <c r="AK175" s="126">
        <f t="shared" si="1"/>
        <v>9189.9518095862568</v>
      </c>
      <c r="AL175" s="126">
        <f t="shared" si="1"/>
        <v>9189.9652081821805</v>
      </c>
      <c r="AM175" s="126">
        <f t="shared" si="1"/>
        <v>9189.9786067781042</v>
      </c>
      <c r="AN175" s="126">
        <f t="shared" si="1"/>
        <v>9221.6174117059545</v>
      </c>
      <c r="AO175" s="126">
        <f t="shared" si="1"/>
        <v>9253.2562166338048</v>
      </c>
      <c r="AP175" s="126">
        <f t="shared" si="1"/>
        <v>9284.8950215616551</v>
      </c>
      <c r="AQ175" s="126">
        <f t="shared" si="1"/>
        <v>9316.5338264895054</v>
      </c>
      <c r="AR175" s="126">
        <f t="shared" si="1"/>
        <v>9284.890870572166</v>
      </c>
      <c r="AS175" s="126">
        <f t="shared" si="1"/>
        <v>9253.2479146548267</v>
      </c>
      <c r="AT175" s="126">
        <f t="shared" si="1"/>
        <v>9221.6049587374891</v>
      </c>
      <c r="AU175" s="126">
        <f t="shared" si="1"/>
        <v>9189.9620028201498</v>
      </c>
      <c r="AV175" s="126">
        <f t="shared" si="1"/>
        <v>9221.5622368234872</v>
      </c>
      <c r="AW175" s="126">
        <f t="shared" si="1"/>
        <v>9253.1624708268246</v>
      </c>
      <c r="AX175" s="126">
        <f t="shared" si="1"/>
        <v>9284.762704830162</v>
      </c>
      <c r="AY175" s="126">
        <f t="shared" si="1"/>
        <v>9316.3629388335012</v>
      </c>
    </row>
    <row r="176" spans="1:52" x14ac:dyDescent="0.25">
      <c r="A176" s="127"/>
      <c r="B176" s="138" t="s">
        <v>298</v>
      </c>
      <c r="C176" s="127" t="s">
        <v>292</v>
      </c>
      <c r="D176" s="127">
        <v>914</v>
      </c>
      <c r="E176" s="127">
        <v>1054</v>
      </c>
      <c r="F176" s="127">
        <v>1035</v>
      </c>
      <c r="G176" s="127">
        <v>952</v>
      </c>
      <c r="H176" s="127">
        <v>963</v>
      </c>
      <c r="I176" s="127">
        <v>1197</v>
      </c>
      <c r="J176" s="127">
        <v>1137</v>
      </c>
      <c r="K176" s="127">
        <v>1111</v>
      </c>
      <c r="L176" s="127">
        <v>969</v>
      </c>
      <c r="M176" s="127">
        <v>941</v>
      </c>
      <c r="N176" s="127">
        <v>1157</v>
      </c>
      <c r="O176" s="127">
        <v>1053</v>
      </c>
      <c r="P176" s="127">
        <v>1236</v>
      </c>
      <c r="Q176" s="127">
        <v>1036</v>
      </c>
      <c r="R176" s="127">
        <v>989</v>
      </c>
      <c r="S176" s="127">
        <v>1105</v>
      </c>
      <c r="T176" s="127">
        <v>1112</v>
      </c>
      <c r="U176" s="127">
        <v>1132</v>
      </c>
      <c r="V176" s="127">
        <v>1225</v>
      </c>
      <c r="W176" s="127">
        <v>1034</v>
      </c>
      <c r="X176" s="127">
        <v>1091</v>
      </c>
      <c r="Y176" s="127">
        <v>1146</v>
      </c>
      <c r="Z176" s="127">
        <v>1058</v>
      </c>
      <c r="AA176" s="127">
        <v>1117</v>
      </c>
      <c r="AB176" s="127">
        <v>1299</v>
      </c>
      <c r="AC176" s="127">
        <v>1042</v>
      </c>
      <c r="AD176" s="127">
        <v>1192</v>
      </c>
      <c r="AE176" s="127">
        <v>1038</v>
      </c>
      <c r="AF176" s="127">
        <v>1113</v>
      </c>
      <c r="AG176" s="127">
        <v>1099</v>
      </c>
      <c r="AH176" s="127">
        <v>1318</v>
      </c>
      <c r="AI176" s="127">
        <v>1135</v>
      </c>
      <c r="AJ176" s="127">
        <v>995</v>
      </c>
      <c r="AK176" s="127">
        <v>991</v>
      </c>
      <c r="AL176" s="127">
        <v>1201</v>
      </c>
      <c r="AM176" s="127">
        <v>1264</v>
      </c>
      <c r="AN176" s="127">
        <v>1333</v>
      </c>
      <c r="AO176" s="127">
        <v>1238</v>
      </c>
      <c r="AP176" s="127">
        <v>1091</v>
      </c>
      <c r="AQ176" s="127">
        <v>1214</v>
      </c>
      <c r="AR176" s="127">
        <v>1076</v>
      </c>
      <c r="AS176" s="127">
        <v>1078</v>
      </c>
      <c r="AT176" s="127">
        <v>1304</v>
      </c>
      <c r="AU176" s="127">
        <v>1220</v>
      </c>
      <c r="AV176" s="127">
        <v>1026</v>
      </c>
      <c r="AW176" s="127">
        <v>1135</v>
      </c>
      <c r="AX176" s="127">
        <v>1262</v>
      </c>
      <c r="AY176" s="127">
        <v>974</v>
      </c>
    </row>
    <row r="177" spans="1:51" x14ac:dyDescent="0.25">
      <c r="A177" s="137" t="s">
        <v>133</v>
      </c>
      <c r="B177" s="137" t="s">
        <v>297</v>
      </c>
      <c r="C177" s="126" t="s">
        <v>292</v>
      </c>
      <c r="D177" s="126">
        <f t="shared" ref="D177:AY177" si="2">SUM(D100:D107)</f>
        <v>0</v>
      </c>
      <c r="E177" s="126">
        <f t="shared" si="2"/>
        <v>0</v>
      </c>
      <c r="F177" s="126">
        <f t="shared" si="2"/>
        <v>2821.125</v>
      </c>
      <c r="G177" s="126">
        <f t="shared" si="2"/>
        <v>1942.5</v>
      </c>
      <c r="H177" s="126">
        <f t="shared" si="2"/>
        <v>6576.375</v>
      </c>
      <c r="I177" s="126">
        <f t="shared" si="2"/>
        <v>8664.5</v>
      </c>
      <c r="J177" s="126">
        <f t="shared" si="2"/>
        <v>10537.625</v>
      </c>
      <c r="K177" s="126">
        <f t="shared" si="2"/>
        <v>9627.625</v>
      </c>
      <c r="L177" s="126">
        <f t="shared" si="2"/>
        <v>12916.625</v>
      </c>
      <c r="M177" s="126">
        <f t="shared" si="2"/>
        <v>12306</v>
      </c>
      <c r="N177" s="126">
        <f t="shared" si="2"/>
        <v>15828.5</v>
      </c>
      <c r="O177" s="126">
        <f t="shared" si="2"/>
        <v>20473.25</v>
      </c>
      <c r="P177" s="126">
        <f t="shared" si="2"/>
        <v>22285.375</v>
      </c>
      <c r="Q177" s="126">
        <f t="shared" si="2"/>
        <v>19877.25</v>
      </c>
      <c r="R177" s="126">
        <f t="shared" si="2"/>
        <v>18361.125</v>
      </c>
      <c r="S177" s="126">
        <f t="shared" si="2"/>
        <v>19877.25</v>
      </c>
      <c r="T177" s="126">
        <f t="shared" si="2"/>
        <v>19747.875</v>
      </c>
      <c r="U177" s="126">
        <f t="shared" si="2"/>
        <v>17039.25</v>
      </c>
      <c r="V177" s="126">
        <f t="shared" si="2"/>
        <v>19731</v>
      </c>
      <c r="W177" s="126">
        <f t="shared" si="2"/>
        <v>19731</v>
      </c>
      <c r="X177" s="126">
        <f t="shared" si="2"/>
        <v>18248.625</v>
      </c>
      <c r="Y177" s="126">
        <f t="shared" si="2"/>
        <v>21583.125</v>
      </c>
      <c r="Z177" s="126">
        <f t="shared" si="2"/>
        <v>22439.625</v>
      </c>
      <c r="AA177" s="126">
        <f t="shared" si="2"/>
        <v>19731</v>
      </c>
      <c r="AB177" s="126">
        <f t="shared" si="2"/>
        <v>22439.625</v>
      </c>
      <c r="AC177" s="126">
        <f t="shared" si="2"/>
        <v>19747.875</v>
      </c>
      <c r="AD177" s="126">
        <f t="shared" si="2"/>
        <v>21069.75</v>
      </c>
      <c r="AE177" s="126">
        <f t="shared" si="2"/>
        <v>19860.375</v>
      </c>
      <c r="AF177" s="126">
        <f t="shared" si="2"/>
        <v>19877.25</v>
      </c>
      <c r="AG177" s="126">
        <f t="shared" si="2"/>
        <v>22569</v>
      </c>
      <c r="AH177" s="126">
        <f t="shared" si="2"/>
        <v>19877.25</v>
      </c>
      <c r="AI177" s="126">
        <f t="shared" si="2"/>
        <v>18378</v>
      </c>
      <c r="AJ177" s="126">
        <f t="shared" si="2"/>
        <v>15686.25</v>
      </c>
      <c r="AK177" s="126">
        <f t="shared" si="2"/>
        <v>15686.25</v>
      </c>
      <c r="AL177" s="126">
        <f t="shared" si="2"/>
        <v>19747.875</v>
      </c>
      <c r="AM177" s="126">
        <f t="shared" si="2"/>
        <v>19860.375</v>
      </c>
      <c r="AN177" s="126">
        <f t="shared" si="2"/>
        <v>19747.875</v>
      </c>
      <c r="AO177" s="126">
        <f t="shared" si="2"/>
        <v>17056.125</v>
      </c>
      <c r="AP177" s="126">
        <f t="shared" si="2"/>
        <v>18867.375</v>
      </c>
      <c r="AQ177" s="126">
        <f t="shared" si="2"/>
        <v>17039.25</v>
      </c>
      <c r="AR177" s="126">
        <f t="shared" si="2"/>
        <v>19747.875</v>
      </c>
      <c r="AS177" s="126">
        <f t="shared" si="2"/>
        <v>19747.875</v>
      </c>
      <c r="AT177" s="126">
        <f t="shared" si="2"/>
        <v>19747.875</v>
      </c>
      <c r="AU177" s="126">
        <f t="shared" si="2"/>
        <v>19747.875</v>
      </c>
      <c r="AV177" s="126">
        <f t="shared" si="2"/>
        <v>18248.625</v>
      </c>
      <c r="AW177" s="126">
        <f t="shared" si="2"/>
        <v>18645.875</v>
      </c>
      <c r="AX177" s="126">
        <f t="shared" si="2"/>
        <v>19877.25</v>
      </c>
      <c r="AY177" s="126">
        <f t="shared" si="2"/>
        <v>19877.25</v>
      </c>
    </row>
    <row r="178" spans="1:51" x14ac:dyDescent="0.25">
      <c r="A178" s="127"/>
      <c r="B178" s="138" t="s">
        <v>298</v>
      </c>
      <c r="C178" s="127" t="s">
        <v>292</v>
      </c>
      <c r="D178" s="127">
        <v>0</v>
      </c>
      <c r="E178" s="127">
        <v>0</v>
      </c>
      <c r="F178" s="127">
        <v>1008</v>
      </c>
      <c r="G178" s="127">
        <v>879</v>
      </c>
      <c r="H178" s="127">
        <v>733</v>
      </c>
      <c r="I178" s="127">
        <v>948</v>
      </c>
      <c r="J178" s="127">
        <v>910</v>
      </c>
      <c r="K178" s="127">
        <v>854</v>
      </c>
      <c r="L178" s="127">
        <v>740</v>
      </c>
      <c r="M178" s="127">
        <v>781</v>
      </c>
      <c r="N178" s="127">
        <v>885</v>
      </c>
      <c r="O178" s="127">
        <v>1009</v>
      </c>
      <c r="P178" s="127">
        <v>1015</v>
      </c>
      <c r="Q178" s="127">
        <v>1008</v>
      </c>
      <c r="R178" s="127">
        <v>878</v>
      </c>
      <c r="S178" s="127">
        <v>1062</v>
      </c>
      <c r="T178" s="127">
        <v>876</v>
      </c>
      <c r="U178" s="127">
        <v>743</v>
      </c>
      <c r="V178" s="127">
        <v>860</v>
      </c>
      <c r="W178" s="127">
        <v>882</v>
      </c>
      <c r="X178" s="127">
        <v>969</v>
      </c>
      <c r="Y178" s="127">
        <v>1030</v>
      </c>
      <c r="Z178" s="127">
        <v>931</v>
      </c>
      <c r="AA178" s="127">
        <v>874</v>
      </c>
      <c r="AB178" s="127">
        <v>1022</v>
      </c>
      <c r="AC178" s="127">
        <v>914</v>
      </c>
      <c r="AD178" s="127">
        <v>1036</v>
      </c>
      <c r="AE178" s="127">
        <v>1110</v>
      </c>
      <c r="AF178" s="127">
        <v>907</v>
      </c>
      <c r="AG178" s="127">
        <v>953</v>
      </c>
      <c r="AH178" s="127">
        <v>1034</v>
      </c>
      <c r="AI178" s="127">
        <v>1056</v>
      </c>
      <c r="AJ178" s="127">
        <v>1015</v>
      </c>
      <c r="AK178" s="127">
        <v>961</v>
      </c>
      <c r="AL178" s="127">
        <v>869</v>
      </c>
      <c r="AM178" s="127">
        <v>769</v>
      </c>
      <c r="AN178" s="127">
        <v>852</v>
      </c>
      <c r="AO178" s="127">
        <v>993</v>
      </c>
      <c r="AP178" s="127">
        <v>1063</v>
      </c>
      <c r="AQ178" s="127">
        <v>955</v>
      </c>
      <c r="AR178" s="127">
        <v>938</v>
      </c>
      <c r="AS178" s="127">
        <v>907</v>
      </c>
      <c r="AT178" s="127">
        <v>858</v>
      </c>
      <c r="AU178" s="127">
        <v>972</v>
      </c>
      <c r="AV178" s="127">
        <v>1102</v>
      </c>
      <c r="AW178" s="127">
        <v>1035</v>
      </c>
      <c r="AX178" s="127">
        <v>1123</v>
      </c>
      <c r="AY178" s="127">
        <v>1145</v>
      </c>
    </row>
    <row r="179" spans="1:51" x14ac:dyDescent="0.25">
      <c r="A179" s="137" t="s">
        <v>134</v>
      </c>
      <c r="B179" s="137" t="s">
        <v>297</v>
      </c>
      <c r="C179" s="126" t="s">
        <v>292</v>
      </c>
      <c r="D179" s="126">
        <f t="shared" ref="D179:AY179" si="3">SUM(D109:D120)</f>
        <v>0</v>
      </c>
      <c r="E179" s="126">
        <f t="shared" si="3"/>
        <v>0</v>
      </c>
      <c r="F179" s="126">
        <f t="shared" si="3"/>
        <v>0</v>
      </c>
      <c r="G179" s="126">
        <f t="shared" si="3"/>
        <v>564.22500000000002</v>
      </c>
      <c r="H179" s="126">
        <f t="shared" si="3"/>
        <v>25.875</v>
      </c>
      <c r="I179" s="126">
        <f t="shared" si="3"/>
        <v>1102.575</v>
      </c>
      <c r="J179" s="126">
        <f t="shared" si="3"/>
        <v>564.22500000000002</v>
      </c>
      <c r="K179" s="126">
        <f t="shared" si="3"/>
        <v>564.22500000000002</v>
      </c>
      <c r="L179" s="126">
        <f t="shared" si="3"/>
        <v>0</v>
      </c>
      <c r="M179" s="126">
        <f t="shared" si="3"/>
        <v>828.6</v>
      </c>
      <c r="N179" s="126">
        <f t="shared" si="3"/>
        <v>25.875000000000032</v>
      </c>
      <c r="O179" s="126">
        <f t="shared" si="3"/>
        <v>860.69999999999993</v>
      </c>
      <c r="P179" s="126">
        <f t="shared" si="3"/>
        <v>1105.95</v>
      </c>
      <c r="Q179" s="126">
        <f t="shared" si="3"/>
        <v>564.22500000000002</v>
      </c>
      <c r="R179" s="126">
        <f t="shared" si="3"/>
        <v>25.875</v>
      </c>
      <c r="S179" s="126">
        <f t="shared" si="3"/>
        <v>261</v>
      </c>
      <c r="T179" s="126">
        <f t="shared" si="3"/>
        <v>867.44999999999993</v>
      </c>
      <c r="U179" s="126">
        <f t="shared" si="3"/>
        <v>538.35</v>
      </c>
      <c r="V179" s="126">
        <f t="shared" si="3"/>
        <v>22.5</v>
      </c>
      <c r="W179" s="126">
        <f t="shared" si="3"/>
        <v>1102.575</v>
      </c>
      <c r="X179" s="126">
        <f t="shared" si="3"/>
        <v>564.22500000000002</v>
      </c>
      <c r="Y179" s="126">
        <f t="shared" si="3"/>
        <v>267.75</v>
      </c>
      <c r="Z179" s="126">
        <f t="shared" si="3"/>
        <v>860.69999999999993</v>
      </c>
      <c r="AA179" s="126">
        <f t="shared" si="3"/>
        <v>567.6</v>
      </c>
      <c r="AB179" s="126">
        <f t="shared" si="3"/>
        <v>22.5</v>
      </c>
      <c r="AC179" s="126">
        <f t="shared" si="3"/>
        <v>1080.075</v>
      </c>
      <c r="AD179" s="126">
        <f t="shared" si="3"/>
        <v>25.875</v>
      </c>
      <c r="AE179" s="126">
        <f t="shared" si="3"/>
        <v>828.6</v>
      </c>
      <c r="AF179" s="126">
        <f t="shared" si="3"/>
        <v>322.34999999999997</v>
      </c>
      <c r="AG179" s="126">
        <f t="shared" si="3"/>
        <v>567.6</v>
      </c>
      <c r="AH179" s="126">
        <f t="shared" si="3"/>
        <v>1102.575</v>
      </c>
      <c r="AI179" s="126">
        <f t="shared" si="3"/>
        <v>25.875</v>
      </c>
      <c r="AJ179" s="126">
        <f t="shared" si="3"/>
        <v>264.375</v>
      </c>
      <c r="AK179" s="126">
        <f t="shared" si="3"/>
        <v>25.875</v>
      </c>
      <c r="AL179" s="126">
        <f t="shared" si="3"/>
        <v>564.22500000000002</v>
      </c>
      <c r="AM179" s="126">
        <f t="shared" si="3"/>
        <v>1376.55</v>
      </c>
      <c r="AN179" s="126">
        <f t="shared" si="3"/>
        <v>586.72500000000002</v>
      </c>
      <c r="AO179" s="126">
        <f t="shared" si="3"/>
        <v>541.72500000000002</v>
      </c>
      <c r="AP179" s="126">
        <f t="shared" si="3"/>
        <v>25.875</v>
      </c>
      <c r="AQ179" s="126">
        <f t="shared" si="3"/>
        <v>560.85</v>
      </c>
      <c r="AR179" s="126">
        <f t="shared" si="3"/>
        <v>25.875</v>
      </c>
      <c r="AS179" s="126">
        <f t="shared" si="3"/>
        <v>1105.95</v>
      </c>
      <c r="AT179" s="126">
        <f t="shared" si="3"/>
        <v>564.22500000000002</v>
      </c>
      <c r="AU179" s="126">
        <f t="shared" si="3"/>
        <v>564.22500000000002</v>
      </c>
      <c r="AV179" s="126">
        <f t="shared" si="3"/>
        <v>564.22500000000002</v>
      </c>
      <c r="AW179" s="126">
        <f t="shared" si="3"/>
        <v>264.375</v>
      </c>
      <c r="AX179" s="126">
        <f t="shared" si="3"/>
        <v>299.84999999999997</v>
      </c>
      <c r="AY179" s="126">
        <f t="shared" si="3"/>
        <v>590.1</v>
      </c>
    </row>
    <row r="180" spans="1:51" x14ac:dyDescent="0.25">
      <c r="A180" s="127"/>
      <c r="B180" s="138" t="s">
        <v>298</v>
      </c>
      <c r="C180" s="127" t="s">
        <v>292</v>
      </c>
      <c r="D180" s="127">
        <v>0</v>
      </c>
      <c r="E180" s="127">
        <v>0</v>
      </c>
      <c r="F180" s="127">
        <v>0</v>
      </c>
      <c r="G180" s="127">
        <v>564.22500000000002</v>
      </c>
      <c r="H180" s="127">
        <v>25.875</v>
      </c>
      <c r="I180" s="127">
        <v>1102.575</v>
      </c>
      <c r="J180" s="127">
        <v>564.22500000000002</v>
      </c>
      <c r="K180" s="127">
        <v>564.22500000000002</v>
      </c>
      <c r="L180" s="127">
        <v>0</v>
      </c>
      <c r="M180" s="127">
        <v>828.6</v>
      </c>
      <c r="N180" s="127">
        <v>25.875000000000032</v>
      </c>
      <c r="O180" s="127">
        <v>860.69999999999993</v>
      </c>
      <c r="P180" s="127">
        <v>1105.95</v>
      </c>
      <c r="Q180" s="127">
        <v>564.22500000000002</v>
      </c>
      <c r="R180" s="127">
        <v>25.875</v>
      </c>
      <c r="S180" s="127">
        <v>261</v>
      </c>
      <c r="T180" s="127">
        <v>867.44999999999993</v>
      </c>
      <c r="U180" s="127">
        <v>538.35</v>
      </c>
      <c r="V180" s="127">
        <v>22.5</v>
      </c>
      <c r="W180" s="127">
        <v>1102.575</v>
      </c>
      <c r="X180" s="127">
        <v>564.22500000000002</v>
      </c>
      <c r="Y180" s="127">
        <v>267.75</v>
      </c>
      <c r="Z180" s="127">
        <v>860.69999999999993</v>
      </c>
      <c r="AA180" s="127">
        <v>567.6</v>
      </c>
      <c r="AB180" s="127">
        <v>22.5</v>
      </c>
      <c r="AC180" s="127">
        <v>1080.075</v>
      </c>
      <c r="AD180" s="127">
        <v>25.875</v>
      </c>
      <c r="AE180" s="127">
        <v>828.6</v>
      </c>
      <c r="AF180" s="127">
        <v>322.34999999999997</v>
      </c>
      <c r="AG180" s="127">
        <v>567.6</v>
      </c>
      <c r="AH180" s="127">
        <v>1102.575</v>
      </c>
      <c r="AI180" s="127">
        <v>25.875</v>
      </c>
      <c r="AJ180" s="127">
        <v>264.375</v>
      </c>
      <c r="AK180" s="127">
        <v>25.875</v>
      </c>
      <c r="AL180" s="127">
        <v>564.22500000000002</v>
      </c>
      <c r="AM180" s="127">
        <v>1376.55</v>
      </c>
      <c r="AN180" s="127">
        <v>586.72500000000002</v>
      </c>
      <c r="AO180" s="127">
        <v>541.72500000000002</v>
      </c>
      <c r="AP180" s="127">
        <v>25.875</v>
      </c>
      <c r="AQ180" s="127">
        <v>560.85</v>
      </c>
      <c r="AR180" s="127">
        <v>25.875</v>
      </c>
      <c r="AS180" s="127">
        <v>1105.95</v>
      </c>
      <c r="AT180" s="127">
        <v>564.22500000000002</v>
      </c>
      <c r="AU180" s="127">
        <v>564.22500000000002</v>
      </c>
      <c r="AV180" s="127">
        <v>564.22500000000002</v>
      </c>
      <c r="AW180" s="127">
        <v>264.375</v>
      </c>
      <c r="AX180" s="127">
        <v>299.84999999999997</v>
      </c>
      <c r="AY180" s="127">
        <v>590.1</v>
      </c>
    </row>
    <row r="181" spans="1:51" x14ac:dyDescent="0.25">
      <c r="A181" s="137" t="s">
        <v>123</v>
      </c>
      <c r="B181" s="137" t="s">
        <v>297</v>
      </c>
      <c r="C181" s="126" t="s">
        <v>292</v>
      </c>
      <c r="D181" s="126">
        <f t="shared" ref="D181:AY181" si="4">(1-D172)*SUM(D122:D169)</f>
        <v>0</v>
      </c>
      <c r="E181" s="126">
        <f t="shared" si="4"/>
        <v>0</v>
      </c>
      <c r="F181" s="126">
        <f t="shared" si="4"/>
        <v>376.15000000000003</v>
      </c>
      <c r="G181" s="126">
        <f t="shared" si="4"/>
        <v>17.25</v>
      </c>
      <c r="H181" s="126">
        <f t="shared" si="4"/>
        <v>735.05000000000007</v>
      </c>
      <c r="I181" s="126">
        <f t="shared" si="4"/>
        <v>376.15000000000003</v>
      </c>
      <c r="J181" s="126">
        <f t="shared" si="4"/>
        <v>376.15000000000003</v>
      </c>
      <c r="K181" s="126">
        <f t="shared" si="4"/>
        <v>0</v>
      </c>
      <c r="L181" s="126">
        <f t="shared" si="4"/>
        <v>552.4</v>
      </c>
      <c r="M181" s="126">
        <f t="shared" si="4"/>
        <v>17.250000000000025</v>
      </c>
      <c r="N181" s="126">
        <f t="shared" si="4"/>
        <v>573.80000000000007</v>
      </c>
      <c r="O181" s="126">
        <f t="shared" si="4"/>
        <v>737.30000000000007</v>
      </c>
      <c r="P181" s="126">
        <f t="shared" si="4"/>
        <v>376.15000000000003</v>
      </c>
      <c r="Q181" s="126">
        <f t="shared" si="4"/>
        <v>17.25</v>
      </c>
      <c r="R181" s="126">
        <f t="shared" si="4"/>
        <v>174</v>
      </c>
      <c r="S181" s="126">
        <f t="shared" si="4"/>
        <v>578.30000000000007</v>
      </c>
      <c r="T181" s="126">
        <f t="shared" si="4"/>
        <v>358.90000000000003</v>
      </c>
      <c r="U181" s="126">
        <f t="shared" si="4"/>
        <v>15</v>
      </c>
      <c r="V181" s="126">
        <f t="shared" si="4"/>
        <v>735.05000000000007</v>
      </c>
      <c r="W181" s="126">
        <f t="shared" si="4"/>
        <v>376.15000000000003</v>
      </c>
      <c r="X181" s="126">
        <f t="shared" si="4"/>
        <v>178.5</v>
      </c>
      <c r="Y181" s="126">
        <f t="shared" si="4"/>
        <v>573.80000000000007</v>
      </c>
      <c r="Z181" s="126">
        <f t="shared" si="4"/>
        <v>378.40000000000003</v>
      </c>
      <c r="AA181" s="126">
        <f t="shared" si="4"/>
        <v>15</v>
      </c>
      <c r="AB181" s="126">
        <f t="shared" si="4"/>
        <v>720.05000000000007</v>
      </c>
      <c r="AC181" s="126">
        <f t="shared" si="4"/>
        <v>17.25</v>
      </c>
      <c r="AD181" s="126">
        <f t="shared" si="4"/>
        <v>552.4</v>
      </c>
      <c r="AE181" s="126">
        <f t="shared" si="4"/>
        <v>214.9</v>
      </c>
      <c r="AF181" s="126">
        <f t="shared" si="4"/>
        <v>378.40000000000003</v>
      </c>
      <c r="AG181" s="126">
        <f t="shared" si="4"/>
        <v>735.05000000000007</v>
      </c>
      <c r="AH181" s="126">
        <f t="shared" si="4"/>
        <v>17.25</v>
      </c>
      <c r="AI181" s="126">
        <f t="shared" si="4"/>
        <v>176.25</v>
      </c>
      <c r="AJ181" s="126">
        <f t="shared" si="4"/>
        <v>17.25</v>
      </c>
      <c r="AK181" s="126">
        <f t="shared" si="4"/>
        <v>376.15000000000003</v>
      </c>
      <c r="AL181" s="126">
        <f t="shared" si="4"/>
        <v>917.7</v>
      </c>
      <c r="AM181" s="126">
        <f t="shared" si="4"/>
        <v>391.15000000000003</v>
      </c>
      <c r="AN181" s="126">
        <f t="shared" si="4"/>
        <v>361.15000000000003</v>
      </c>
      <c r="AO181" s="126">
        <f t="shared" si="4"/>
        <v>17.25</v>
      </c>
      <c r="AP181" s="126">
        <f t="shared" si="4"/>
        <v>373.90000000000003</v>
      </c>
      <c r="AQ181" s="126">
        <f t="shared" si="4"/>
        <v>17.25</v>
      </c>
      <c r="AR181" s="126">
        <f t="shared" si="4"/>
        <v>737.30000000000007</v>
      </c>
      <c r="AS181" s="126">
        <f t="shared" si="4"/>
        <v>376.15000000000003</v>
      </c>
      <c r="AT181" s="126">
        <f t="shared" si="4"/>
        <v>376.15000000000003</v>
      </c>
      <c r="AU181" s="126">
        <f t="shared" si="4"/>
        <v>376.15000000000003</v>
      </c>
      <c r="AV181" s="126">
        <f t="shared" si="4"/>
        <v>176.25</v>
      </c>
      <c r="AW181" s="126">
        <f t="shared" si="4"/>
        <v>199.9</v>
      </c>
      <c r="AX181" s="126">
        <f t="shared" si="4"/>
        <v>393.40000000000003</v>
      </c>
      <c r="AY181" s="126">
        <f t="shared" si="4"/>
        <v>376.15000000000003</v>
      </c>
    </row>
    <row r="182" spans="1:51" x14ac:dyDescent="0.25">
      <c r="A182" s="127"/>
      <c r="B182" s="138" t="s">
        <v>298</v>
      </c>
      <c r="C182" s="127" t="s">
        <v>292</v>
      </c>
      <c r="D182" s="127">
        <v>0</v>
      </c>
      <c r="E182" s="127">
        <v>0</v>
      </c>
      <c r="F182" s="127">
        <v>376.15000000000003</v>
      </c>
      <c r="G182" s="127">
        <v>17.25</v>
      </c>
      <c r="H182" s="127">
        <v>735.05000000000007</v>
      </c>
      <c r="I182" s="127">
        <v>376.15000000000003</v>
      </c>
      <c r="J182" s="127">
        <v>376.15000000000003</v>
      </c>
      <c r="K182" s="127">
        <v>0</v>
      </c>
      <c r="L182" s="127">
        <v>552.4</v>
      </c>
      <c r="M182" s="127">
        <v>17.250000000000025</v>
      </c>
      <c r="N182" s="127">
        <v>573.80000000000007</v>
      </c>
      <c r="O182" s="127">
        <v>737.30000000000007</v>
      </c>
      <c r="P182" s="127">
        <v>376.15000000000003</v>
      </c>
      <c r="Q182" s="127">
        <v>17.25</v>
      </c>
      <c r="R182" s="127">
        <v>174</v>
      </c>
      <c r="S182" s="127">
        <v>578.30000000000007</v>
      </c>
      <c r="T182" s="127">
        <v>358.90000000000003</v>
      </c>
      <c r="U182" s="127">
        <v>15</v>
      </c>
      <c r="V182" s="127">
        <v>735.05000000000007</v>
      </c>
      <c r="W182" s="127">
        <v>376.15000000000003</v>
      </c>
      <c r="X182" s="127">
        <v>178.5</v>
      </c>
      <c r="Y182" s="127">
        <v>573.80000000000007</v>
      </c>
      <c r="Z182" s="127">
        <v>378.40000000000003</v>
      </c>
      <c r="AA182" s="127">
        <v>15</v>
      </c>
      <c r="AB182" s="127">
        <v>720.05000000000007</v>
      </c>
      <c r="AC182" s="127">
        <v>17.25</v>
      </c>
      <c r="AD182" s="127">
        <v>552.4</v>
      </c>
      <c r="AE182" s="127">
        <v>214.9</v>
      </c>
      <c r="AF182" s="127">
        <v>378.40000000000003</v>
      </c>
      <c r="AG182" s="127">
        <v>735.05000000000007</v>
      </c>
      <c r="AH182" s="127">
        <v>17.25</v>
      </c>
      <c r="AI182" s="127">
        <v>176.25</v>
      </c>
      <c r="AJ182" s="127">
        <v>17.25</v>
      </c>
      <c r="AK182" s="127">
        <v>376.15000000000003</v>
      </c>
      <c r="AL182" s="127">
        <v>917.7</v>
      </c>
      <c r="AM182" s="127">
        <v>391.15000000000003</v>
      </c>
      <c r="AN182" s="127">
        <v>361.15000000000003</v>
      </c>
      <c r="AO182" s="127">
        <v>17.25</v>
      </c>
      <c r="AP182" s="127">
        <v>373.90000000000003</v>
      </c>
      <c r="AQ182" s="127">
        <v>17.25</v>
      </c>
      <c r="AR182" s="127">
        <v>737.30000000000007</v>
      </c>
      <c r="AS182" s="127">
        <v>376.15000000000003</v>
      </c>
      <c r="AT182" s="127">
        <v>376.15000000000003</v>
      </c>
      <c r="AU182" s="127">
        <v>376.15000000000003</v>
      </c>
      <c r="AV182" s="127">
        <v>176.25</v>
      </c>
      <c r="AW182" s="127">
        <v>199.9</v>
      </c>
      <c r="AX182" s="127">
        <v>393.40000000000003</v>
      </c>
      <c r="AY182" s="127">
        <v>376.15000000000003</v>
      </c>
    </row>
    <row r="184" spans="1:51" x14ac:dyDescent="0.25">
      <c r="A184" s="104" t="s">
        <v>299</v>
      </c>
    </row>
    <row r="185" spans="1:51" x14ac:dyDescent="0.25">
      <c r="A185" s="128" t="s">
        <v>125</v>
      </c>
      <c r="B185" s="125">
        <v>1</v>
      </c>
      <c r="C185" s="126"/>
      <c r="D185" s="126">
        <v>914</v>
      </c>
      <c r="E185" s="126">
        <v>0</v>
      </c>
      <c r="F185" s="126">
        <v>0</v>
      </c>
      <c r="G185" s="126">
        <v>0</v>
      </c>
      <c r="H185" s="126">
        <v>0</v>
      </c>
      <c r="I185" s="126">
        <v>0</v>
      </c>
      <c r="J185" s="126">
        <v>0</v>
      </c>
      <c r="K185" s="126">
        <v>0</v>
      </c>
      <c r="L185" s="126">
        <v>0</v>
      </c>
      <c r="M185" s="126">
        <v>0</v>
      </c>
      <c r="N185" s="126">
        <v>0</v>
      </c>
      <c r="O185" s="126">
        <v>0</v>
      </c>
      <c r="P185" s="126">
        <v>0</v>
      </c>
      <c r="Q185" s="126">
        <v>0</v>
      </c>
      <c r="R185" s="126">
        <v>0</v>
      </c>
      <c r="S185" s="126">
        <v>0</v>
      </c>
      <c r="T185" s="126">
        <v>0</v>
      </c>
      <c r="U185" s="126">
        <v>0</v>
      </c>
      <c r="V185" s="126">
        <v>0</v>
      </c>
      <c r="W185" s="126">
        <v>0</v>
      </c>
      <c r="X185" s="126">
        <v>0</v>
      </c>
      <c r="Y185" s="126">
        <v>0</v>
      </c>
      <c r="Z185" s="126">
        <v>0</v>
      </c>
      <c r="AA185" s="126">
        <v>0</v>
      </c>
      <c r="AB185" s="126">
        <v>0</v>
      </c>
      <c r="AC185" s="126">
        <v>0</v>
      </c>
      <c r="AD185" s="126">
        <v>0</v>
      </c>
      <c r="AE185" s="126">
        <v>0</v>
      </c>
      <c r="AF185" s="126">
        <v>0</v>
      </c>
      <c r="AG185" s="126">
        <v>0</v>
      </c>
      <c r="AH185" s="126">
        <v>0</v>
      </c>
      <c r="AI185" s="126">
        <v>0</v>
      </c>
      <c r="AJ185" s="126">
        <v>0</v>
      </c>
      <c r="AK185" s="126">
        <v>0</v>
      </c>
      <c r="AL185" s="126">
        <v>0</v>
      </c>
      <c r="AM185" s="126">
        <v>0</v>
      </c>
      <c r="AN185" s="126">
        <v>0</v>
      </c>
      <c r="AO185" s="126">
        <v>0</v>
      </c>
      <c r="AP185" s="126">
        <v>0</v>
      </c>
      <c r="AQ185" s="126">
        <v>0</v>
      </c>
      <c r="AR185" s="126">
        <v>0</v>
      </c>
      <c r="AS185" s="126">
        <v>0</v>
      </c>
      <c r="AT185" s="126">
        <v>0</v>
      </c>
      <c r="AU185" s="126">
        <v>0</v>
      </c>
      <c r="AV185" s="126">
        <v>0</v>
      </c>
      <c r="AW185" s="126">
        <v>0</v>
      </c>
      <c r="AX185" s="126">
        <v>0</v>
      </c>
      <c r="AY185" s="126">
        <v>0</v>
      </c>
    </row>
    <row r="186" spans="1:51" x14ac:dyDescent="0.25">
      <c r="A186" s="111"/>
      <c r="B186" s="122">
        <v>2</v>
      </c>
      <c r="C186" s="108"/>
      <c r="D186" s="108">
        <v>0</v>
      </c>
      <c r="E186" s="108">
        <v>1054</v>
      </c>
      <c r="F186" s="108">
        <v>752.93037438679812</v>
      </c>
      <c r="G186" s="108">
        <v>0</v>
      </c>
      <c r="H186" s="108">
        <v>0</v>
      </c>
      <c r="I186" s="108">
        <v>0</v>
      </c>
      <c r="J186" s="108">
        <v>0</v>
      </c>
      <c r="K186" s="108">
        <v>0</v>
      </c>
      <c r="L186" s="108">
        <v>0</v>
      </c>
      <c r="M186" s="108">
        <v>0</v>
      </c>
      <c r="N186" s="108">
        <v>0</v>
      </c>
      <c r="O186" s="108">
        <v>0</v>
      </c>
      <c r="P186" s="108">
        <v>0</v>
      </c>
      <c r="Q186" s="108">
        <v>0</v>
      </c>
      <c r="R186" s="108">
        <v>0</v>
      </c>
      <c r="S186" s="108">
        <v>0</v>
      </c>
      <c r="T186" s="108">
        <v>0</v>
      </c>
      <c r="U186" s="108">
        <v>0</v>
      </c>
      <c r="V186" s="108">
        <v>0</v>
      </c>
      <c r="W186" s="108">
        <v>0</v>
      </c>
      <c r="X186" s="108">
        <v>0</v>
      </c>
      <c r="Y186" s="108">
        <v>0</v>
      </c>
      <c r="Z186" s="108">
        <v>0</v>
      </c>
      <c r="AA186" s="108">
        <v>0</v>
      </c>
      <c r="AB186" s="108">
        <v>0</v>
      </c>
      <c r="AC186" s="108">
        <v>0</v>
      </c>
      <c r="AD186" s="108">
        <v>0</v>
      </c>
      <c r="AE186" s="108">
        <v>0</v>
      </c>
      <c r="AF186" s="108">
        <v>0</v>
      </c>
      <c r="AG186" s="108">
        <v>0</v>
      </c>
      <c r="AH186" s="108">
        <v>0</v>
      </c>
      <c r="AI186" s="108">
        <v>0</v>
      </c>
      <c r="AJ186" s="108">
        <v>0</v>
      </c>
      <c r="AK186" s="108">
        <v>0</v>
      </c>
      <c r="AL186" s="108">
        <v>0</v>
      </c>
      <c r="AM186" s="108">
        <v>0</v>
      </c>
      <c r="AN186" s="108">
        <v>0</v>
      </c>
      <c r="AO186" s="108">
        <v>0</v>
      </c>
      <c r="AP186" s="108">
        <v>0</v>
      </c>
      <c r="AQ186" s="108">
        <v>0</v>
      </c>
      <c r="AR186" s="108">
        <v>0</v>
      </c>
      <c r="AS186" s="108">
        <v>0</v>
      </c>
      <c r="AT186" s="108">
        <v>0</v>
      </c>
      <c r="AU186" s="108">
        <v>0</v>
      </c>
      <c r="AV186" s="108">
        <v>0</v>
      </c>
      <c r="AW186" s="108">
        <v>0</v>
      </c>
      <c r="AX186" s="108">
        <v>0</v>
      </c>
      <c r="AY186" s="108">
        <v>0</v>
      </c>
    </row>
    <row r="187" spans="1:51" x14ac:dyDescent="0.25">
      <c r="A187" s="111"/>
      <c r="B187" s="129">
        <v>3</v>
      </c>
      <c r="C187" s="108"/>
      <c r="D187" s="108">
        <v>0</v>
      </c>
      <c r="E187" s="108">
        <v>0</v>
      </c>
      <c r="F187" s="108">
        <v>282.06962561320188</v>
      </c>
      <c r="G187" s="108">
        <v>952</v>
      </c>
      <c r="H187" s="108">
        <v>417.86074877359624</v>
      </c>
      <c r="I187" s="108">
        <v>0</v>
      </c>
      <c r="J187" s="108">
        <v>0</v>
      </c>
      <c r="K187" s="108">
        <v>0</v>
      </c>
      <c r="L187" s="108">
        <v>0</v>
      </c>
      <c r="M187" s="108">
        <v>0</v>
      </c>
      <c r="N187" s="108">
        <v>0</v>
      </c>
      <c r="O187" s="108">
        <v>0</v>
      </c>
      <c r="P187" s="108">
        <v>0</v>
      </c>
      <c r="Q187" s="108">
        <v>0</v>
      </c>
      <c r="R187" s="108">
        <v>0</v>
      </c>
      <c r="S187" s="108">
        <v>0</v>
      </c>
      <c r="T187" s="108">
        <v>0</v>
      </c>
      <c r="U187" s="108">
        <v>0</v>
      </c>
      <c r="V187" s="108">
        <v>0</v>
      </c>
      <c r="W187" s="108">
        <v>0</v>
      </c>
      <c r="X187" s="108">
        <v>0</v>
      </c>
      <c r="Y187" s="108">
        <v>0</v>
      </c>
      <c r="Z187" s="108">
        <v>0</v>
      </c>
      <c r="AA187" s="108">
        <v>0</v>
      </c>
      <c r="AB187" s="108">
        <v>0</v>
      </c>
      <c r="AC187" s="108">
        <v>0</v>
      </c>
      <c r="AD187" s="108">
        <v>0</v>
      </c>
      <c r="AE187" s="108">
        <v>0</v>
      </c>
      <c r="AF187" s="108">
        <v>0</v>
      </c>
      <c r="AG187" s="108">
        <v>0</v>
      </c>
      <c r="AH187" s="108">
        <v>0</v>
      </c>
      <c r="AI187" s="108">
        <v>0</v>
      </c>
      <c r="AJ187" s="108">
        <v>0</v>
      </c>
      <c r="AK187" s="108">
        <v>0</v>
      </c>
      <c r="AL187" s="108">
        <v>0</v>
      </c>
      <c r="AM187" s="108">
        <v>0</v>
      </c>
      <c r="AN187" s="108">
        <v>0</v>
      </c>
      <c r="AO187" s="108">
        <v>0</v>
      </c>
      <c r="AP187" s="108">
        <v>0</v>
      </c>
      <c r="AQ187" s="108">
        <v>0</v>
      </c>
      <c r="AR187" s="108">
        <v>0</v>
      </c>
      <c r="AS187" s="108">
        <v>0</v>
      </c>
      <c r="AT187" s="108">
        <v>0</v>
      </c>
      <c r="AU187" s="108">
        <v>0</v>
      </c>
      <c r="AV187" s="108">
        <v>0</v>
      </c>
      <c r="AW187" s="108">
        <v>0</v>
      </c>
      <c r="AX187" s="108">
        <v>0</v>
      </c>
      <c r="AY187" s="108">
        <v>0</v>
      </c>
    </row>
    <row r="188" spans="1:51" x14ac:dyDescent="0.25">
      <c r="A188" s="130"/>
      <c r="B188" s="131">
        <v>4</v>
      </c>
      <c r="C188" s="108"/>
      <c r="D188" s="108">
        <v>0</v>
      </c>
      <c r="E188" s="108">
        <v>0</v>
      </c>
      <c r="F188" s="108">
        <v>0</v>
      </c>
      <c r="G188" s="108">
        <v>0</v>
      </c>
      <c r="H188" s="108">
        <v>545.13925122640376</v>
      </c>
      <c r="I188" s="108">
        <v>1197</v>
      </c>
      <c r="J188" s="108">
        <v>1137</v>
      </c>
      <c r="K188" s="108">
        <v>1111</v>
      </c>
      <c r="L188" s="108">
        <v>969</v>
      </c>
      <c r="M188" s="108">
        <v>941</v>
      </c>
      <c r="N188" s="108">
        <v>1157</v>
      </c>
      <c r="O188" s="108">
        <v>1053</v>
      </c>
      <c r="P188" s="108">
        <v>1236</v>
      </c>
      <c r="Q188" s="108">
        <v>1036</v>
      </c>
      <c r="R188" s="108">
        <v>989</v>
      </c>
      <c r="S188" s="108">
        <v>1105</v>
      </c>
      <c r="T188" s="108">
        <v>1112</v>
      </c>
      <c r="U188" s="108">
        <v>1132</v>
      </c>
      <c r="V188" s="108">
        <v>1225</v>
      </c>
      <c r="W188" s="108">
        <v>1034</v>
      </c>
      <c r="X188" s="108">
        <v>1091</v>
      </c>
      <c r="Y188" s="108">
        <v>1146</v>
      </c>
      <c r="Z188" s="108">
        <v>1058</v>
      </c>
      <c r="AA188" s="108">
        <v>1117</v>
      </c>
      <c r="AB188" s="108">
        <v>1299</v>
      </c>
      <c r="AC188" s="108">
        <v>1042</v>
      </c>
      <c r="AD188" s="108">
        <v>1192</v>
      </c>
      <c r="AE188" s="108">
        <v>1038</v>
      </c>
      <c r="AF188" s="108">
        <v>1113</v>
      </c>
      <c r="AG188" s="108">
        <v>1099</v>
      </c>
      <c r="AH188" s="108">
        <v>1318</v>
      </c>
      <c r="AI188" s="108">
        <v>1135</v>
      </c>
      <c r="AJ188" s="108">
        <v>995</v>
      </c>
      <c r="AK188" s="108">
        <v>991</v>
      </c>
      <c r="AL188" s="108">
        <v>1201</v>
      </c>
      <c r="AM188" s="108">
        <v>1264</v>
      </c>
      <c r="AN188" s="108">
        <v>1333</v>
      </c>
      <c r="AO188" s="108">
        <v>1238</v>
      </c>
      <c r="AP188" s="108">
        <v>1091</v>
      </c>
      <c r="AQ188" s="108">
        <v>1214</v>
      </c>
      <c r="AR188" s="108">
        <v>1076</v>
      </c>
      <c r="AS188" s="108">
        <v>1078</v>
      </c>
      <c r="AT188" s="108">
        <v>1304</v>
      </c>
      <c r="AU188" s="108">
        <v>1220</v>
      </c>
      <c r="AV188" s="108">
        <v>1026</v>
      </c>
      <c r="AW188" s="108">
        <v>1135</v>
      </c>
      <c r="AX188" s="108">
        <v>1262</v>
      </c>
      <c r="AY188" s="108">
        <v>974</v>
      </c>
    </row>
    <row r="189" spans="1:51" x14ac:dyDescent="0.25">
      <c r="A189" s="128" t="s">
        <v>133</v>
      </c>
      <c r="B189" s="125">
        <v>1</v>
      </c>
      <c r="C189" s="126"/>
      <c r="D189" s="126">
        <v>0</v>
      </c>
      <c r="E189" s="126">
        <v>0</v>
      </c>
      <c r="F189" s="126">
        <v>1008</v>
      </c>
      <c r="G189" s="126">
        <v>0</v>
      </c>
      <c r="H189" s="126">
        <v>0</v>
      </c>
      <c r="I189" s="126">
        <v>0</v>
      </c>
      <c r="J189" s="126">
        <v>0</v>
      </c>
      <c r="K189" s="126">
        <v>0</v>
      </c>
      <c r="L189" s="126">
        <v>0</v>
      </c>
      <c r="M189" s="126">
        <v>0</v>
      </c>
      <c r="N189" s="126">
        <v>0</v>
      </c>
      <c r="O189" s="126">
        <v>0</v>
      </c>
      <c r="P189" s="126">
        <v>0</v>
      </c>
      <c r="Q189" s="126">
        <v>0</v>
      </c>
      <c r="R189" s="126">
        <v>0</v>
      </c>
      <c r="S189" s="126">
        <v>0</v>
      </c>
      <c r="T189" s="126">
        <v>0</v>
      </c>
      <c r="U189" s="126">
        <v>0</v>
      </c>
      <c r="V189" s="126">
        <v>0</v>
      </c>
      <c r="W189" s="126">
        <v>0</v>
      </c>
      <c r="X189" s="126">
        <v>0</v>
      </c>
      <c r="Y189" s="126">
        <v>0</v>
      </c>
      <c r="Z189" s="126">
        <v>0</v>
      </c>
      <c r="AA189" s="126">
        <v>0</v>
      </c>
      <c r="AB189" s="126">
        <v>0</v>
      </c>
      <c r="AC189" s="126">
        <v>0</v>
      </c>
      <c r="AD189" s="126">
        <v>0</v>
      </c>
      <c r="AE189" s="126">
        <v>0</v>
      </c>
      <c r="AF189" s="126">
        <v>0</v>
      </c>
      <c r="AG189" s="126">
        <v>0</v>
      </c>
      <c r="AH189" s="126">
        <v>0</v>
      </c>
      <c r="AI189" s="126">
        <v>0</v>
      </c>
      <c r="AJ189" s="126">
        <v>0</v>
      </c>
      <c r="AK189" s="126">
        <v>0</v>
      </c>
      <c r="AL189" s="126">
        <v>0</v>
      </c>
      <c r="AM189" s="126">
        <v>0</v>
      </c>
      <c r="AN189" s="126">
        <v>0</v>
      </c>
      <c r="AO189" s="126">
        <v>0</v>
      </c>
      <c r="AP189" s="126">
        <v>0</v>
      </c>
      <c r="AQ189" s="126">
        <v>0</v>
      </c>
      <c r="AR189" s="126">
        <v>0</v>
      </c>
      <c r="AS189" s="126">
        <v>0</v>
      </c>
      <c r="AT189" s="126">
        <v>0</v>
      </c>
      <c r="AU189" s="126">
        <v>0</v>
      </c>
      <c r="AV189" s="126">
        <v>0</v>
      </c>
      <c r="AW189" s="126">
        <v>0</v>
      </c>
      <c r="AX189" s="126">
        <v>0</v>
      </c>
      <c r="AY189" s="126">
        <v>0</v>
      </c>
    </row>
    <row r="190" spans="1:51" x14ac:dyDescent="0.25">
      <c r="A190" s="111"/>
      <c r="B190" s="121">
        <v>2</v>
      </c>
      <c r="C190" s="108"/>
      <c r="D190" s="108">
        <v>0</v>
      </c>
      <c r="E190" s="108">
        <v>0</v>
      </c>
      <c r="F190" s="108">
        <v>0</v>
      </c>
      <c r="G190" s="108">
        <v>879</v>
      </c>
      <c r="H190" s="108">
        <v>0</v>
      </c>
      <c r="I190" s="108">
        <v>0</v>
      </c>
      <c r="J190" s="108">
        <v>0</v>
      </c>
      <c r="K190" s="108">
        <v>0</v>
      </c>
      <c r="L190" s="108">
        <v>0</v>
      </c>
      <c r="M190" s="108">
        <v>0</v>
      </c>
      <c r="N190" s="108">
        <v>0</v>
      </c>
      <c r="O190" s="108">
        <v>0</v>
      </c>
      <c r="P190" s="108">
        <v>0</v>
      </c>
      <c r="Q190" s="108">
        <v>0</v>
      </c>
      <c r="R190" s="108">
        <v>0</v>
      </c>
      <c r="S190" s="108">
        <v>0</v>
      </c>
      <c r="T190" s="108">
        <v>0</v>
      </c>
      <c r="U190" s="108">
        <v>0</v>
      </c>
      <c r="V190" s="108">
        <v>0</v>
      </c>
      <c r="W190" s="108">
        <v>0</v>
      </c>
      <c r="X190" s="108">
        <v>0</v>
      </c>
      <c r="Y190" s="108">
        <v>0</v>
      </c>
      <c r="Z190" s="108">
        <v>0</v>
      </c>
      <c r="AA190" s="108">
        <v>0</v>
      </c>
      <c r="AB190" s="108">
        <v>0</v>
      </c>
      <c r="AC190" s="108">
        <v>0</v>
      </c>
      <c r="AD190" s="108">
        <v>0</v>
      </c>
      <c r="AE190" s="108">
        <v>0</v>
      </c>
      <c r="AF190" s="108">
        <v>0</v>
      </c>
      <c r="AG190" s="108">
        <v>0</v>
      </c>
      <c r="AH190" s="108">
        <v>0</v>
      </c>
      <c r="AI190" s="108">
        <v>0</v>
      </c>
      <c r="AJ190" s="108">
        <v>0</v>
      </c>
      <c r="AK190" s="108">
        <v>0</v>
      </c>
      <c r="AL190" s="108">
        <v>0</v>
      </c>
      <c r="AM190" s="108">
        <v>0</v>
      </c>
      <c r="AN190" s="108">
        <v>0</v>
      </c>
      <c r="AO190" s="108">
        <v>0</v>
      </c>
      <c r="AP190" s="108">
        <v>0</v>
      </c>
      <c r="AQ190" s="108">
        <v>0</v>
      </c>
      <c r="AR190" s="108">
        <v>0</v>
      </c>
      <c r="AS190" s="108">
        <v>0</v>
      </c>
      <c r="AT190" s="108">
        <v>0</v>
      </c>
      <c r="AU190" s="108">
        <v>0</v>
      </c>
      <c r="AV190" s="108">
        <v>0</v>
      </c>
      <c r="AW190" s="108">
        <v>0</v>
      </c>
      <c r="AX190" s="108">
        <v>0</v>
      </c>
      <c r="AY190" s="108">
        <v>0</v>
      </c>
    </row>
    <row r="191" spans="1:51" x14ac:dyDescent="0.25">
      <c r="A191" s="111"/>
      <c r="B191" s="122">
        <v>3</v>
      </c>
      <c r="C191" s="108"/>
      <c r="D191" s="108">
        <v>0</v>
      </c>
      <c r="E191" s="108">
        <v>0</v>
      </c>
      <c r="F191" s="108">
        <v>0</v>
      </c>
      <c r="G191" s="108">
        <v>0</v>
      </c>
      <c r="H191" s="108">
        <v>733</v>
      </c>
      <c r="I191" s="108">
        <v>746.875</v>
      </c>
      <c r="J191" s="108">
        <v>0</v>
      </c>
      <c r="K191" s="108">
        <v>0</v>
      </c>
      <c r="L191" s="108">
        <v>0</v>
      </c>
      <c r="M191" s="108">
        <v>0</v>
      </c>
      <c r="N191" s="108">
        <v>0</v>
      </c>
      <c r="O191" s="108">
        <v>0</v>
      </c>
      <c r="P191" s="108">
        <v>0</v>
      </c>
      <c r="Q191" s="108">
        <v>0</v>
      </c>
      <c r="R191" s="108">
        <v>0</v>
      </c>
      <c r="S191" s="108">
        <v>0</v>
      </c>
      <c r="T191" s="108">
        <v>0</v>
      </c>
      <c r="U191" s="108">
        <v>0</v>
      </c>
      <c r="V191" s="108">
        <v>0</v>
      </c>
      <c r="W191" s="108">
        <v>0</v>
      </c>
      <c r="X191" s="108">
        <v>0</v>
      </c>
      <c r="Y191" s="108">
        <v>0</v>
      </c>
      <c r="Z191" s="108">
        <v>0</v>
      </c>
      <c r="AA191" s="108">
        <v>0</v>
      </c>
      <c r="AB191" s="108">
        <v>0</v>
      </c>
      <c r="AC191" s="108">
        <v>0</v>
      </c>
      <c r="AD191" s="108">
        <v>0</v>
      </c>
      <c r="AE191" s="108">
        <v>0</v>
      </c>
      <c r="AF191" s="108">
        <v>0</v>
      </c>
      <c r="AG191" s="108">
        <v>0</v>
      </c>
      <c r="AH191" s="108">
        <v>0</v>
      </c>
      <c r="AI191" s="108">
        <v>0</v>
      </c>
      <c r="AJ191" s="108">
        <v>0</v>
      </c>
      <c r="AK191" s="108">
        <v>0</v>
      </c>
      <c r="AL191" s="108">
        <v>0</v>
      </c>
      <c r="AM191" s="108">
        <v>0</v>
      </c>
      <c r="AN191" s="108">
        <v>0</v>
      </c>
      <c r="AO191" s="108">
        <v>0</v>
      </c>
      <c r="AP191" s="108">
        <v>0</v>
      </c>
      <c r="AQ191" s="108">
        <v>0</v>
      </c>
      <c r="AR191" s="108">
        <v>0</v>
      </c>
      <c r="AS191" s="108">
        <v>0</v>
      </c>
      <c r="AT191" s="108">
        <v>0</v>
      </c>
      <c r="AU191" s="108">
        <v>0</v>
      </c>
      <c r="AV191" s="108">
        <v>0</v>
      </c>
      <c r="AW191" s="108">
        <v>0</v>
      </c>
      <c r="AX191" s="108">
        <v>0</v>
      </c>
      <c r="AY191" s="108">
        <v>0</v>
      </c>
    </row>
    <row r="192" spans="1:51" x14ac:dyDescent="0.25">
      <c r="A192" s="111"/>
      <c r="B192" s="122">
        <v>4</v>
      </c>
      <c r="C192" s="108"/>
      <c r="D192" s="108">
        <v>0</v>
      </c>
      <c r="E192" s="108">
        <v>0</v>
      </c>
      <c r="F192" s="108">
        <v>0</v>
      </c>
      <c r="G192" s="108">
        <v>0</v>
      </c>
      <c r="H192" s="108">
        <v>0</v>
      </c>
      <c r="I192" s="108">
        <v>201.125</v>
      </c>
      <c r="J192" s="108">
        <v>910</v>
      </c>
      <c r="K192" s="108">
        <v>0</v>
      </c>
      <c r="L192" s="108">
        <v>0</v>
      </c>
      <c r="M192" s="108">
        <v>0</v>
      </c>
      <c r="N192" s="108">
        <v>0</v>
      </c>
      <c r="O192" s="108">
        <v>0</v>
      </c>
      <c r="P192" s="108">
        <v>0</v>
      </c>
      <c r="Q192" s="108">
        <v>0</v>
      </c>
      <c r="R192" s="108">
        <v>0</v>
      </c>
      <c r="S192" s="108">
        <v>0</v>
      </c>
      <c r="T192" s="108">
        <v>0</v>
      </c>
      <c r="U192" s="108">
        <v>0</v>
      </c>
      <c r="V192" s="108">
        <v>0</v>
      </c>
      <c r="W192" s="108">
        <v>0</v>
      </c>
      <c r="X192" s="108">
        <v>0</v>
      </c>
      <c r="Y192" s="108">
        <v>0</v>
      </c>
      <c r="Z192" s="108">
        <v>0</v>
      </c>
      <c r="AA192" s="108">
        <v>0</v>
      </c>
      <c r="AB192" s="108">
        <v>0</v>
      </c>
      <c r="AC192" s="108">
        <v>0</v>
      </c>
      <c r="AD192" s="108">
        <v>0</v>
      </c>
      <c r="AE192" s="108">
        <v>0</v>
      </c>
      <c r="AF192" s="108">
        <v>0</v>
      </c>
      <c r="AG192" s="108">
        <v>0</v>
      </c>
      <c r="AH192" s="108">
        <v>0</v>
      </c>
      <c r="AI192" s="108">
        <v>0</v>
      </c>
      <c r="AJ192" s="108">
        <v>0</v>
      </c>
      <c r="AK192" s="108">
        <v>0</v>
      </c>
      <c r="AL192" s="108">
        <v>0</v>
      </c>
      <c r="AM192" s="108">
        <v>0</v>
      </c>
      <c r="AN192" s="108">
        <v>0</v>
      </c>
      <c r="AO192" s="108">
        <v>0</v>
      </c>
      <c r="AP192" s="108">
        <v>0</v>
      </c>
      <c r="AQ192" s="108">
        <v>0</v>
      </c>
      <c r="AR192" s="108">
        <v>0</v>
      </c>
      <c r="AS192" s="108">
        <v>0</v>
      </c>
      <c r="AT192" s="108">
        <v>0</v>
      </c>
      <c r="AU192" s="108">
        <v>0</v>
      </c>
      <c r="AV192" s="108">
        <v>0</v>
      </c>
      <c r="AW192" s="108">
        <v>0</v>
      </c>
      <c r="AX192" s="108">
        <v>0</v>
      </c>
      <c r="AY192" s="108">
        <v>0</v>
      </c>
    </row>
    <row r="193" spans="1:51" x14ac:dyDescent="0.25">
      <c r="A193" s="111"/>
      <c r="B193" s="129">
        <v>5</v>
      </c>
      <c r="C193" s="108"/>
      <c r="D193" s="108">
        <v>0</v>
      </c>
      <c r="E193" s="108">
        <v>0</v>
      </c>
      <c r="F193" s="108">
        <v>0</v>
      </c>
      <c r="G193" s="108">
        <v>0</v>
      </c>
      <c r="H193" s="108">
        <v>0</v>
      </c>
      <c r="I193" s="108">
        <v>0</v>
      </c>
      <c r="J193" s="108">
        <v>0</v>
      </c>
      <c r="K193" s="108">
        <v>854</v>
      </c>
      <c r="L193" s="108">
        <v>429.75</v>
      </c>
      <c r="M193" s="108">
        <v>0</v>
      </c>
      <c r="N193" s="108">
        <v>0</v>
      </c>
      <c r="O193" s="108">
        <v>0</v>
      </c>
      <c r="P193" s="108">
        <v>0</v>
      </c>
      <c r="Q193" s="108">
        <v>0</v>
      </c>
      <c r="R193" s="108">
        <v>0</v>
      </c>
      <c r="S193" s="108">
        <v>0</v>
      </c>
      <c r="T193" s="108">
        <v>0</v>
      </c>
      <c r="U193" s="108">
        <v>0</v>
      </c>
      <c r="V193" s="108">
        <v>0</v>
      </c>
      <c r="W193" s="108">
        <v>0</v>
      </c>
      <c r="X193" s="108">
        <v>0</v>
      </c>
      <c r="Y193" s="108">
        <v>0</v>
      </c>
      <c r="Z193" s="108">
        <v>0</v>
      </c>
      <c r="AA193" s="108">
        <v>0</v>
      </c>
      <c r="AB193" s="108">
        <v>0</v>
      </c>
      <c r="AC193" s="108">
        <v>0</v>
      </c>
      <c r="AD193" s="108">
        <v>0</v>
      </c>
      <c r="AE193" s="108">
        <v>0</v>
      </c>
      <c r="AF193" s="108">
        <v>0</v>
      </c>
      <c r="AG193" s="108">
        <v>0</v>
      </c>
      <c r="AH193" s="108">
        <v>0</v>
      </c>
      <c r="AI193" s="108">
        <v>0</v>
      </c>
      <c r="AJ193" s="108">
        <v>0</v>
      </c>
      <c r="AK193" s="108">
        <v>0</v>
      </c>
      <c r="AL193" s="108">
        <v>0</v>
      </c>
      <c r="AM193" s="108">
        <v>0</v>
      </c>
      <c r="AN193" s="108">
        <v>0</v>
      </c>
      <c r="AO193" s="108">
        <v>0</v>
      </c>
      <c r="AP193" s="108">
        <v>0</v>
      </c>
      <c r="AQ193" s="108">
        <v>0</v>
      </c>
      <c r="AR193" s="108">
        <v>0</v>
      </c>
      <c r="AS193" s="108">
        <v>0</v>
      </c>
      <c r="AT193" s="108">
        <v>0</v>
      </c>
      <c r="AU193" s="108">
        <v>0</v>
      </c>
      <c r="AV193" s="108">
        <v>0</v>
      </c>
      <c r="AW193" s="108">
        <v>0</v>
      </c>
      <c r="AX193" s="108">
        <v>0</v>
      </c>
      <c r="AY193" s="108">
        <v>0</v>
      </c>
    </row>
    <row r="194" spans="1:51" x14ac:dyDescent="0.25">
      <c r="A194" s="111"/>
      <c r="B194" s="129">
        <v>6</v>
      </c>
      <c r="C194" s="108"/>
      <c r="D194" s="108">
        <v>0</v>
      </c>
      <c r="E194" s="108">
        <v>0</v>
      </c>
      <c r="F194" s="108">
        <v>0</v>
      </c>
      <c r="G194" s="108">
        <v>0</v>
      </c>
      <c r="H194" s="108">
        <v>0</v>
      </c>
      <c r="I194" s="108">
        <v>0</v>
      </c>
      <c r="J194" s="108">
        <v>0</v>
      </c>
      <c r="K194" s="108">
        <v>0</v>
      </c>
      <c r="L194" s="108">
        <v>310.25</v>
      </c>
      <c r="M194" s="108">
        <v>781</v>
      </c>
      <c r="N194" s="108">
        <v>0</v>
      </c>
      <c r="O194" s="108">
        <v>0</v>
      </c>
      <c r="P194" s="108">
        <v>0</v>
      </c>
      <c r="Q194" s="108">
        <v>0</v>
      </c>
      <c r="R194" s="108">
        <v>0</v>
      </c>
      <c r="S194" s="108">
        <v>0</v>
      </c>
      <c r="T194" s="108">
        <v>0</v>
      </c>
      <c r="U194" s="108">
        <v>0</v>
      </c>
      <c r="V194" s="108">
        <v>0</v>
      </c>
      <c r="W194" s="108">
        <v>0</v>
      </c>
      <c r="X194" s="108">
        <v>0</v>
      </c>
      <c r="Y194" s="108">
        <v>0</v>
      </c>
      <c r="Z194" s="108">
        <v>0</v>
      </c>
      <c r="AA194" s="108">
        <v>0</v>
      </c>
      <c r="AB194" s="108">
        <v>0</v>
      </c>
      <c r="AC194" s="108">
        <v>0</v>
      </c>
      <c r="AD194" s="108">
        <v>0</v>
      </c>
      <c r="AE194" s="108">
        <v>0</v>
      </c>
      <c r="AF194" s="108">
        <v>0</v>
      </c>
      <c r="AG194" s="108">
        <v>0</v>
      </c>
      <c r="AH194" s="108">
        <v>0</v>
      </c>
      <c r="AI194" s="108">
        <v>0</v>
      </c>
      <c r="AJ194" s="108">
        <v>0</v>
      </c>
      <c r="AK194" s="108">
        <v>0</v>
      </c>
      <c r="AL194" s="108">
        <v>0</v>
      </c>
      <c r="AM194" s="108">
        <v>0</v>
      </c>
      <c r="AN194" s="108">
        <v>0</v>
      </c>
      <c r="AO194" s="108">
        <v>0</v>
      </c>
      <c r="AP194" s="108">
        <v>0</v>
      </c>
      <c r="AQ194" s="108">
        <v>0</v>
      </c>
      <c r="AR194" s="108">
        <v>0</v>
      </c>
      <c r="AS194" s="108">
        <v>0</v>
      </c>
      <c r="AT194" s="108">
        <v>0</v>
      </c>
      <c r="AU194" s="108">
        <v>0</v>
      </c>
      <c r="AV194" s="108">
        <v>0</v>
      </c>
      <c r="AW194" s="108">
        <v>0</v>
      </c>
      <c r="AX194" s="108">
        <v>0</v>
      </c>
      <c r="AY194" s="108">
        <v>0</v>
      </c>
    </row>
    <row r="195" spans="1:51" x14ac:dyDescent="0.25">
      <c r="A195" s="111"/>
      <c r="B195" s="132">
        <v>7</v>
      </c>
      <c r="C195" s="108"/>
      <c r="D195" s="108">
        <v>0</v>
      </c>
      <c r="E195" s="108">
        <v>0</v>
      </c>
      <c r="F195" s="108">
        <v>0</v>
      </c>
      <c r="G195" s="108">
        <v>0</v>
      </c>
      <c r="H195" s="108">
        <v>0</v>
      </c>
      <c r="I195" s="108">
        <v>0</v>
      </c>
      <c r="J195" s="108">
        <v>0</v>
      </c>
      <c r="K195" s="108">
        <v>0</v>
      </c>
      <c r="L195" s="108">
        <v>0</v>
      </c>
      <c r="M195" s="108">
        <v>0</v>
      </c>
      <c r="N195" s="108">
        <v>885</v>
      </c>
      <c r="O195" s="108">
        <v>283.625</v>
      </c>
      <c r="P195" s="108">
        <v>0</v>
      </c>
      <c r="Q195" s="108">
        <v>0</v>
      </c>
      <c r="R195" s="108">
        <v>0</v>
      </c>
      <c r="S195" s="108">
        <v>0</v>
      </c>
      <c r="T195" s="108">
        <v>0</v>
      </c>
      <c r="U195" s="108">
        <v>0</v>
      </c>
      <c r="V195" s="108">
        <v>0</v>
      </c>
      <c r="W195" s="108">
        <v>0</v>
      </c>
      <c r="X195" s="108">
        <v>839.625</v>
      </c>
      <c r="Y195" s="108">
        <v>0</v>
      </c>
      <c r="Z195" s="108">
        <v>0</v>
      </c>
      <c r="AA195" s="108">
        <v>0</v>
      </c>
      <c r="AB195" s="108">
        <v>0</v>
      </c>
      <c r="AC195" s="108">
        <v>0</v>
      </c>
      <c r="AD195" s="108">
        <v>0</v>
      </c>
      <c r="AE195" s="108">
        <v>0</v>
      </c>
      <c r="AF195" s="108">
        <v>0</v>
      </c>
      <c r="AG195" s="108">
        <v>0</v>
      </c>
      <c r="AH195" s="108">
        <v>0</v>
      </c>
      <c r="AI195" s="108">
        <v>0</v>
      </c>
      <c r="AJ195" s="108">
        <v>0</v>
      </c>
      <c r="AK195" s="108">
        <v>0</v>
      </c>
      <c r="AL195" s="108">
        <v>0</v>
      </c>
      <c r="AM195" s="108">
        <v>0</v>
      </c>
      <c r="AN195" s="108">
        <v>0</v>
      </c>
      <c r="AO195" s="108">
        <v>863.625</v>
      </c>
      <c r="AP195" s="108">
        <v>0</v>
      </c>
      <c r="AQ195" s="108">
        <v>0</v>
      </c>
      <c r="AR195" s="108">
        <v>0</v>
      </c>
      <c r="AS195" s="108">
        <v>0</v>
      </c>
      <c r="AT195" s="108">
        <v>0</v>
      </c>
      <c r="AU195" s="108">
        <v>0</v>
      </c>
      <c r="AV195" s="108">
        <v>1102</v>
      </c>
      <c r="AW195" s="108">
        <v>0</v>
      </c>
      <c r="AX195" s="108">
        <v>0</v>
      </c>
      <c r="AY195" s="108">
        <v>0</v>
      </c>
    </row>
    <row r="196" spans="1:51" x14ac:dyDescent="0.25">
      <c r="A196" s="130"/>
      <c r="B196" s="131">
        <v>8</v>
      </c>
      <c r="C196" s="116"/>
      <c r="D196" s="116">
        <v>0</v>
      </c>
      <c r="E196" s="116">
        <v>0</v>
      </c>
      <c r="F196" s="116">
        <v>0</v>
      </c>
      <c r="G196" s="116">
        <v>0</v>
      </c>
      <c r="H196" s="116">
        <v>0</v>
      </c>
      <c r="I196" s="116">
        <v>0</v>
      </c>
      <c r="J196" s="116">
        <v>0</v>
      </c>
      <c r="K196" s="116">
        <v>0</v>
      </c>
      <c r="L196" s="116">
        <v>0</v>
      </c>
      <c r="M196" s="116">
        <v>0</v>
      </c>
      <c r="N196" s="116">
        <v>0</v>
      </c>
      <c r="O196" s="116">
        <v>725.375</v>
      </c>
      <c r="P196" s="116">
        <v>1015</v>
      </c>
      <c r="Q196" s="116">
        <v>1008</v>
      </c>
      <c r="R196" s="116">
        <v>878</v>
      </c>
      <c r="S196" s="116">
        <v>1062</v>
      </c>
      <c r="T196" s="116">
        <v>876</v>
      </c>
      <c r="U196" s="116">
        <v>743</v>
      </c>
      <c r="V196" s="116">
        <v>860</v>
      </c>
      <c r="W196" s="116">
        <v>882</v>
      </c>
      <c r="X196" s="116">
        <v>129.375</v>
      </c>
      <c r="Y196" s="116">
        <v>1030</v>
      </c>
      <c r="Z196" s="116">
        <v>931</v>
      </c>
      <c r="AA196" s="116">
        <v>874</v>
      </c>
      <c r="AB196" s="116">
        <v>1022</v>
      </c>
      <c r="AC196" s="116">
        <v>914</v>
      </c>
      <c r="AD196" s="116">
        <v>1036</v>
      </c>
      <c r="AE196" s="116">
        <v>1110</v>
      </c>
      <c r="AF196" s="116">
        <v>907</v>
      </c>
      <c r="AG196" s="116">
        <v>953</v>
      </c>
      <c r="AH196" s="116">
        <v>1034</v>
      </c>
      <c r="AI196" s="116">
        <v>1056</v>
      </c>
      <c r="AJ196" s="116">
        <v>1015</v>
      </c>
      <c r="AK196" s="116">
        <v>961</v>
      </c>
      <c r="AL196" s="116">
        <v>869</v>
      </c>
      <c r="AM196" s="116">
        <v>769</v>
      </c>
      <c r="AN196" s="116">
        <v>852</v>
      </c>
      <c r="AO196" s="116">
        <v>129.375</v>
      </c>
      <c r="AP196" s="116">
        <v>1063</v>
      </c>
      <c r="AQ196" s="116">
        <v>955</v>
      </c>
      <c r="AR196" s="116">
        <v>938</v>
      </c>
      <c r="AS196" s="116">
        <v>907</v>
      </c>
      <c r="AT196" s="116">
        <v>858</v>
      </c>
      <c r="AU196" s="116">
        <v>972</v>
      </c>
      <c r="AV196" s="116">
        <v>0</v>
      </c>
      <c r="AW196" s="116">
        <v>1035</v>
      </c>
      <c r="AX196" s="116">
        <v>1123</v>
      </c>
      <c r="AY196" s="116">
        <v>1145</v>
      </c>
    </row>
    <row r="197" spans="1:51" x14ac:dyDescent="0.25">
      <c r="A197" s="133" t="s">
        <v>134</v>
      </c>
      <c r="B197" s="121">
        <v>1</v>
      </c>
      <c r="C197" s="108"/>
      <c r="D197" s="108">
        <v>0</v>
      </c>
      <c r="E197" s="108">
        <v>0</v>
      </c>
      <c r="F197" s="108">
        <v>0</v>
      </c>
      <c r="G197" s="108">
        <v>564.22500000000002</v>
      </c>
      <c r="H197" s="108">
        <v>25.875</v>
      </c>
      <c r="I197" s="108">
        <v>1102.575</v>
      </c>
      <c r="J197" s="108">
        <v>564.22500000000002</v>
      </c>
      <c r="K197" s="108">
        <v>564.22500000000002</v>
      </c>
      <c r="L197" s="108">
        <v>0</v>
      </c>
      <c r="M197" s="108">
        <v>828.6</v>
      </c>
      <c r="N197" s="108">
        <v>25.875000000000032</v>
      </c>
      <c r="O197" s="108">
        <v>860.69999999999993</v>
      </c>
      <c r="P197" s="108">
        <v>1105.95</v>
      </c>
      <c r="Q197" s="108">
        <v>564.22500000000002</v>
      </c>
      <c r="R197" s="108">
        <v>25.875</v>
      </c>
      <c r="S197" s="108">
        <v>261</v>
      </c>
      <c r="T197" s="108">
        <v>867.44999999999993</v>
      </c>
      <c r="U197" s="108">
        <v>538.35</v>
      </c>
      <c r="V197" s="108">
        <v>22.5</v>
      </c>
      <c r="W197" s="108">
        <v>1102.575</v>
      </c>
      <c r="X197" s="108">
        <v>564.22500000000002</v>
      </c>
      <c r="Y197" s="108">
        <v>267.75</v>
      </c>
      <c r="Z197" s="108">
        <v>860.69999999999993</v>
      </c>
      <c r="AA197" s="108">
        <v>567.6</v>
      </c>
      <c r="AB197" s="108">
        <v>22.5</v>
      </c>
      <c r="AC197" s="108">
        <v>1080.075</v>
      </c>
      <c r="AD197" s="108">
        <v>25.875</v>
      </c>
      <c r="AE197" s="108">
        <v>828.6</v>
      </c>
      <c r="AF197" s="108">
        <v>322.34999999999997</v>
      </c>
      <c r="AG197" s="108">
        <v>567.6</v>
      </c>
      <c r="AH197" s="108">
        <v>1102.575</v>
      </c>
      <c r="AI197" s="108">
        <v>25.875</v>
      </c>
      <c r="AJ197" s="108">
        <v>264.375</v>
      </c>
      <c r="AK197" s="108">
        <v>25.875</v>
      </c>
      <c r="AL197" s="108">
        <v>564.22500000000002</v>
      </c>
      <c r="AM197" s="108">
        <v>1376.55</v>
      </c>
      <c r="AN197" s="108">
        <v>586.72500000000002</v>
      </c>
      <c r="AO197" s="108">
        <v>541.72500000000002</v>
      </c>
      <c r="AP197" s="108">
        <v>25.875</v>
      </c>
      <c r="AQ197" s="108">
        <v>560.85</v>
      </c>
      <c r="AR197" s="108">
        <v>25.875</v>
      </c>
      <c r="AS197" s="108">
        <v>1105.95</v>
      </c>
      <c r="AT197" s="108">
        <v>564.22500000000002</v>
      </c>
      <c r="AU197" s="108">
        <v>564.22500000000002</v>
      </c>
      <c r="AV197" s="108">
        <v>564.22500000000002</v>
      </c>
      <c r="AW197" s="108">
        <v>264.375</v>
      </c>
      <c r="AX197" s="108">
        <v>299.84999999999997</v>
      </c>
      <c r="AY197" s="108">
        <v>590.1</v>
      </c>
    </row>
    <row r="198" spans="1:51" x14ac:dyDescent="0.25">
      <c r="A198" s="111"/>
      <c r="B198" s="121">
        <v>2</v>
      </c>
      <c r="C198" s="108"/>
      <c r="D198" s="108">
        <v>0</v>
      </c>
      <c r="E198" s="108">
        <v>0</v>
      </c>
      <c r="F198" s="108">
        <v>0</v>
      </c>
      <c r="G198" s="108">
        <v>0</v>
      </c>
      <c r="H198" s="108">
        <v>0</v>
      </c>
      <c r="I198" s="108">
        <v>0</v>
      </c>
      <c r="J198" s="108">
        <v>0</v>
      </c>
      <c r="K198" s="108">
        <v>0</v>
      </c>
      <c r="L198" s="108">
        <v>0</v>
      </c>
      <c r="M198" s="108">
        <v>0</v>
      </c>
      <c r="N198" s="108">
        <v>0</v>
      </c>
      <c r="O198" s="108">
        <v>0</v>
      </c>
      <c r="P198" s="108">
        <v>0</v>
      </c>
      <c r="Q198" s="108">
        <v>0</v>
      </c>
      <c r="R198" s="108">
        <v>0</v>
      </c>
      <c r="S198" s="108">
        <v>0</v>
      </c>
      <c r="T198" s="108">
        <v>0</v>
      </c>
      <c r="U198" s="108">
        <v>0</v>
      </c>
      <c r="V198" s="108">
        <v>0</v>
      </c>
      <c r="W198" s="108">
        <v>0</v>
      </c>
      <c r="X198" s="108">
        <v>0</v>
      </c>
      <c r="Y198" s="108">
        <v>0</v>
      </c>
      <c r="Z198" s="108">
        <v>0</v>
      </c>
      <c r="AA198" s="108">
        <v>0</v>
      </c>
      <c r="AB198" s="108">
        <v>0</v>
      </c>
      <c r="AC198" s="108">
        <v>0</v>
      </c>
      <c r="AD198" s="108">
        <v>0</v>
      </c>
      <c r="AE198" s="108">
        <v>0</v>
      </c>
      <c r="AF198" s="108">
        <v>0</v>
      </c>
      <c r="AG198" s="108">
        <v>0</v>
      </c>
      <c r="AH198" s="108">
        <v>0</v>
      </c>
      <c r="AI198" s="108">
        <v>0</v>
      </c>
      <c r="AJ198" s="108">
        <v>0</v>
      </c>
      <c r="AK198" s="108">
        <v>0</v>
      </c>
      <c r="AL198" s="108">
        <v>0</v>
      </c>
      <c r="AM198" s="108">
        <v>0</v>
      </c>
      <c r="AN198" s="108">
        <v>0</v>
      </c>
      <c r="AO198" s="108">
        <v>0</v>
      </c>
      <c r="AP198" s="108">
        <v>0</v>
      </c>
      <c r="AQ198" s="108">
        <v>0</v>
      </c>
      <c r="AR198" s="108">
        <v>0</v>
      </c>
      <c r="AS198" s="108">
        <v>0</v>
      </c>
      <c r="AT198" s="108">
        <v>0</v>
      </c>
      <c r="AU198" s="108">
        <v>0</v>
      </c>
      <c r="AV198" s="108">
        <v>0</v>
      </c>
      <c r="AW198" s="108">
        <v>0</v>
      </c>
      <c r="AX198" s="108">
        <v>0</v>
      </c>
      <c r="AY198" s="108">
        <v>0</v>
      </c>
    </row>
    <row r="199" spans="1:51" x14ac:dyDescent="0.25">
      <c r="A199" s="111"/>
      <c r="B199" s="121">
        <v>3</v>
      </c>
      <c r="C199" s="108"/>
      <c r="D199" s="108">
        <v>0</v>
      </c>
      <c r="E199" s="108">
        <v>0</v>
      </c>
      <c r="F199" s="108">
        <v>0</v>
      </c>
      <c r="G199" s="108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108">
        <v>0</v>
      </c>
      <c r="R199" s="108">
        <v>0</v>
      </c>
      <c r="S199" s="108">
        <v>0</v>
      </c>
      <c r="T199" s="108">
        <v>0</v>
      </c>
      <c r="U199" s="108">
        <v>0</v>
      </c>
      <c r="V199" s="108">
        <v>0</v>
      </c>
      <c r="W199" s="108">
        <v>0</v>
      </c>
      <c r="X199" s="108">
        <v>0</v>
      </c>
      <c r="Y199" s="108">
        <v>0</v>
      </c>
      <c r="Z199" s="108">
        <v>0</v>
      </c>
      <c r="AA199" s="108">
        <v>0</v>
      </c>
      <c r="AB199" s="108">
        <v>0</v>
      </c>
      <c r="AC199" s="108">
        <v>0</v>
      </c>
      <c r="AD199" s="108">
        <v>0</v>
      </c>
      <c r="AE199" s="108">
        <v>0</v>
      </c>
      <c r="AF199" s="108">
        <v>0</v>
      </c>
      <c r="AG199" s="108">
        <v>0</v>
      </c>
      <c r="AH199" s="108">
        <v>0</v>
      </c>
      <c r="AI199" s="108">
        <v>0</v>
      </c>
      <c r="AJ199" s="108">
        <v>0</v>
      </c>
      <c r="AK199" s="108">
        <v>0</v>
      </c>
      <c r="AL199" s="108">
        <v>0</v>
      </c>
      <c r="AM199" s="108">
        <v>0</v>
      </c>
      <c r="AN199" s="108">
        <v>0</v>
      </c>
      <c r="AO199" s="108">
        <v>0</v>
      </c>
      <c r="AP199" s="108">
        <v>0</v>
      </c>
      <c r="AQ199" s="108">
        <v>0</v>
      </c>
      <c r="AR199" s="108">
        <v>0</v>
      </c>
      <c r="AS199" s="108">
        <v>0</v>
      </c>
      <c r="AT199" s="108">
        <v>0</v>
      </c>
      <c r="AU199" s="108">
        <v>0</v>
      </c>
      <c r="AV199" s="108">
        <v>0</v>
      </c>
      <c r="AW199" s="108">
        <v>0</v>
      </c>
      <c r="AX199" s="108">
        <v>0</v>
      </c>
      <c r="AY199" s="108">
        <v>0</v>
      </c>
    </row>
    <row r="200" spans="1:51" x14ac:dyDescent="0.25">
      <c r="A200" s="111"/>
      <c r="B200" s="122">
        <v>4</v>
      </c>
      <c r="C200" s="108"/>
      <c r="D200" s="108">
        <v>0</v>
      </c>
      <c r="E200" s="108">
        <v>0</v>
      </c>
      <c r="F200" s="108">
        <v>0</v>
      </c>
      <c r="G200" s="108">
        <v>0</v>
      </c>
      <c r="H200" s="108">
        <v>0</v>
      </c>
      <c r="I200" s="108">
        <v>0</v>
      </c>
      <c r="J200" s="108">
        <v>0</v>
      </c>
      <c r="K200" s="108">
        <v>0</v>
      </c>
      <c r="L200" s="108">
        <v>0</v>
      </c>
      <c r="M200" s="108">
        <v>0</v>
      </c>
      <c r="N200" s="108">
        <v>0</v>
      </c>
      <c r="O200" s="108">
        <v>0</v>
      </c>
      <c r="P200" s="108">
        <v>0</v>
      </c>
      <c r="Q200" s="108">
        <v>0</v>
      </c>
      <c r="R200" s="108">
        <v>0</v>
      </c>
      <c r="S200" s="108">
        <v>0</v>
      </c>
      <c r="T200" s="108">
        <v>0</v>
      </c>
      <c r="U200" s="108">
        <v>0</v>
      </c>
      <c r="V200" s="108">
        <v>0</v>
      </c>
      <c r="W200" s="108">
        <v>0</v>
      </c>
      <c r="X200" s="108">
        <v>0</v>
      </c>
      <c r="Y200" s="108">
        <v>0</v>
      </c>
      <c r="Z200" s="108">
        <v>0</v>
      </c>
      <c r="AA200" s="108">
        <v>0</v>
      </c>
      <c r="AB200" s="108">
        <v>0</v>
      </c>
      <c r="AC200" s="108">
        <v>0</v>
      </c>
      <c r="AD200" s="108">
        <v>0</v>
      </c>
      <c r="AE200" s="108">
        <v>0</v>
      </c>
      <c r="AF200" s="108">
        <v>0</v>
      </c>
      <c r="AG200" s="108">
        <v>0</v>
      </c>
      <c r="AH200" s="108">
        <v>0</v>
      </c>
      <c r="AI200" s="108">
        <v>0</v>
      </c>
      <c r="AJ200" s="108">
        <v>0</v>
      </c>
      <c r="AK200" s="108">
        <v>0</v>
      </c>
      <c r="AL200" s="108">
        <v>0</v>
      </c>
      <c r="AM200" s="108">
        <v>0</v>
      </c>
      <c r="AN200" s="108">
        <v>0</v>
      </c>
      <c r="AO200" s="108">
        <v>0</v>
      </c>
      <c r="AP200" s="108">
        <v>0</v>
      </c>
      <c r="AQ200" s="108">
        <v>0</v>
      </c>
      <c r="AR200" s="108">
        <v>0</v>
      </c>
      <c r="AS200" s="108">
        <v>0</v>
      </c>
      <c r="AT200" s="108">
        <v>0</v>
      </c>
      <c r="AU200" s="108">
        <v>0</v>
      </c>
      <c r="AV200" s="108">
        <v>0</v>
      </c>
      <c r="AW200" s="108">
        <v>0</v>
      </c>
      <c r="AX200" s="108">
        <v>0</v>
      </c>
      <c r="AY200" s="108">
        <v>0</v>
      </c>
    </row>
    <row r="201" spans="1:51" x14ac:dyDescent="0.25">
      <c r="A201" s="111"/>
      <c r="B201" s="122">
        <v>5</v>
      </c>
      <c r="C201" s="108"/>
      <c r="D201" s="108">
        <v>0</v>
      </c>
      <c r="E201" s="108">
        <v>0</v>
      </c>
      <c r="F201" s="108">
        <v>0</v>
      </c>
      <c r="G201" s="108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108">
        <v>0</v>
      </c>
      <c r="R201" s="108">
        <v>0</v>
      </c>
      <c r="S201" s="108">
        <v>0</v>
      </c>
      <c r="T201" s="108">
        <v>0</v>
      </c>
      <c r="U201" s="108">
        <v>0</v>
      </c>
      <c r="V201" s="108">
        <v>0</v>
      </c>
      <c r="W201" s="108">
        <v>0</v>
      </c>
      <c r="X201" s="108">
        <v>0</v>
      </c>
      <c r="Y201" s="108">
        <v>0</v>
      </c>
      <c r="Z201" s="108">
        <v>0</v>
      </c>
      <c r="AA201" s="108">
        <v>0</v>
      </c>
      <c r="AB201" s="108">
        <v>0</v>
      </c>
      <c r="AC201" s="108">
        <v>0</v>
      </c>
      <c r="AD201" s="108">
        <v>0</v>
      </c>
      <c r="AE201" s="108">
        <v>0</v>
      </c>
      <c r="AF201" s="108">
        <v>0</v>
      </c>
      <c r="AG201" s="108">
        <v>0</v>
      </c>
      <c r="AH201" s="108">
        <v>0</v>
      </c>
      <c r="AI201" s="108">
        <v>0</v>
      </c>
      <c r="AJ201" s="108">
        <v>0</v>
      </c>
      <c r="AK201" s="108">
        <v>0</v>
      </c>
      <c r="AL201" s="108">
        <v>0</v>
      </c>
      <c r="AM201" s="108">
        <v>0</v>
      </c>
      <c r="AN201" s="108">
        <v>0</v>
      </c>
      <c r="AO201" s="108">
        <v>0</v>
      </c>
      <c r="AP201" s="108">
        <v>0</v>
      </c>
      <c r="AQ201" s="108">
        <v>0</v>
      </c>
      <c r="AR201" s="108">
        <v>0</v>
      </c>
      <c r="AS201" s="108">
        <v>0</v>
      </c>
      <c r="AT201" s="108">
        <v>0</v>
      </c>
      <c r="AU201" s="108">
        <v>0</v>
      </c>
      <c r="AV201" s="108">
        <v>0</v>
      </c>
      <c r="AW201" s="108">
        <v>0</v>
      </c>
      <c r="AX201" s="108">
        <v>0</v>
      </c>
      <c r="AY201" s="108">
        <v>0</v>
      </c>
    </row>
    <row r="202" spans="1:51" x14ac:dyDescent="0.25">
      <c r="A202" s="111"/>
      <c r="B202" s="122">
        <v>6</v>
      </c>
      <c r="C202" s="108"/>
      <c r="D202" s="108">
        <v>0</v>
      </c>
      <c r="E202" s="108">
        <v>0</v>
      </c>
      <c r="F202" s="108">
        <v>0</v>
      </c>
      <c r="G202" s="108">
        <v>0</v>
      </c>
      <c r="H202" s="108">
        <v>0</v>
      </c>
      <c r="I202" s="108">
        <v>0</v>
      </c>
      <c r="J202" s="108">
        <v>0</v>
      </c>
      <c r="K202" s="108">
        <v>0</v>
      </c>
      <c r="L202" s="108">
        <v>0</v>
      </c>
      <c r="M202" s="108">
        <v>0</v>
      </c>
      <c r="N202" s="108">
        <v>0</v>
      </c>
      <c r="O202" s="108">
        <v>0</v>
      </c>
      <c r="P202" s="108">
        <v>0</v>
      </c>
      <c r="Q202" s="108">
        <v>0</v>
      </c>
      <c r="R202" s="108">
        <v>0</v>
      </c>
      <c r="S202" s="108">
        <v>0</v>
      </c>
      <c r="T202" s="108">
        <v>0</v>
      </c>
      <c r="U202" s="108">
        <v>0</v>
      </c>
      <c r="V202" s="108">
        <v>0</v>
      </c>
      <c r="W202" s="108">
        <v>0</v>
      </c>
      <c r="X202" s="108">
        <v>0</v>
      </c>
      <c r="Y202" s="108">
        <v>0</v>
      </c>
      <c r="Z202" s="108">
        <v>0</v>
      </c>
      <c r="AA202" s="108">
        <v>0</v>
      </c>
      <c r="AB202" s="108">
        <v>0</v>
      </c>
      <c r="AC202" s="108">
        <v>0</v>
      </c>
      <c r="AD202" s="108">
        <v>0</v>
      </c>
      <c r="AE202" s="108">
        <v>0</v>
      </c>
      <c r="AF202" s="108">
        <v>0</v>
      </c>
      <c r="AG202" s="108">
        <v>0</v>
      </c>
      <c r="AH202" s="108">
        <v>0</v>
      </c>
      <c r="AI202" s="108">
        <v>0</v>
      </c>
      <c r="AJ202" s="108">
        <v>0</v>
      </c>
      <c r="AK202" s="108">
        <v>0</v>
      </c>
      <c r="AL202" s="108">
        <v>0</v>
      </c>
      <c r="AM202" s="108">
        <v>0</v>
      </c>
      <c r="AN202" s="108">
        <v>0</v>
      </c>
      <c r="AO202" s="108">
        <v>0</v>
      </c>
      <c r="AP202" s="108">
        <v>0</v>
      </c>
      <c r="AQ202" s="108">
        <v>0</v>
      </c>
      <c r="AR202" s="108">
        <v>0</v>
      </c>
      <c r="AS202" s="108">
        <v>0</v>
      </c>
      <c r="AT202" s="108">
        <v>0</v>
      </c>
      <c r="AU202" s="108">
        <v>0</v>
      </c>
      <c r="AV202" s="108">
        <v>0</v>
      </c>
      <c r="AW202" s="108">
        <v>0</v>
      </c>
      <c r="AX202" s="108">
        <v>0</v>
      </c>
      <c r="AY202" s="108">
        <v>0</v>
      </c>
    </row>
    <row r="203" spans="1:51" x14ac:dyDescent="0.25">
      <c r="A203" s="111"/>
      <c r="B203" s="129">
        <v>7</v>
      </c>
      <c r="C203" s="108"/>
      <c r="D203" s="108">
        <v>0</v>
      </c>
      <c r="E203" s="108">
        <v>0</v>
      </c>
      <c r="F203" s="108">
        <v>0</v>
      </c>
      <c r="G203" s="108">
        <v>0</v>
      </c>
      <c r="H203" s="108">
        <v>0</v>
      </c>
      <c r="I203" s="108">
        <v>0</v>
      </c>
      <c r="J203" s="108">
        <v>0</v>
      </c>
      <c r="K203" s="108">
        <v>0</v>
      </c>
      <c r="L203" s="108">
        <v>0</v>
      </c>
      <c r="M203" s="108">
        <v>0</v>
      </c>
      <c r="N203" s="108">
        <v>0</v>
      </c>
      <c r="O203" s="108">
        <v>0</v>
      </c>
      <c r="P203" s="108">
        <v>0</v>
      </c>
      <c r="Q203" s="108">
        <v>0</v>
      </c>
      <c r="R203" s="108">
        <v>0</v>
      </c>
      <c r="S203" s="108">
        <v>0</v>
      </c>
      <c r="T203" s="108">
        <v>0</v>
      </c>
      <c r="U203" s="108">
        <v>0</v>
      </c>
      <c r="V203" s="108">
        <v>0</v>
      </c>
      <c r="W203" s="108">
        <v>0</v>
      </c>
      <c r="X203" s="108">
        <v>0</v>
      </c>
      <c r="Y203" s="108">
        <v>0</v>
      </c>
      <c r="Z203" s="108">
        <v>0</v>
      </c>
      <c r="AA203" s="108">
        <v>0</v>
      </c>
      <c r="AB203" s="108">
        <v>0</v>
      </c>
      <c r="AC203" s="108">
        <v>0</v>
      </c>
      <c r="AD203" s="108">
        <v>0</v>
      </c>
      <c r="AE203" s="108">
        <v>0</v>
      </c>
      <c r="AF203" s="108">
        <v>0</v>
      </c>
      <c r="AG203" s="108">
        <v>0</v>
      </c>
      <c r="AH203" s="108">
        <v>0</v>
      </c>
      <c r="AI203" s="108">
        <v>0</v>
      </c>
      <c r="AJ203" s="108">
        <v>0</v>
      </c>
      <c r="AK203" s="108">
        <v>0</v>
      </c>
      <c r="AL203" s="108">
        <v>0</v>
      </c>
      <c r="AM203" s="108">
        <v>0</v>
      </c>
      <c r="AN203" s="108">
        <v>0</v>
      </c>
      <c r="AO203" s="108">
        <v>0</v>
      </c>
      <c r="AP203" s="108">
        <v>0</v>
      </c>
      <c r="AQ203" s="108">
        <v>0</v>
      </c>
      <c r="AR203" s="108">
        <v>0</v>
      </c>
      <c r="AS203" s="108">
        <v>0</v>
      </c>
      <c r="AT203" s="108">
        <v>0</v>
      </c>
      <c r="AU203" s="108">
        <v>0</v>
      </c>
      <c r="AV203" s="108">
        <v>0</v>
      </c>
      <c r="AW203" s="108">
        <v>0</v>
      </c>
      <c r="AX203" s="108">
        <v>0</v>
      </c>
      <c r="AY203" s="108">
        <v>0</v>
      </c>
    </row>
    <row r="204" spans="1:51" x14ac:dyDescent="0.25">
      <c r="A204" s="111"/>
      <c r="B204" s="129">
        <v>8</v>
      </c>
      <c r="C204" s="108"/>
      <c r="D204" s="108">
        <v>0</v>
      </c>
      <c r="E204" s="108">
        <v>0</v>
      </c>
      <c r="F204" s="108">
        <v>0</v>
      </c>
      <c r="G204" s="108">
        <v>0</v>
      </c>
      <c r="H204" s="108">
        <v>0</v>
      </c>
      <c r="I204" s="108">
        <v>0</v>
      </c>
      <c r="J204" s="108">
        <v>0</v>
      </c>
      <c r="K204" s="108">
        <v>0</v>
      </c>
      <c r="L204" s="108">
        <v>0</v>
      </c>
      <c r="M204" s="108">
        <v>0</v>
      </c>
      <c r="N204" s="108">
        <v>0</v>
      </c>
      <c r="O204" s="108">
        <v>0</v>
      </c>
      <c r="P204" s="108">
        <v>0</v>
      </c>
      <c r="Q204" s="108">
        <v>0</v>
      </c>
      <c r="R204" s="108">
        <v>0</v>
      </c>
      <c r="S204" s="108">
        <v>0</v>
      </c>
      <c r="T204" s="108">
        <v>0</v>
      </c>
      <c r="U204" s="108">
        <v>0</v>
      </c>
      <c r="V204" s="108">
        <v>0</v>
      </c>
      <c r="W204" s="108">
        <v>0</v>
      </c>
      <c r="X204" s="108">
        <v>0</v>
      </c>
      <c r="Y204" s="108">
        <v>0</v>
      </c>
      <c r="Z204" s="108">
        <v>0</v>
      </c>
      <c r="AA204" s="108">
        <v>0</v>
      </c>
      <c r="AB204" s="108">
        <v>0</v>
      </c>
      <c r="AC204" s="108">
        <v>0</v>
      </c>
      <c r="AD204" s="108">
        <v>0</v>
      </c>
      <c r="AE204" s="108">
        <v>0</v>
      </c>
      <c r="AF204" s="108">
        <v>0</v>
      </c>
      <c r="AG204" s="108">
        <v>0</v>
      </c>
      <c r="AH204" s="108">
        <v>0</v>
      </c>
      <c r="AI204" s="108">
        <v>0</v>
      </c>
      <c r="AJ204" s="108">
        <v>0</v>
      </c>
      <c r="AK204" s="108">
        <v>0</v>
      </c>
      <c r="AL204" s="108">
        <v>0</v>
      </c>
      <c r="AM204" s="108">
        <v>0</v>
      </c>
      <c r="AN204" s="108">
        <v>0</v>
      </c>
      <c r="AO204" s="108">
        <v>0</v>
      </c>
      <c r="AP204" s="108">
        <v>0</v>
      </c>
      <c r="AQ204" s="108">
        <v>0</v>
      </c>
      <c r="AR204" s="108">
        <v>0</v>
      </c>
      <c r="AS204" s="108">
        <v>0</v>
      </c>
      <c r="AT204" s="108">
        <v>0</v>
      </c>
      <c r="AU204" s="108">
        <v>0</v>
      </c>
      <c r="AV204" s="108">
        <v>0</v>
      </c>
      <c r="AW204" s="108">
        <v>0</v>
      </c>
      <c r="AX204" s="108">
        <v>0</v>
      </c>
      <c r="AY204" s="108">
        <v>0</v>
      </c>
    </row>
    <row r="205" spans="1:51" x14ac:dyDescent="0.25">
      <c r="A205" s="111"/>
      <c r="B205" s="129">
        <v>9</v>
      </c>
      <c r="C205" s="108"/>
      <c r="D205" s="108">
        <v>0</v>
      </c>
      <c r="E205" s="108">
        <v>0</v>
      </c>
      <c r="F205" s="108">
        <v>0</v>
      </c>
      <c r="G205" s="108">
        <v>0</v>
      </c>
      <c r="H205" s="108">
        <v>0</v>
      </c>
      <c r="I205" s="108">
        <v>0</v>
      </c>
      <c r="J205" s="108">
        <v>0</v>
      </c>
      <c r="K205" s="108">
        <v>0</v>
      </c>
      <c r="L205" s="108">
        <v>0</v>
      </c>
      <c r="M205" s="108">
        <v>0</v>
      </c>
      <c r="N205" s="108">
        <v>0</v>
      </c>
      <c r="O205" s="108">
        <v>0</v>
      </c>
      <c r="P205" s="108">
        <v>0</v>
      </c>
      <c r="Q205" s="108">
        <v>0</v>
      </c>
      <c r="R205" s="108">
        <v>0</v>
      </c>
      <c r="S205" s="108">
        <v>0</v>
      </c>
      <c r="T205" s="108">
        <v>0</v>
      </c>
      <c r="U205" s="108">
        <v>0</v>
      </c>
      <c r="V205" s="108">
        <v>0</v>
      </c>
      <c r="W205" s="108">
        <v>0</v>
      </c>
      <c r="X205" s="108">
        <v>0</v>
      </c>
      <c r="Y205" s="108">
        <v>0</v>
      </c>
      <c r="Z205" s="108">
        <v>0</v>
      </c>
      <c r="AA205" s="108">
        <v>0</v>
      </c>
      <c r="AB205" s="108">
        <v>0</v>
      </c>
      <c r="AC205" s="108">
        <v>0</v>
      </c>
      <c r="AD205" s="108">
        <v>0</v>
      </c>
      <c r="AE205" s="108">
        <v>0</v>
      </c>
      <c r="AF205" s="108">
        <v>0</v>
      </c>
      <c r="AG205" s="108">
        <v>0</v>
      </c>
      <c r="AH205" s="108">
        <v>0</v>
      </c>
      <c r="AI205" s="108">
        <v>0</v>
      </c>
      <c r="AJ205" s="108">
        <v>0</v>
      </c>
      <c r="AK205" s="108">
        <v>0</v>
      </c>
      <c r="AL205" s="108">
        <v>0</v>
      </c>
      <c r="AM205" s="108">
        <v>0</v>
      </c>
      <c r="AN205" s="108">
        <v>0</v>
      </c>
      <c r="AO205" s="108">
        <v>0</v>
      </c>
      <c r="AP205" s="108">
        <v>0</v>
      </c>
      <c r="AQ205" s="108">
        <v>0</v>
      </c>
      <c r="AR205" s="108">
        <v>0</v>
      </c>
      <c r="AS205" s="108">
        <v>0</v>
      </c>
      <c r="AT205" s="108">
        <v>0</v>
      </c>
      <c r="AU205" s="108">
        <v>0</v>
      </c>
      <c r="AV205" s="108">
        <v>0</v>
      </c>
      <c r="AW205" s="108">
        <v>0</v>
      </c>
      <c r="AX205" s="108">
        <v>0</v>
      </c>
      <c r="AY205" s="108">
        <v>0</v>
      </c>
    </row>
    <row r="206" spans="1:51" x14ac:dyDescent="0.25">
      <c r="A206" s="111"/>
      <c r="B206" s="132">
        <v>10</v>
      </c>
      <c r="C206" s="108"/>
      <c r="D206" s="108">
        <v>0</v>
      </c>
      <c r="E206" s="108">
        <v>0</v>
      </c>
      <c r="F206" s="108">
        <v>0</v>
      </c>
      <c r="G206" s="108">
        <v>0</v>
      </c>
      <c r="H206" s="108">
        <v>0</v>
      </c>
      <c r="I206" s="108">
        <v>0</v>
      </c>
      <c r="J206" s="108">
        <v>0</v>
      </c>
      <c r="K206" s="108">
        <v>0</v>
      </c>
      <c r="L206" s="108">
        <v>0</v>
      </c>
      <c r="M206" s="108">
        <v>0</v>
      </c>
      <c r="N206" s="108">
        <v>0</v>
      </c>
      <c r="O206" s="108">
        <v>0</v>
      </c>
      <c r="P206" s="108">
        <v>0</v>
      </c>
      <c r="Q206" s="108">
        <v>0</v>
      </c>
      <c r="R206" s="108">
        <v>0</v>
      </c>
      <c r="S206" s="108">
        <v>0</v>
      </c>
      <c r="T206" s="108">
        <v>0</v>
      </c>
      <c r="U206" s="108">
        <v>0</v>
      </c>
      <c r="V206" s="108">
        <v>0</v>
      </c>
      <c r="W206" s="108">
        <v>0</v>
      </c>
      <c r="X206" s="108">
        <v>0</v>
      </c>
      <c r="Y206" s="108">
        <v>0</v>
      </c>
      <c r="Z206" s="108">
        <v>0</v>
      </c>
      <c r="AA206" s="108">
        <v>0</v>
      </c>
      <c r="AB206" s="108">
        <v>0</v>
      </c>
      <c r="AC206" s="108">
        <v>0</v>
      </c>
      <c r="AD206" s="108">
        <v>0</v>
      </c>
      <c r="AE206" s="108">
        <v>0</v>
      </c>
      <c r="AF206" s="108">
        <v>0</v>
      </c>
      <c r="AG206" s="108">
        <v>0</v>
      </c>
      <c r="AH206" s="108">
        <v>0</v>
      </c>
      <c r="AI206" s="108">
        <v>0</v>
      </c>
      <c r="AJ206" s="108">
        <v>0</v>
      </c>
      <c r="AK206" s="108">
        <v>0</v>
      </c>
      <c r="AL206" s="108">
        <v>0</v>
      </c>
      <c r="AM206" s="108">
        <v>0</v>
      </c>
      <c r="AN206" s="108">
        <v>0</v>
      </c>
      <c r="AO206" s="108">
        <v>0</v>
      </c>
      <c r="AP206" s="108">
        <v>0</v>
      </c>
      <c r="AQ206" s="108">
        <v>0</v>
      </c>
      <c r="AR206" s="108">
        <v>0</v>
      </c>
      <c r="AS206" s="108">
        <v>0</v>
      </c>
      <c r="AT206" s="108">
        <v>0</v>
      </c>
      <c r="AU206" s="108">
        <v>0</v>
      </c>
      <c r="AV206" s="108">
        <v>0</v>
      </c>
      <c r="AW206" s="108">
        <v>0</v>
      </c>
      <c r="AX206" s="108">
        <v>0</v>
      </c>
      <c r="AY206" s="108">
        <v>0</v>
      </c>
    </row>
    <row r="207" spans="1:51" x14ac:dyDescent="0.25">
      <c r="A207" s="111"/>
      <c r="B207" s="132">
        <v>11</v>
      </c>
      <c r="C207" s="108"/>
      <c r="D207" s="108">
        <v>0</v>
      </c>
      <c r="E207" s="108">
        <v>0</v>
      </c>
      <c r="F207" s="108">
        <v>0</v>
      </c>
      <c r="G207" s="108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108">
        <v>0</v>
      </c>
      <c r="R207" s="108">
        <v>0</v>
      </c>
      <c r="S207" s="108">
        <v>0</v>
      </c>
      <c r="T207" s="108">
        <v>0</v>
      </c>
      <c r="U207" s="108">
        <v>0</v>
      </c>
      <c r="V207" s="108">
        <v>0</v>
      </c>
      <c r="W207" s="108">
        <v>0</v>
      </c>
      <c r="X207" s="108">
        <v>0</v>
      </c>
      <c r="Y207" s="108">
        <v>0</v>
      </c>
      <c r="Z207" s="108">
        <v>0</v>
      </c>
      <c r="AA207" s="108">
        <v>0</v>
      </c>
      <c r="AB207" s="108">
        <v>0</v>
      </c>
      <c r="AC207" s="108">
        <v>0</v>
      </c>
      <c r="AD207" s="108">
        <v>0</v>
      </c>
      <c r="AE207" s="108">
        <v>0</v>
      </c>
      <c r="AF207" s="108">
        <v>0</v>
      </c>
      <c r="AG207" s="108">
        <v>0</v>
      </c>
      <c r="AH207" s="108">
        <v>0</v>
      </c>
      <c r="AI207" s="108">
        <v>0</v>
      </c>
      <c r="AJ207" s="108">
        <v>0</v>
      </c>
      <c r="AK207" s="108">
        <v>0</v>
      </c>
      <c r="AL207" s="108">
        <v>0</v>
      </c>
      <c r="AM207" s="108">
        <v>0</v>
      </c>
      <c r="AN207" s="108">
        <v>0</v>
      </c>
      <c r="AO207" s="108">
        <v>0</v>
      </c>
      <c r="AP207" s="108">
        <v>0</v>
      </c>
      <c r="AQ207" s="108">
        <v>0</v>
      </c>
      <c r="AR207" s="108">
        <v>0</v>
      </c>
      <c r="AS207" s="108">
        <v>0</v>
      </c>
      <c r="AT207" s="108">
        <v>0</v>
      </c>
      <c r="AU207" s="108">
        <v>0</v>
      </c>
      <c r="AV207" s="108">
        <v>0</v>
      </c>
      <c r="AW207" s="108">
        <v>0</v>
      </c>
      <c r="AX207" s="108">
        <v>0</v>
      </c>
      <c r="AY207" s="108">
        <v>0</v>
      </c>
    </row>
    <row r="208" spans="1:51" x14ac:dyDescent="0.25">
      <c r="A208" s="111"/>
      <c r="B208" s="132">
        <v>12</v>
      </c>
      <c r="C208" s="108"/>
      <c r="D208" s="108">
        <v>0</v>
      </c>
      <c r="E208" s="108">
        <v>0</v>
      </c>
      <c r="F208" s="108">
        <v>0</v>
      </c>
      <c r="G208" s="108">
        <v>0</v>
      </c>
      <c r="H208" s="108">
        <v>0</v>
      </c>
      <c r="I208" s="108">
        <v>0</v>
      </c>
      <c r="J208" s="108">
        <v>0</v>
      </c>
      <c r="K208" s="108">
        <v>0</v>
      </c>
      <c r="L208" s="108">
        <v>0</v>
      </c>
      <c r="M208" s="108">
        <v>0</v>
      </c>
      <c r="N208" s="108">
        <v>0</v>
      </c>
      <c r="O208" s="108">
        <v>0</v>
      </c>
      <c r="P208" s="108">
        <v>0</v>
      </c>
      <c r="Q208" s="108">
        <v>0</v>
      </c>
      <c r="R208" s="108">
        <v>0</v>
      </c>
      <c r="S208" s="108">
        <v>0</v>
      </c>
      <c r="T208" s="108">
        <v>0</v>
      </c>
      <c r="U208" s="108">
        <v>0</v>
      </c>
      <c r="V208" s="108">
        <v>0</v>
      </c>
      <c r="W208" s="108">
        <v>0</v>
      </c>
      <c r="X208" s="108">
        <v>0</v>
      </c>
      <c r="Y208" s="108">
        <v>0</v>
      </c>
      <c r="Z208" s="108">
        <v>0</v>
      </c>
      <c r="AA208" s="108">
        <v>0</v>
      </c>
      <c r="AB208" s="108">
        <v>0</v>
      </c>
      <c r="AC208" s="108">
        <v>0</v>
      </c>
      <c r="AD208" s="108">
        <v>0</v>
      </c>
      <c r="AE208" s="108">
        <v>0</v>
      </c>
      <c r="AF208" s="108">
        <v>0</v>
      </c>
      <c r="AG208" s="108">
        <v>0</v>
      </c>
      <c r="AH208" s="108">
        <v>0</v>
      </c>
      <c r="AI208" s="108">
        <v>0</v>
      </c>
      <c r="AJ208" s="108">
        <v>0</v>
      </c>
      <c r="AK208" s="108">
        <v>0</v>
      </c>
      <c r="AL208" s="108">
        <v>0</v>
      </c>
      <c r="AM208" s="108">
        <v>0</v>
      </c>
      <c r="AN208" s="108">
        <v>0</v>
      </c>
      <c r="AO208" s="108">
        <v>0</v>
      </c>
      <c r="AP208" s="108">
        <v>0</v>
      </c>
      <c r="AQ208" s="108">
        <v>0</v>
      </c>
      <c r="AR208" s="108">
        <v>0</v>
      </c>
      <c r="AS208" s="108">
        <v>0</v>
      </c>
      <c r="AT208" s="108">
        <v>0</v>
      </c>
      <c r="AU208" s="108">
        <v>0</v>
      </c>
      <c r="AV208" s="108">
        <v>0</v>
      </c>
      <c r="AW208" s="108">
        <v>0</v>
      </c>
      <c r="AX208" s="108">
        <v>0</v>
      </c>
      <c r="AY208" s="108">
        <v>0</v>
      </c>
    </row>
    <row r="209" spans="1:51" x14ac:dyDescent="0.25">
      <c r="A209" s="128" t="s">
        <v>123</v>
      </c>
      <c r="B209" s="125">
        <v>1</v>
      </c>
      <c r="C209" s="126"/>
      <c r="D209" s="126">
        <v>0</v>
      </c>
      <c r="E209" s="126">
        <v>0</v>
      </c>
      <c r="F209" s="126">
        <v>376.15000000000003</v>
      </c>
      <c r="G209" s="126">
        <v>17.25</v>
      </c>
      <c r="H209" s="126">
        <v>376.15000000000003</v>
      </c>
      <c r="I209" s="126">
        <v>376.15000000000003</v>
      </c>
      <c r="J209" s="126">
        <v>376.15000000000003</v>
      </c>
      <c r="K209" s="126">
        <v>0</v>
      </c>
      <c r="L209" s="126">
        <v>176.24999999999994</v>
      </c>
      <c r="M209" s="126">
        <v>17.25</v>
      </c>
      <c r="N209" s="126">
        <v>373.90000000000003</v>
      </c>
      <c r="O209" s="126">
        <v>376.15000000000003</v>
      </c>
      <c r="P209" s="126">
        <v>376.15000000000003</v>
      </c>
      <c r="Q209" s="126">
        <v>17.25</v>
      </c>
      <c r="R209" s="126">
        <v>174</v>
      </c>
      <c r="S209" s="126">
        <v>376.15000000000003</v>
      </c>
      <c r="T209" s="126">
        <v>358.90000000000003</v>
      </c>
      <c r="U209" s="126">
        <v>15</v>
      </c>
      <c r="V209" s="126">
        <v>376.15000000000003</v>
      </c>
      <c r="W209" s="126">
        <v>373.90000000000003</v>
      </c>
      <c r="X209" s="126">
        <v>176.25</v>
      </c>
      <c r="Y209" s="126">
        <v>373.90000000000003</v>
      </c>
      <c r="Z209" s="126">
        <v>376.15000000000003</v>
      </c>
      <c r="AA209" s="126">
        <v>15</v>
      </c>
      <c r="AB209" s="126">
        <v>358.90000000000003</v>
      </c>
      <c r="AC209" s="126">
        <v>17.25</v>
      </c>
      <c r="AD209" s="126">
        <v>176.24999999999994</v>
      </c>
      <c r="AE209" s="126">
        <v>14.999999999999972</v>
      </c>
      <c r="AF209" s="126">
        <v>376.15000000000003</v>
      </c>
      <c r="AG209" s="126">
        <v>376.15000000000003</v>
      </c>
      <c r="AH209" s="126">
        <v>17.25</v>
      </c>
      <c r="AI209" s="126">
        <v>176.25</v>
      </c>
      <c r="AJ209" s="126">
        <v>17.25</v>
      </c>
      <c r="AK209" s="126">
        <v>176.25</v>
      </c>
      <c r="AL209" s="126">
        <v>358.9</v>
      </c>
      <c r="AM209" s="126">
        <v>373.90000000000003</v>
      </c>
      <c r="AN209" s="126">
        <v>358.90000000000003</v>
      </c>
      <c r="AO209" s="126">
        <v>0</v>
      </c>
      <c r="AP209" s="126">
        <v>373.90000000000003</v>
      </c>
      <c r="AQ209" s="126">
        <v>17.25</v>
      </c>
      <c r="AR209" s="126">
        <v>376.15000000000003</v>
      </c>
      <c r="AS209" s="126">
        <v>376.15000000000003</v>
      </c>
      <c r="AT209" s="126">
        <v>376.15000000000003</v>
      </c>
      <c r="AU209" s="126">
        <v>376.15000000000003</v>
      </c>
      <c r="AV209" s="126">
        <v>176.25</v>
      </c>
      <c r="AW209" s="126">
        <v>0</v>
      </c>
      <c r="AX209" s="126">
        <v>376.15000000000003</v>
      </c>
      <c r="AY209" s="126">
        <v>376.15000000000003</v>
      </c>
    </row>
    <row r="210" spans="1:51" x14ac:dyDescent="0.25">
      <c r="A210" s="111"/>
      <c r="B210" s="121">
        <v>2</v>
      </c>
      <c r="C210" s="108"/>
      <c r="D210" s="112">
        <v>0</v>
      </c>
      <c r="E210" s="112">
        <v>0</v>
      </c>
      <c r="F210" s="112">
        <v>0</v>
      </c>
      <c r="G210" s="112">
        <v>0</v>
      </c>
      <c r="H210" s="112">
        <v>358.90000000000003</v>
      </c>
      <c r="I210" s="112">
        <v>0</v>
      </c>
      <c r="J210" s="112">
        <v>0</v>
      </c>
      <c r="K210" s="112">
        <v>0</v>
      </c>
      <c r="L210" s="112">
        <v>376.15000000000003</v>
      </c>
      <c r="M210" s="112">
        <v>2.2737367544323207E-14</v>
      </c>
      <c r="N210" s="112">
        <v>0</v>
      </c>
      <c r="O210" s="112">
        <v>2.25</v>
      </c>
      <c r="P210" s="112">
        <v>0</v>
      </c>
      <c r="Q210" s="112">
        <v>0</v>
      </c>
      <c r="R210" s="112">
        <v>0</v>
      </c>
      <c r="S210" s="112">
        <v>202.15</v>
      </c>
      <c r="T210" s="112">
        <v>0</v>
      </c>
      <c r="U210" s="112">
        <v>0</v>
      </c>
      <c r="V210" s="112">
        <v>358.90000000000003</v>
      </c>
      <c r="W210" s="112">
        <v>0</v>
      </c>
      <c r="X210" s="112">
        <v>2.25</v>
      </c>
      <c r="Y210" s="112">
        <v>199.9</v>
      </c>
      <c r="Z210" s="112">
        <v>2.25</v>
      </c>
      <c r="AA210" s="112">
        <v>0</v>
      </c>
      <c r="AB210" s="112">
        <v>361.15000000000003</v>
      </c>
      <c r="AC210" s="112">
        <v>0</v>
      </c>
      <c r="AD210" s="112">
        <v>358.90000000000003</v>
      </c>
      <c r="AE210" s="112">
        <v>199.90000000000003</v>
      </c>
      <c r="AF210" s="112">
        <v>2.2500000000000115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12">
        <v>199.9</v>
      </c>
      <c r="AM210" s="112">
        <v>17.250000000000025</v>
      </c>
      <c r="AN210" s="112">
        <v>2.25</v>
      </c>
      <c r="AO210" s="112">
        <v>17.25</v>
      </c>
      <c r="AP210" s="112">
        <v>0</v>
      </c>
      <c r="AQ210" s="112">
        <v>0</v>
      </c>
      <c r="AR210" s="112">
        <v>358.90000000000003</v>
      </c>
      <c r="AS210" s="112">
        <v>0</v>
      </c>
      <c r="AT210" s="112">
        <v>0</v>
      </c>
      <c r="AU210" s="112">
        <v>0</v>
      </c>
      <c r="AV210" s="112">
        <v>0</v>
      </c>
      <c r="AW210" s="112">
        <v>199.9</v>
      </c>
      <c r="AX210" s="112">
        <v>17.25</v>
      </c>
      <c r="AY210" s="112">
        <v>0</v>
      </c>
    </row>
    <row r="211" spans="1:51" x14ac:dyDescent="0.25">
      <c r="A211" s="111"/>
      <c r="B211" s="121">
        <v>3</v>
      </c>
      <c r="C211" s="108"/>
      <c r="D211" s="112">
        <v>0</v>
      </c>
      <c r="E211" s="112">
        <v>0</v>
      </c>
      <c r="F211" s="112">
        <v>0</v>
      </c>
      <c r="G211" s="112">
        <v>0</v>
      </c>
      <c r="H211" s="112">
        <v>0</v>
      </c>
      <c r="I211" s="112">
        <v>0</v>
      </c>
      <c r="J211" s="112">
        <v>0</v>
      </c>
      <c r="K211" s="112">
        <v>0</v>
      </c>
      <c r="L211" s="112">
        <v>0</v>
      </c>
      <c r="M211" s="112">
        <v>0</v>
      </c>
      <c r="N211" s="112">
        <v>199.9</v>
      </c>
      <c r="O211" s="112">
        <v>358.90000000000003</v>
      </c>
      <c r="P211" s="112">
        <v>0</v>
      </c>
      <c r="Q211" s="112">
        <v>0</v>
      </c>
      <c r="R211" s="112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2.25</v>
      </c>
      <c r="X211" s="112">
        <v>0</v>
      </c>
      <c r="Y211" s="112">
        <v>0</v>
      </c>
      <c r="Z211" s="112">
        <v>0</v>
      </c>
      <c r="AA211" s="112">
        <v>0</v>
      </c>
      <c r="AB211" s="112">
        <v>0</v>
      </c>
      <c r="AC211" s="112">
        <v>0</v>
      </c>
      <c r="AD211" s="112">
        <v>17.25</v>
      </c>
      <c r="AE211" s="112">
        <v>0</v>
      </c>
      <c r="AF211" s="112">
        <v>0</v>
      </c>
      <c r="AG211" s="112">
        <v>358.90000000000003</v>
      </c>
      <c r="AH211" s="112">
        <v>0</v>
      </c>
      <c r="AI211" s="112">
        <v>0</v>
      </c>
      <c r="AJ211" s="112">
        <v>0</v>
      </c>
      <c r="AK211" s="112">
        <v>199.9</v>
      </c>
      <c r="AL211" s="112">
        <v>358.90000000000003</v>
      </c>
      <c r="AM211" s="112">
        <v>0</v>
      </c>
      <c r="AN211" s="112">
        <v>0</v>
      </c>
      <c r="AO211" s="112">
        <v>0</v>
      </c>
      <c r="AP211" s="112">
        <v>0</v>
      </c>
      <c r="AQ211" s="112">
        <v>0</v>
      </c>
      <c r="AR211" s="112">
        <v>2.25</v>
      </c>
      <c r="AS211" s="112">
        <v>0</v>
      </c>
      <c r="AT211" s="112">
        <v>0</v>
      </c>
      <c r="AU211" s="112">
        <v>0</v>
      </c>
      <c r="AV211" s="112">
        <v>0</v>
      </c>
      <c r="AW211" s="112">
        <v>0</v>
      </c>
      <c r="AX211" s="112">
        <v>0</v>
      </c>
      <c r="AY211" s="112">
        <v>0</v>
      </c>
    </row>
    <row r="212" spans="1:51" x14ac:dyDescent="0.25">
      <c r="A212" s="111"/>
      <c r="B212" s="121">
        <v>4</v>
      </c>
      <c r="C212" s="108"/>
      <c r="D212" s="112">
        <v>0</v>
      </c>
      <c r="E212" s="112">
        <v>0</v>
      </c>
      <c r="F212" s="112">
        <v>0</v>
      </c>
      <c r="G212" s="112">
        <v>0</v>
      </c>
      <c r="H212" s="112">
        <v>0</v>
      </c>
      <c r="I212" s="112">
        <v>0</v>
      </c>
      <c r="J212" s="112">
        <v>0</v>
      </c>
      <c r="K212" s="112">
        <v>0</v>
      </c>
      <c r="L212" s="112">
        <v>0</v>
      </c>
      <c r="M212" s="112">
        <v>0</v>
      </c>
      <c r="N212" s="112">
        <v>0</v>
      </c>
      <c r="O212" s="112">
        <v>0</v>
      </c>
      <c r="P212" s="112">
        <v>0</v>
      </c>
      <c r="Q212" s="112">
        <v>0</v>
      </c>
      <c r="R212" s="112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12">
        <v>0</v>
      </c>
      <c r="Y212" s="112">
        <v>0</v>
      </c>
      <c r="Z212" s="112">
        <v>0</v>
      </c>
      <c r="AA212" s="112">
        <v>0</v>
      </c>
      <c r="AB212" s="112">
        <v>0</v>
      </c>
      <c r="AC212" s="112">
        <v>0</v>
      </c>
      <c r="AD212" s="112">
        <v>0</v>
      </c>
      <c r="AE212" s="112">
        <v>0</v>
      </c>
      <c r="AF212" s="112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12">
        <v>0</v>
      </c>
      <c r="AM212" s="112">
        <v>0</v>
      </c>
      <c r="AN212" s="112">
        <v>0</v>
      </c>
      <c r="AO212" s="112">
        <v>0</v>
      </c>
      <c r="AP212" s="112">
        <v>0</v>
      </c>
      <c r="AQ212" s="112">
        <v>0</v>
      </c>
      <c r="AR212" s="112">
        <v>0</v>
      </c>
      <c r="AS212" s="112">
        <v>0</v>
      </c>
      <c r="AT212" s="112">
        <v>0</v>
      </c>
      <c r="AU212" s="112">
        <v>0</v>
      </c>
      <c r="AV212" s="112">
        <v>0</v>
      </c>
      <c r="AW212" s="112">
        <v>0</v>
      </c>
      <c r="AX212" s="112">
        <v>0</v>
      </c>
      <c r="AY212" s="112">
        <v>0</v>
      </c>
    </row>
    <row r="213" spans="1:51" x14ac:dyDescent="0.25">
      <c r="A213" s="111"/>
      <c r="B213" s="121">
        <v>5</v>
      </c>
      <c r="C213" s="108"/>
      <c r="D213" s="112">
        <v>0</v>
      </c>
      <c r="E213" s="112">
        <v>0</v>
      </c>
      <c r="F213" s="112">
        <v>0</v>
      </c>
      <c r="G213" s="112">
        <v>0</v>
      </c>
      <c r="H213" s="112">
        <v>0</v>
      </c>
      <c r="I213" s="112">
        <v>0</v>
      </c>
      <c r="J213" s="112">
        <v>0</v>
      </c>
      <c r="K213" s="112">
        <v>0</v>
      </c>
      <c r="L213" s="112">
        <v>0</v>
      </c>
      <c r="M213" s="112">
        <v>0</v>
      </c>
      <c r="N213" s="112">
        <v>0</v>
      </c>
      <c r="O213" s="112">
        <v>0</v>
      </c>
      <c r="P213" s="112">
        <v>0</v>
      </c>
      <c r="Q213" s="112">
        <v>0</v>
      </c>
      <c r="R213" s="112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12">
        <v>0</v>
      </c>
      <c r="Y213" s="112">
        <v>0</v>
      </c>
      <c r="Z213" s="112">
        <v>0</v>
      </c>
      <c r="AA213" s="112">
        <v>0</v>
      </c>
      <c r="AB213" s="112">
        <v>0</v>
      </c>
      <c r="AC213" s="112">
        <v>0</v>
      </c>
      <c r="AD213" s="112">
        <v>0</v>
      </c>
      <c r="AE213" s="112">
        <v>0</v>
      </c>
      <c r="AF213" s="112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12">
        <v>0</v>
      </c>
      <c r="AM213" s="112">
        <v>0</v>
      </c>
      <c r="AN213" s="112">
        <v>0</v>
      </c>
      <c r="AO213" s="112">
        <v>0</v>
      </c>
      <c r="AP213" s="112">
        <v>0</v>
      </c>
      <c r="AQ213" s="112">
        <v>0</v>
      </c>
      <c r="AR213" s="112">
        <v>0</v>
      </c>
      <c r="AS213" s="112">
        <v>0</v>
      </c>
      <c r="AT213" s="112">
        <v>0</v>
      </c>
      <c r="AU213" s="112">
        <v>0</v>
      </c>
      <c r="AV213" s="112">
        <v>0</v>
      </c>
      <c r="AW213" s="112">
        <v>0</v>
      </c>
      <c r="AX213" s="112">
        <v>0</v>
      </c>
      <c r="AY213" s="112">
        <v>0</v>
      </c>
    </row>
    <row r="214" spans="1:51" x14ac:dyDescent="0.25">
      <c r="A214" s="111"/>
      <c r="B214" s="121">
        <v>6</v>
      </c>
      <c r="C214" s="108"/>
      <c r="D214" s="112">
        <v>0</v>
      </c>
      <c r="E214" s="112">
        <v>0</v>
      </c>
      <c r="F214" s="112">
        <v>0</v>
      </c>
      <c r="G214" s="112">
        <v>0</v>
      </c>
      <c r="H214" s="112">
        <v>0</v>
      </c>
      <c r="I214" s="112">
        <v>0</v>
      </c>
      <c r="J214" s="112">
        <v>0</v>
      </c>
      <c r="K214" s="112">
        <v>0</v>
      </c>
      <c r="L214" s="112">
        <v>0</v>
      </c>
      <c r="M214" s="112">
        <v>0</v>
      </c>
      <c r="N214" s="112">
        <v>0</v>
      </c>
      <c r="O214" s="112">
        <v>0</v>
      </c>
      <c r="P214" s="112">
        <v>0</v>
      </c>
      <c r="Q214" s="112">
        <v>0</v>
      </c>
      <c r="R214" s="112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12">
        <v>0</v>
      </c>
      <c r="Y214" s="112">
        <v>0</v>
      </c>
      <c r="Z214" s="112">
        <v>0</v>
      </c>
      <c r="AA214" s="112">
        <v>0</v>
      </c>
      <c r="AB214" s="112">
        <v>0</v>
      </c>
      <c r="AC214" s="112">
        <v>0</v>
      </c>
      <c r="AD214" s="112">
        <v>0</v>
      </c>
      <c r="AE214" s="112">
        <v>0</v>
      </c>
      <c r="AF214" s="112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12">
        <v>0</v>
      </c>
      <c r="AM214" s="112">
        <v>0</v>
      </c>
      <c r="AN214" s="112">
        <v>0</v>
      </c>
      <c r="AO214" s="112">
        <v>0</v>
      </c>
      <c r="AP214" s="112">
        <v>0</v>
      </c>
      <c r="AQ214" s="112">
        <v>0</v>
      </c>
      <c r="AR214" s="112">
        <v>0</v>
      </c>
      <c r="AS214" s="112">
        <v>0</v>
      </c>
      <c r="AT214" s="112">
        <v>0</v>
      </c>
      <c r="AU214" s="112">
        <v>0</v>
      </c>
      <c r="AV214" s="112">
        <v>0</v>
      </c>
      <c r="AW214" s="112">
        <v>0</v>
      </c>
      <c r="AX214" s="112">
        <v>0</v>
      </c>
      <c r="AY214" s="112">
        <v>0</v>
      </c>
    </row>
    <row r="215" spans="1:51" x14ac:dyDescent="0.25">
      <c r="A215" s="111"/>
      <c r="B215" s="121">
        <v>7</v>
      </c>
      <c r="C215" s="108"/>
      <c r="D215" s="112">
        <v>0</v>
      </c>
      <c r="E215" s="112">
        <v>0</v>
      </c>
      <c r="F215" s="112">
        <v>0</v>
      </c>
      <c r="G215" s="112">
        <v>0</v>
      </c>
      <c r="H215" s="112">
        <v>0</v>
      </c>
      <c r="I215" s="112">
        <v>0</v>
      </c>
      <c r="J215" s="112">
        <v>0</v>
      </c>
      <c r="K215" s="112">
        <v>0</v>
      </c>
      <c r="L215" s="112">
        <v>0</v>
      </c>
      <c r="M215" s="112">
        <v>0</v>
      </c>
      <c r="N215" s="112">
        <v>0</v>
      </c>
      <c r="O215" s="112">
        <v>0</v>
      </c>
      <c r="P215" s="112">
        <v>0</v>
      </c>
      <c r="Q215" s="112">
        <v>0</v>
      </c>
      <c r="R215" s="112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12">
        <v>0</v>
      </c>
      <c r="Y215" s="112">
        <v>0</v>
      </c>
      <c r="Z215" s="112">
        <v>0</v>
      </c>
      <c r="AA215" s="112">
        <v>0</v>
      </c>
      <c r="AB215" s="112">
        <v>0</v>
      </c>
      <c r="AC215" s="112">
        <v>0</v>
      </c>
      <c r="AD215" s="112">
        <v>0</v>
      </c>
      <c r="AE215" s="112">
        <v>0</v>
      </c>
      <c r="AF215" s="112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12">
        <v>0</v>
      </c>
      <c r="AM215" s="112">
        <v>0</v>
      </c>
      <c r="AN215" s="112">
        <v>0</v>
      </c>
      <c r="AO215" s="112">
        <v>0</v>
      </c>
      <c r="AP215" s="112">
        <v>0</v>
      </c>
      <c r="AQ215" s="112">
        <v>0</v>
      </c>
      <c r="AR215" s="112">
        <v>0</v>
      </c>
      <c r="AS215" s="112">
        <v>0</v>
      </c>
      <c r="AT215" s="112">
        <v>0</v>
      </c>
      <c r="AU215" s="112">
        <v>0</v>
      </c>
      <c r="AV215" s="112">
        <v>0</v>
      </c>
      <c r="AW215" s="112">
        <v>0</v>
      </c>
      <c r="AX215" s="112">
        <v>0</v>
      </c>
      <c r="AY215" s="112">
        <v>0</v>
      </c>
    </row>
    <row r="216" spans="1:51" x14ac:dyDescent="0.25">
      <c r="A216" s="111"/>
      <c r="B216" s="121">
        <v>8</v>
      </c>
      <c r="C216" s="108"/>
      <c r="D216" s="112">
        <v>0</v>
      </c>
      <c r="E216" s="112">
        <v>0</v>
      </c>
      <c r="F216" s="112">
        <v>0</v>
      </c>
      <c r="G216" s="112">
        <v>0</v>
      </c>
      <c r="H216" s="112">
        <v>0</v>
      </c>
      <c r="I216" s="112">
        <v>0</v>
      </c>
      <c r="J216" s="112">
        <v>0</v>
      </c>
      <c r="K216" s="112">
        <v>0</v>
      </c>
      <c r="L216" s="112">
        <v>0</v>
      </c>
      <c r="M216" s="112">
        <v>0</v>
      </c>
      <c r="N216" s="112">
        <v>0</v>
      </c>
      <c r="O216" s="112">
        <v>0</v>
      </c>
      <c r="P216" s="112">
        <v>0</v>
      </c>
      <c r="Q216" s="112">
        <v>0</v>
      </c>
      <c r="R216" s="112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12">
        <v>0</v>
      </c>
      <c r="Y216" s="112">
        <v>0</v>
      </c>
      <c r="Z216" s="112">
        <v>0</v>
      </c>
      <c r="AA216" s="112">
        <v>0</v>
      </c>
      <c r="AB216" s="112">
        <v>0</v>
      </c>
      <c r="AC216" s="112">
        <v>0</v>
      </c>
      <c r="AD216" s="112">
        <v>0</v>
      </c>
      <c r="AE216" s="112">
        <v>0</v>
      </c>
      <c r="AF216" s="112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12">
        <v>0</v>
      </c>
      <c r="AM216" s="112">
        <v>0</v>
      </c>
      <c r="AN216" s="112">
        <v>0</v>
      </c>
      <c r="AO216" s="112">
        <v>0</v>
      </c>
      <c r="AP216" s="112">
        <v>0</v>
      </c>
      <c r="AQ216" s="112">
        <v>0</v>
      </c>
      <c r="AR216" s="112">
        <v>0</v>
      </c>
      <c r="AS216" s="112">
        <v>0</v>
      </c>
      <c r="AT216" s="112">
        <v>0</v>
      </c>
      <c r="AU216" s="112">
        <v>0</v>
      </c>
      <c r="AV216" s="112">
        <v>0</v>
      </c>
      <c r="AW216" s="112">
        <v>0</v>
      </c>
      <c r="AX216" s="112">
        <v>0</v>
      </c>
      <c r="AY216" s="112">
        <v>0</v>
      </c>
    </row>
    <row r="217" spans="1:51" x14ac:dyDescent="0.25">
      <c r="A217" s="111"/>
      <c r="B217" s="121">
        <v>9</v>
      </c>
      <c r="C217" s="108"/>
      <c r="D217" s="112">
        <v>0</v>
      </c>
      <c r="E217" s="112">
        <v>0</v>
      </c>
      <c r="F217" s="112">
        <v>0</v>
      </c>
      <c r="G217" s="112">
        <v>0</v>
      </c>
      <c r="H217" s="112">
        <v>0</v>
      </c>
      <c r="I217" s="112">
        <v>0</v>
      </c>
      <c r="J217" s="112">
        <v>0</v>
      </c>
      <c r="K217" s="112">
        <v>0</v>
      </c>
      <c r="L217" s="112">
        <v>0</v>
      </c>
      <c r="M217" s="112">
        <v>0</v>
      </c>
      <c r="N217" s="112">
        <v>0</v>
      </c>
      <c r="O217" s="112">
        <v>0</v>
      </c>
      <c r="P217" s="112">
        <v>0</v>
      </c>
      <c r="Q217" s="112">
        <v>0</v>
      </c>
      <c r="R217" s="112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12">
        <v>0</v>
      </c>
      <c r="Y217" s="112">
        <v>0</v>
      </c>
      <c r="Z217" s="112">
        <v>0</v>
      </c>
      <c r="AA217" s="112">
        <v>0</v>
      </c>
      <c r="AB217" s="112">
        <v>0</v>
      </c>
      <c r="AC217" s="112">
        <v>0</v>
      </c>
      <c r="AD217" s="112">
        <v>0</v>
      </c>
      <c r="AE217" s="112">
        <v>0</v>
      </c>
      <c r="AF217" s="112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12">
        <v>0</v>
      </c>
      <c r="AM217" s="112">
        <v>0</v>
      </c>
      <c r="AN217" s="112">
        <v>0</v>
      </c>
      <c r="AO217" s="112">
        <v>0</v>
      </c>
      <c r="AP217" s="112">
        <v>0</v>
      </c>
      <c r="AQ217" s="112">
        <v>0</v>
      </c>
      <c r="AR217" s="112">
        <v>0</v>
      </c>
      <c r="AS217" s="112">
        <v>0</v>
      </c>
      <c r="AT217" s="112">
        <v>0</v>
      </c>
      <c r="AU217" s="112">
        <v>0</v>
      </c>
      <c r="AV217" s="112">
        <v>0</v>
      </c>
      <c r="AW217" s="112">
        <v>0</v>
      </c>
      <c r="AX217" s="112">
        <v>0</v>
      </c>
      <c r="AY217" s="112">
        <v>0</v>
      </c>
    </row>
    <row r="218" spans="1:51" x14ac:dyDescent="0.25">
      <c r="A218" s="111"/>
      <c r="B218" s="121">
        <v>10</v>
      </c>
      <c r="C218" s="108"/>
      <c r="D218" s="112">
        <v>0</v>
      </c>
      <c r="E218" s="112">
        <v>0</v>
      </c>
      <c r="F218" s="112">
        <v>0</v>
      </c>
      <c r="G218" s="112">
        <v>0</v>
      </c>
      <c r="H218" s="112">
        <v>0</v>
      </c>
      <c r="I218" s="112">
        <v>0</v>
      </c>
      <c r="J218" s="112">
        <v>0</v>
      </c>
      <c r="K218" s="112">
        <v>0</v>
      </c>
      <c r="L218" s="112">
        <v>0</v>
      </c>
      <c r="M218" s="112">
        <v>0</v>
      </c>
      <c r="N218" s="112">
        <v>0</v>
      </c>
      <c r="O218" s="112">
        <v>0</v>
      </c>
      <c r="P218" s="112">
        <v>0</v>
      </c>
      <c r="Q218" s="112">
        <v>0</v>
      </c>
      <c r="R218" s="112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12">
        <v>0</v>
      </c>
      <c r="Y218" s="112">
        <v>0</v>
      </c>
      <c r="Z218" s="112">
        <v>0</v>
      </c>
      <c r="AA218" s="112">
        <v>0</v>
      </c>
      <c r="AB218" s="112">
        <v>0</v>
      </c>
      <c r="AC218" s="112">
        <v>0</v>
      </c>
      <c r="AD218" s="112">
        <v>0</v>
      </c>
      <c r="AE218" s="112">
        <v>0</v>
      </c>
      <c r="AF218" s="112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12">
        <v>0</v>
      </c>
      <c r="AM218" s="112">
        <v>0</v>
      </c>
      <c r="AN218" s="112">
        <v>0</v>
      </c>
      <c r="AO218" s="112">
        <v>0</v>
      </c>
      <c r="AP218" s="112">
        <v>0</v>
      </c>
      <c r="AQ218" s="112">
        <v>0</v>
      </c>
      <c r="AR218" s="112">
        <v>0</v>
      </c>
      <c r="AS218" s="112">
        <v>0</v>
      </c>
      <c r="AT218" s="112">
        <v>0</v>
      </c>
      <c r="AU218" s="112">
        <v>0</v>
      </c>
      <c r="AV218" s="112">
        <v>0</v>
      </c>
      <c r="AW218" s="112">
        <v>0</v>
      </c>
      <c r="AX218" s="112">
        <v>0</v>
      </c>
      <c r="AY218" s="112">
        <v>0</v>
      </c>
    </row>
    <row r="219" spans="1:51" x14ac:dyDescent="0.25">
      <c r="A219" s="111"/>
      <c r="B219" s="121">
        <v>11</v>
      </c>
      <c r="C219" s="108"/>
      <c r="D219" s="112">
        <v>0</v>
      </c>
      <c r="E219" s="112">
        <v>0</v>
      </c>
      <c r="F219" s="112">
        <v>0</v>
      </c>
      <c r="G219" s="112">
        <v>0</v>
      </c>
      <c r="H219" s="112">
        <v>0</v>
      </c>
      <c r="I219" s="112">
        <v>0</v>
      </c>
      <c r="J219" s="112">
        <v>0</v>
      </c>
      <c r="K219" s="112">
        <v>0</v>
      </c>
      <c r="L219" s="112">
        <v>0</v>
      </c>
      <c r="M219" s="112">
        <v>0</v>
      </c>
      <c r="N219" s="112">
        <v>0</v>
      </c>
      <c r="O219" s="112">
        <v>0</v>
      </c>
      <c r="P219" s="112">
        <v>0</v>
      </c>
      <c r="Q219" s="112">
        <v>0</v>
      </c>
      <c r="R219" s="112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12">
        <v>0</v>
      </c>
      <c r="Y219" s="112">
        <v>0</v>
      </c>
      <c r="Z219" s="112">
        <v>0</v>
      </c>
      <c r="AA219" s="112">
        <v>0</v>
      </c>
      <c r="AB219" s="112">
        <v>0</v>
      </c>
      <c r="AC219" s="112">
        <v>0</v>
      </c>
      <c r="AD219" s="112">
        <v>0</v>
      </c>
      <c r="AE219" s="112">
        <v>0</v>
      </c>
      <c r="AF219" s="112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12">
        <v>0</v>
      </c>
      <c r="AM219" s="112">
        <v>0</v>
      </c>
      <c r="AN219" s="112">
        <v>0</v>
      </c>
      <c r="AO219" s="112">
        <v>0</v>
      </c>
      <c r="AP219" s="112">
        <v>0</v>
      </c>
      <c r="AQ219" s="112">
        <v>0</v>
      </c>
      <c r="AR219" s="112">
        <v>0</v>
      </c>
      <c r="AS219" s="112">
        <v>0</v>
      </c>
      <c r="AT219" s="112">
        <v>0</v>
      </c>
      <c r="AU219" s="112">
        <v>0</v>
      </c>
      <c r="AV219" s="112">
        <v>0</v>
      </c>
      <c r="AW219" s="112">
        <v>0</v>
      </c>
      <c r="AX219" s="112">
        <v>0</v>
      </c>
      <c r="AY219" s="112">
        <v>0</v>
      </c>
    </row>
    <row r="220" spans="1:51" x14ac:dyDescent="0.25">
      <c r="A220" s="111"/>
      <c r="B220" s="121">
        <v>12</v>
      </c>
      <c r="C220" s="108"/>
      <c r="D220" s="112">
        <v>0</v>
      </c>
      <c r="E220" s="112">
        <v>0</v>
      </c>
      <c r="F220" s="112">
        <v>0</v>
      </c>
      <c r="G220" s="112">
        <v>0</v>
      </c>
      <c r="H220" s="112">
        <v>0</v>
      </c>
      <c r="I220" s="112">
        <v>0</v>
      </c>
      <c r="J220" s="112">
        <v>0</v>
      </c>
      <c r="K220" s="112">
        <v>0</v>
      </c>
      <c r="L220" s="112">
        <v>0</v>
      </c>
      <c r="M220" s="112">
        <v>0</v>
      </c>
      <c r="N220" s="112">
        <v>0</v>
      </c>
      <c r="O220" s="112">
        <v>0</v>
      </c>
      <c r="P220" s="112">
        <v>0</v>
      </c>
      <c r="Q220" s="112">
        <v>0</v>
      </c>
      <c r="R220" s="112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12">
        <v>0</v>
      </c>
      <c r="Y220" s="112">
        <v>0</v>
      </c>
      <c r="Z220" s="112">
        <v>0</v>
      </c>
      <c r="AA220" s="112">
        <v>0</v>
      </c>
      <c r="AB220" s="112">
        <v>0</v>
      </c>
      <c r="AC220" s="112">
        <v>0</v>
      </c>
      <c r="AD220" s="112">
        <v>0</v>
      </c>
      <c r="AE220" s="112">
        <v>0</v>
      </c>
      <c r="AF220" s="112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12">
        <v>0</v>
      </c>
      <c r="AM220" s="112">
        <v>0</v>
      </c>
      <c r="AN220" s="112">
        <v>0</v>
      </c>
      <c r="AO220" s="112">
        <v>0</v>
      </c>
      <c r="AP220" s="112">
        <v>0</v>
      </c>
      <c r="AQ220" s="112">
        <v>0</v>
      </c>
      <c r="AR220" s="112">
        <v>0</v>
      </c>
      <c r="AS220" s="112">
        <v>0</v>
      </c>
      <c r="AT220" s="112">
        <v>0</v>
      </c>
      <c r="AU220" s="112">
        <v>0</v>
      </c>
      <c r="AV220" s="112">
        <v>0</v>
      </c>
      <c r="AW220" s="112">
        <v>0</v>
      </c>
      <c r="AX220" s="112">
        <v>0</v>
      </c>
      <c r="AY220" s="112">
        <v>0</v>
      </c>
    </row>
    <row r="221" spans="1:51" x14ac:dyDescent="0.25">
      <c r="A221" s="111"/>
      <c r="B221" s="122">
        <v>13</v>
      </c>
      <c r="C221" s="108"/>
      <c r="D221" s="112">
        <v>0</v>
      </c>
      <c r="E221" s="112">
        <v>0</v>
      </c>
      <c r="F221" s="112">
        <v>0</v>
      </c>
      <c r="G221" s="112">
        <v>0</v>
      </c>
      <c r="H221" s="112">
        <v>0</v>
      </c>
      <c r="I221" s="112">
        <v>0</v>
      </c>
      <c r="J221" s="112">
        <v>0</v>
      </c>
      <c r="K221" s="112">
        <v>0</v>
      </c>
      <c r="L221" s="112">
        <v>0</v>
      </c>
      <c r="M221" s="112">
        <v>0</v>
      </c>
      <c r="N221" s="112">
        <v>0</v>
      </c>
      <c r="O221" s="112">
        <v>0</v>
      </c>
      <c r="P221" s="112">
        <v>0</v>
      </c>
      <c r="Q221" s="112">
        <v>0</v>
      </c>
      <c r="R221" s="112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12">
        <v>0</v>
      </c>
      <c r="Y221" s="112">
        <v>0</v>
      </c>
      <c r="Z221" s="112">
        <v>0</v>
      </c>
      <c r="AA221" s="112">
        <v>0</v>
      </c>
      <c r="AB221" s="112">
        <v>0</v>
      </c>
      <c r="AC221" s="112">
        <v>0</v>
      </c>
      <c r="AD221" s="112">
        <v>0</v>
      </c>
      <c r="AE221" s="112">
        <v>0</v>
      </c>
      <c r="AF221" s="112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12">
        <v>0</v>
      </c>
      <c r="AM221" s="112">
        <v>0</v>
      </c>
      <c r="AN221" s="112">
        <v>0</v>
      </c>
      <c r="AO221" s="112">
        <v>0</v>
      </c>
      <c r="AP221" s="112">
        <v>0</v>
      </c>
      <c r="AQ221" s="112">
        <v>0</v>
      </c>
      <c r="AR221" s="112">
        <v>0</v>
      </c>
      <c r="AS221" s="112">
        <v>0</v>
      </c>
      <c r="AT221" s="112">
        <v>0</v>
      </c>
      <c r="AU221" s="112">
        <v>0</v>
      </c>
      <c r="AV221" s="112">
        <v>0</v>
      </c>
      <c r="AW221" s="112">
        <v>0</v>
      </c>
      <c r="AX221" s="112">
        <v>0</v>
      </c>
      <c r="AY221" s="112">
        <v>0</v>
      </c>
    </row>
    <row r="222" spans="1:51" x14ac:dyDescent="0.25">
      <c r="A222" s="111"/>
      <c r="B222" s="122">
        <v>14</v>
      </c>
      <c r="C222" s="108"/>
      <c r="D222" s="112">
        <v>0</v>
      </c>
      <c r="E222" s="112">
        <v>0</v>
      </c>
      <c r="F222" s="112">
        <v>0</v>
      </c>
      <c r="G222" s="112">
        <v>0</v>
      </c>
      <c r="H222" s="112">
        <v>0</v>
      </c>
      <c r="I222" s="112">
        <v>0</v>
      </c>
      <c r="J222" s="112">
        <v>0</v>
      </c>
      <c r="K222" s="112">
        <v>0</v>
      </c>
      <c r="L222" s="112">
        <v>0</v>
      </c>
      <c r="M222" s="112">
        <v>0</v>
      </c>
      <c r="N222" s="112">
        <v>0</v>
      </c>
      <c r="O222" s="112">
        <v>0</v>
      </c>
      <c r="P222" s="112">
        <v>0</v>
      </c>
      <c r="Q222" s="112">
        <v>0</v>
      </c>
      <c r="R222" s="112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12">
        <v>0</v>
      </c>
      <c r="Y222" s="112">
        <v>0</v>
      </c>
      <c r="Z222" s="112">
        <v>0</v>
      </c>
      <c r="AA222" s="112">
        <v>0</v>
      </c>
      <c r="AB222" s="112">
        <v>0</v>
      </c>
      <c r="AC222" s="112">
        <v>0</v>
      </c>
      <c r="AD222" s="112">
        <v>0</v>
      </c>
      <c r="AE222" s="112">
        <v>0</v>
      </c>
      <c r="AF222" s="112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12">
        <v>0</v>
      </c>
      <c r="AM222" s="112">
        <v>0</v>
      </c>
      <c r="AN222" s="112">
        <v>0</v>
      </c>
      <c r="AO222" s="112">
        <v>0</v>
      </c>
      <c r="AP222" s="112">
        <v>0</v>
      </c>
      <c r="AQ222" s="112">
        <v>0</v>
      </c>
      <c r="AR222" s="112">
        <v>0</v>
      </c>
      <c r="AS222" s="112">
        <v>0</v>
      </c>
      <c r="AT222" s="112">
        <v>0</v>
      </c>
      <c r="AU222" s="112">
        <v>0</v>
      </c>
      <c r="AV222" s="112">
        <v>0</v>
      </c>
      <c r="AW222" s="112">
        <v>0</v>
      </c>
      <c r="AX222" s="112">
        <v>0</v>
      </c>
      <c r="AY222" s="112">
        <v>0</v>
      </c>
    </row>
    <row r="223" spans="1:51" x14ac:dyDescent="0.25">
      <c r="A223" s="111"/>
      <c r="B223" s="122">
        <v>15</v>
      </c>
      <c r="C223" s="108"/>
      <c r="D223" s="112">
        <v>0</v>
      </c>
      <c r="E223" s="112">
        <v>0</v>
      </c>
      <c r="F223" s="112">
        <v>0</v>
      </c>
      <c r="G223" s="112">
        <v>0</v>
      </c>
      <c r="H223" s="112">
        <v>0</v>
      </c>
      <c r="I223" s="112">
        <v>0</v>
      </c>
      <c r="J223" s="112">
        <v>0</v>
      </c>
      <c r="K223" s="112">
        <v>0</v>
      </c>
      <c r="L223" s="112">
        <v>0</v>
      </c>
      <c r="M223" s="112">
        <v>0</v>
      </c>
      <c r="N223" s="112">
        <v>0</v>
      </c>
      <c r="O223" s="112">
        <v>0</v>
      </c>
      <c r="P223" s="112">
        <v>0</v>
      </c>
      <c r="Q223" s="112">
        <v>0</v>
      </c>
      <c r="R223" s="112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12">
        <v>0</v>
      </c>
      <c r="Y223" s="112">
        <v>0</v>
      </c>
      <c r="Z223" s="112">
        <v>0</v>
      </c>
      <c r="AA223" s="112">
        <v>0</v>
      </c>
      <c r="AB223" s="112">
        <v>0</v>
      </c>
      <c r="AC223" s="112">
        <v>0</v>
      </c>
      <c r="AD223" s="112">
        <v>0</v>
      </c>
      <c r="AE223" s="112">
        <v>0</v>
      </c>
      <c r="AF223" s="112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12">
        <v>0</v>
      </c>
      <c r="AM223" s="112">
        <v>0</v>
      </c>
      <c r="AN223" s="112">
        <v>0</v>
      </c>
      <c r="AO223" s="112">
        <v>0</v>
      </c>
      <c r="AP223" s="112">
        <v>0</v>
      </c>
      <c r="AQ223" s="112">
        <v>0</v>
      </c>
      <c r="AR223" s="112">
        <v>0</v>
      </c>
      <c r="AS223" s="112">
        <v>0</v>
      </c>
      <c r="AT223" s="112">
        <v>0</v>
      </c>
      <c r="AU223" s="112">
        <v>0</v>
      </c>
      <c r="AV223" s="112">
        <v>0</v>
      </c>
      <c r="AW223" s="112">
        <v>0</v>
      </c>
      <c r="AX223" s="112">
        <v>0</v>
      </c>
      <c r="AY223" s="112">
        <v>0</v>
      </c>
    </row>
    <row r="224" spans="1:51" x14ac:dyDescent="0.25">
      <c r="A224" s="111"/>
      <c r="B224" s="122">
        <v>16</v>
      </c>
      <c r="C224" s="108"/>
      <c r="D224" s="112">
        <v>0</v>
      </c>
      <c r="E224" s="112">
        <v>0</v>
      </c>
      <c r="F224" s="112">
        <v>0</v>
      </c>
      <c r="G224" s="112">
        <v>0</v>
      </c>
      <c r="H224" s="112">
        <v>0</v>
      </c>
      <c r="I224" s="112">
        <v>0</v>
      </c>
      <c r="J224" s="112">
        <v>0</v>
      </c>
      <c r="K224" s="112">
        <v>0</v>
      </c>
      <c r="L224" s="112">
        <v>0</v>
      </c>
      <c r="M224" s="112">
        <v>0</v>
      </c>
      <c r="N224" s="112">
        <v>0</v>
      </c>
      <c r="O224" s="112">
        <v>0</v>
      </c>
      <c r="P224" s="112">
        <v>0</v>
      </c>
      <c r="Q224" s="112">
        <v>0</v>
      </c>
      <c r="R224" s="112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12">
        <v>0</v>
      </c>
      <c r="Y224" s="112">
        <v>0</v>
      </c>
      <c r="Z224" s="112">
        <v>0</v>
      </c>
      <c r="AA224" s="112">
        <v>0</v>
      </c>
      <c r="AB224" s="112">
        <v>0</v>
      </c>
      <c r="AC224" s="112">
        <v>0</v>
      </c>
      <c r="AD224" s="112">
        <v>0</v>
      </c>
      <c r="AE224" s="112">
        <v>0</v>
      </c>
      <c r="AF224" s="112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12">
        <v>0</v>
      </c>
      <c r="AM224" s="112">
        <v>0</v>
      </c>
      <c r="AN224" s="112">
        <v>0</v>
      </c>
      <c r="AO224" s="112">
        <v>0</v>
      </c>
      <c r="AP224" s="112">
        <v>0</v>
      </c>
      <c r="AQ224" s="112">
        <v>0</v>
      </c>
      <c r="AR224" s="112">
        <v>0</v>
      </c>
      <c r="AS224" s="112">
        <v>0</v>
      </c>
      <c r="AT224" s="112">
        <v>0</v>
      </c>
      <c r="AU224" s="112">
        <v>0</v>
      </c>
      <c r="AV224" s="112">
        <v>0</v>
      </c>
      <c r="AW224" s="112">
        <v>0</v>
      </c>
      <c r="AX224" s="112">
        <v>0</v>
      </c>
      <c r="AY224" s="112">
        <v>0</v>
      </c>
    </row>
    <row r="225" spans="1:51" x14ac:dyDescent="0.25">
      <c r="A225" s="111"/>
      <c r="B225" s="122">
        <v>17</v>
      </c>
      <c r="C225" s="108"/>
      <c r="D225" s="112">
        <v>0</v>
      </c>
      <c r="E225" s="112">
        <v>0</v>
      </c>
      <c r="F225" s="112">
        <v>0</v>
      </c>
      <c r="G225" s="112">
        <v>0</v>
      </c>
      <c r="H225" s="112">
        <v>0</v>
      </c>
      <c r="I225" s="112">
        <v>0</v>
      </c>
      <c r="J225" s="112">
        <v>0</v>
      </c>
      <c r="K225" s="112">
        <v>0</v>
      </c>
      <c r="L225" s="112">
        <v>0</v>
      </c>
      <c r="M225" s="112">
        <v>0</v>
      </c>
      <c r="N225" s="112">
        <v>0</v>
      </c>
      <c r="O225" s="112">
        <v>0</v>
      </c>
      <c r="P225" s="112">
        <v>0</v>
      </c>
      <c r="Q225" s="112">
        <v>0</v>
      </c>
      <c r="R225" s="112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12">
        <v>0</v>
      </c>
      <c r="Y225" s="112">
        <v>0</v>
      </c>
      <c r="Z225" s="112">
        <v>0</v>
      </c>
      <c r="AA225" s="112">
        <v>0</v>
      </c>
      <c r="AB225" s="112">
        <v>0</v>
      </c>
      <c r="AC225" s="112">
        <v>0</v>
      </c>
      <c r="AD225" s="112">
        <v>0</v>
      </c>
      <c r="AE225" s="112">
        <v>0</v>
      </c>
      <c r="AF225" s="112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12">
        <v>0</v>
      </c>
      <c r="AM225" s="112">
        <v>0</v>
      </c>
      <c r="AN225" s="112">
        <v>0</v>
      </c>
      <c r="AO225" s="112">
        <v>0</v>
      </c>
      <c r="AP225" s="112">
        <v>0</v>
      </c>
      <c r="AQ225" s="112">
        <v>0</v>
      </c>
      <c r="AR225" s="112">
        <v>0</v>
      </c>
      <c r="AS225" s="112">
        <v>0</v>
      </c>
      <c r="AT225" s="112">
        <v>0</v>
      </c>
      <c r="AU225" s="112">
        <v>0</v>
      </c>
      <c r="AV225" s="112">
        <v>0</v>
      </c>
      <c r="AW225" s="112">
        <v>0</v>
      </c>
      <c r="AX225" s="112">
        <v>0</v>
      </c>
      <c r="AY225" s="112">
        <v>0</v>
      </c>
    </row>
    <row r="226" spans="1:51" x14ac:dyDescent="0.25">
      <c r="A226" s="111"/>
      <c r="B226" s="122">
        <v>18</v>
      </c>
      <c r="C226" s="108"/>
      <c r="D226" s="112">
        <v>0</v>
      </c>
      <c r="E226" s="112">
        <v>0</v>
      </c>
      <c r="F226" s="112">
        <v>0</v>
      </c>
      <c r="G226" s="112">
        <v>0</v>
      </c>
      <c r="H226" s="112">
        <v>0</v>
      </c>
      <c r="I226" s="112">
        <v>0</v>
      </c>
      <c r="J226" s="112">
        <v>0</v>
      </c>
      <c r="K226" s="112">
        <v>0</v>
      </c>
      <c r="L226" s="112">
        <v>0</v>
      </c>
      <c r="M226" s="112">
        <v>0</v>
      </c>
      <c r="N226" s="112">
        <v>0</v>
      </c>
      <c r="O226" s="112">
        <v>0</v>
      </c>
      <c r="P226" s="112">
        <v>0</v>
      </c>
      <c r="Q226" s="112">
        <v>0</v>
      </c>
      <c r="R226" s="112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12">
        <v>0</v>
      </c>
      <c r="Y226" s="112">
        <v>0</v>
      </c>
      <c r="Z226" s="112">
        <v>0</v>
      </c>
      <c r="AA226" s="112">
        <v>0</v>
      </c>
      <c r="AB226" s="112">
        <v>0</v>
      </c>
      <c r="AC226" s="112">
        <v>0</v>
      </c>
      <c r="AD226" s="112">
        <v>0</v>
      </c>
      <c r="AE226" s="112">
        <v>0</v>
      </c>
      <c r="AF226" s="112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12">
        <v>0</v>
      </c>
      <c r="AM226" s="112">
        <v>0</v>
      </c>
      <c r="AN226" s="112">
        <v>0</v>
      </c>
      <c r="AO226" s="112">
        <v>0</v>
      </c>
      <c r="AP226" s="112">
        <v>0</v>
      </c>
      <c r="AQ226" s="112">
        <v>0</v>
      </c>
      <c r="AR226" s="112">
        <v>0</v>
      </c>
      <c r="AS226" s="112">
        <v>0</v>
      </c>
      <c r="AT226" s="112">
        <v>0</v>
      </c>
      <c r="AU226" s="112">
        <v>0</v>
      </c>
      <c r="AV226" s="112">
        <v>0</v>
      </c>
      <c r="AW226" s="112">
        <v>0</v>
      </c>
      <c r="AX226" s="112">
        <v>0</v>
      </c>
      <c r="AY226" s="112">
        <v>0</v>
      </c>
    </row>
    <row r="227" spans="1:51" x14ac:dyDescent="0.25">
      <c r="A227" s="111"/>
      <c r="B227" s="122">
        <v>19</v>
      </c>
      <c r="C227" s="108"/>
      <c r="D227" s="112">
        <v>0</v>
      </c>
      <c r="E227" s="112">
        <v>0</v>
      </c>
      <c r="F227" s="112">
        <v>0</v>
      </c>
      <c r="G227" s="112">
        <v>0</v>
      </c>
      <c r="H227" s="112">
        <v>0</v>
      </c>
      <c r="I227" s="112">
        <v>0</v>
      </c>
      <c r="J227" s="112">
        <v>0</v>
      </c>
      <c r="K227" s="112">
        <v>0</v>
      </c>
      <c r="L227" s="112">
        <v>0</v>
      </c>
      <c r="M227" s="112">
        <v>0</v>
      </c>
      <c r="N227" s="112">
        <v>0</v>
      </c>
      <c r="O227" s="112">
        <v>0</v>
      </c>
      <c r="P227" s="112">
        <v>0</v>
      </c>
      <c r="Q227" s="112">
        <v>0</v>
      </c>
      <c r="R227" s="112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12">
        <v>0</v>
      </c>
      <c r="Y227" s="112">
        <v>0</v>
      </c>
      <c r="Z227" s="112">
        <v>0</v>
      </c>
      <c r="AA227" s="112">
        <v>0</v>
      </c>
      <c r="AB227" s="112">
        <v>0</v>
      </c>
      <c r="AC227" s="112">
        <v>0</v>
      </c>
      <c r="AD227" s="112">
        <v>0</v>
      </c>
      <c r="AE227" s="112">
        <v>0</v>
      </c>
      <c r="AF227" s="112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12">
        <v>0</v>
      </c>
      <c r="AM227" s="112">
        <v>0</v>
      </c>
      <c r="AN227" s="112">
        <v>0</v>
      </c>
      <c r="AO227" s="112">
        <v>0</v>
      </c>
      <c r="AP227" s="112">
        <v>0</v>
      </c>
      <c r="AQ227" s="112">
        <v>0</v>
      </c>
      <c r="AR227" s="112">
        <v>0</v>
      </c>
      <c r="AS227" s="112">
        <v>0</v>
      </c>
      <c r="AT227" s="112">
        <v>0</v>
      </c>
      <c r="AU227" s="112">
        <v>0</v>
      </c>
      <c r="AV227" s="112">
        <v>0</v>
      </c>
      <c r="AW227" s="112">
        <v>0</v>
      </c>
      <c r="AX227" s="112">
        <v>0</v>
      </c>
      <c r="AY227" s="112">
        <v>0</v>
      </c>
    </row>
    <row r="228" spans="1:51" x14ac:dyDescent="0.25">
      <c r="A228" s="111"/>
      <c r="B228" s="122">
        <v>20</v>
      </c>
      <c r="C228" s="108"/>
      <c r="D228" s="112">
        <v>0</v>
      </c>
      <c r="E228" s="112">
        <v>0</v>
      </c>
      <c r="F228" s="112">
        <v>0</v>
      </c>
      <c r="G228" s="112">
        <v>0</v>
      </c>
      <c r="H228" s="112">
        <v>0</v>
      </c>
      <c r="I228" s="112">
        <v>0</v>
      </c>
      <c r="J228" s="112">
        <v>0</v>
      </c>
      <c r="K228" s="112">
        <v>0</v>
      </c>
      <c r="L228" s="112">
        <v>0</v>
      </c>
      <c r="M228" s="112">
        <v>0</v>
      </c>
      <c r="N228" s="112">
        <v>0</v>
      </c>
      <c r="O228" s="112">
        <v>0</v>
      </c>
      <c r="P228" s="112">
        <v>0</v>
      </c>
      <c r="Q228" s="112">
        <v>0</v>
      </c>
      <c r="R228" s="112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12">
        <v>0</v>
      </c>
      <c r="Y228" s="112">
        <v>0</v>
      </c>
      <c r="Z228" s="112">
        <v>0</v>
      </c>
      <c r="AA228" s="112">
        <v>0</v>
      </c>
      <c r="AB228" s="112">
        <v>0</v>
      </c>
      <c r="AC228" s="112">
        <v>0</v>
      </c>
      <c r="AD228" s="112">
        <v>0</v>
      </c>
      <c r="AE228" s="112">
        <v>0</v>
      </c>
      <c r="AF228" s="112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12">
        <v>0</v>
      </c>
      <c r="AM228" s="112">
        <v>0</v>
      </c>
      <c r="AN228" s="112">
        <v>0</v>
      </c>
      <c r="AO228" s="112">
        <v>0</v>
      </c>
      <c r="AP228" s="112">
        <v>0</v>
      </c>
      <c r="AQ228" s="112">
        <v>0</v>
      </c>
      <c r="AR228" s="112">
        <v>0</v>
      </c>
      <c r="AS228" s="112">
        <v>0</v>
      </c>
      <c r="AT228" s="112">
        <v>0</v>
      </c>
      <c r="AU228" s="112">
        <v>0</v>
      </c>
      <c r="AV228" s="112">
        <v>0</v>
      </c>
      <c r="AW228" s="112">
        <v>0</v>
      </c>
      <c r="AX228" s="112">
        <v>0</v>
      </c>
      <c r="AY228" s="112">
        <v>0</v>
      </c>
    </row>
    <row r="229" spans="1:51" x14ac:dyDescent="0.25">
      <c r="A229" s="111"/>
      <c r="B229" s="122">
        <v>21</v>
      </c>
      <c r="C229" s="108"/>
      <c r="D229" s="112">
        <v>0</v>
      </c>
      <c r="E229" s="112">
        <v>0</v>
      </c>
      <c r="F229" s="112">
        <v>0</v>
      </c>
      <c r="G229" s="112">
        <v>0</v>
      </c>
      <c r="H229" s="112">
        <v>0</v>
      </c>
      <c r="I229" s="112">
        <v>0</v>
      </c>
      <c r="J229" s="112">
        <v>0</v>
      </c>
      <c r="K229" s="112">
        <v>0</v>
      </c>
      <c r="L229" s="112">
        <v>0</v>
      </c>
      <c r="M229" s="112">
        <v>0</v>
      </c>
      <c r="N229" s="112">
        <v>0</v>
      </c>
      <c r="O229" s="112">
        <v>0</v>
      </c>
      <c r="P229" s="112">
        <v>0</v>
      </c>
      <c r="Q229" s="112">
        <v>0</v>
      </c>
      <c r="R229" s="112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12">
        <v>0</v>
      </c>
      <c r="Y229" s="112">
        <v>0</v>
      </c>
      <c r="Z229" s="112">
        <v>0</v>
      </c>
      <c r="AA229" s="112">
        <v>0</v>
      </c>
      <c r="AB229" s="112">
        <v>0</v>
      </c>
      <c r="AC229" s="112">
        <v>0</v>
      </c>
      <c r="AD229" s="112">
        <v>0</v>
      </c>
      <c r="AE229" s="112">
        <v>0</v>
      </c>
      <c r="AF229" s="112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12">
        <v>0</v>
      </c>
      <c r="AM229" s="112">
        <v>0</v>
      </c>
      <c r="AN229" s="112">
        <v>0</v>
      </c>
      <c r="AO229" s="112">
        <v>0</v>
      </c>
      <c r="AP229" s="112">
        <v>0</v>
      </c>
      <c r="AQ229" s="112">
        <v>0</v>
      </c>
      <c r="AR229" s="112">
        <v>0</v>
      </c>
      <c r="AS229" s="112">
        <v>0</v>
      </c>
      <c r="AT229" s="112">
        <v>0</v>
      </c>
      <c r="AU229" s="112">
        <v>0</v>
      </c>
      <c r="AV229" s="112">
        <v>0</v>
      </c>
      <c r="AW229" s="112">
        <v>0</v>
      </c>
      <c r="AX229" s="112">
        <v>0</v>
      </c>
      <c r="AY229" s="112">
        <v>0</v>
      </c>
    </row>
    <row r="230" spans="1:51" x14ac:dyDescent="0.25">
      <c r="A230" s="111"/>
      <c r="B230" s="122">
        <v>22</v>
      </c>
      <c r="C230" s="108"/>
      <c r="D230" s="112">
        <v>0</v>
      </c>
      <c r="E230" s="112">
        <v>0</v>
      </c>
      <c r="F230" s="112">
        <v>0</v>
      </c>
      <c r="G230" s="112">
        <v>0</v>
      </c>
      <c r="H230" s="112">
        <v>0</v>
      </c>
      <c r="I230" s="112">
        <v>0</v>
      </c>
      <c r="J230" s="112">
        <v>0</v>
      </c>
      <c r="K230" s="112">
        <v>0</v>
      </c>
      <c r="L230" s="112">
        <v>0</v>
      </c>
      <c r="M230" s="112">
        <v>0</v>
      </c>
      <c r="N230" s="112">
        <v>0</v>
      </c>
      <c r="O230" s="112">
        <v>0</v>
      </c>
      <c r="P230" s="112">
        <v>0</v>
      </c>
      <c r="Q230" s="112">
        <v>0</v>
      </c>
      <c r="R230" s="112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12">
        <v>0</v>
      </c>
      <c r="Y230" s="112">
        <v>0</v>
      </c>
      <c r="Z230" s="112">
        <v>0</v>
      </c>
      <c r="AA230" s="112">
        <v>0</v>
      </c>
      <c r="AB230" s="112">
        <v>0</v>
      </c>
      <c r="AC230" s="112">
        <v>0</v>
      </c>
      <c r="AD230" s="112">
        <v>0</v>
      </c>
      <c r="AE230" s="112">
        <v>0</v>
      </c>
      <c r="AF230" s="112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12">
        <v>0</v>
      </c>
      <c r="AM230" s="112">
        <v>0</v>
      </c>
      <c r="AN230" s="112">
        <v>0</v>
      </c>
      <c r="AO230" s="112">
        <v>0</v>
      </c>
      <c r="AP230" s="112">
        <v>0</v>
      </c>
      <c r="AQ230" s="112">
        <v>0</v>
      </c>
      <c r="AR230" s="112">
        <v>0</v>
      </c>
      <c r="AS230" s="112">
        <v>0</v>
      </c>
      <c r="AT230" s="112">
        <v>0</v>
      </c>
      <c r="AU230" s="112">
        <v>0</v>
      </c>
      <c r="AV230" s="112">
        <v>0</v>
      </c>
      <c r="AW230" s="112">
        <v>0</v>
      </c>
      <c r="AX230" s="112">
        <v>0</v>
      </c>
      <c r="AY230" s="112">
        <v>0</v>
      </c>
    </row>
    <row r="231" spans="1:51" x14ac:dyDescent="0.25">
      <c r="A231" s="111"/>
      <c r="B231" s="122">
        <v>23</v>
      </c>
      <c r="C231" s="108"/>
      <c r="D231" s="112">
        <v>0</v>
      </c>
      <c r="E231" s="112">
        <v>0</v>
      </c>
      <c r="F231" s="112">
        <v>0</v>
      </c>
      <c r="G231" s="112">
        <v>0</v>
      </c>
      <c r="H231" s="112">
        <v>0</v>
      </c>
      <c r="I231" s="112">
        <v>0</v>
      </c>
      <c r="J231" s="112">
        <v>0</v>
      </c>
      <c r="K231" s="112">
        <v>0</v>
      </c>
      <c r="L231" s="112">
        <v>0</v>
      </c>
      <c r="M231" s="112">
        <v>0</v>
      </c>
      <c r="N231" s="112">
        <v>0</v>
      </c>
      <c r="O231" s="112">
        <v>0</v>
      </c>
      <c r="P231" s="112">
        <v>0</v>
      </c>
      <c r="Q231" s="112">
        <v>0</v>
      </c>
      <c r="R231" s="112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12">
        <v>0</v>
      </c>
      <c r="Y231" s="112">
        <v>0</v>
      </c>
      <c r="Z231" s="112">
        <v>0</v>
      </c>
      <c r="AA231" s="112">
        <v>0</v>
      </c>
      <c r="AB231" s="112">
        <v>0</v>
      </c>
      <c r="AC231" s="112">
        <v>0</v>
      </c>
      <c r="AD231" s="112">
        <v>0</v>
      </c>
      <c r="AE231" s="112">
        <v>0</v>
      </c>
      <c r="AF231" s="112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12">
        <v>0</v>
      </c>
      <c r="AM231" s="112">
        <v>0</v>
      </c>
      <c r="AN231" s="112">
        <v>0</v>
      </c>
      <c r="AO231" s="112">
        <v>0</v>
      </c>
      <c r="AP231" s="112">
        <v>0</v>
      </c>
      <c r="AQ231" s="112">
        <v>0</v>
      </c>
      <c r="AR231" s="112">
        <v>0</v>
      </c>
      <c r="AS231" s="112">
        <v>0</v>
      </c>
      <c r="AT231" s="112">
        <v>0</v>
      </c>
      <c r="AU231" s="112">
        <v>0</v>
      </c>
      <c r="AV231" s="112">
        <v>0</v>
      </c>
      <c r="AW231" s="112">
        <v>0</v>
      </c>
      <c r="AX231" s="112">
        <v>0</v>
      </c>
      <c r="AY231" s="112">
        <v>0</v>
      </c>
    </row>
    <row r="232" spans="1:51" x14ac:dyDescent="0.25">
      <c r="A232" s="111"/>
      <c r="B232" s="122">
        <v>24</v>
      </c>
      <c r="C232" s="108"/>
      <c r="D232" s="112">
        <v>0</v>
      </c>
      <c r="E232" s="112">
        <v>0</v>
      </c>
      <c r="F232" s="112">
        <v>0</v>
      </c>
      <c r="G232" s="112">
        <v>0</v>
      </c>
      <c r="H232" s="112">
        <v>0</v>
      </c>
      <c r="I232" s="112">
        <v>0</v>
      </c>
      <c r="J232" s="112">
        <v>0</v>
      </c>
      <c r="K232" s="112">
        <v>0</v>
      </c>
      <c r="L232" s="112">
        <v>0</v>
      </c>
      <c r="M232" s="112">
        <v>0</v>
      </c>
      <c r="N232" s="112">
        <v>0</v>
      </c>
      <c r="O232" s="112">
        <v>0</v>
      </c>
      <c r="P232" s="112">
        <v>0</v>
      </c>
      <c r="Q232" s="112">
        <v>0</v>
      </c>
      <c r="R232" s="112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12">
        <v>0</v>
      </c>
      <c r="Y232" s="112">
        <v>0</v>
      </c>
      <c r="Z232" s="112">
        <v>0</v>
      </c>
      <c r="AA232" s="112">
        <v>0</v>
      </c>
      <c r="AB232" s="112">
        <v>0</v>
      </c>
      <c r="AC232" s="112">
        <v>0</v>
      </c>
      <c r="AD232" s="112">
        <v>0</v>
      </c>
      <c r="AE232" s="112">
        <v>0</v>
      </c>
      <c r="AF232" s="112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12">
        <v>0</v>
      </c>
      <c r="AM232" s="112">
        <v>0</v>
      </c>
      <c r="AN232" s="112">
        <v>0</v>
      </c>
      <c r="AO232" s="112">
        <v>0</v>
      </c>
      <c r="AP232" s="112">
        <v>0</v>
      </c>
      <c r="AQ232" s="112">
        <v>0</v>
      </c>
      <c r="AR232" s="112">
        <v>0</v>
      </c>
      <c r="AS232" s="112">
        <v>0</v>
      </c>
      <c r="AT232" s="112">
        <v>0</v>
      </c>
      <c r="AU232" s="112">
        <v>0</v>
      </c>
      <c r="AV232" s="112">
        <v>0</v>
      </c>
      <c r="AW232" s="112">
        <v>0</v>
      </c>
      <c r="AX232" s="112">
        <v>0</v>
      </c>
      <c r="AY232" s="112">
        <v>0</v>
      </c>
    </row>
    <row r="233" spans="1:51" x14ac:dyDescent="0.25">
      <c r="A233" s="111"/>
      <c r="B233" s="129">
        <v>25</v>
      </c>
      <c r="C233" s="108"/>
      <c r="D233" s="112">
        <v>0</v>
      </c>
      <c r="E233" s="112">
        <v>0</v>
      </c>
      <c r="F233" s="112">
        <v>0</v>
      </c>
      <c r="G233" s="112">
        <v>0</v>
      </c>
      <c r="H233" s="112">
        <v>0</v>
      </c>
      <c r="I233" s="112">
        <v>0</v>
      </c>
      <c r="J233" s="112">
        <v>0</v>
      </c>
      <c r="K233" s="112">
        <v>0</v>
      </c>
      <c r="L233" s="112">
        <v>0</v>
      </c>
      <c r="M233" s="112">
        <v>0</v>
      </c>
      <c r="N233" s="112">
        <v>0</v>
      </c>
      <c r="O233" s="112">
        <v>0</v>
      </c>
      <c r="P233" s="112">
        <v>0</v>
      </c>
      <c r="Q233" s="112">
        <v>0</v>
      </c>
      <c r="R233" s="112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12">
        <v>0</v>
      </c>
      <c r="Y233" s="112">
        <v>0</v>
      </c>
      <c r="Z233" s="112">
        <v>0</v>
      </c>
      <c r="AA233" s="112">
        <v>0</v>
      </c>
      <c r="AB233" s="112">
        <v>0</v>
      </c>
      <c r="AC233" s="112">
        <v>0</v>
      </c>
      <c r="AD233" s="112">
        <v>0</v>
      </c>
      <c r="AE233" s="112">
        <v>0</v>
      </c>
      <c r="AF233" s="112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12">
        <v>0</v>
      </c>
      <c r="AM233" s="112">
        <v>0</v>
      </c>
      <c r="AN233" s="112">
        <v>0</v>
      </c>
      <c r="AO233" s="112">
        <v>0</v>
      </c>
      <c r="AP233" s="112">
        <v>0</v>
      </c>
      <c r="AQ233" s="112">
        <v>0</v>
      </c>
      <c r="AR233" s="112">
        <v>0</v>
      </c>
      <c r="AS233" s="112">
        <v>0</v>
      </c>
      <c r="AT233" s="112">
        <v>0</v>
      </c>
      <c r="AU233" s="112">
        <v>0</v>
      </c>
      <c r="AV233" s="112">
        <v>0</v>
      </c>
      <c r="AW233" s="112">
        <v>0</v>
      </c>
      <c r="AX233" s="112">
        <v>0</v>
      </c>
      <c r="AY233" s="112">
        <v>0</v>
      </c>
    </row>
    <row r="234" spans="1:51" x14ac:dyDescent="0.25">
      <c r="A234" s="111"/>
      <c r="B234" s="129">
        <v>26</v>
      </c>
      <c r="C234" s="108"/>
      <c r="D234" s="112">
        <v>0</v>
      </c>
      <c r="E234" s="112">
        <v>0</v>
      </c>
      <c r="F234" s="112">
        <v>0</v>
      </c>
      <c r="G234" s="112">
        <v>0</v>
      </c>
      <c r="H234" s="112">
        <v>0</v>
      </c>
      <c r="I234" s="112">
        <v>0</v>
      </c>
      <c r="J234" s="112">
        <v>0</v>
      </c>
      <c r="K234" s="112">
        <v>0</v>
      </c>
      <c r="L234" s="112">
        <v>0</v>
      </c>
      <c r="M234" s="112">
        <v>0</v>
      </c>
      <c r="N234" s="112">
        <v>0</v>
      </c>
      <c r="O234" s="112">
        <v>0</v>
      </c>
      <c r="P234" s="112">
        <v>0</v>
      </c>
      <c r="Q234" s="112">
        <v>0</v>
      </c>
      <c r="R234" s="112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12">
        <v>0</v>
      </c>
      <c r="Y234" s="112">
        <v>0</v>
      </c>
      <c r="Z234" s="112">
        <v>0</v>
      </c>
      <c r="AA234" s="112">
        <v>0</v>
      </c>
      <c r="AB234" s="112">
        <v>0</v>
      </c>
      <c r="AC234" s="112">
        <v>0</v>
      </c>
      <c r="AD234" s="112">
        <v>0</v>
      </c>
      <c r="AE234" s="112">
        <v>0</v>
      </c>
      <c r="AF234" s="112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12">
        <v>0</v>
      </c>
      <c r="AM234" s="112">
        <v>0</v>
      </c>
      <c r="AN234" s="112">
        <v>0</v>
      </c>
      <c r="AO234" s="112">
        <v>0</v>
      </c>
      <c r="AP234" s="112">
        <v>0</v>
      </c>
      <c r="AQ234" s="112">
        <v>0</v>
      </c>
      <c r="AR234" s="112">
        <v>0</v>
      </c>
      <c r="AS234" s="112">
        <v>0</v>
      </c>
      <c r="AT234" s="112">
        <v>0</v>
      </c>
      <c r="AU234" s="112">
        <v>0</v>
      </c>
      <c r="AV234" s="112">
        <v>0</v>
      </c>
      <c r="AW234" s="112">
        <v>0</v>
      </c>
      <c r="AX234" s="112">
        <v>0</v>
      </c>
      <c r="AY234" s="112">
        <v>0</v>
      </c>
    </row>
    <row r="235" spans="1:51" x14ac:dyDescent="0.25">
      <c r="A235" s="111"/>
      <c r="B235" s="129">
        <v>27</v>
      </c>
      <c r="C235" s="108"/>
      <c r="D235" s="112">
        <v>0</v>
      </c>
      <c r="E235" s="112">
        <v>0</v>
      </c>
      <c r="F235" s="112">
        <v>0</v>
      </c>
      <c r="G235" s="112">
        <v>0</v>
      </c>
      <c r="H235" s="112">
        <v>0</v>
      </c>
      <c r="I235" s="112">
        <v>0</v>
      </c>
      <c r="J235" s="112">
        <v>0</v>
      </c>
      <c r="K235" s="112">
        <v>0</v>
      </c>
      <c r="L235" s="112">
        <v>0</v>
      </c>
      <c r="M235" s="112">
        <v>0</v>
      </c>
      <c r="N235" s="112">
        <v>0</v>
      </c>
      <c r="O235" s="112">
        <v>0</v>
      </c>
      <c r="P235" s="112">
        <v>0</v>
      </c>
      <c r="Q235" s="112">
        <v>0</v>
      </c>
      <c r="R235" s="112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12">
        <v>0</v>
      </c>
      <c r="Y235" s="112">
        <v>0</v>
      </c>
      <c r="Z235" s="112">
        <v>0</v>
      </c>
      <c r="AA235" s="112">
        <v>0</v>
      </c>
      <c r="AB235" s="112">
        <v>0</v>
      </c>
      <c r="AC235" s="112">
        <v>0</v>
      </c>
      <c r="AD235" s="112">
        <v>0</v>
      </c>
      <c r="AE235" s="112">
        <v>0</v>
      </c>
      <c r="AF235" s="112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12">
        <v>0</v>
      </c>
      <c r="AM235" s="112">
        <v>0</v>
      </c>
      <c r="AN235" s="112">
        <v>0</v>
      </c>
      <c r="AO235" s="112">
        <v>0</v>
      </c>
      <c r="AP235" s="112">
        <v>0</v>
      </c>
      <c r="AQ235" s="112">
        <v>0</v>
      </c>
      <c r="AR235" s="112">
        <v>0</v>
      </c>
      <c r="AS235" s="112">
        <v>0</v>
      </c>
      <c r="AT235" s="112">
        <v>0</v>
      </c>
      <c r="AU235" s="112">
        <v>0</v>
      </c>
      <c r="AV235" s="112">
        <v>0</v>
      </c>
      <c r="AW235" s="112">
        <v>0</v>
      </c>
      <c r="AX235" s="112">
        <v>0</v>
      </c>
      <c r="AY235" s="112">
        <v>0</v>
      </c>
    </row>
    <row r="236" spans="1:51" x14ac:dyDescent="0.25">
      <c r="A236" s="111"/>
      <c r="B236" s="129">
        <v>28</v>
      </c>
      <c r="C236" s="108"/>
      <c r="D236" s="112">
        <v>0</v>
      </c>
      <c r="E236" s="112">
        <v>0</v>
      </c>
      <c r="F236" s="112">
        <v>0</v>
      </c>
      <c r="G236" s="112">
        <v>0</v>
      </c>
      <c r="H236" s="112">
        <v>0</v>
      </c>
      <c r="I236" s="112">
        <v>0</v>
      </c>
      <c r="J236" s="112">
        <v>0</v>
      </c>
      <c r="K236" s="112">
        <v>0</v>
      </c>
      <c r="L236" s="112">
        <v>0</v>
      </c>
      <c r="M236" s="112">
        <v>0</v>
      </c>
      <c r="N236" s="112">
        <v>0</v>
      </c>
      <c r="O236" s="112">
        <v>0</v>
      </c>
      <c r="P236" s="112">
        <v>0</v>
      </c>
      <c r="Q236" s="112">
        <v>0</v>
      </c>
      <c r="R236" s="112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12">
        <v>0</v>
      </c>
      <c r="Y236" s="112">
        <v>0</v>
      </c>
      <c r="Z236" s="112">
        <v>0</v>
      </c>
      <c r="AA236" s="112">
        <v>0</v>
      </c>
      <c r="AB236" s="112">
        <v>0</v>
      </c>
      <c r="AC236" s="112">
        <v>0</v>
      </c>
      <c r="AD236" s="112">
        <v>0</v>
      </c>
      <c r="AE236" s="112">
        <v>0</v>
      </c>
      <c r="AF236" s="112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12">
        <v>0</v>
      </c>
      <c r="AM236" s="112">
        <v>0</v>
      </c>
      <c r="AN236" s="112">
        <v>0</v>
      </c>
      <c r="AO236" s="112">
        <v>0</v>
      </c>
      <c r="AP236" s="112">
        <v>0</v>
      </c>
      <c r="AQ236" s="112">
        <v>0</v>
      </c>
      <c r="AR236" s="112">
        <v>0</v>
      </c>
      <c r="AS236" s="112">
        <v>0</v>
      </c>
      <c r="AT236" s="112">
        <v>0</v>
      </c>
      <c r="AU236" s="112">
        <v>0</v>
      </c>
      <c r="AV236" s="112">
        <v>0</v>
      </c>
      <c r="AW236" s="112">
        <v>0</v>
      </c>
      <c r="AX236" s="112">
        <v>0</v>
      </c>
      <c r="AY236" s="112">
        <v>0</v>
      </c>
    </row>
    <row r="237" spans="1:51" x14ac:dyDescent="0.25">
      <c r="A237" s="111"/>
      <c r="B237" s="129">
        <v>29</v>
      </c>
      <c r="C237" s="108"/>
      <c r="D237" s="112">
        <v>0</v>
      </c>
      <c r="E237" s="112">
        <v>0</v>
      </c>
      <c r="F237" s="112">
        <v>0</v>
      </c>
      <c r="G237" s="112">
        <v>0</v>
      </c>
      <c r="H237" s="112">
        <v>0</v>
      </c>
      <c r="I237" s="112">
        <v>0</v>
      </c>
      <c r="J237" s="112">
        <v>0</v>
      </c>
      <c r="K237" s="112">
        <v>0</v>
      </c>
      <c r="L237" s="112">
        <v>0</v>
      </c>
      <c r="M237" s="112">
        <v>0</v>
      </c>
      <c r="N237" s="112">
        <v>0</v>
      </c>
      <c r="O237" s="112">
        <v>0</v>
      </c>
      <c r="P237" s="112">
        <v>0</v>
      </c>
      <c r="Q237" s="112">
        <v>0</v>
      </c>
      <c r="R237" s="112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12">
        <v>0</v>
      </c>
      <c r="Y237" s="112">
        <v>0</v>
      </c>
      <c r="Z237" s="112">
        <v>0</v>
      </c>
      <c r="AA237" s="112">
        <v>0</v>
      </c>
      <c r="AB237" s="112">
        <v>0</v>
      </c>
      <c r="AC237" s="112">
        <v>0</v>
      </c>
      <c r="AD237" s="112">
        <v>0</v>
      </c>
      <c r="AE237" s="112">
        <v>0</v>
      </c>
      <c r="AF237" s="112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12">
        <v>0</v>
      </c>
      <c r="AM237" s="112">
        <v>0</v>
      </c>
      <c r="AN237" s="112">
        <v>0</v>
      </c>
      <c r="AO237" s="112">
        <v>0</v>
      </c>
      <c r="AP237" s="112">
        <v>0</v>
      </c>
      <c r="AQ237" s="112">
        <v>0</v>
      </c>
      <c r="AR237" s="112">
        <v>0</v>
      </c>
      <c r="AS237" s="112">
        <v>0</v>
      </c>
      <c r="AT237" s="112">
        <v>0</v>
      </c>
      <c r="AU237" s="112">
        <v>0</v>
      </c>
      <c r="AV237" s="112">
        <v>0</v>
      </c>
      <c r="AW237" s="112">
        <v>0</v>
      </c>
      <c r="AX237" s="112">
        <v>0</v>
      </c>
      <c r="AY237" s="112">
        <v>0</v>
      </c>
    </row>
    <row r="238" spans="1:51" x14ac:dyDescent="0.25">
      <c r="A238" s="111"/>
      <c r="B238" s="129">
        <v>30</v>
      </c>
      <c r="C238" s="108"/>
      <c r="D238" s="112">
        <v>0</v>
      </c>
      <c r="E238" s="112">
        <v>0</v>
      </c>
      <c r="F238" s="112">
        <v>0</v>
      </c>
      <c r="G238" s="112">
        <v>0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</v>
      </c>
      <c r="N238" s="112">
        <v>0</v>
      </c>
      <c r="O238" s="112">
        <v>0</v>
      </c>
      <c r="P238" s="112">
        <v>0</v>
      </c>
      <c r="Q238" s="112">
        <v>0</v>
      </c>
      <c r="R238" s="112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12">
        <v>0</v>
      </c>
      <c r="Y238" s="112">
        <v>0</v>
      </c>
      <c r="Z238" s="112">
        <v>0</v>
      </c>
      <c r="AA238" s="112">
        <v>0</v>
      </c>
      <c r="AB238" s="112">
        <v>0</v>
      </c>
      <c r="AC238" s="112">
        <v>0</v>
      </c>
      <c r="AD238" s="112">
        <v>0</v>
      </c>
      <c r="AE238" s="112">
        <v>0</v>
      </c>
      <c r="AF238" s="112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12">
        <v>0</v>
      </c>
      <c r="AM238" s="112">
        <v>0</v>
      </c>
      <c r="AN238" s="112">
        <v>0</v>
      </c>
      <c r="AO238" s="112">
        <v>0</v>
      </c>
      <c r="AP238" s="112">
        <v>0</v>
      </c>
      <c r="AQ238" s="112">
        <v>0</v>
      </c>
      <c r="AR238" s="112">
        <v>0</v>
      </c>
      <c r="AS238" s="112">
        <v>0</v>
      </c>
      <c r="AT238" s="112">
        <v>0</v>
      </c>
      <c r="AU238" s="112">
        <v>0</v>
      </c>
      <c r="AV238" s="112">
        <v>0</v>
      </c>
      <c r="AW238" s="112">
        <v>0</v>
      </c>
      <c r="AX238" s="112">
        <v>0</v>
      </c>
      <c r="AY238" s="112">
        <v>0</v>
      </c>
    </row>
    <row r="239" spans="1:51" x14ac:dyDescent="0.25">
      <c r="A239" s="111"/>
      <c r="B239" s="129">
        <v>31</v>
      </c>
      <c r="C239" s="108"/>
      <c r="D239" s="112">
        <v>0</v>
      </c>
      <c r="E239" s="112">
        <v>0</v>
      </c>
      <c r="F239" s="112">
        <v>0</v>
      </c>
      <c r="G239" s="112">
        <v>0</v>
      </c>
      <c r="H239" s="112">
        <v>0</v>
      </c>
      <c r="I239" s="112">
        <v>0</v>
      </c>
      <c r="J239" s="112">
        <v>0</v>
      </c>
      <c r="K239" s="112">
        <v>0</v>
      </c>
      <c r="L239" s="112">
        <v>0</v>
      </c>
      <c r="M239" s="112">
        <v>0</v>
      </c>
      <c r="N239" s="112">
        <v>0</v>
      </c>
      <c r="O239" s="112">
        <v>0</v>
      </c>
      <c r="P239" s="112">
        <v>0</v>
      </c>
      <c r="Q239" s="112">
        <v>0</v>
      </c>
      <c r="R239" s="112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12">
        <v>0</v>
      </c>
      <c r="Y239" s="112">
        <v>0</v>
      </c>
      <c r="Z239" s="112">
        <v>0</v>
      </c>
      <c r="AA239" s="112">
        <v>0</v>
      </c>
      <c r="AB239" s="112">
        <v>0</v>
      </c>
      <c r="AC239" s="112">
        <v>0</v>
      </c>
      <c r="AD239" s="112">
        <v>0</v>
      </c>
      <c r="AE239" s="112">
        <v>0</v>
      </c>
      <c r="AF239" s="112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12">
        <v>0</v>
      </c>
      <c r="AM239" s="112">
        <v>0</v>
      </c>
      <c r="AN239" s="112">
        <v>0</v>
      </c>
      <c r="AO239" s="112">
        <v>0</v>
      </c>
      <c r="AP239" s="112">
        <v>0</v>
      </c>
      <c r="AQ239" s="112">
        <v>0</v>
      </c>
      <c r="AR239" s="112">
        <v>0</v>
      </c>
      <c r="AS239" s="112">
        <v>0</v>
      </c>
      <c r="AT239" s="112">
        <v>0</v>
      </c>
      <c r="AU239" s="112">
        <v>0</v>
      </c>
      <c r="AV239" s="112">
        <v>0</v>
      </c>
      <c r="AW239" s="112">
        <v>0</v>
      </c>
      <c r="AX239" s="112">
        <v>0</v>
      </c>
      <c r="AY239" s="112">
        <v>0</v>
      </c>
    </row>
    <row r="240" spans="1:51" x14ac:dyDescent="0.25">
      <c r="A240" s="111"/>
      <c r="B240" s="129">
        <v>32</v>
      </c>
      <c r="C240" s="108"/>
      <c r="D240" s="112">
        <v>0</v>
      </c>
      <c r="E240" s="112">
        <v>0</v>
      </c>
      <c r="F240" s="112">
        <v>0</v>
      </c>
      <c r="G240" s="112">
        <v>0</v>
      </c>
      <c r="H240" s="112">
        <v>0</v>
      </c>
      <c r="I240" s="112">
        <v>0</v>
      </c>
      <c r="J240" s="112">
        <v>0</v>
      </c>
      <c r="K240" s="112">
        <v>0</v>
      </c>
      <c r="L240" s="112">
        <v>0</v>
      </c>
      <c r="M240" s="112">
        <v>0</v>
      </c>
      <c r="N240" s="112">
        <v>0</v>
      </c>
      <c r="O240" s="112">
        <v>0</v>
      </c>
      <c r="P240" s="112">
        <v>0</v>
      </c>
      <c r="Q240" s="112">
        <v>0</v>
      </c>
      <c r="R240" s="112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12">
        <v>0</v>
      </c>
      <c r="Y240" s="112">
        <v>0</v>
      </c>
      <c r="Z240" s="112">
        <v>0</v>
      </c>
      <c r="AA240" s="112">
        <v>0</v>
      </c>
      <c r="AB240" s="112">
        <v>0</v>
      </c>
      <c r="AC240" s="112">
        <v>0</v>
      </c>
      <c r="AD240" s="112">
        <v>0</v>
      </c>
      <c r="AE240" s="112">
        <v>0</v>
      </c>
      <c r="AF240" s="112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12">
        <v>0</v>
      </c>
      <c r="AM240" s="112">
        <v>0</v>
      </c>
      <c r="AN240" s="112">
        <v>0</v>
      </c>
      <c r="AO240" s="112">
        <v>0</v>
      </c>
      <c r="AP240" s="112">
        <v>0</v>
      </c>
      <c r="AQ240" s="112">
        <v>0</v>
      </c>
      <c r="AR240" s="112">
        <v>0</v>
      </c>
      <c r="AS240" s="112">
        <v>0</v>
      </c>
      <c r="AT240" s="112">
        <v>0</v>
      </c>
      <c r="AU240" s="112">
        <v>0</v>
      </c>
      <c r="AV240" s="112">
        <v>0</v>
      </c>
      <c r="AW240" s="112">
        <v>0</v>
      </c>
      <c r="AX240" s="112">
        <v>0</v>
      </c>
      <c r="AY240" s="112">
        <v>0</v>
      </c>
    </row>
    <row r="241" spans="1:51" x14ac:dyDescent="0.25">
      <c r="A241" s="111"/>
      <c r="B241" s="129">
        <v>33</v>
      </c>
      <c r="C241" s="108"/>
      <c r="D241" s="112">
        <v>0</v>
      </c>
      <c r="E241" s="112">
        <v>0</v>
      </c>
      <c r="F241" s="112">
        <v>0</v>
      </c>
      <c r="G241" s="112">
        <v>0</v>
      </c>
      <c r="H241" s="112">
        <v>0</v>
      </c>
      <c r="I241" s="112">
        <v>0</v>
      </c>
      <c r="J241" s="112">
        <v>0</v>
      </c>
      <c r="K241" s="112">
        <v>0</v>
      </c>
      <c r="L241" s="112">
        <v>0</v>
      </c>
      <c r="M241" s="112">
        <v>0</v>
      </c>
      <c r="N241" s="112">
        <v>0</v>
      </c>
      <c r="O241" s="112">
        <v>0</v>
      </c>
      <c r="P241" s="112">
        <v>0</v>
      </c>
      <c r="Q241" s="112">
        <v>0</v>
      </c>
      <c r="R241" s="112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12">
        <v>0</v>
      </c>
      <c r="Y241" s="112">
        <v>0</v>
      </c>
      <c r="Z241" s="112">
        <v>0</v>
      </c>
      <c r="AA241" s="112">
        <v>0</v>
      </c>
      <c r="AB241" s="112">
        <v>0</v>
      </c>
      <c r="AC241" s="112">
        <v>0</v>
      </c>
      <c r="AD241" s="112">
        <v>0</v>
      </c>
      <c r="AE241" s="112">
        <v>0</v>
      </c>
      <c r="AF241" s="112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12">
        <v>0</v>
      </c>
      <c r="AM241" s="112">
        <v>0</v>
      </c>
      <c r="AN241" s="112">
        <v>0</v>
      </c>
      <c r="AO241" s="112">
        <v>0</v>
      </c>
      <c r="AP241" s="112">
        <v>0</v>
      </c>
      <c r="AQ241" s="112">
        <v>0</v>
      </c>
      <c r="AR241" s="112">
        <v>0</v>
      </c>
      <c r="AS241" s="112">
        <v>0</v>
      </c>
      <c r="AT241" s="112">
        <v>0</v>
      </c>
      <c r="AU241" s="112">
        <v>0</v>
      </c>
      <c r="AV241" s="112">
        <v>0</v>
      </c>
      <c r="AW241" s="112">
        <v>0</v>
      </c>
      <c r="AX241" s="112">
        <v>0</v>
      </c>
      <c r="AY241" s="112">
        <v>0</v>
      </c>
    </row>
    <row r="242" spans="1:51" x14ac:dyDescent="0.25">
      <c r="A242" s="111"/>
      <c r="B242" s="129">
        <v>34</v>
      </c>
      <c r="C242" s="108"/>
      <c r="D242" s="112">
        <v>0</v>
      </c>
      <c r="E242" s="112">
        <v>0</v>
      </c>
      <c r="F242" s="112">
        <v>0</v>
      </c>
      <c r="G242" s="112">
        <v>0</v>
      </c>
      <c r="H242" s="112">
        <v>0</v>
      </c>
      <c r="I242" s="112">
        <v>0</v>
      </c>
      <c r="J242" s="112">
        <v>0</v>
      </c>
      <c r="K242" s="112">
        <v>0</v>
      </c>
      <c r="L242" s="112">
        <v>0</v>
      </c>
      <c r="M242" s="112">
        <v>0</v>
      </c>
      <c r="N242" s="112">
        <v>0</v>
      </c>
      <c r="O242" s="112">
        <v>0</v>
      </c>
      <c r="P242" s="112">
        <v>0</v>
      </c>
      <c r="Q242" s="112">
        <v>0</v>
      </c>
      <c r="R242" s="112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12">
        <v>0</v>
      </c>
      <c r="Y242" s="112">
        <v>0</v>
      </c>
      <c r="Z242" s="112">
        <v>0</v>
      </c>
      <c r="AA242" s="112">
        <v>0</v>
      </c>
      <c r="AB242" s="112">
        <v>0</v>
      </c>
      <c r="AC242" s="112">
        <v>0</v>
      </c>
      <c r="AD242" s="112">
        <v>0</v>
      </c>
      <c r="AE242" s="112">
        <v>0</v>
      </c>
      <c r="AF242" s="112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12">
        <v>0</v>
      </c>
      <c r="AM242" s="112">
        <v>0</v>
      </c>
      <c r="AN242" s="112">
        <v>0</v>
      </c>
      <c r="AO242" s="112">
        <v>0</v>
      </c>
      <c r="AP242" s="112">
        <v>0</v>
      </c>
      <c r="AQ242" s="112">
        <v>0</v>
      </c>
      <c r="AR242" s="112">
        <v>0</v>
      </c>
      <c r="AS242" s="112">
        <v>0</v>
      </c>
      <c r="AT242" s="112">
        <v>0</v>
      </c>
      <c r="AU242" s="112">
        <v>0</v>
      </c>
      <c r="AV242" s="112">
        <v>0</v>
      </c>
      <c r="AW242" s="112">
        <v>0</v>
      </c>
      <c r="AX242" s="112">
        <v>0</v>
      </c>
      <c r="AY242" s="112">
        <v>0</v>
      </c>
    </row>
    <row r="243" spans="1:51" x14ac:dyDescent="0.25">
      <c r="A243" s="111"/>
      <c r="B243" s="129">
        <v>35</v>
      </c>
      <c r="C243" s="108"/>
      <c r="D243" s="112">
        <v>0</v>
      </c>
      <c r="E243" s="112">
        <v>0</v>
      </c>
      <c r="F243" s="112">
        <v>0</v>
      </c>
      <c r="G243" s="112">
        <v>0</v>
      </c>
      <c r="H243" s="112">
        <v>0</v>
      </c>
      <c r="I243" s="112">
        <v>0</v>
      </c>
      <c r="J243" s="112">
        <v>0</v>
      </c>
      <c r="K243" s="112">
        <v>0</v>
      </c>
      <c r="L243" s="112">
        <v>0</v>
      </c>
      <c r="M243" s="112">
        <v>0</v>
      </c>
      <c r="N243" s="112">
        <v>0</v>
      </c>
      <c r="O243" s="112">
        <v>0</v>
      </c>
      <c r="P243" s="112">
        <v>0</v>
      </c>
      <c r="Q243" s="112">
        <v>0</v>
      </c>
      <c r="R243" s="112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12">
        <v>0</v>
      </c>
      <c r="Y243" s="112">
        <v>0</v>
      </c>
      <c r="Z243" s="112">
        <v>0</v>
      </c>
      <c r="AA243" s="112">
        <v>0</v>
      </c>
      <c r="AB243" s="112">
        <v>0</v>
      </c>
      <c r="AC243" s="112">
        <v>0</v>
      </c>
      <c r="AD243" s="112">
        <v>0</v>
      </c>
      <c r="AE243" s="112">
        <v>0</v>
      </c>
      <c r="AF243" s="112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12">
        <v>0</v>
      </c>
      <c r="AM243" s="112">
        <v>0</v>
      </c>
      <c r="AN243" s="112">
        <v>0</v>
      </c>
      <c r="AO243" s="112">
        <v>0</v>
      </c>
      <c r="AP243" s="112">
        <v>0</v>
      </c>
      <c r="AQ243" s="112">
        <v>0</v>
      </c>
      <c r="AR243" s="112">
        <v>0</v>
      </c>
      <c r="AS243" s="112">
        <v>0</v>
      </c>
      <c r="AT243" s="112">
        <v>0</v>
      </c>
      <c r="AU243" s="112">
        <v>0</v>
      </c>
      <c r="AV243" s="112">
        <v>0</v>
      </c>
      <c r="AW243" s="112">
        <v>0</v>
      </c>
      <c r="AX243" s="112">
        <v>0</v>
      </c>
      <c r="AY243" s="112">
        <v>0</v>
      </c>
    </row>
    <row r="244" spans="1:51" x14ac:dyDescent="0.25">
      <c r="A244" s="111"/>
      <c r="B244" s="129">
        <v>36</v>
      </c>
      <c r="C244" s="108"/>
      <c r="D244" s="112">
        <v>0</v>
      </c>
      <c r="E244" s="112">
        <v>0</v>
      </c>
      <c r="F244" s="112">
        <v>0</v>
      </c>
      <c r="G244" s="112">
        <v>0</v>
      </c>
      <c r="H244" s="112">
        <v>0</v>
      </c>
      <c r="I244" s="112">
        <v>0</v>
      </c>
      <c r="J244" s="112">
        <v>0</v>
      </c>
      <c r="K244" s="112">
        <v>0</v>
      </c>
      <c r="L244" s="112">
        <v>0</v>
      </c>
      <c r="M244" s="112">
        <v>0</v>
      </c>
      <c r="N244" s="112">
        <v>0</v>
      </c>
      <c r="O244" s="112">
        <v>0</v>
      </c>
      <c r="P244" s="112">
        <v>0</v>
      </c>
      <c r="Q244" s="112">
        <v>0</v>
      </c>
      <c r="R244" s="112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12">
        <v>0</v>
      </c>
      <c r="Y244" s="112">
        <v>0</v>
      </c>
      <c r="Z244" s="112">
        <v>0</v>
      </c>
      <c r="AA244" s="112">
        <v>0</v>
      </c>
      <c r="AB244" s="112">
        <v>0</v>
      </c>
      <c r="AC244" s="112">
        <v>0</v>
      </c>
      <c r="AD244" s="112">
        <v>0</v>
      </c>
      <c r="AE244" s="112">
        <v>0</v>
      </c>
      <c r="AF244" s="112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12">
        <v>0</v>
      </c>
      <c r="AM244" s="112">
        <v>0</v>
      </c>
      <c r="AN244" s="112">
        <v>0</v>
      </c>
      <c r="AO244" s="112">
        <v>0</v>
      </c>
      <c r="AP244" s="112">
        <v>0</v>
      </c>
      <c r="AQ244" s="112">
        <v>0</v>
      </c>
      <c r="AR244" s="112">
        <v>0</v>
      </c>
      <c r="AS244" s="112">
        <v>0</v>
      </c>
      <c r="AT244" s="112">
        <v>0</v>
      </c>
      <c r="AU244" s="112">
        <v>0</v>
      </c>
      <c r="AV244" s="112">
        <v>0</v>
      </c>
      <c r="AW244" s="112">
        <v>0</v>
      </c>
      <c r="AX244" s="112">
        <v>0</v>
      </c>
      <c r="AY244" s="112">
        <v>0</v>
      </c>
    </row>
    <row r="245" spans="1:51" x14ac:dyDescent="0.25">
      <c r="A245" s="111"/>
      <c r="B245" s="132">
        <v>37</v>
      </c>
      <c r="C245" s="108"/>
      <c r="D245" s="112">
        <v>0</v>
      </c>
      <c r="E245" s="112">
        <v>0</v>
      </c>
      <c r="F245" s="112">
        <v>0</v>
      </c>
      <c r="G245" s="112">
        <v>0</v>
      </c>
      <c r="H245" s="112">
        <v>0</v>
      </c>
      <c r="I245" s="112">
        <v>0</v>
      </c>
      <c r="J245" s="112">
        <v>0</v>
      </c>
      <c r="K245" s="112">
        <v>0</v>
      </c>
      <c r="L245" s="112">
        <v>0</v>
      </c>
      <c r="M245" s="112">
        <v>0</v>
      </c>
      <c r="N245" s="112">
        <v>0</v>
      </c>
      <c r="O245" s="112">
        <v>0</v>
      </c>
      <c r="P245" s="112">
        <v>0</v>
      </c>
      <c r="Q245" s="112">
        <v>0</v>
      </c>
      <c r="R245" s="112">
        <v>0</v>
      </c>
      <c r="S245" s="112">
        <v>0</v>
      </c>
      <c r="T245" s="112">
        <v>0</v>
      </c>
      <c r="U245" s="112">
        <v>0</v>
      </c>
      <c r="V245" s="112">
        <v>0</v>
      </c>
      <c r="W245" s="112">
        <v>0</v>
      </c>
      <c r="X245" s="112">
        <v>0</v>
      </c>
      <c r="Y245" s="112">
        <v>0</v>
      </c>
      <c r="Z245" s="112">
        <v>0</v>
      </c>
      <c r="AA245" s="112">
        <v>0</v>
      </c>
      <c r="AB245" s="112">
        <v>0</v>
      </c>
      <c r="AC245" s="112">
        <v>0</v>
      </c>
      <c r="AD245" s="112">
        <v>0</v>
      </c>
      <c r="AE245" s="112">
        <v>0</v>
      </c>
      <c r="AF245" s="112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12">
        <v>0</v>
      </c>
      <c r="AM245" s="112">
        <v>0</v>
      </c>
      <c r="AN245" s="112">
        <v>0</v>
      </c>
      <c r="AO245" s="112">
        <v>0</v>
      </c>
      <c r="AP245" s="112">
        <v>0</v>
      </c>
      <c r="AQ245" s="112">
        <v>0</v>
      </c>
      <c r="AR245" s="112">
        <v>0</v>
      </c>
      <c r="AS245" s="112">
        <v>0</v>
      </c>
      <c r="AT245" s="112">
        <v>0</v>
      </c>
      <c r="AU245" s="112">
        <v>0</v>
      </c>
      <c r="AV245" s="112">
        <v>0</v>
      </c>
      <c r="AW245" s="112">
        <v>0</v>
      </c>
      <c r="AX245" s="112">
        <v>0</v>
      </c>
      <c r="AY245" s="112">
        <v>0</v>
      </c>
    </row>
    <row r="246" spans="1:51" x14ac:dyDescent="0.25">
      <c r="A246" s="111"/>
      <c r="B246" s="132">
        <v>38</v>
      </c>
      <c r="C246" s="108"/>
      <c r="D246" s="112">
        <v>0</v>
      </c>
      <c r="E246" s="112">
        <v>0</v>
      </c>
      <c r="F246" s="112">
        <v>0</v>
      </c>
      <c r="G246" s="112">
        <v>0</v>
      </c>
      <c r="H246" s="112">
        <v>0</v>
      </c>
      <c r="I246" s="112">
        <v>0</v>
      </c>
      <c r="J246" s="112">
        <v>0</v>
      </c>
      <c r="K246" s="112">
        <v>0</v>
      </c>
      <c r="L246" s="112">
        <v>0</v>
      </c>
      <c r="M246" s="112">
        <v>0</v>
      </c>
      <c r="N246" s="112">
        <v>0</v>
      </c>
      <c r="O246" s="112">
        <v>0</v>
      </c>
      <c r="P246" s="112">
        <v>0</v>
      </c>
      <c r="Q246" s="112">
        <v>0</v>
      </c>
      <c r="R246" s="112">
        <v>0</v>
      </c>
      <c r="S246" s="112">
        <v>0</v>
      </c>
      <c r="T246" s="112">
        <v>0</v>
      </c>
      <c r="U246" s="112">
        <v>0</v>
      </c>
      <c r="V246" s="112">
        <v>0</v>
      </c>
      <c r="W246" s="112">
        <v>0</v>
      </c>
      <c r="X246" s="112">
        <v>0</v>
      </c>
      <c r="Y246" s="112">
        <v>0</v>
      </c>
      <c r="Z246" s="112">
        <v>0</v>
      </c>
      <c r="AA246" s="112">
        <v>0</v>
      </c>
      <c r="AB246" s="112">
        <v>0</v>
      </c>
      <c r="AC246" s="112">
        <v>0</v>
      </c>
      <c r="AD246" s="112">
        <v>0</v>
      </c>
      <c r="AE246" s="112">
        <v>0</v>
      </c>
      <c r="AF246" s="112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12">
        <v>0</v>
      </c>
      <c r="AM246" s="112">
        <v>0</v>
      </c>
      <c r="AN246" s="112">
        <v>0</v>
      </c>
      <c r="AO246" s="112">
        <v>0</v>
      </c>
      <c r="AP246" s="112">
        <v>0</v>
      </c>
      <c r="AQ246" s="112">
        <v>0</v>
      </c>
      <c r="AR246" s="112">
        <v>0</v>
      </c>
      <c r="AS246" s="112">
        <v>0</v>
      </c>
      <c r="AT246" s="112">
        <v>0</v>
      </c>
      <c r="AU246" s="112">
        <v>0</v>
      </c>
      <c r="AV246" s="112">
        <v>0</v>
      </c>
      <c r="AW246" s="112">
        <v>0</v>
      </c>
      <c r="AX246" s="112">
        <v>0</v>
      </c>
      <c r="AY246" s="112">
        <v>0</v>
      </c>
    </row>
    <row r="247" spans="1:51" x14ac:dyDescent="0.25">
      <c r="A247" s="111"/>
      <c r="B247" s="132">
        <v>39</v>
      </c>
      <c r="C247" s="108"/>
      <c r="D247" s="112">
        <v>0</v>
      </c>
      <c r="E247" s="112">
        <v>0</v>
      </c>
      <c r="F247" s="112">
        <v>0</v>
      </c>
      <c r="G247" s="112">
        <v>0</v>
      </c>
      <c r="H247" s="112">
        <v>0</v>
      </c>
      <c r="I247" s="112">
        <v>0</v>
      </c>
      <c r="J247" s="112">
        <v>0</v>
      </c>
      <c r="K247" s="112">
        <v>0</v>
      </c>
      <c r="L247" s="112">
        <v>0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12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  <c r="X247" s="112">
        <v>0</v>
      </c>
      <c r="Y247" s="112">
        <v>0</v>
      </c>
      <c r="Z247" s="112">
        <v>0</v>
      </c>
      <c r="AA247" s="112">
        <v>0</v>
      </c>
      <c r="AB247" s="112">
        <v>0</v>
      </c>
      <c r="AC247" s="112">
        <v>0</v>
      </c>
      <c r="AD247" s="112">
        <v>0</v>
      </c>
      <c r="AE247" s="112">
        <v>0</v>
      </c>
      <c r="AF247" s="112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12">
        <v>0</v>
      </c>
      <c r="AM247" s="112">
        <v>0</v>
      </c>
      <c r="AN247" s="112">
        <v>0</v>
      </c>
      <c r="AO247" s="112">
        <v>0</v>
      </c>
      <c r="AP247" s="112">
        <v>0</v>
      </c>
      <c r="AQ247" s="112">
        <v>0</v>
      </c>
      <c r="AR247" s="112">
        <v>0</v>
      </c>
      <c r="AS247" s="112">
        <v>0</v>
      </c>
      <c r="AT247" s="112">
        <v>0</v>
      </c>
      <c r="AU247" s="112">
        <v>0</v>
      </c>
      <c r="AV247" s="112">
        <v>0</v>
      </c>
      <c r="AW247" s="112">
        <v>0</v>
      </c>
      <c r="AX247" s="112">
        <v>0</v>
      </c>
      <c r="AY247" s="112">
        <v>0</v>
      </c>
    </row>
    <row r="248" spans="1:51" x14ac:dyDescent="0.25">
      <c r="A248" s="111"/>
      <c r="B248" s="132">
        <v>40</v>
      </c>
      <c r="C248" s="108"/>
      <c r="D248" s="112">
        <v>0</v>
      </c>
      <c r="E248" s="112">
        <v>0</v>
      </c>
      <c r="F248" s="112">
        <v>0</v>
      </c>
      <c r="G248" s="112">
        <v>0</v>
      </c>
      <c r="H248" s="112">
        <v>0</v>
      </c>
      <c r="I248" s="112">
        <v>0</v>
      </c>
      <c r="J248" s="112">
        <v>0</v>
      </c>
      <c r="K248" s="112">
        <v>0</v>
      </c>
      <c r="L248" s="112">
        <v>0</v>
      </c>
      <c r="M248" s="112">
        <v>0</v>
      </c>
      <c r="N248" s="112">
        <v>0</v>
      </c>
      <c r="O248" s="112">
        <v>0</v>
      </c>
      <c r="P248" s="112">
        <v>0</v>
      </c>
      <c r="Q248" s="112">
        <v>0</v>
      </c>
      <c r="R248" s="112">
        <v>0</v>
      </c>
      <c r="S248" s="112">
        <v>0</v>
      </c>
      <c r="T248" s="112">
        <v>0</v>
      </c>
      <c r="U248" s="112">
        <v>0</v>
      </c>
      <c r="V248" s="112">
        <v>0</v>
      </c>
      <c r="W248" s="112">
        <v>0</v>
      </c>
      <c r="X248" s="112">
        <v>0</v>
      </c>
      <c r="Y248" s="112">
        <v>0</v>
      </c>
      <c r="Z248" s="112">
        <v>0</v>
      </c>
      <c r="AA248" s="112">
        <v>0</v>
      </c>
      <c r="AB248" s="112">
        <v>0</v>
      </c>
      <c r="AC248" s="112">
        <v>0</v>
      </c>
      <c r="AD248" s="112">
        <v>0</v>
      </c>
      <c r="AE248" s="112">
        <v>0</v>
      </c>
      <c r="AF248" s="112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12">
        <v>0</v>
      </c>
      <c r="AM248" s="112">
        <v>0</v>
      </c>
      <c r="AN248" s="112">
        <v>0</v>
      </c>
      <c r="AO248" s="112">
        <v>0</v>
      </c>
      <c r="AP248" s="112">
        <v>0</v>
      </c>
      <c r="AQ248" s="112">
        <v>0</v>
      </c>
      <c r="AR248" s="112">
        <v>0</v>
      </c>
      <c r="AS248" s="112">
        <v>0</v>
      </c>
      <c r="AT248" s="112">
        <v>0</v>
      </c>
      <c r="AU248" s="112">
        <v>0</v>
      </c>
      <c r="AV248" s="112">
        <v>0</v>
      </c>
      <c r="AW248" s="112">
        <v>0</v>
      </c>
      <c r="AX248" s="112">
        <v>0</v>
      </c>
      <c r="AY248" s="112">
        <v>0</v>
      </c>
    </row>
    <row r="249" spans="1:51" x14ac:dyDescent="0.25">
      <c r="A249" s="111"/>
      <c r="B249" s="132">
        <v>41</v>
      </c>
      <c r="C249" s="108"/>
      <c r="D249" s="112">
        <v>0</v>
      </c>
      <c r="E249" s="112">
        <v>0</v>
      </c>
      <c r="F249" s="112">
        <v>0</v>
      </c>
      <c r="G249" s="112">
        <v>0</v>
      </c>
      <c r="H249" s="112">
        <v>0</v>
      </c>
      <c r="I249" s="112">
        <v>0</v>
      </c>
      <c r="J249" s="112">
        <v>0</v>
      </c>
      <c r="K249" s="112">
        <v>0</v>
      </c>
      <c r="L249" s="112">
        <v>0</v>
      </c>
      <c r="M249" s="112">
        <v>0</v>
      </c>
      <c r="N249" s="112">
        <v>0</v>
      </c>
      <c r="O249" s="112">
        <v>0</v>
      </c>
      <c r="P249" s="112">
        <v>0</v>
      </c>
      <c r="Q249" s="112">
        <v>0</v>
      </c>
      <c r="R249" s="112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12">
        <v>0</v>
      </c>
      <c r="Y249" s="112">
        <v>0</v>
      </c>
      <c r="Z249" s="112">
        <v>0</v>
      </c>
      <c r="AA249" s="112">
        <v>0</v>
      </c>
      <c r="AB249" s="112">
        <v>0</v>
      </c>
      <c r="AC249" s="112">
        <v>0</v>
      </c>
      <c r="AD249" s="112">
        <v>0</v>
      </c>
      <c r="AE249" s="112">
        <v>0</v>
      </c>
      <c r="AF249" s="112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12">
        <v>0</v>
      </c>
      <c r="AM249" s="112">
        <v>0</v>
      </c>
      <c r="AN249" s="112">
        <v>0</v>
      </c>
      <c r="AO249" s="112">
        <v>0</v>
      </c>
      <c r="AP249" s="112">
        <v>0</v>
      </c>
      <c r="AQ249" s="112">
        <v>0</v>
      </c>
      <c r="AR249" s="112">
        <v>0</v>
      </c>
      <c r="AS249" s="112">
        <v>0</v>
      </c>
      <c r="AT249" s="112">
        <v>0</v>
      </c>
      <c r="AU249" s="112">
        <v>0</v>
      </c>
      <c r="AV249" s="112">
        <v>0</v>
      </c>
      <c r="AW249" s="112">
        <v>0</v>
      </c>
      <c r="AX249" s="112">
        <v>0</v>
      </c>
      <c r="AY249" s="112">
        <v>0</v>
      </c>
    </row>
    <row r="250" spans="1:51" x14ac:dyDescent="0.25">
      <c r="A250" s="111"/>
      <c r="B250" s="132">
        <v>42</v>
      </c>
      <c r="C250" s="108"/>
      <c r="D250" s="112">
        <v>0</v>
      </c>
      <c r="E250" s="112">
        <v>0</v>
      </c>
      <c r="F250" s="112">
        <v>0</v>
      </c>
      <c r="G250" s="112">
        <v>0</v>
      </c>
      <c r="H250" s="112">
        <v>0</v>
      </c>
      <c r="I250" s="112">
        <v>0</v>
      </c>
      <c r="J250" s="112">
        <v>0</v>
      </c>
      <c r="K250" s="112">
        <v>0</v>
      </c>
      <c r="L250" s="112">
        <v>0</v>
      </c>
      <c r="M250" s="112">
        <v>0</v>
      </c>
      <c r="N250" s="112">
        <v>0</v>
      </c>
      <c r="O250" s="112">
        <v>0</v>
      </c>
      <c r="P250" s="112">
        <v>0</v>
      </c>
      <c r="Q250" s="112">
        <v>0</v>
      </c>
      <c r="R250" s="112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12">
        <v>0</v>
      </c>
      <c r="Y250" s="112">
        <v>0</v>
      </c>
      <c r="Z250" s="112">
        <v>0</v>
      </c>
      <c r="AA250" s="112">
        <v>0</v>
      </c>
      <c r="AB250" s="112">
        <v>0</v>
      </c>
      <c r="AC250" s="112">
        <v>0</v>
      </c>
      <c r="AD250" s="112">
        <v>0</v>
      </c>
      <c r="AE250" s="112">
        <v>0</v>
      </c>
      <c r="AF250" s="112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12">
        <v>0</v>
      </c>
      <c r="AM250" s="112">
        <v>0</v>
      </c>
      <c r="AN250" s="112">
        <v>0</v>
      </c>
      <c r="AO250" s="112">
        <v>0</v>
      </c>
      <c r="AP250" s="112">
        <v>0</v>
      </c>
      <c r="AQ250" s="112">
        <v>0</v>
      </c>
      <c r="AR250" s="112">
        <v>0</v>
      </c>
      <c r="AS250" s="112">
        <v>0</v>
      </c>
      <c r="AT250" s="112">
        <v>0</v>
      </c>
      <c r="AU250" s="112">
        <v>0</v>
      </c>
      <c r="AV250" s="112">
        <v>0</v>
      </c>
      <c r="AW250" s="112">
        <v>0</v>
      </c>
      <c r="AX250" s="112">
        <v>0</v>
      </c>
      <c r="AY250" s="112">
        <v>0</v>
      </c>
    </row>
    <row r="251" spans="1:51" x14ac:dyDescent="0.25">
      <c r="A251" s="111"/>
      <c r="B251" s="132">
        <v>43</v>
      </c>
      <c r="C251" s="108"/>
      <c r="D251" s="112">
        <v>0</v>
      </c>
      <c r="E251" s="112">
        <v>0</v>
      </c>
      <c r="F251" s="112">
        <v>0</v>
      </c>
      <c r="G251" s="112">
        <v>0</v>
      </c>
      <c r="H251" s="112">
        <v>0</v>
      </c>
      <c r="I251" s="112">
        <v>0</v>
      </c>
      <c r="J251" s="112">
        <v>0</v>
      </c>
      <c r="K251" s="112">
        <v>0</v>
      </c>
      <c r="L251" s="112">
        <v>0</v>
      </c>
      <c r="M251" s="112">
        <v>0</v>
      </c>
      <c r="N251" s="112">
        <v>0</v>
      </c>
      <c r="O251" s="112">
        <v>0</v>
      </c>
      <c r="P251" s="112">
        <v>0</v>
      </c>
      <c r="Q251" s="112">
        <v>0</v>
      </c>
      <c r="R251" s="112">
        <v>0</v>
      </c>
      <c r="S251" s="112">
        <v>0</v>
      </c>
      <c r="T251" s="112">
        <v>0</v>
      </c>
      <c r="U251" s="112">
        <v>0</v>
      </c>
      <c r="V251" s="112">
        <v>0</v>
      </c>
      <c r="W251" s="112">
        <v>0</v>
      </c>
      <c r="X251" s="112">
        <v>0</v>
      </c>
      <c r="Y251" s="112">
        <v>0</v>
      </c>
      <c r="Z251" s="112">
        <v>0</v>
      </c>
      <c r="AA251" s="112">
        <v>0</v>
      </c>
      <c r="AB251" s="112">
        <v>0</v>
      </c>
      <c r="AC251" s="112">
        <v>0</v>
      </c>
      <c r="AD251" s="112">
        <v>0</v>
      </c>
      <c r="AE251" s="112">
        <v>0</v>
      </c>
      <c r="AF251" s="112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12">
        <v>0</v>
      </c>
      <c r="AM251" s="112">
        <v>0</v>
      </c>
      <c r="AN251" s="112">
        <v>0</v>
      </c>
      <c r="AO251" s="112">
        <v>0</v>
      </c>
      <c r="AP251" s="112">
        <v>0</v>
      </c>
      <c r="AQ251" s="112">
        <v>0</v>
      </c>
      <c r="AR251" s="112">
        <v>0</v>
      </c>
      <c r="AS251" s="112">
        <v>0</v>
      </c>
      <c r="AT251" s="112">
        <v>0</v>
      </c>
      <c r="AU251" s="112">
        <v>0</v>
      </c>
      <c r="AV251" s="112">
        <v>0</v>
      </c>
      <c r="AW251" s="112">
        <v>0</v>
      </c>
      <c r="AX251" s="112">
        <v>0</v>
      </c>
      <c r="AY251" s="112">
        <v>0</v>
      </c>
    </row>
    <row r="252" spans="1:51" x14ac:dyDescent="0.25">
      <c r="A252" s="111"/>
      <c r="B252" s="132">
        <v>44</v>
      </c>
      <c r="C252" s="108"/>
      <c r="D252" s="112">
        <v>0</v>
      </c>
      <c r="E252" s="112">
        <v>0</v>
      </c>
      <c r="F252" s="112">
        <v>0</v>
      </c>
      <c r="G252" s="112">
        <v>0</v>
      </c>
      <c r="H252" s="112">
        <v>0</v>
      </c>
      <c r="I252" s="112">
        <v>0</v>
      </c>
      <c r="J252" s="112">
        <v>0</v>
      </c>
      <c r="K252" s="112">
        <v>0</v>
      </c>
      <c r="L252" s="112">
        <v>0</v>
      </c>
      <c r="M252" s="112">
        <v>0</v>
      </c>
      <c r="N252" s="112">
        <v>0</v>
      </c>
      <c r="O252" s="112">
        <v>0</v>
      </c>
      <c r="P252" s="112">
        <v>0</v>
      </c>
      <c r="Q252" s="112">
        <v>0</v>
      </c>
      <c r="R252" s="112">
        <v>0</v>
      </c>
      <c r="S252" s="112">
        <v>0</v>
      </c>
      <c r="T252" s="112">
        <v>0</v>
      </c>
      <c r="U252" s="112">
        <v>0</v>
      </c>
      <c r="V252" s="112">
        <v>0</v>
      </c>
      <c r="W252" s="112">
        <v>0</v>
      </c>
      <c r="X252" s="112">
        <v>0</v>
      </c>
      <c r="Y252" s="112">
        <v>0</v>
      </c>
      <c r="Z252" s="112">
        <v>0</v>
      </c>
      <c r="AA252" s="112">
        <v>0</v>
      </c>
      <c r="AB252" s="112">
        <v>0</v>
      </c>
      <c r="AC252" s="112">
        <v>0</v>
      </c>
      <c r="AD252" s="112">
        <v>0</v>
      </c>
      <c r="AE252" s="112">
        <v>0</v>
      </c>
      <c r="AF252" s="112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12">
        <v>0</v>
      </c>
      <c r="AM252" s="112">
        <v>0</v>
      </c>
      <c r="AN252" s="112">
        <v>0</v>
      </c>
      <c r="AO252" s="112">
        <v>0</v>
      </c>
      <c r="AP252" s="112">
        <v>0</v>
      </c>
      <c r="AQ252" s="112">
        <v>0</v>
      </c>
      <c r="AR252" s="112">
        <v>0</v>
      </c>
      <c r="AS252" s="112">
        <v>0</v>
      </c>
      <c r="AT252" s="112">
        <v>0</v>
      </c>
      <c r="AU252" s="112">
        <v>0</v>
      </c>
      <c r="AV252" s="112">
        <v>0</v>
      </c>
      <c r="AW252" s="112">
        <v>0</v>
      </c>
      <c r="AX252" s="112">
        <v>0</v>
      </c>
      <c r="AY252" s="112">
        <v>0</v>
      </c>
    </row>
    <row r="253" spans="1:51" x14ac:dyDescent="0.25">
      <c r="A253" s="111"/>
      <c r="B253" s="132">
        <v>45</v>
      </c>
      <c r="C253" s="108"/>
      <c r="D253" s="112">
        <v>0</v>
      </c>
      <c r="E253" s="112">
        <v>0</v>
      </c>
      <c r="F253" s="112">
        <v>0</v>
      </c>
      <c r="G253" s="112">
        <v>0</v>
      </c>
      <c r="H253" s="112">
        <v>0</v>
      </c>
      <c r="I253" s="112">
        <v>0</v>
      </c>
      <c r="J253" s="112">
        <v>0</v>
      </c>
      <c r="K253" s="112">
        <v>0</v>
      </c>
      <c r="L253" s="112">
        <v>0</v>
      </c>
      <c r="M253" s="112">
        <v>0</v>
      </c>
      <c r="N253" s="112">
        <v>0</v>
      </c>
      <c r="O253" s="112">
        <v>0</v>
      </c>
      <c r="P253" s="112">
        <v>0</v>
      </c>
      <c r="Q253" s="112">
        <v>0</v>
      </c>
      <c r="R253" s="112">
        <v>0</v>
      </c>
      <c r="S253" s="112">
        <v>0</v>
      </c>
      <c r="T253" s="112">
        <v>0</v>
      </c>
      <c r="U253" s="112">
        <v>0</v>
      </c>
      <c r="V253" s="112">
        <v>0</v>
      </c>
      <c r="W253" s="112">
        <v>0</v>
      </c>
      <c r="X253" s="112">
        <v>0</v>
      </c>
      <c r="Y253" s="112">
        <v>0</v>
      </c>
      <c r="Z253" s="112">
        <v>0</v>
      </c>
      <c r="AA253" s="112">
        <v>0</v>
      </c>
      <c r="AB253" s="112">
        <v>0</v>
      </c>
      <c r="AC253" s="112">
        <v>0</v>
      </c>
      <c r="AD253" s="112">
        <v>0</v>
      </c>
      <c r="AE253" s="112">
        <v>0</v>
      </c>
      <c r="AF253" s="112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12">
        <v>0</v>
      </c>
      <c r="AM253" s="112">
        <v>0</v>
      </c>
      <c r="AN253" s="112">
        <v>0</v>
      </c>
      <c r="AO253" s="112">
        <v>0</v>
      </c>
      <c r="AP253" s="112">
        <v>0</v>
      </c>
      <c r="AQ253" s="112">
        <v>0</v>
      </c>
      <c r="AR253" s="112">
        <v>0</v>
      </c>
      <c r="AS253" s="112">
        <v>0</v>
      </c>
      <c r="AT253" s="112">
        <v>0</v>
      </c>
      <c r="AU253" s="112">
        <v>0</v>
      </c>
      <c r="AV253" s="112">
        <v>0</v>
      </c>
      <c r="AW253" s="112">
        <v>0</v>
      </c>
      <c r="AX253" s="112">
        <v>0</v>
      </c>
      <c r="AY253" s="112">
        <v>0</v>
      </c>
    </row>
    <row r="254" spans="1:51" x14ac:dyDescent="0.25">
      <c r="A254" s="111"/>
      <c r="B254" s="132">
        <v>46</v>
      </c>
      <c r="C254" s="108"/>
      <c r="D254" s="112">
        <v>0</v>
      </c>
      <c r="E254" s="112">
        <v>0</v>
      </c>
      <c r="F254" s="112">
        <v>0</v>
      </c>
      <c r="G254" s="112">
        <v>0</v>
      </c>
      <c r="H254" s="112">
        <v>0</v>
      </c>
      <c r="I254" s="112">
        <v>0</v>
      </c>
      <c r="J254" s="112">
        <v>0</v>
      </c>
      <c r="K254" s="112">
        <v>0</v>
      </c>
      <c r="L254" s="112">
        <v>0</v>
      </c>
      <c r="M254" s="112">
        <v>0</v>
      </c>
      <c r="N254" s="112">
        <v>0</v>
      </c>
      <c r="O254" s="112">
        <v>0</v>
      </c>
      <c r="P254" s="112">
        <v>0</v>
      </c>
      <c r="Q254" s="112">
        <v>0</v>
      </c>
      <c r="R254" s="112">
        <v>0</v>
      </c>
      <c r="S254" s="112">
        <v>0</v>
      </c>
      <c r="T254" s="112">
        <v>0</v>
      </c>
      <c r="U254" s="112">
        <v>0</v>
      </c>
      <c r="V254" s="112">
        <v>0</v>
      </c>
      <c r="W254" s="112">
        <v>0</v>
      </c>
      <c r="X254" s="112">
        <v>0</v>
      </c>
      <c r="Y254" s="112">
        <v>0</v>
      </c>
      <c r="Z254" s="112">
        <v>0</v>
      </c>
      <c r="AA254" s="112">
        <v>0</v>
      </c>
      <c r="AB254" s="112">
        <v>0</v>
      </c>
      <c r="AC254" s="112">
        <v>0</v>
      </c>
      <c r="AD254" s="112">
        <v>0</v>
      </c>
      <c r="AE254" s="112">
        <v>0</v>
      </c>
      <c r="AF254" s="112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12">
        <v>0</v>
      </c>
      <c r="AM254" s="112">
        <v>0</v>
      </c>
      <c r="AN254" s="112">
        <v>0</v>
      </c>
      <c r="AO254" s="112">
        <v>0</v>
      </c>
      <c r="AP254" s="112">
        <v>0</v>
      </c>
      <c r="AQ254" s="112">
        <v>0</v>
      </c>
      <c r="AR254" s="112">
        <v>0</v>
      </c>
      <c r="AS254" s="112">
        <v>0</v>
      </c>
      <c r="AT254" s="112">
        <v>0</v>
      </c>
      <c r="AU254" s="112">
        <v>0</v>
      </c>
      <c r="AV254" s="112">
        <v>0</v>
      </c>
      <c r="AW254" s="112">
        <v>0</v>
      </c>
      <c r="AX254" s="112">
        <v>0</v>
      </c>
      <c r="AY254" s="112">
        <v>0</v>
      </c>
    </row>
    <row r="255" spans="1:51" x14ac:dyDescent="0.25">
      <c r="A255" s="111"/>
      <c r="B255" s="132">
        <v>47</v>
      </c>
      <c r="C255" s="108"/>
      <c r="D255" s="112">
        <v>0</v>
      </c>
      <c r="E255" s="112">
        <v>0</v>
      </c>
      <c r="F255" s="112">
        <v>0</v>
      </c>
      <c r="G255" s="112">
        <v>0</v>
      </c>
      <c r="H255" s="112">
        <v>0</v>
      </c>
      <c r="I255" s="112">
        <v>0</v>
      </c>
      <c r="J255" s="112">
        <v>0</v>
      </c>
      <c r="K255" s="112">
        <v>0</v>
      </c>
      <c r="L255" s="112">
        <v>0</v>
      </c>
      <c r="M255" s="112">
        <v>0</v>
      </c>
      <c r="N255" s="112">
        <v>0</v>
      </c>
      <c r="O255" s="112">
        <v>0</v>
      </c>
      <c r="P255" s="112">
        <v>0</v>
      </c>
      <c r="Q255" s="112">
        <v>0</v>
      </c>
      <c r="R255" s="112">
        <v>0</v>
      </c>
      <c r="S255" s="112">
        <v>0</v>
      </c>
      <c r="T255" s="112">
        <v>0</v>
      </c>
      <c r="U255" s="112">
        <v>0</v>
      </c>
      <c r="V255" s="112">
        <v>0</v>
      </c>
      <c r="W255" s="112">
        <v>0</v>
      </c>
      <c r="X255" s="112">
        <v>0</v>
      </c>
      <c r="Y255" s="112">
        <v>0</v>
      </c>
      <c r="Z255" s="112">
        <v>0</v>
      </c>
      <c r="AA255" s="112">
        <v>0</v>
      </c>
      <c r="AB255" s="112">
        <v>0</v>
      </c>
      <c r="AC255" s="112">
        <v>0</v>
      </c>
      <c r="AD255" s="112">
        <v>0</v>
      </c>
      <c r="AE255" s="112">
        <v>0</v>
      </c>
      <c r="AF255" s="112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12">
        <v>0</v>
      </c>
      <c r="AM255" s="112">
        <v>0</v>
      </c>
      <c r="AN255" s="112">
        <v>0</v>
      </c>
      <c r="AO255" s="112">
        <v>0</v>
      </c>
      <c r="AP255" s="112">
        <v>0</v>
      </c>
      <c r="AQ255" s="112">
        <v>0</v>
      </c>
      <c r="AR255" s="112">
        <v>0</v>
      </c>
      <c r="AS255" s="112">
        <v>0</v>
      </c>
      <c r="AT255" s="112">
        <v>0</v>
      </c>
      <c r="AU255" s="112">
        <v>0</v>
      </c>
      <c r="AV255" s="112">
        <v>0</v>
      </c>
      <c r="AW255" s="112">
        <v>0</v>
      </c>
      <c r="AX255" s="112">
        <v>0</v>
      </c>
      <c r="AY255" s="112">
        <v>0</v>
      </c>
    </row>
    <row r="256" spans="1:51" x14ac:dyDescent="0.25">
      <c r="A256" s="130"/>
      <c r="B256" s="131">
        <v>48</v>
      </c>
      <c r="C256" s="116"/>
      <c r="D256" s="127">
        <v>0</v>
      </c>
      <c r="E256" s="127">
        <v>0</v>
      </c>
      <c r="F256" s="127">
        <v>0</v>
      </c>
      <c r="G256" s="127">
        <v>0</v>
      </c>
      <c r="H256" s="127">
        <v>0</v>
      </c>
      <c r="I256" s="127">
        <v>0</v>
      </c>
      <c r="J256" s="127">
        <v>0</v>
      </c>
      <c r="K256" s="127">
        <v>0</v>
      </c>
      <c r="L256" s="127">
        <v>0</v>
      </c>
      <c r="M256" s="127">
        <v>0</v>
      </c>
      <c r="N256" s="127">
        <v>0</v>
      </c>
      <c r="O256" s="127">
        <v>0</v>
      </c>
      <c r="P256" s="127">
        <v>0</v>
      </c>
      <c r="Q256" s="127">
        <v>0</v>
      </c>
      <c r="R256" s="127">
        <v>0</v>
      </c>
      <c r="S256" s="127">
        <v>0</v>
      </c>
      <c r="T256" s="127">
        <v>0</v>
      </c>
      <c r="U256" s="127">
        <v>0</v>
      </c>
      <c r="V256" s="127">
        <v>0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>
        <v>0</v>
      </c>
      <c r="AP256" s="127">
        <v>0</v>
      </c>
      <c r="AQ256" s="127">
        <v>0</v>
      </c>
      <c r="AR256" s="127">
        <v>0</v>
      </c>
      <c r="AS256" s="127">
        <v>0</v>
      </c>
      <c r="AT256" s="127">
        <v>0</v>
      </c>
      <c r="AU256" s="127">
        <v>0</v>
      </c>
      <c r="AV256" s="127">
        <v>0</v>
      </c>
      <c r="AW256" s="127">
        <v>0</v>
      </c>
      <c r="AX256" s="127">
        <v>0</v>
      </c>
      <c r="AY256" s="127">
        <v>0</v>
      </c>
    </row>
    <row r="258" spans="1:52" x14ac:dyDescent="0.25">
      <c r="A258" s="104" t="s">
        <v>300</v>
      </c>
    </row>
    <row r="259" spans="1:52" x14ac:dyDescent="0.25">
      <c r="A259" s="139" t="s">
        <v>124</v>
      </c>
      <c r="B259" s="140">
        <v>650</v>
      </c>
      <c r="C259" s="126" t="s">
        <v>292</v>
      </c>
      <c r="D259" s="126">
        <f>E$14*$B$259</f>
        <v>0</v>
      </c>
      <c r="E259" s="126">
        <f t="shared" ref="E259:AX259" si="5">F$14*$B$259</f>
        <v>0</v>
      </c>
      <c r="F259" s="126">
        <f t="shared" si="5"/>
        <v>366746.25</v>
      </c>
      <c r="G259" s="126">
        <f t="shared" si="5"/>
        <v>16818.75</v>
      </c>
      <c r="H259" s="126">
        <f t="shared" si="5"/>
        <v>716673.75</v>
      </c>
      <c r="I259" s="126">
        <f t="shared" si="5"/>
        <v>366746.25</v>
      </c>
      <c r="J259" s="126">
        <f t="shared" si="5"/>
        <v>366746.25</v>
      </c>
      <c r="K259" s="126">
        <f t="shared" si="5"/>
        <v>0</v>
      </c>
      <c r="L259" s="126">
        <f t="shared" si="5"/>
        <v>538590</v>
      </c>
      <c r="M259" s="126">
        <f t="shared" si="5"/>
        <v>16818.750000000022</v>
      </c>
      <c r="N259" s="126">
        <f t="shared" si="5"/>
        <v>559455</v>
      </c>
      <c r="O259" s="126">
        <f t="shared" si="5"/>
        <v>718867.5</v>
      </c>
      <c r="P259" s="126">
        <f t="shared" si="5"/>
        <v>366746.25</v>
      </c>
      <c r="Q259" s="126">
        <f t="shared" si="5"/>
        <v>16818.75</v>
      </c>
      <c r="R259" s="126">
        <f t="shared" si="5"/>
        <v>169650</v>
      </c>
      <c r="S259" s="126">
        <f t="shared" si="5"/>
        <v>563842.5</v>
      </c>
      <c r="T259" s="126">
        <f t="shared" si="5"/>
        <v>349927.5</v>
      </c>
      <c r="U259" s="126">
        <f t="shared" si="5"/>
        <v>14625</v>
      </c>
      <c r="V259" s="126">
        <f t="shared" si="5"/>
        <v>716673.75</v>
      </c>
      <c r="W259" s="126">
        <f t="shared" si="5"/>
        <v>366746.25</v>
      </c>
      <c r="X259" s="126">
        <f t="shared" si="5"/>
        <v>174037.5</v>
      </c>
      <c r="Y259" s="126">
        <f t="shared" si="5"/>
        <v>559455</v>
      </c>
      <c r="Z259" s="126">
        <f t="shared" si="5"/>
        <v>368940</v>
      </c>
      <c r="AA259" s="126">
        <f t="shared" si="5"/>
        <v>14625</v>
      </c>
      <c r="AB259" s="126">
        <f t="shared" si="5"/>
        <v>702048.75</v>
      </c>
      <c r="AC259" s="126">
        <f t="shared" si="5"/>
        <v>16818.75</v>
      </c>
      <c r="AD259" s="126">
        <f t="shared" si="5"/>
        <v>538590</v>
      </c>
      <c r="AE259" s="126">
        <f t="shared" si="5"/>
        <v>209527.49999999997</v>
      </c>
      <c r="AF259" s="126">
        <f t="shared" si="5"/>
        <v>368940</v>
      </c>
      <c r="AG259" s="126">
        <f t="shared" si="5"/>
        <v>716673.75</v>
      </c>
      <c r="AH259" s="126">
        <f t="shared" si="5"/>
        <v>16818.75</v>
      </c>
      <c r="AI259" s="126">
        <f t="shared" si="5"/>
        <v>171843.75</v>
      </c>
      <c r="AJ259" s="126">
        <f t="shared" si="5"/>
        <v>16818.75</v>
      </c>
      <c r="AK259" s="126">
        <f t="shared" si="5"/>
        <v>366746.25</v>
      </c>
      <c r="AL259" s="126">
        <f t="shared" si="5"/>
        <v>894757.5</v>
      </c>
      <c r="AM259" s="126">
        <f t="shared" si="5"/>
        <v>381371.25</v>
      </c>
      <c r="AN259" s="126">
        <f t="shared" si="5"/>
        <v>352121.25</v>
      </c>
      <c r="AO259" s="126">
        <f t="shared" si="5"/>
        <v>16818.75</v>
      </c>
      <c r="AP259" s="126">
        <f t="shared" si="5"/>
        <v>364552.5</v>
      </c>
      <c r="AQ259" s="126">
        <f t="shared" si="5"/>
        <v>16818.75</v>
      </c>
      <c r="AR259" s="126">
        <f t="shared" si="5"/>
        <v>718867.5</v>
      </c>
      <c r="AS259" s="126">
        <f t="shared" si="5"/>
        <v>366746.25</v>
      </c>
      <c r="AT259" s="126">
        <f t="shared" si="5"/>
        <v>366746.25</v>
      </c>
      <c r="AU259" s="126">
        <f t="shared" si="5"/>
        <v>366746.25</v>
      </c>
      <c r="AV259" s="126">
        <f t="shared" si="5"/>
        <v>171843.75</v>
      </c>
      <c r="AW259" s="126">
        <f t="shared" si="5"/>
        <v>194902.49999999997</v>
      </c>
      <c r="AX259" s="126">
        <f t="shared" si="5"/>
        <v>383565</v>
      </c>
      <c r="AY259" s="126">
        <f>AZ$14*$B$259</f>
        <v>366746.25</v>
      </c>
      <c r="AZ259" s="141">
        <f>SUM($D259:$AY259)</f>
        <v>15436980</v>
      </c>
    </row>
    <row r="260" spans="1:52" x14ac:dyDescent="0.25">
      <c r="A260" s="142" t="s">
        <v>301</v>
      </c>
      <c r="B260" s="116">
        <v>60</v>
      </c>
      <c r="C260" s="127" t="s">
        <v>292</v>
      </c>
      <c r="D260" s="127">
        <f>(D$175-D$176+D$177-D$178+D$179-D$180+D$181-D$182)*$B$260</f>
        <v>80164.177536792107</v>
      </c>
      <c r="E260" s="127">
        <f t="shared" ref="E260:AY260" si="6">(E$175-E$176+E$177-E$178+E$179-E$180+E$181-E$182)*$B$260</f>
        <v>151928.35507358421</v>
      </c>
      <c r="F260" s="127">
        <f t="shared" si="6"/>
        <v>333620.03261037637</v>
      </c>
      <c r="G260" s="127">
        <f t="shared" si="6"/>
        <v>366526.71014716843</v>
      </c>
      <c r="H260" s="127">
        <f t="shared" si="6"/>
        <v>730545.79802915582</v>
      </c>
      <c r="I260" s="127">
        <f t="shared" si="6"/>
        <v>906119.8859111435</v>
      </c>
      <c r="J260" s="127">
        <f t="shared" si="6"/>
        <v>1049461.4411827545</v>
      </c>
      <c r="K260" s="127">
        <f t="shared" si="6"/>
        <v>999783.85152795003</v>
      </c>
      <c r="L260" s="127">
        <f t="shared" si="6"/>
        <v>1217222.431269635</v>
      </c>
      <c r="M260" s="127">
        <f t="shared" si="6"/>
        <v>1184543.5110113199</v>
      </c>
      <c r="N260" s="127">
        <f t="shared" si="6"/>
        <v>1381432.0907530051</v>
      </c>
      <c r="O260" s="127">
        <f t="shared" si="6"/>
        <v>1663655.6704946903</v>
      </c>
      <c r="P260" s="127">
        <f t="shared" si="6"/>
        <v>1756303.2624058758</v>
      </c>
      <c r="Q260" s="127">
        <f t="shared" si="6"/>
        <v>1619495.8543170616</v>
      </c>
      <c r="R260" s="127">
        <f t="shared" si="6"/>
        <v>1534408.4462282476</v>
      </c>
      <c r="S260" s="127">
        <f t="shared" si="6"/>
        <v>1602636.0381394331</v>
      </c>
      <c r="T260" s="127">
        <f t="shared" si="6"/>
        <v>1605611.6130340106</v>
      </c>
      <c r="U260" s="127">
        <f t="shared" si="6"/>
        <v>1449872.1879285881</v>
      </c>
      <c r="V260" s="127">
        <f t="shared" si="6"/>
        <v>1598775.2628231656</v>
      </c>
      <c r="W260" s="127">
        <f t="shared" si="6"/>
        <v>1608913.3377177431</v>
      </c>
      <c r="X260" s="127">
        <f t="shared" si="6"/>
        <v>1516075.1208098328</v>
      </c>
      <c r="Y260" s="127">
        <f t="shared" si="6"/>
        <v>1713929.4039019223</v>
      </c>
      <c r="Z260" s="127">
        <f t="shared" si="6"/>
        <v>1781283.6869940117</v>
      </c>
      <c r="AA260" s="127">
        <f t="shared" si="6"/>
        <v>1623390.4700861012</v>
      </c>
      <c r="AB260" s="127">
        <f t="shared" si="6"/>
        <v>1766105.4928692146</v>
      </c>
      <c r="AC260" s="127">
        <f t="shared" si="6"/>
        <v>1626498.015652328</v>
      </c>
      <c r="AD260" s="127">
        <f t="shared" si="6"/>
        <v>1689488.0384354412</v>
      </c>
      <c r="AE260" s="127">
        <f t="shared" si="6"/>
        <v>1621723.0612185549</v>
      </c>
      <c r="AF260" s="127">
        <f t="shared" si="6"/>
        <v>1628519.2960998323</v>
      </c>
      <c r="AG260" s="127">
        <f t="shared" si="6"/>
        <v>1786208.0309811097</v>
      </c>
      <c r="AH260" s="127">
        <f t="shared" si="6"/>
        <v>1604806.7658623871</v>
      </c>
      <c r="AI260" s="127">
        <f t="shared" si="6"/>
        <v>1522615.5007436643</v>
      </c>
      <c r="AJ260" s="127">
        <f t="shared" si="6"/>
        <v>1371971.3046594199</v>
      </c>
      <c r="AK260" s="127">
        <f t="shared" si="6"/>
        <v>1375452.1085751755</v>
      </c>
      <c r="AL260" s="127">
        <f t="shared" si="6"/>
        <v>1612070.4124909309</v>
      </c>
      <c r="AM260" s="127">
        <f t="shared" si="6"/>
        <v>1621041.2164066862</v>
      </c>
      <c r="AN260" s="127">
        <f t="shared" si="6"/>
        <v>1607069.5447023574</v>
      </c>
      <c r="AO260" s="127">
        <f t="shared" si="6"/>
        <v>1444702.8729980281</v>
      </c>
      <c r="AP260" s="127">
        <f t="shared" si="6"/>
        <v>1559896.2012936994</v>
      </c>
      <c r="AQ260" s="127">
        <f t="shared" si="6"/>
        <v>1451207.0295893701</v>
      </c>
      <c r="AR260" s="127">
        <f t="shared" si="6"/>
        <v>1621125.9522343299</v>
      </c>
      <c r="AS260" s="127">
        <f t="shared" si="6"/>
        <v>1620967.3748792897</v>
      </c>
      <c r="AT260" s="127">
        <f t="shared" si="6"/>
        <v>1608448.7975242492</v>
      </c>
      <c r="AU260" s="127">
        <f t="shared" si="6"/>
        <v>1604750.2201692089</v>
      </c>
      <c r="AV260" s="127">
        <f t="shared" si="6"/>
        <v>1520531.2342094092</v>
      </c>
      <c r="AW260" s="127">
        <f t="shared" si="6"/>
        <v>1543742.2482496095</v>
      </c>
      <c r="AX260" s="127">
        <f t="shared" si="6"/>
        <v>1606620.7622898098</v>
      </c>
      <c r="AY260" s="127">
        <f t="shared" si="6"/>
        <v>1624476.7763300103</v>
      </c>
      <c r="AZ260" s="143">
        <f>SUM($D260:$AY260)</f>
        <v>67515736.898397699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77734375" defaultRowHeight="13.2" x14ac:dyDescent="0.25"/>
  <cols>
    <col min="1" max="16384" width="8.77734375" style="102"/>
  </cols>
  <sheetData>
    <row r="2" spans="1:99" x14ac:dyDescent="0.25">
      <c r="B2" s="104" t="s">
        <v>271</v>
      </c>
    </row>
    <row r="3" spans="1:99" x14ac:dyDescent="0.25">
      <c r="B3" s="105" t="s">
        <v>282</v>
      </c>
    </row>
    <row r="4" spans="1:99" x14ac:dyDescent="0.25">
      <c r="A4" s="103"/>
      <c r="B4" s="103"/>
      <c r="C4" s="101" t="s">
        <v>273</v>
      </c>
      <c r="D4" s="101" t="s">
        <v>92</v>
      </c>
      <c r="E4" s="103"/>
      <c r="F4" s="103"/>
      <c r="G4" s="103"/>
      <c r="H4" s="103"/>
      <c r="I4" s="103"/>
      <c r="J4" s="103"/>
      <c r="K4" s="103"/>
      <c r="L4" s="101" t="s">
        <v>93</v>
      </c>
      <c r="M4" s="103"/>
      <c r="N4" s="103"/>
      <c r="O4" s="103"/>
      <c r="P4" s="103"/>
      <c r="Q4" s="103"/>
      <c r="R4" s="103"/>
      <c r="S4" s="103"/>
      <c r="T4" s="101" t="s">
        <v>94</v>
      </c>
      <c r="U4" s="103"/>
      <c r="V4" s="103"/>
      <c r="W4" s="103"/>
      <c r="X4" s="103"/>
      <c r="Y4" s="103"/>
      <c r="Z4" s="103"/>
      <c r="AA4" s="103"/>
      <c r="AB4" s="101" t="s">
        <v>95</v>
      </c>
      <c r="AC4" s="103"/>
      <c r="AD4" s="103"/>
      <c r="AE4" s="103"/>
      <c r="AF4" s="103"/>
      <c r="AG4" s="103"/>
      <c r="AH4" s="103"/>
      <c r="AI4" s="103"/>
      <c r="AJ4" s="101" t="s">
        <v>96</v>
      </c>
      <c r="AK4" s="103"/>
      <c r="AL4" s="103"/>
      <c r="AM4" s="103"/>
      <c r="AN4" s="103"/>
      <c r="AO4" s="103"/>
      <c r="AP4" s="103"/>
      <c r="AQ4" s="103"/>
      <c r="AR4" s="101" t="s">
        <v>97</v>
      </c>
      <c r="AS4" s="103"/>
      <c r="AT4" s="103"/>
      <c r="AU4" s="103"/>
      <c r="AV4" s="103"/>
      <c r="AW4" s="103"/>
      <c r="AX4" s="103"/>
      <c r="AY4" s="103"/>
      <c r="AZ4" s="101" t="s">
        <v>98</v>
      </c>
      <c r="BA4" s="103"/>
      <c r="BB4" s="103"/>
      <c r="BC4" s="103"/>
      <c r="BD4" s="103"/>
      <c r="BE4" s="103"/>
      <c r="BF4" s="103"/>
      <c r="BG4" s="103"/>
      <c r="BH4" s="101" t="s">
        <v>99</v>
      </c>
      <c r="BI4" s="103"/>
      <c r="BJ4" s="103"/>
      <c r="BK4" s="103"/>
      <c r="BL4" s="103"/>
      <c r="BM4" s="103"/>
      <c r="BN4" s="103"/>
      <c r="BO4" s="103"/>
      <c r="BP4" s="101" t="s">
        <v>100</v>
      </c>
      <c r="BQ4" s="103"/>
      <c r="BR4" s="103"/>
      <c r="BS4" s="103"/>
      <c r="BT4" s="103"/>
      <c r="BU4" s="103"/>
      <c r="BV4" s="103"/>
      <c r="BW4" s="103"/>
      <c r="BX4" s="101" t="s">
        <v>101</v>
      </c>
      <c r="BY4" s="103"/>
      <c r="BZ4" s="103"/>
      <c r="CA4" s="103"/>
      <c r="CB4" s="103"/>
      <c r="CC4" s="103"/>
      <c r="CD4" s="103"/>
      <c r="CE4" s="103"/>
      <c r="CF4" s="101" t="s">
        <v>102</v>
      </c>
      <c r="CG4" s="103"/>
      <c r="CH4" s="103"/>
      <c r="CI4" s="103"/>
      <c r="CJ4" s="103"/>
      <c r="CK4" s="103"/>
      <c r="CL4" s="103"/>
      <c r="CM4" s="103"/>
      <c r="CN4" s="101" t="s">
        <v>103</v>
      </c>
      <c r="CO4" s="103"/>
      <c r="CP4" s="103"/>
      <c r="CQ4" s="103"/>
      <c r="CR4" s="103"/>
      <c r="CS4" s="103"/>
      <c r="CT4" s="103"/>
      <c r="CU4" s="103"/>
    </row>
    <row r="5" spans="1:99" x14ac:dyDescent="0.25">
      <c r="B5" s="101" t="s">
        <v>166</v>
      </c>
      <c r="C5" s="101" t="s">
        <v>274</v>
      </c>
      <c r="D5" s="101">
        <v>1</v>
      </c>
      <c r="E5" s="101"/>
      <c r="F5" s="101">
        <v>2</v>
      </c>
      <c r="G5" s="101"/>
      <c r="H5" s="101">
        <v>3</v>
      </c>
      <c r="I5" s="101"/>
      <c r="J5" s="101">
        <v>4</v>
      </c>
      <c r="K5" s="101"/>
      <c r="L5" s="101">
        <v>1</v>
      </c>
      <c r="M5" s="101"/>
      <c r="N5" s="101">
        <v>2</v>
      </c>
      <c r="O5" s="101"/>
      <c r="P5" s="101">
        <v>3</v>
      </c>
      <c r="Q5" s="101"/>
      <c r="R5" s="101">
        <v>4</v>
      </c>
      <c r="S5" s="101"/>
      <c r="T5" s="101">
        <v>1</v>
      </c>
      <c r="U5" s="101"/>
      <c r="V5" s="101">
        <v>2</v>
      </c>
      <c r="W5" s="101"/>
      <c r="X5" s="101">
        <v>3</v>
      </c>
      <c r="Y5" s="101"/>
      <c r="Z5" s="101">
        <v>4</v>
      </c>
      <c r="AA5" s="101"/>
      <c r="AB5" s="101">
        <v>1</v>
      </c>
      <c r="AC5" s="101"/>
      <c r="AD5" s="101">
        <v>2</v>
      </c>
      <c r="AE5" s="101"/>
      <c r="AF5" s="101">
        <v>3</v>
      </c>
      <c r="AG5" s="101"/>
      <c r="AH5" s="101">
        <v>4</v>
      </c>
      <c r="AI5" s="101"/>
      <c r="AJ5" s="101">
        <v>1</v>
      </c>
      <c r="AK5" s="101"/>
      <c r="AL5" s="101">
        <v>2</v>
      </c>
      <c r="AM5" s="101"/>
      <c r="AN5" s="101">
        <v>3</v>
      </c>
      <c r="AO5" s="101"/>
      <c r="AP5" s="101">
        <v>4</v>
      </c>
      <c r="AQ5" s="101"/>
      <c r="AR5" s="101">
        <v>1</v>
      </c>
      <c r="AS5" s="101"/>
      <c r="AT5" s="101">
        <v>2</v>
      </c>
      <c r="AU5" s="101"/>
      <c r="AV5" s="101">
        <v>3</v>
      </c>
      <c r="AW5" s="101"/>
      <c r="AX5" s="101">
        <v>4</v>
      </c>
      <c r="AY5" s="101"/>
      <c r="AZ5" s="101">
        <v>1</v>
      </c>
      <c r="BA5" s="101"/>
      <c r="BB5" s="101">
        <v>2</v>
      </c>
      <c r="BC5" s="101"/>
      <c r="BD5" s="101">
        <v>3</v>
      </c>
      <c r="BE5" s="101"/>
      <c r="BF5" s="101">
        <v>4</v>
      </c>
      <c r="BG5" s="101"/>
      <c r="BH5" s="101">
        <v>1</v>
      </c>
      <c r="BI5" s="101"/>
      <c r="BJ5" s="101">
        <v>2</v>
      </c>
      <c r="BK5" s="101"/>
      <c r="BL5" s="101">
        <v>3</v>
      </c>
      <c r="BM5" s="101"/>
      <c r="BN5" s="101">
        <v>4</v>
      </c>
      <c r="BO5" s="101"/>
      <c r="BP5" s="101">
        <v>1</v>
      </c>
      <c r="BQ5" s="101"/>
      <c r="BR5" s="101">
        <v>2</v>
      </c>
      <c r="BS5" s="101"/>
      <c r="BT5" s="101">
        <v>3</v>
      </c>
      <c r="BU5" s="101"/>
      <c r="BV5" s="101">
        <v>4</v>
      </c>
      <c r="BW5" s="101"/>
      <c r="BX5" s="101">
        <v>1</v>
      </c>
      <c r="BY5" s="101"/>
      <c r="BZ5" s="101">
        <v>2</v>
      </c>
      <c r="CA5" s="101"/>
      <c r="CB5" s="101">
        <v>3</v>
      </c>
      <c r="CC5" s="101"/>
      <c r="CD5" s="101">
        <v>4</v>
      </c>
      <c r="CE5" s="101"/>
      <c r="CF5" s="101">
        <v>1</v>
      </c>
      <c r="CG5" s="101"/>
      <c r="CH5" s="101">
        <v>2</v>
      </c>
      <c r="CI5" s="101"/>
      <c r="CJ5" s="101">
        <v>3</v>
      </c>
      <c r="CK5" s="101"/>
      <c r="CL5" s="101">
        <v>4</v>
      </c>
      <c r="CM5" s="101"/>
      <c r="CN5" s="101">
        <v>1</v>
      </c>
      <c r="CO5" s="101"/>
      <c r="CP5" s="101">
        <v>2</v>
      </c>
      <c r="CQ5" s="101"/>
      <c r="CR5" s="101">
        <v>3</v>
      </c>
      <c r="CS5" s="101"/>
      <c r="CT5" s="101">
        <v>4</v>
      </c>
      <c r="CU5" s="101"/>
    </row>
    <row r="6" spans="1:99" x14ac:dyDescent="0.25">
      <c r="B6" s="101" t="s">
        <v>126</v>
      </c>
      <c r="C6" s="101" t="s">
        <v>171</v>
      </c>
      <c r="D6" s="102">
        <v>16</v>
      </c>
      <c r="E6" s="102">
        <v>9254.4</v>
      </c>
      <c r="F6" s="102">
        <v>11</v>
      </c>
      <c r="G6" s="102">
        <v>6362.4</v>
      </c>
      <c r="H6" s="102">
        <v>10</v>
      </c>
      <c r="I6" s="102">
        <v>5784</v>
      </c>
      <c r="J6" s="102">
        <v>19</v>
      </c>
      <c r="K6" s="102">
        <v>10989.6</v>
      </c>
      <c r="L6" s="102">
        <v>10</v>
      </c>
      <c r="M6" s="102">
        <v>5784</v>
      </c>
      <c r="N6" s="102">
        <v>17</v>
      </c>
      <c r="O6" s="102">
        <v>9832.7999999999993</v>
      </c>
      <c r="P6" s="102">
        <v>12</v>
      </c>
      <c r="Q6" s="102">
        <v>6940.7999999999993</v>
      </c>
      <c r="R6" s="102">
        <v>12</v>
      </c>
      <c r="S6" s="102">
        <v>6940.7999999999993</v>
      </c>
      <c r="T6" s="102">
        <v>11</v>
      </c>
      <c r="U6" s="102">
        <v>6362.4</v>
      </c>
      <c r="V6" s="102">
        <v>12</v>
      </c>
      <c r="W6" s="102">
        <v>6940.7999999999993</v>
      </c>
      <c r="X6" s="102">
        <v>15</v>
      </c>
      <c r="Y6" s="102">
        <v>8676</v>
      </c>
      <c r="Z6" s="102">
        <v>12</v>
      </c>
      <c r="AA6" s="102">
        <v>6940.7999999999993</v>
      </c>
      <c r="AB6" s="102">
        <v>10</v>
      </c>
      <c r="AC6" s="102">
        <v>5784</v>
      </c>
      <c r="AD6" s="102">
        <v>13</v>
      </c>
      <c r="AE6" s="102">
        <v>7519.2</v>
      </c>
      <c r="AF6" s="102">
        <v>12</v>
      </c>
      <c r="AG6" s="102">
        <v>6940.7999999999993</v>
      </c>
      <c r="AH6" s="102">
        <v>19</v>
      </c>
      <c r="AI6" s="102">
        <v>10989.6</v>
      </c>
      <c r="AJ6" s="102">
        <v>16</v>
      </c>
      <c r="AK6" s="102">
        <v>9254.4</v>
      </c>
      <c r="AL6" s="102">
        <v>11</v>
      </c>
      <c r="AM6" s="102">
        <v>6362.4</v>
      </c>
      <c r="AN6" s="102">
        <v>16</v>
      </c>
      <c r="AO6" s="102">
        <v>9254.4</v>
      </c>
      <c r="AP6" s="102">
        <v>10</v>
      </c>
      <c r="AQ6" s="102">
        <v>5784</v>
      </c>
      <c r="AR6" s="102">
        <v>17</v>
      </c>
      <c r="AS6" s="102">
        <v>9832.7999999999993</v>
      </c>
      <c r="AT6" s="102">
        <v>17</v>
      </c>
      <c r="AU6" s="102">
        <v>9832.7999999999993</v>
      </c>
      <c r="AV6" s="102">
        <v>11</v>
      </c>
      <c r="AW6" s="102">
        <v>6362.4</v>
      </c>
      <c r="AX6" s="102">
        <v>14</v>
      </c>
      <c r="AY6" s="102">
        <v>8097.5999999999995</v>
      </c>
      <c r="AZ6" s="102">
        <v>11</v>
      </c>
      <c r="BA6" s="102">
        <v>6362.4</v>
      </c>
      <c r="BB6" s="102">
        <v>20</v>
      </c>
      <c r="BC6" s="102">
        <v>11568</v>
      </c>
      <c r="BD6" s="102">
        <v>16</v>
      </c>
      <c r="BE6" s="102">
        <v>9254.4</v>
      </c>
      <c r="BF6" s="102">
        <v>16</v>
      </c>
      <c r="BG6" s="102">
        <v>9254.4</v>
      </c>
      <c r="BH6" s="102">
        <v>14</v>
      </c>
      <c r="BI6" s="102">
        <v>8097.5999999999995</v>
      </c>
      <c r="BJ6" s="102">
        <v>19</v>
      </c>
      <c r="BK6" s="102">
        <v>10989.6</v>
      </c>
      <c r="BL6" s="102">
        <v>21</v>
      </c>
      <c r="BM6" s="102">
        <v>12146.4</v>
      </c>
      <c r="BN6" s="102">
        <v>17</v>
      </c>
      <c r="BO6" s="102">
        <v>9832.7999999999993</v>
      </c>
      <c r="BP6" s="102">
        <v>14</v>
      </c>
      <c r="BQ6" s="102">
        <v>8097.5999999999995</v>
      </c>
      <c r="BR6" s="102">
        <v>20</v>
      </c>
      <c r="BS6" s="102">
        <v>11568</v>
      </c>
      <c r="BT6" s="102">
        <v>17</v>
      </c>
      <c r="BU6" s="102">
        <v>9832.7999999999993</v>
      </c>
      <c r="BV6" s="102">
        <v>17</v>
      </c>
      <c r="BW6" s="102">
        <v>9832.7999999999993</v>
      </c>
      <c r="BX6" s="102">
        <v>14</v>
      </c>
      <c r="BY6" s="102">
        <v>8097.5999999999995</v>
      </c>
      <c r="BZ6" s="102">
        <v>19</v>
      </c>
      <c r="CA6" s="102">
        <v>10989.6</v>
      </c>
      <c r="CB6" s="102">
        <v>15</v>
      </c>
      <c r="CC6" s="102">
        <v>8676</v>
      </c>
      <c r="CD6" s="102">
        <v>17</v>
      </c>
      <c r="CE6" s="102">
        <v>9832.7999999999993</v>
      </c>
      <c r="CF6" s="102">
        <v>19</v>
      </c>
      <c r="CG6" s="102">
        <v>10989.6</v>
      </c>
      <c r="CH6" s="102">
        <v>13</v>
      </c>
      <c r="CI6" s="102">
        <v>7519.2</v>
      </c>
      <c r="CJ6" s="102">
        <v>20</v>
      </c>
      <c r="CK6" s="102">
        <v>11568</v>
      </c>
      <c r="CL6" s="102">
        <v>17</v>
      </c>
      <c r="CM6" s="102">
        <v>9832.7999999999993</v>
      </c>
      <c r="CN6" s="102">
        <v>11</v>
      </c>
      <c r="CO6" s="102">
        <v>6362.4</v>
      </c>
      <c r="CP6" s="102">
        <v>21</v>
      </c>
      <c r="CQ6" s="102">
        <v>12146.4</v>
      </c>
      <c r="CR6" s="102">
        <v>10</v>
      </c>
      <c r="CS6" s="102">
        <v>5784</v>
      </c>
      <c r="CT6" s="102">
        <v>12</v>
      </c>
      <c r="CU6" s="102">
        <v>6940.7999999999993</v>
      </c>
    </row>
    <row r="7" spans="1:99" x14ac:dyDescent="0.25">
      <c r="C7" s="101" t="s">
        <v>172</v>
      </c>
      <c r="D7" s="102">
        <v>19</v>
      </c>
      <c r="E7" s="102">
        <v>14979.6</v>
      </c>
      <c r="F7" s="102">
        <v>11</v>
      </c>
      <c r="G7" s="102">
        <v>8672.4</v>
      </c>
      <c r="H7" s="102">
        <v>10</v>
      </c>
      <c r="I7" s="102">
        <v>7884</v>
      </c>
      <c r="J7" s="102">
        <v>16</v>
      </c>
      <c r="K7" s="102">
        <v>12614.4</v>
      </c>
      <c r="L7" s="102">
        <v>10</v>
      </c>
      <c r="M7" s="102">
        <v>7884</v>
      </c>
      <c r="N7" s="102">
        <v>16</v>
      </c>
      <c r="O7" s="102">
        <v>12614.4</v>
      </c>
      <c r="P7" s="102">
        <v>10</v>
      </c>
      <c r="Q7" s="102">
        <v>7884</v>
      </c>
      <c r="R7" s="102">
        <v>12</v>
      </c>
      <c r="S7" s="102">
        <v>9460.7999999999993</v>
      </c>
      <c r="T7" s="102">
        <v>12</v>
      </c>
      <c r="U7" s="102">
        <v>9460.7999999999993</v>
      </c>
      <c r="V7" s="102">
        <v>13</v>
      </c>
      <c r="W7" s="102">
        <v>10249.199999999999</v>
      </c>
      <c r="X7" s="102">
        <v>15</v>
      </c>
      <c r="Y7" s="102">
        <v>11826</v>
      </c>
      <c r="Z7" s="102">
        <v>12</v>
      </c>
      <c r="AA7" s="102">
        <v>9460.7999999999993</v>
      </c>
      <c r="AB7" s="102">
        <v>10</v>
      </c>
      <c r="AC7" s="102">
        <v>7884</v>
      </c>
      <c r="AD7" s="102">
        <v>12</v>
      </c>
      <c r="AE7" s="102">
        <v>9460.7999999999993</v>
      </c>
      <c r="AF7" s="102">
        <v>12</v>
      </c>
      <c r="AG7" s="102">
        <v>9460.7999999999993</v>
      </c>
      <c r="AH7" s="102">
        <v>19</v>
      </c>
      <c r="AI7" s="102">
        <v>14979.6</v>
      </c>
      <c r="AJ7" s="102">
        <v>17</v>
      </c>
      <c r="AK7" s="102">
        <v>13402.8</v>
      </c>
      <c r="AL7" s="102">
        <v>11</v>
      </c>
      <c r="AM7" s="102">
        <v>8672.4</v>
      </c>
      <c r="AN7" s="102">
        <v>15</v>
      </c>
      <c r="AO7" s="102">
        <v>11826</v>
      </c>
      <c r="AP7" s="102">
        <v>10</v>
      </c>
      <c r="AQ7" s="102">
        <v>7884</v>
      </c>
      <c r="AR7" s="102">
        <v>16</v>
      </c>
      <c r="AS7" s="102">
        <v>12614.4</v>
      </c>
      <c r="AT7" s="102">
        <v>16</v>
      </c>
      <c r="AU7" s="102">
        <v>12614.4</v>
      </c>
      <c r="AV7" s="102">
        <v>11</v>
      </c>
      <c r="AW7" s="102">
        <v>8672.4</v>
      </c>
      <c r="AX7" s="102">
        <v>15</v>
      </c>
      <c r="AY7" s="102">
        <v>11826</v>
      </c>
      <c r="AZ7" s="102">
        <v>12</v>
      </c>
      <c r="BA7" s="102">
        <v>9460.7999999999993</v>
      </c>
      <c r="BB7" s="102">
        <v>17</v>
      </c>
      <c r="BC7" s="102">
        <v>13402.8</v>
      </c>
      <c r="BD7" s="102">
        <v>16</v>
      </c>
      <c r="BE7" s="102">
        <v>12614.4</v>
      </c>
      <c r="BF7" s="102">
        <v>17</v>
      </c>
      <c r="BG7" s="102">
        <v>13402.8</v>
      </c>
      <c r="BH7" s="102">
        <v>12</v>
      </c>
      <c r="BI7" s="102">
        <v>9460.7999999999993</v>
      </c>
      <c r="BJ7" s="102">
        <v>20</v>
      </c>
      <c r="BK7" s="102">
        <v>15768</v>
      </c>
      <c r="BL7" s="102">
        <v>19</v>
      </c>
      <c r="BM7" s="102">
        <v>14979.6</v>
      </c>
      <c r="BN7" s="102">
        <v>16</v>
      </c>
      <c r="BO7" s="102">
        <v>12614.4</v>
      </c>
      <c r="BP7" s="102">
        <v>14</v>
      </c>
      <c r="BQ7" s="102">
        <v>11037.6</v>
      </c>
      <c r="BR7" s="102">
        <v>17</v>
      </c>
      <c r="BS7" s="102">
        <v>13402.8</v>
      </c>
      <c r="BT7" s="102">
        <v>16</v>
      </c>
      <c r="BU7" s="102">
        <v>12614.4</v>
      </c>
      <c r="BV7" s="102">
        <v>15</v>
      </c>
      <c r="BW7" s="102">
        <v>11826</v>
      </c>
      <c r="BX7" s="102">
        <v>13</v>
      </c>
      <c r="BY7" s="102">
        <v>10249.199999999999</v>
      </c>
      <c r="BZ7" s="102">
        <v>17</v>
      </c>
      <c r="CA7" s="102">
        <v>13402.8</v>
      </c>
      <c r="CB7" s="102">
        <v>14</v>
      </c>
      <c r="CC7" s="102">
        <v>11037.6</v>
      </c>
      <c r="CD7" s="102">
        <v>17</v>
      </c>
      <c r="CE7" s="102">
        <v>13402.8</v>
      </c>
      <c r="CF7" s="102">
        <v>19</v>
      </c>
      <c r="CG7" s="102">
        <v>14979.6</v>
      </c>
      <c r="CH7" s="102">
        <v>11</v>
      </c>
      <c r="CI7" s="102">
        <v>8672.4</v>
      </c>
      <c r="CJ7" s="102">
        <v>19</v>
      </c>
      <c r="CK7" s="102">
        <v>14979.6</v>
      </c>
      <c r="CL7" s="102">
        <v>20</v>
      </c>
      <c r="CM7" s="102">
        <v>15768</v>
      </c>
      <c r="CN7" s="102">
        <v>11</v>
      </c>
      <c r="CO7" s="102">
        <v>8672.4</v>
      </c>
      <c r="CP7" s="102">
        <v>22</v>
      </c>
      <c r="CQ7" s="102">
        <v>17344.8</v>
      </c>
      <c r="CR7" s="102">
        <v>12</v>
      </c>
      <c r="CS7" s="102">
        <v>9460.7999999999993</v>
      </c>
      <c r="CT7" s="102">
        <v>13</v>
      </c>
      <c r="CU7" s="102">
        <v>10249.199999999999</v>
      </c>
    </row>
    <row r="8" spans="1:99" x14ac:dyDescent="0.25">
      <c r="C8" s="101" t="s">
        <v>173</v>
      </c>
      <c r="D8" s="102">
        <v>18</v>
      </c>
      <c r="E8" s="102">
        <v>5572.7999999999993</v>
      </c>
      <c r="F8" s="102">
        <v>11</v>
      </c>
      <c r="G8" s="102">
        <v>3405.5999999999995</v>
      </c>
      <c r="H8" s="102">
        <v>11</v>
      </c>
      <c r="I8" s="102">
        <v>3405.5999999999995</v>
      </c>
      <c r="J8" s="102">
        <v>18</v>
      </c>
      <c r="K8" s="102">
        <v>5572.7999999999993</v>
      </c>
      <c r="L8" s="102">
        <v>10</v>
      </c>
      <c r="M8" s="102">
        <v>3095.9999999999995</v>
      </c>
      <c r="N8" s="102">
        <v>19</v>
      </c>
      <c r="O8" s="102">
        <v>5882.4</v>
      </c>
      <c r="P8" s="102">
        <v>11</v>
      </c>
      <c r="Q8" s="102">
        <v>3405.5999999999995</v>
      </c>
      <c r="R8" s="102">
        <v>11</v>
      </c>
      <c r="S8" s="102">
        <v>3405.5999999999995</v>
      </c>
      <c r="T8" s="102">
        <v>12</v>
      </c>
      <c r="U8" s="102">
        <v>3715.2</v>
      </c>
      <c r="V8" s="102">
        <v>13</v>
      </c>
      <c r="W8" s="102">
        <v>4024.7999999999997</v>
      </c>
      <c r="X8" s="102">
        <v>16</v>
      </c>
      <c r="Y8" s="102">
        <v>4953.5999999999995</v>
      </c>
      <c r="Z8" s="102">
        <v>14</v>
      </c>
      <c r="AA8" s="102">
        <v>4334.3999999999996</v>
      </c>
      <c r="AB8" s="102">
        <v>11</v>
      </c>
      <c r="AC8" s="102">
        <v>3405.5999999999995</v>
      </c>
      <c r="AD8" s="102">
        <v>14</v>
      </c>
      <c r="AE8" s="102">
        <v>4334.3999999999996</v>
      </c>
      <c r="AF8" s="102">
        <v>14</v>
      </c>
      <c r="AG8" s="102">
        <v>4334.3999999999996</v>
      </c>
      <c r="AH8" s="102">
        <v>20</v>
      </c>
      <c r="AI8" s="102">
        <v>6191.9999999999991</v>
      </c>
      <c r="AJ8" s="102">
        <v>16</v>
      </c>
      <c r="AK8" s="102">
        <v>4953.5999999999995</v>
      </c>
      <c r="AL8" s="102">
        <v>13</v>
      </c>
      <c r="AM8" s="102">
        <v>4024.7999999999997</v>
      </c>
      <c r="AN8" s="102">
        <v>17</v>
      </c>
      <c r="AO8" s="102">
        <v>5263.2</v>
      </c>
      <c r="AP8" s="102">
        <v>10</v>
      </c>
      <c r="AQ8" s="102">
        <v>3095.9999999999995</v>
      </c>
      <c r="AR8" s="102">
        <v>17</v>
      </c>
      <c r="AS8" s="102">
        <v>5263.2</v>
      </c>
      <c r="AT8" s="102">
        <v>15</v>
      </c>
      <c r="AU8" s="102">
        <v>4643.9999999999991</v>
      </c>
      <c r="AV8" s="102">
        <v>11</v>
      </c>
      <c r="AW8" s="102">
        <v>3405.5999999999995</v>
      </c>
      <c r="AX8" s="102">
        <v>16</v>
      </c>
      <c r="AY8" s="102">
        <v>4953.5999999999995</v>
      </c>
      <c r="AZ8" s="102">
        <v>11</v>
      </c>
      <c r="BA8" s="102">
        <v>3405.5999999999995</v>
      </c>
      <c r="BB8" s="102">
        <v>20</v>
      </c>
      <c r="BC8" s="102">
        <v>6191.9999999999991</v>
      </c>
      <c r="BD8" s="102">
        <v>15</v>
      </c>
      <c r="BE8" s="102">
        <v>4643.9999999999991</v>
      </c>
      <c r="BF8" s="102">
        <v>17</v>
      </c>
      <c r="BG8" s="102">
        <v>5263.2</v>
      </c>
      <c r="BH8" s="102">
        <v>13</v>
      </c>
      <c r="BI8" s="102">
        <v>4024.7999999999997</v>
      </c>
      <c r="BJ8" s="102">
        <v>19</v>
      </c>
      <c r="BK8" s="102">
        <v>5882.4</v>
      </c>
      <c r="BL8" s="102">
        <v>19</v>
      </c>
      <c r="BM8" s="102">
        <v>5882.4</v>
      </c>
      <c r="BN8" s="102">
        <v>18</v>
      </c>
      <c r="BO8" s="102">
        <v>5572.7999999999993</v>
      </c>
      <c r="BP8" s="102">
        <v>15</v>
      </c>
      <c r="BQ8" s="102">
        <v>4643.9999999999991</v>
      </c>
      <c r="BR8" s="102">
        <v>18</v>
      </c>
      <c r="BS8" s="102">
        <v>5572.7999999999993</v>
      </c>
      <c r="BT8" s="102">
        <v>17</v>
      </c>
      <c r="BU8" s="102">
        <v>5263.2</v>
      </c>
      <c r="BV8" s="102">
        <v>16</v>
      </c>
      <c r="BW8" s="102">
        <v>4953.5999999999995</v>
      </c>
      <c r="BX8" s="102">
        <v>14</v>
      </c>
      <c r="BY8" s="102">
        <v>4334.3999999999996</v>
      </c>
      <c r="BZ8" s="102">
        <v>19</v>
      </c>
      <c r="CA8" s="102">
        <v>5882.4</v>
      </c>
      <c r="CB8" s="102">
        <v>16</v>
      </c>
      <c r="CC8" s="102">
        <v>4953.5999999999995</v>
      </c>
      <c r="CD8" s="102">
        <v>17</v>
      </c>
      <c r="CE8" s="102">
        <v>5263.2</v>
      </c>
      <c r="CF8" s="102">
        <v>22</v>
      </c>
      <c r="CG8" s="102">
        <v>6811.1999999999989</v>
      </c>
      <c r="CH8" s="102">
        <v>13</v>
      </c>
      <c r="CI8" s="102">
        <v>4024.7999999999997</v>
      </c>
      <c r="CJ8" s="102">
        <v>23</v>
      </c>
      <c r="CK8" s="102">
        <v>7120.7999999999993</v>
      </c>
      <c r="CL8" s="102">
        <v>19</v>
      </c>
      <c r="CM8" s="102">
        <v>5882.4</v>
      </c>
      <c r="CN8" s="102">
        <v>11</v>
      </c>
      <c r="CO8" s="102">
        <v>3405.5999999999995</v>
      </c>
      <c r="CP8" s="102">
        <v>20</v>
      </c>
      <c r="CQ8" s="102">
        <v>6191.9999999999991</v>
      </c>
      <c r="CR8" s="102">
        <v>11</v>
      </c>
      <c r="CS8" s="102">
        <v>3405.5999999999995</v>
      </c>
      <c r="CT8" s="102">
        <v>13</v>
      </c>
      <c r="CU8" s="102">
        <v>4024.7999999999997</v>
      </c>
    </row>
    <row r="9" spans="1:99" x14ac:dyDescent="0.25">
      <c r="C9" s="101" t="s">
        <v>174</v>
      </c>
      <c r="D9" s="102">
        <v>18</v>
      </c>
      <c r="E9" s="102">
        <v>12636</v>
      </c>
      <c r="F9" s="102">
        <v>10</v>
      </c>
      <c r="G9" s="102">
        <v>7020</v>
      </c>
      <c r="H9" s="102">
        <v>11</v>
      </c>
      <c r="I9" s="102">
        <v>7722</v>
      </c>
      <c r="J9" s="102">
        <v>16</v>
      </c>
      <c r="K9" s="102">
        <v>11232</v>
      </c>
      <c r="L9" s="102">
        <v>10</v>
      </c>
      <c r="M9" s="102">
        <v>7020</v>
      </c>
      <c r="N9" s="102">
        <v>17</v>
      </c>
      <c r="O9" s="102">
        <v>11934</v>
      </c>
      <c r="P9" s="102">
        <v>10</v>
      </c>
      <c r="Q9" s="102">
        <v>7020</v>
      </c>
      <c r="R9" s="102">
        <v>11</v>
      </c>
      <c r="S9" s="102">
        <v>7722</v>
      </c>
      <c r="T9" s="102">
        <v>12</v>
      </c>
      <c r="U9" s="102">
        <v>8424</v>
      </c>
      <c r="V9" s="102">
        <v>11</v>
      </c>
      <c r="W9" s="102">
        <v>7722</v>
      </c>
      <c r="X9" s="102">
        <v>16</v>
      </c>
      <c r="Y9" s="102">
        <v>11232</v>
      </c>
      <c r="Z9" s="102">
        <v>14</v>
      </c>
      <c r="AA9" s="102">
        <v>9828</v>
      </c>
      <c r="AB9" s="102">
        <v>10</v>
      </c>
      <c r="AC9" s="102">
        <v>7020</v>
      </c>
      <c r="AD9" s="102">
        <v>14</v>
      </c>
      <c r="AE9" s="102">
        <v>9828</v>
      </c>
      <c r="AF9" s="102">
        <v>12</v>
      </c>
      <c r="AG9" s="102">
        <v>8424</v>
      </c>
      <c r="AH9" s="102">
        <v>19</v>
      </c>
      <c r="AI9" s="102">
        <v>13338</v>
      </c>
      <c r="AJ9" s="102">
        <v>15</v>
      </c>
      <c r="AK9" s="102">
        <v>10530</v>
      </c>
      <c r="AL9" s="102">
        <v>12</v>
      </c>
      <c r="AM9" s="102">
        <v>8424</v>
      </c>
      <c r="AN9" s="102">
        <v>14</v>
      </c>
      <c r="AO9" s="102">
        <v>9828</v>
      </c>
      <c r="AP9" s="102">
        <v>9</v>
      </c>
      <c r="AQ9" s="102">
        <v>6318</v>
      </c>
      <c r="AR9" s="102">
        <v>15</v>
      </c>
      <c r="AS9" s="102">
        <v>10530</v>
      </c>
      <c r="AT9" s="102">
        <v>17</v>
      </c>
      <c r="AU9" s="102">
        <v>11934</v>
      </c>
      <c r="AV9" s="102">
        <v>12</v>
      </c>
      <c r="AW9" s="102">
        <v>8424</v>
      </c>
      <c r="AX9" s="102">
        <v>14</v>
      </c>
      <c r="AY9" s="102">
        <v>9828</v>
      </c>
      <c r="AZ9" s="102">
        <v>12</v>
      </c>
      <c r="BA9" s="102">
        <v>8424</v>
      </c>
      <c r="BB9" s="102">
        <v>19</v>
      </c>
      <c r="BC9" s="102">
        <v>13338</v>
      </c>
      <c r="BD9" s="102">
        <v>15</v>
      </c>
      <c r="BE9" s="102">
        <v>10530</v>
      </c>
      <c r="BF9" s="102">
        <v>16</v>
      </c>
      <c r="BG9" s="102">
        <v>11232</v>
      </c>
      <c r="BH9" s="102">
        <v>14</v>
      </c>
      <c r="BI9" s="102">
        <v>9828</v>
      </c>
      <c r="BJ9" s="102">
        <v>20</v>
      </c>
      <c r="BK9" s="102">
        <v>14040</v>
      </c>
      <c r="BL9" s="102">
        <v>19</v>
      </c>
      <c r="BM9" s="102">
        <v>13338</v>
      </c>
      <c r="BN9" s="102">
        <v>16</v>
      </c>
      <c r="BO9" s="102">
        <v>11232</v>
      </c>
      <c r="BP9" s="102">
        <v>14</v>
      </c>
      <c r="BQ9" s="102">
        <v>9828</v>
      </c>
      <c r="BR9" s="102">
        <v>18</v>
      </c>
      <c r="BS9" s="102">
        <v>12636</v>
      </c>
      <c r="BT9" s="102">
        <v>18</v>
      </c>
      <c r="BU9" s="102">
        <v>12636</v>
      </c>
      <c r="BV9" s="102">
        <v>15</v>
      </c>
      <c r="BW9" s="102">
        <v>10530</v>
      </c>
      <c r="BX9" s="102">
        <v>12</v>
      </c>
      <c r="BY9" s="102">
        <v>8424</v>
      </c>
      <c r="BZ9" s="102">
        <v>19</v>
      </c>
      <c r="CA9" s="102">
        <v>13338</v>
      </c>
      <c r="CB9" s="102">
        <v>14</v>
      </c>
      <c r="CC9" s="102">
        <v>9828</v>
      </c>
      <c r="CD9" s="102">
        <v>17</v>
      </c>
      <c r="CE9" s="102">
        <v>11934</v>
      </c>
      <c r="CF9" s="102">
        <v>20</v>
      </c>
      <c r="CG9" s="102">
        <v>14040</v>
      </c>
      <c r="CH9" s="102">
        <v>11</v>
      </c>
      <c r="CI9" s="102">
        <v>7722</v>
      </c>
      <c r="CJ9" s="102">
        <v>20</v>
      </c>
      <c r="CK9" s="102">
        <v>14040</v>
      </c>
      <c r="CL9" s="102">
        <v>19</v>
      </c>
      <c r="CM9" s="102">
        <v>13338</v>
      </c>
      <c r="CN9" s="102">
        <v>12</v>
      </c>
      <c r="CO9" s="102">
        <v>8424</v>
      </c>
      <c r="CP9" s="102">
        <v>21</v>
      </c>
      <c r="CQ9" s="102">
        <v>14742</v>
      </c>
      <c r="CR9" s="102">
        <v>12</v>
      </c>
      <c r="CS9" s="102">
        <v>8424</v>
      </c>
      <c r="CT9" s="102">
        <v>11</v>
      </c>
      <c r="CU9" s="102">
        <v>7722</v>
      </c>
    </row>
    <row r="10" spans="1:99" x14ac:dyDescent="0.25">
      <c r="C10" s="101" t="s">
        <v>175</v>
      </c>
      <c r="D10" s="102">
        <v>16</v>
      </c>
      <c r="E10" s="102">
        <v>8716.7999999999993</v>
      </c>
      <c r="F10" s="102">
        <v>11</v>
      </c>
      <c r="G10" s="102">
        <v>5992.7999999999993</v>
      </c>
      <c r="H10" s="102">
        <v>10</v>
      </c>
      <c r="I10" s="102">
        <v>5448</v>
      </c>
      <c r="J10" s="102">
        <v>19</v>
      </c>
      <c r="K10" s="102">
        <v>10351.199999999999</v>
      </c>
      <c r="L10" s="102">
        <v>10</v>
      </c>
      <c r="M10" s="102">
        <v>5448</v>
      </c>
      <c r="N10" s="102">
        <v>16</v>
      </c>
      <c r="O10" s="102">
        <v>8716.7999999999993</v>
      </c>
      <c r="P10" s="102">
        <v>12</v>
      </c>
      <c r="Q10" s="102">
        <v>6537.5999999999995</v>
      </c>
      <c r="R10" s="102">
        <v>11</v>
      </c>
      <c r="S10" s="102">
        <v>5992.7999999999993</v>
      </c>
      <c r="T10" s="102">
        <v>12</v>
      </c>
      <c r="U10" s="102">
        <v>6537.5999999999995</v>
      </c>
      <c r="V10" s="102">
        <v>12</v>
      </c>
      <c r="W10" s="102">
        <v>6537.5999999999995</v>
      </c>
      <c r="X10" s="102">
        <v>16</v>
      </c>
      <c r="Y10" s="102">
        <v>8716.7999999999993</v>
      </c>
      <c r="Z10" s="102">
        <v>13</v>
      </c>
      <c r="AA10" s="102">
        <v>7082.4</v>
      </c>
      <c r="AB10" s="102">
        <v>10</v>
      </c>
      <c r="AC10" s="102">
        <v>5448</v>
      </c>
      <c r="AD10" s="102">
        <v>13</v>
      </c>
      <c r="AE10" s="102">
        <v>7082.4</v>
      </c>
      <c r="AF10" s="102">
        <v>12</v>
      </c>
      <c r="AG10" s="102">
        <v>6537.5999999999995</v>
      </c>
      <c r="AH10" s="102">
        <v>18</v>
      </c>
      <c r="AI10" s="102">
        <v>9806.4</v>
      </c>
      <c r="AJ10" s="102">
        <v>16</v>
      </c>
      <c r="AK10" s="102">
        <v>8716.7999999999993</v>
      </c>
      <c r="AL10" s="102">
        <v>13</v>
      </c>
      <c r="AM10" s="102">
        <v>7082.4</v>
      </c>
      <c r="AN10" s="102">
        <v>16</v>
      </c>
      <c r="AO10" s="102">
        <v>8716.7999999999993</v>
      </c>
      <c r="AP10" s="102">
        <v>10</v>
      </c>
      <c r="AQ10" s="102">
        <v>5448</v>
      </c>
      <c r="AR10" s="102">
        <v>16</v>
      </c>
      <c r="AS10" s="102">
        <v>8716.7999999999993</v>
      </c>
      <c r="AT10" s="102">
        <v>17</v>
      </c>
      <c r="AU10" s="102">
        <v>9261.5999999999985</v>
      </c>
      <c r="AV10" s="102">
        <v>12</v>
      </c>
      <c r="AW10" s="102">
        <v>6537.5999999999995</v>
      </c>
      <c r="AX10" s="102">
        <v>16</v>
      </c>
      <c r="AY10" s="102">
        <v>8716.7999999999993</v>
      </c>
      <c r="AZ10" s="102">
        <v>13</v>
      </c>
      <c r="BA10" s="102">
        <v>7082.4</v>
      </c>
      <c r="BB10" s="102">
        <v>19</v>
      </c>
      <c r="BC10" s="102">
        <v>10351.199999999999</v>
      </c>
      <c r="BD10" s="102">
        <v>15</v>
      </c>
      <c r="BE10" s="102">
        <v>8171.9999999999991</v>
      </c>
      <c r="BF10" s="102">
        <v>17</v>
      </c>
      <c r="BG10" s="102">
        <v>9261.5999999999985</v>
      </c>
      <c r="BH10" s="102">
        <v>14</v>
      </c>
      <c r="BI10" s="102">
        <v>7627.1999999999989</v>
      </c>
      <c r="BJ10" s="102">
        <v>20</v>
      </c>
      <c r="BK10" s="102">
        <v>10896</v>
      </c>
      <c r="BL10" s="102">
        <v>21</v>
      </c>
      <c r="BM10" s="102">
        <v>11440.8</v>
      </c>
      <c r="BN10" s="102">
        <v>18</v>
      </c>
      <c r="BO10" s="102">
        <v>9806.4</v>
      </c>
      <c r="BP10" s="102">
        <v>13</v>
      </c>
      <c r="BQ10" s="102">
        <v>7082.4</v>
      </c>
      <c r="BR10" s="102">
        <v>19</v>
      </c>
      <c r="BS10" s="102">
        <v>10351.199999999999</v>
      </c>
      <c r="BT10" s="102">
        <v>19</v>
      </c>
      <c r="BU10" s="102">
        <v>10351.199999999999</v>
      </c>
      <c r="BV10" s="102">
        <v>16</v>
      </c>
      <c r="BW10" s="102">
        <v>8716.7999999999993</v>
      </c>
      <c r="BX10" s="102">
        <v>13</v>
      </c>
      <c r="BY10" s="102">
        <v>7082.4</v>
      </c>
      <c r="BZ10" s="102">
        <v>21</v>
      </c>
      <c r="CA10" s="102">
        <v>11440.8</v>
      </c>
      <c r="CB10" s="102">
        <v>15</v>
      </c>
      <c r="CC10" s="102">
        <v>8171.9999999999991</v>
      </c>
      <c r="CD10" s="102">
        <v>16</v>
      </c>
      <c r="CE10" s="102">
        <v>8716.7999999999993</v>
      </c>
      <c r="CF10" s="102">
        <v>23</v>
      </c>
      <c r="CG10" s="102">
        <v>12530.4</v>
      </c>
      <c r="CH10" s="102">
        <v>11</v>
      </c>
      <c r="CI10" s="102">
        <v>5992.7999999999993</v>
      </c>
      <c r="CJ10" s="102">
        <v>22</v>
      </c>
      <c r="CK10" s="102">
        <v>11985.599999999999</v>
      </c>
      <c r="CL10" s="102">
        <v>17</v>
      </c>
      <c r="CM10" s="102">
        <v>9261.5999999999985</v>
      </c>
      <c r="CN10" s="102">
        <v>11</v>
      </c>
      <c r="CO10" s="102">
        <v>5992.7999999999993</v>
      </c>
      <c r="CP10" s="102">
        <v>20</v>
      </c>
      <c r="CQ10" s="102">
        <v>10896</v>
      </c>
      <c r="CR10" s="102">
        <v>11</v>
      </c>
      <c r="CS10" s="102">
        <v>5992.7999999999993</v>
      </c>
      <c r="CT10" s="102">
        <v>12</v>
      </c>
      <c r="CU10" s="102">
        <v>6537.5999999999995</v>
      </c>
    </row>
    <row r="11" spans="1:99" x14ac:dyDescent="0.25">
      <c r="C11" s="101" t="s">
        <v>176</v>
      </c>
      <c r="D11" s="102">
        <v>18</v>
      </c>
      <c r="E11" s="102">
        <v>9590.4</v>
      </c>
      <c r="F11" s="102">
        <v>12</v>
      </c>
      <c r="G11" s="102">
        <v>6393.5999999999995</v>
      </c>
      <c r="H11" s="102">
        <v>11</v>
      </c>
      <c r="I11" s="102">
        <v>5860.7999999999993</v>
      </c>
      <c r="J11" s="102">
        <v>18</v>
      </c>
      <c r="K11" s="102">
        <v>9590.4</v>
      </c>
      <c r="L11" s="102">
        <v>10</v>
      </c>
      <c r="M11" s="102">
        <v>5328</v>
      </c>
      <c r="N11" s="102">
        <v>18</v>
      </c>
      <c r="O11" s="102">
        <v>9590.4</v>
      </c>
      <c r="P11" s="102">
        <v>11</v>
      </c>
      <c r="Q11" s="102">
        <v>5860.7999999999993</v>
      </c>
      <c r="R11" s="102">
        <v>11</v>
      </c>
      <c r="S11" s="102">
        <v>5860.7999999999993</v>
      </c>
      <c r="T11" s="102">
        <v>11</v>
      </c>
      <c r="U11" s="102">
        <v>5860.7999999999993</v>
      </c>
      <c r="V11" s="102">
        <v>14</v>
      </c>
      <c r="W11" s="102">
        <v>7459.1999999999989</v>
      </c>
      <c r="X11" s="102">
        <v>17</v>
      </c>
      <c r="Y11" s="102">
        <v>9057.5999999999985</v>
      </c>
      <c r="Z11" s="102">
        <v>13</v>
      </c>
      <c r="AA11" s="102">
        <v>6926.4</v>
      </c>
      <c r="AB11" s="102">
        <v>11</v>
      </c>
      <c r="AC11" s="102">
        <v>5860.7999999999993</v>
      </c>
      <c r="AD11" s="102">
        <v>12</v>
      </c>
      <c r="AE11" s="102">
        <v>6393.5999999999995</v>
      </c>
      <c r="AF11" s="102">
        <v>13</v>
      </c>
      <c r="AG11" s="102">
        <v>6926.4</v>
      </c>
      <c r="AH11" s="102">
        <v>18</v>
      </c>
      <c r="AI11" s="102">
        <v>9590.4</v>
      </c>
      <c r="AJ11" s="102">
        <v>17</v>
      </c>
      <c r="AK11" s="102">
        <v>9057.5999999999985</v>
      </c>
      <c r="AL11" s="102">
        <v>12</v>
      </c>
      <c r="AM11" s="102">
        <v>6393.5999999999995</v>
      </c>
      <c r="AN11" s="102">
        <v>17</v>
      </c>
      <c r="AO11" s="102">
        <v>9057.5999999999985</v>
      </c>
      <c r="AP11" s="102">
        <v>10</v>
      </c>
      <c r="AQ11" s="102">
        <v>5328</v>
      </c>
      <c r="AR11" s="102">
        <v>17</v>
      </c>
      <c r="AS11" s="102">
        <v>9057.5999999999985</v>
      </c>
      <c r="AT11" s="102">
        <v>16</v>
      </c>
      <c r="AU11" s="102">
        <v>8524.7999999999993</v>
      </c>
      <c r="AV11" s="102">
        <v>11</v>
      </c>
      <c r="AW11" s="102">
        <v>5860.7999999999993</v>
      </c>
      <c r="AX11" s="102">
        <v>15</v>
      </c>
      <c r="AY11" s="102">
        <v>7991.9999999999991</v>
      </c>
      <c r="AZ11" s="102">
        <v>11</v>
      </c>
      <c r="BA11" s="102">
        <v>5860.7999999999993</v>
      </c>
      <c r="BB11" s="102">
        <v>18</v>
      </c>
      <c r="BC11" s="102">
        <v>9590.4</v>
      </c>
      <c r="BD11" s="102">
        <v>15</v>
      </c>
      <c r="BE11" s="102">
        <v>7991.9999999999991</v>
      </c>
      <c r="BF11" s="102">
        <v>18</v>
      </c>
      <c r="BG11" s="102">
        <v>9590.4</v>
      </c>
      <c r="BH11" s="102">
        <v>14</v>
      </c>
      <c r="BI11" s="102">
        <v>7459.1999999999989</v>
      </c>
      <c r="BJ11" s="102">
        <v>20</v>
      </c>
      <c r="BK11" s="102">
        <v>10656</v>
      </c>
      <c r="BL11" s="102">
        <v>21</v>
      </c>
      <c r="BM11" s="102">
        <v>11188.8</v>
      </c>
      <c r="BN11" s="102">
        <v>17</v>
      </c>
      <c r="BO11" s="102">
        <v>9057.5999999999985</v>
      </c>
      <c r="BP11" s="102">
        <v>14</v>
      </c>
      <c r="BQ11" s="102">
        <v>7459.1999999999989</v>
      </c>
      <c r="BR11" s="102">
        <v>19</v>
      </c>
      <c r="BS11" s="102">
        <v>10123.199999999999</v>
      </c>
      <c r="BT11" s="102">
        <v>17</v>
      </c>
      <c r="BU11" s="102">
        <v>9057.5999999999985</v>
      </c>
      <c r="BV11" s="102">
        <v>14</v>
      </c>
      <c r="BW11" s="102">
        <v>7459.1999999999989</v>
      </c>
      <c r="BX11" s="102">
        <v>14</v>
      </c>
      <c r="BY11" s="102">
        <v>7459.1999999999989</v>
      </c>
      <c r="BZ11" s="102">
        <v>21</v>
      </c>
      <c r="CA11" s="102">
        <v>11188.8</v>
      </c>
      <c r="CB11" s="102">
        <v>14</v>
      </c>
      <c r="CC11" s="102">
        <v>7459.1999999999989</v>
      </c>
      <c r="CD11" s="102">
        <v>16</v>
      </c>
      <c r="CE11" s="102">
        <v>8524.7999999999993</v>
      </c>
      <c r="CF11" s="102">
        <v>21</v>
      </c>
      <c r="CG11" s="102">
        <v>11188.8</v>
      </c>
      <c r="CH11" s="102">
        <v>12</v>
      </c>
      <c r="CI11" s="102">
        <v>6393.5999999999995</v>
      </c>
      <c r="CJ11" s="102">
        <v>20</v>
      </c>
      <c r="CK11" s="102">
        <v>10656</v>
      </c>
      <c r="CL11" s="102">
        <v>20</v>
      </c>
      <c r="CM11" s="102">
        <v>10656</v>
      </c>
      <c r="CN11" s="102">
        <v>11</v>
      </c>
      <c r="CO11" s="102">
        <v>5860.7999999999993</v>
      </c>
      <c r="CP11" s="102">
        <v>22</v>
      </c>
      <c r="CQ11" s="102">
        <v>11721.599999999999</v>
      </c>
      <c r="CR11" s="102">
        <v>12</v>
      </c>
      <c r="CS11" s="102">
        <v>6393.5999999999995</v>
      </c>
      <c r="CT11" s="102">
        <v>12</v>
      </c>
      <c r="CU11" s="102">
        <v>6393.5999999999995</v>
      </c>
    </row>
    <row r="12" spans="1:99" x14ac:dyDescent="0.25">
      <c r="C12" s="101" t="s">
        <v>177</v>
      </c>
      <c r="D12" s="102">
        <v>16</v>
      </c>
      <c r="E12" s="102">
        <v>9004.7999999999993</v>
      </c>
      <c r="F12" s="102">
        <v>10</v>
      </c>
      <c r="G12" s="102">
        <v>5628</v>
      </c>
      <c r="H12" s="102">
        <v>11</v>
      </c>
      <c r="I12" s="102">
        <v>6190.7999999999993</v>
      </c>
      <c r="J12" s="102">
        <v>18</v>
      </c>
      <c r="K12" s="102">
        <v>10130.4</v>
      </c>
      <c r="L12" s="102">
        <v>10</v>
      </c>
      <c r="M12" s="102">
        <v>5628</v>
      </c>
      <c r="N12" s="102">
        <v>17</v>
      </c>
      <c r="O12" s="102">
        <v>9567.5999999999985</v>
      </c>
      <c r="P12" s="102">
        <v>12</v>
      </c>
      <c r="Q12" s="102">
        <v>6753.5999999999995</v>
      </c>
      <c r="R12" s="102">
        <v>11</v>
      </c>
      <c r="S12" s="102">
        <v>6190.7999999999993</v>
      </c>
      <c r="T12" s="102">
        <v>12</v>
      </c>
      <c r="U12" s="102">
        <v>6753.5999999999995</v>
      </c>
      <c r="V12" s="102">
        <v>12</v>
      </c>
      <c r="W12" s="102">
        <v>6753.5999999999995</v>
      </c>
      <c r="X12" s="102">
        <v>15</v>
      </c>
      <c r="Y12" s="102">
        <v>8442</v>
      </c>
      <c r="Z12" s="102">
        <v>13</v>
      </c>
      <c r="AA12" s="102">
        <v>7316.4</v>
      </c>
      <c r="AB12" s="102">
        <v>10</v>
      </c>
      <c r="AC12" s="102">
        <v>5628</v>
      </c>
      <c r="AD12" s="102">
        <v>13</v>
      </c>
      <c r="AE12" s="102">
        <v>7316.4</v>
      </c>
      <c r="AF12" s="102">
        <v>14</v>
      </c>
      <c r="AG12" s="102">
        <v>7879.1999999999989</v>
      </c>
      <c r="AH12" s="102">
        <v>18</v>
      </c>
      <c r="AI12" s="102">
        <v>10130.4</v>
      </c>
      <c r="AJ12" s="102">
        <v>18</v>
      </c>
      <c r="AK12" s="102">
        <v>10130.4</v>
      </c>
      <c r="AL12" s="102">
        <v>13</v>
      </c>
      <c r="AM12" s="102">
        <v>7316.4</v>
      </c>
      <c r="AN12" s="102">
        <v>16</v>
      </c>
      <c r="AO12" s="102">
        <v>9004.7999999999993</v>
      </c>
      <c r="AP12" s="102">
        <v>11</v>
      </c>
      <c r="AQ12" s="102">
        <v>6190.7999999999993</v>
      </c>
      <c r="AR12" s="102">
        <v>17</v>
      </c>
      <c r="AS12" s="102">
        <v>9567.5999999999985</v>
      </c>
      <c r="AT12" s="102">
        <v>17</v>
      </c>
      <c r="AU12" s="102">
        <v>9567.5999999999985</v>
      </c>
      <c r="AV12" s="102">
        <v>10</v>
      </c>
      <c r="AW12" s="102">
        <v>5628</v>
      </c>
      <c r="AX12" s="102">
        <v>14</v>
      </c>
      <c r="AY12" s="102">
        <v>7879.1999999999989</v>
      </c>
      <c r="AZ12" s="102">
        <v>12</v>
      </c>
      <c r="BA12" s="102">
        <v>6753.5999999999995</v>
      </c>
      <c r="BB12" s="102">
        <v>18</v>
      </c>
      <c r="BC12" s="102">
        <v>10130.4</v>
      </c>
      <c r="BD12" s="102">
        <v>16</v>
      </c>
      <c r="BE12" s="102">
        <v>9004.7999999999993</v>
      </c>
      <c r="BF12" s="102">
        <v>17</v>
      </c>
      <c r="BG12" s="102">
        <v>9567.5999999999985</v>
      </c>
      <c r="BH12" s="102">
        <v>13</v>
      </c>
      <c r="BI12" s="102">
        <v>7316.4</v>
      </c>
      <c r="BJ12" s="102">
        <v>20</v>
      </c>
      <c r="BK12" s="102">
        <v>11256</v>
      </c>
      <c r="BL12" s="102">
        <v>20</v>
      </c>
      <c r="BM12" s="102">
        <v>11256</v>
      </c>
      <c r="BN12" s="102">
        <v>16</v>
      </c>
      <c r="BO12" s="102">
        <v>9004.7999999999993</v>
      </c>
      <c r="BP12" s="102">
        <v>13</v>
      </c>
      <c r="BQ12" s="102">
        <v>7316.4</v>
      </c>
      <c r="BR12" s="102">
        <v>18</v>
      </c>
      <c r="BS12" s="102">
        <v>10130.4</v>
      </c>
      <c r="BT12" s="102">
        <v>16</v>
      </c>
      <c r="BU12" s="102">
        <v>9004.7999999999993</v>
      </c>
      <c r="BV12" s="102">
        <v>14</v>
      </c>
      <c r="BW12" s="102">
        <v>7879.1999999999989</v>
      </c>
      <c r="BX12" s="102">
        <v>12</v>
      </c>
      <c r="BY12" s="102">
        <v>6753.5999999999995</v>
      </c>
      <c r="BZ12" s="102">
        <v>18</v>
      </c>
      <c r="CA12" s="102">
        <v>10130.4</v>
      </c>
      <c r="CB12" s="102">
        <v>15</v>
      </c>
      <c r="CC12" s="102">
        <v>8442</v>
      </c>
      <c r="CD12" s="102">
        <v>15</v>
      </c>
      <c r="CE12" s="102">
        <v>8442</v>
      </c>
      <c r="CF12" s="102">
        <v>23</v>
      </c>
      <c r="CG12" s="102">
        <v>12944.4</v>
      </c>
      <c r="CH12" s="102">
        <v>13</v>
      </c>
      <c r="CI12" s="102">
        <v>7316.4</v>
      </c>
      <c r="CJ12" s="102">
        <v>20</v>
      </c>
      <c r="CK12" s="102">
        <v>11256</v>
      </c>
      <c r="CL12" s="102">
        <v>18</v>
      </c>
      <c r="CM12" s="102">
        <v>10130.4</v>
      </c>
      <c r="CN12" s="102">
        <v>12</v>
      </c>
      <c r="CO12" s="102">
        <v>6753.5999999999995</v>
      </c>
      <c r="CP12" s="102">
        <v>22</v>
      </c>
      <c r="CQ12" s="102">
        <v>12381.599999999999</v>
      </c>
      <c r="CR12" s="102">
        <v>12</v>
      </c>
      <c r="CS12" s="102">
        <v>6753.5999999999995</v>
      </c>
      <c r="CT12" s="102">
        <v>12</v>
      </c>
      <c r="CU12" s="102">
        <v>6753.5999999999995</v>
      </c>
    </row>
    <row r="13" spans="1:99" x14ac:dyDescent="0.25">
      <c r="C13" s="101" t="s">
        <v>178</v>
      </c>
      <c r="D13" s="102">
        <v>18</v>
      </c>
      <c r="E13" s="102">
        <v>1533.6000000000001</v>
      </c>
      <c r="F13" s="102">
        <v>12</v>
      </c>
      <c r="G13" s="102">
        <v>1022.4000000000001</v>
      </c>
      <c r="H13" s="102">
        <v>11</v>
      </c>
      <c r="I13" s="102">
        <v>937.2</v>
      </c>
      <c r="J13" s="102">
        <v>17</v>
      </c>
      <c r="K13" s="102">
        <v>1448.4</v>
      </c>
      <c r="L13" s="102">
        <v>11</v>
      </c>
      <c r="M13" s="102">
        <v>937.2</v>
      </c>
      <c r="N13" s="102">
        <v>18</v>
      </c>
      <c r="O13" s="102">
        <v>1533.6000000000001</v>
      </c>
      <c r="P13" s="102">
        <v>12</v>
      </c>
      <c r="Q13" s="102">
        <v>1022.4000000000001</v>
      </c>
      <c r="R13" s="102">
        <v>13</v>
      </c>
      <c r="S13" s="102">
        <v>1107.6000000000001</v>
      </c>
      <c r="T13" s="102">
        <v>12</v>
      </c>
      <c r="U13" s="102">
        <v>1022.4000000000001</v>
      </c>
      <c r="V13" s="102">
        <v>13</v>
      </c>
      <c r="W13" s="102">
        <v>1107.6000000000001</v>
      </c>
      <c r="X13" s="102">
        <v>16</v>
      </c>
      <c r="Y13" s="102">
        <v>1363.2</v>
      </c>
      <c r="Z13" s="102">
        <v>13</v>
      </c>
      <c r="AA13" s="102">
        <v>1107.6000000000001</v>
      </c>
      <c r="AB13" s="102">
        <v>10</v>
      </c>
      <c r="AC13" s="102">
        <v>852</v>
      </c>
      <c r="AD13" s="102">
        <v>15</v>
      </c>
      <c r="AE13" s="102">
        <v>1278</v>
      </c>
      <c r="AF13" s="102">
        <v>13</v>
      </c>
      <c r="AG13" s="102">
        <v>1107.6000000000001</v>
      </c>
      <c r="AH13" s="102">
        <v>18</v>
      </c>
      <c r="AI13" s="102">
        <v>1533.6000000000001</v>
      </c>
      <c r="AJ13" s="102">
        <v>19</v>
      </c>
      <c r="AK13" s="102">
        <v>1618.8</v>
      </c>
      <c r="AL13" s="102">
        <v>12</v>
      </c>
      <c r="AM13" s="102">
        <v>1022.4000000000001</v>
      </c>
      <c r="AN13" s="102">
        <v>17</v>
      </c>
      <c r="AO13" s="102">
        <v>1448.4</v>
      </c>
      <c r="AP13" s="102">
        <v>10</v>
      </c>
      <c r="AQ13" s="102">
        <v>852</v>
      </c>
      <c r="AR13" s="102">
        <v>17</v>
      </c>
      <c r="AS13" s="102">
        <v>1448.4</v>
      </c>
      <c r="AT13" s="102">
        <v>15</v>
      </c>
      <c r="AU13" s="102">
        <v>1278</v>
      </c>
      <c r="AV13" s="102">
        <v>13</v>
      </c>
      <c r="AW13" s="102">
        <v>1107.6000000000001</v>
      </c>
      <c r="AX13" s="102">
        <v>17</v>
      </c>
      <c r="AY13" s="102">
        <v>1448.4</v>
      </c>
      <c r="AZ13" s="102">
        <v>12</v>
      </c>
      <c r="BA13" s="102">
        <v>1022.4000000000001</v>
      </c>
      <c r="BB13" s="102">
        <v>18</v>
      </c>
      <c r="BC13" s="102">
        <v>1533.6000000000001</v>
      </c>
      <c r="BD13" s="102">
        <v>16</v>
      </c>
      <c r="BE13" s="102">
        <v>1363.2</v>
      </c>
      <c r="BF13" s="102">
        <v>19</v>
      </c>
      <c r="BG13" s="102">
        <v>1618.8</v>
      </c>
      <c r="BH13" s="102">
        <v>15</v>
      </c>
      <c r="BI13" s="102">
        <v>1278</v>
      </c>
      <c r="BJ13" s="102">
        <v>23</v>
      </c>
      <c r="BK13" s="102">
        <v>1959.6000000000001</v>
      </c>
      <c r="BL13" s="102">
        <v>21</v>
      </c>
      <c r="BM13" s="102">
        <v>1789.2</v>
      </c>
      <c r="BN13" s="102">
        <v>18</v>
      </c>
      <c r="BO13" s="102">
        <v>1533.6000000000001</v>
      </c>
      <c r="BP13" s="102">
        <v>15</v>
      </c>
      <c r="BQ13" s="102">
        <v>1278</v>
      </c>
      <c r="BR13" s="102">
        <v>22</v>
      </c>
      <c r="BS13" s="102">
        <v>1874.4</v>
      </c>
      <c r="BT13" s="102">
        <v>19</v>
      </c>
      <c r="BU13" s="102">
        <v>1618.8</v>
      </c>
      <c r="BV13" s="102">
        <v>16</v>
      </c>
      <c r="BW13" s="102">
        <v>1363.2</v>
      </c>
      <c r="BX13" s="102">
        <v>13</v>
      </c>
      <c r="BY13" s="102">
        <v>1107.6000000000001</v>
      </c>
      <c r="BZ13" s="102">
        <v>21</v>
      </c>
      <c r="CA13" s="102">
        <v>1789.2</v>
      </c>
      <c r="CB13" s="102">
        <v>15</v>
      </c>
      <c r="CC13" s="102">
        <v>1278</v>
      </c>
      <c r="CD13" s="102">
        <v>19</v>
      </c>
      <c r="CE13" s="102">
        <v>1618.8</v>
      </c>
      <c r="CF13" s="102">
        <v>22</v>
      </c>
      <c r="CG13" s="102">
        <v>1874.4</v>
      </c>
      <c r="CH13" s="102">
        <v>12</v>
      </c>
      <c r="CI13" s="102">
        <v>1022.4000000000001</v>
      </c>
      <c r="CJ13" s="102">
        <v>21</v>
      </c>
      <c r="CK13" s="102">
        <v>1789.2</v>
      </c>
      <c r="CL13" s="102">
        <v>22</v>
      </c>
      <c r="CM13" s="102">
        <v>1874.4</v>
      </c>
      <c r="CN13" s="102">
        <v>12</v>
      </c>
      <c r="CO13" s="102">
        <v>1022.4000000000001</v>
      </c>
      <c r="CP13" s="102">
        <v>22</v>
      </c>
      <c r="CQ13" s="102">
        <v>1874.4</v>
      </c>
      <c r="CR13" s="102">
        <v>13</v>
      </c>
      <c r="CS13" s="102">
        <v>1107.6000000000001</v>
      </c>
      <c r="CT13" s="102">
        <v>13</v>
      </c>
      <c r="CU13" s="102">
        <v>1107.6000000000001</v>
      </c>
    </row>
    <row r="14" spans="1:99" x14ac:dyDescent="0.25">
      <c r="C14" s="101" t="s">
        <v>179</v>
      </c>
      <c r="D14" s="102">
        <v>19</v>
      </c>
      <c r="E14" s="102">
        <v>9279.6</v>
      </c>
      <c r="F14" s="102">
        <v>11</v>
      </c>
      <c r="G14" s="102">
        <v>5372.4</v>
      </c>
      <c r="H14" s="102">
        <v>10</v>
      </c>
      <c r="I14" s="102">
        <v>4884</v>
      </c>
      <c r="J14" s="102">
        <v>19</v>
      </c>
      <c r="K14" s="102">
        <v>9279.6</v>
      </c>
      <c r="L14" s="102">
        <v>11</v>
      </c>
      <c r="M14" s="102">
        <v>5372.4</v>
      </c>
      <c r="N14" s="102">
        <v>18</v>
      </c>
      <c r="O14" s="102">
        <v>8791.1999999999989</v>
      </c>
      <c r="P14" s="102">
        <v>12</v>
      </c>
      <c r="Q14" s="102">
        <v>5860.7999999999993</v>
      </c>
      <c r="R14" s="102">
        <v>11</v>
      </c>
      <c r="S14" s="102">
        <v>5372.4</v>
      </c>
      <c r="T14" s="102">
        <v>11</v>
      </c>
      <c r="U14" s="102">
        <v>5372.4</v>
      </c>
      <c r="V14" s="102">
        <v>12</v>
      </c>
      <c r="W14" s="102">
        <v>5860.7999999999993</v>
      </c>
      <c r="X14" s="102">
        <v>16</v>
      </c>
      <c r="Y14" s="102">
        <v>7814.4</v>
      </c>
      <c r="Z14" s="102">
        <v>13</v>
      </c>
      <c r="AA14" s="102">
        <v>6349.2</v>
      </c>
      <c r="AB14" s="102">
        <v>11</v>
      </c>
      <c r="AC14" s="102">
        <v>5372.4</v>
      </c>
      <c r="AD14" s="102">
        <v>12</v>
      </c>
      <c r="AE14" s="102">
        <v>5860.7999999999993</v>
      </c>
      <c r="AF14" s="102">
        <v>14</v>
      </c>
      <c r="AG14" s="102">
        <v>6837.5999999999995</v>
      </c>
      <c r="AH14" s="102">
        <v>17</v>
      </c>
      <c r="AI14" s="102">
        <v>8302.7999999999993</v>
      </c>
      <c r="AJ14" s="102">
        <v>16</v>
      </c>
      <c r="AK14" s="102">
        <v>7814.4</v>
      </c>
      <c r="AL14" s="102">
        <v>11</v>
      </c>
      <c r="AM14" s="102">
        <v>5372.4</v>
      </c>
      <c r="AN14" s="102">
        <v>15</v>
      </c>
      <c r="AO14" s="102">
        <v>7326</v>
      </c>
      <c r="AP14" s="102">
        <v>10</v>
      </c>
      <c r="AQ14" s="102">
        <v>4884</v>
      </c>
      <c r="AR14" s="102">
        <v>16</v>
      </c>
      <c r="AS14" s="102">
        <v>7814.4</v>
      </c>
      <c r="AT14" s="102">
        <v>15</v>
      </c>
      <c r="AU14" s="102">
        <v>7326</v>
      </c>
      <c r="AV14" s="102">
        <v>10</v>
      </c>
      <c r="AW14" s="102">
        <v>4884</v>
      </c>
      <c r="AX14" s="102">
        <v>14</v>
      </c>
      <c r="AY14" s="102">
        <v>6837.5999999999995</v>
      </c>
      <c r="AZ14" s="102">
        <v>12</v>
      </c>
      <c r="BA14" s="102">
        <v>5860.7999999999993</v>
      </c>
      <c r="BB14" s="102">
        <v>19</v>
      </c>
      <c r="BC14" s="102">
        <v>9279.6</v>
      </c>
      <c r="BD14" s="102">
        <v>16</v>
      </c>
      <c r="BE14" s="102">
        <v>7814.4</v>
      </c>
      <c r="BF14" s="102">
        <v>18</v>
      </c>
      <c r="BG14" s="102">
        <v>8791.1999999999989</v>
      </c>
      <c r="BH14" s="102">
        <v>14</v>
      </c>
      <c r="BI14" s="102">
        <v>6837.5999999999995</v>
      </c>
      <c r="BJ14" s="102">
        <v>18</v>
      </c>
      <c r="BK14" s="102">
        <v>8791.1999999999989</v>
      </c>
      <c r="BL14" s="102">
        <v>22</v>
      </c>
      <c r="BM14" s="102">
        <v>10744.8</v>
      </c>
      <c r="BN14" s="102">
        <v>16</v>
      </c>
      <c r="BO14" s="102">
        <v>7814.4</v>
      </c>
      <c r="BP14" s="102">
        <v>16</v>
      </c>
      <c r="BQ14" s="102">
        <v>7814.4</v>
      </c>
      <c r="BR14" s="102">
        <v>19</v>
      </c>
      <c r="BS14" s="102">
        <v>9279.6</v>
      </c>
      <c r="BT14" s="102">
        <v>18</v>
      </c>
      <c r="BU14" s="102">
        <v>8791.1999999999989</v>
      </c>
      <c r="BV14" s="102">
        <v>16</v>
      </c>
      <c r="BW14" s="102">
        <v>7814.4</v>
      </c>
      <c r="BX14" s="102">
        <v>12</v>
      </c>
      <c r="BY14" s="102">
        <v>5860.7999999999993</v>
      </c>
      <c r="BZ14" s="102">
        <v>18</v>
      </c>
      <c r="CA14" s="102">
        <v>8791.1999999999989</v>
      </c>
      <c r="CB14" s="102">
        <v>16</v>
      </c>
      <c r="CC14" s="102">
        <v>7814.4</v>
      </c>
      <c r="CD14" s="102">
        <v>15</v>
      </c>
      <c r="CE14" s="102">
        <v>7326</v>
      </c>
      <c r="CF14" s="102">
        <v>20</v>
      </c>
      <c r="CG14" s="102">
        <v>9768</v>
      </c>
      <c r="CH14" s="102">
        <v>13</v>
      </c>
      <c r="CI14" s="102">
        <v>6349.2</v>
      </c>
      <c r="CJ14" s="102">
        <v>22</v>
      </c>
      <c r="CK14" s="102">
        <v>10744.8</v>
      </c>
      <c r="CL14" s="102">
        <v>17</v>
      </c>
      <c r="CM14" s="102">
        <v>8302.7999999999993</v>
      </c>
      <c r="CN14" s="102">
        <v>10</v>
      </c>
      <c r="CO14" s="102">
        <v>4884</v>
      </c>
      <c r="CP14" s="102">
        <v>22</v>
      </c>
      <c r="CQ14" s="102">
        <v>10744.8</v>
      </c>
      <c r="CR14" s="102">
        <v>12</v>
      </c>
      <c r="CS14" s="102">
        <v>5860.7999999999993</v>
      </c>
      <c r="CT14" s="102">
        <v>12</v>
      </c>
      <c r="CU14" s="102">
        <v>5860.7999999999993</v>
      </c>
    </row>
    <row r="15" spans="1:99" x14ac:dyDescent="0.25">
      <c r="C15" s="101" t="s">
        <v>180</v>
      </c>
      <c r="D15" s="102">
        <v>17</v>
      </c>
      <c r="E15" s="102">
        <v>12974.4</v>
      </c>
      <c r="F15" s="102">
        <v>11</v>
      </c>
      <c r="G15" s="102">
        <v>8395.1999999999989</v>
      </c>
      <c r="H15" s="102">
        <v>10</v>
      </c>
      <c r="I15" s="102">
        <v>7631.9999999999991</v>
      </c>
      <c r="J15" s="102">
        <v>17</v>
      </c>
      <c r="K15" s="102">
        <v>12974.4</v>
      </c>
      <c r="L15" s="102">
        <v>10</v>
      </c>
      <c r="M15" s="102">
        <v>7631.9999999999991</v>
      </c>
      <c r="N15" s="102">
        <v>17</v>
      </c>
      <c r="O15" s="102">
        <v>12974.4</v>
      </c>
      <c r="P15" s="102">
        <v>12</v>
      </c>
      <c r="Q15" s="102">
        <v>9158.4</v>
      </c>
      <c r="R15" s="102">
        <v>11</v>
      </c>
      <c r="S15" s="102">
        <v>8395.1999999999989</v>
      </c>
      <c r="T15" s="102">
        <v>11</v>
      </c>
      <c r="U15" s="102">
        <v>8395.1999999999989</v>
      </c>
      <c r="V15" s="102">
        <v>13</v>
      </c>
      <c r="W15" s="102">
        <v>9921.5999999999985</v>
      </c>
      <c r="X15" s="102">
        <v>15</v>
      </c>
      <c r="Y15" s="102">
        <v>11447.999999999998</v>
      </c>
      <c r="Z15" s="102">
        <v>12</v>
      </c>
      <c r="AA15" s="102">
        <v>9158.4</v>
      </c>
      <c r="AB15" s="102">
        <v>11</v>
      </c>
      <c r="AC15" s="102">
        <v>8395.1999999999989</v>
      </c>
      <c r="AD15" s="102">
        <v>11</v>
      </c>
      <c r="AE15" s="102">
        <v>8395.1999999999989</v>
      </c>
      <c r="AF15" s="102">
        <v>13</v>
      </c>
      <c r="AG15" s="102">
        <v>9921.5999999999985</v>
      </c>
      <c r="AH15" s="102">
        <v>18</v>
      </c>
      <c r="AI15" s="102">
        <v>13737.599999999999</v>
      </c>
      <c r="AJ15" s="102">
        <v>16</v>
      </c>
      <c r="AK15" s="102">
        <v>12211.199999999999</v>
      </c>
      <c r="AL15" s="102">
        <v>12</v>
      </c>
      <c r="AM15" s="102">
        <v>9158.4</v>
      </c>
      <c r="AN15" s="102">
        <v>16</v>
      </c>
      <c r="AO15" s="102">
        <v>12211.199999999999</v>
      </c>
      <c r="AP15" s="102">
        <v>11</v>
      </c>
      <c r="AQ15" s="102">
        <v>8395.1999999999989</v>
      </c>
      <c r="AR15" s="102">
        <v>18</v>
      </c>
      <c r="AS15" s="102">
        <v>13737.599999999999</v>
      </c>
      <c r="AT15" s="102">
        <v>16</v>
      </c>
      <c r="AU15" s="102">
        <v>12211.199999999999</v>
      </c>
      <c r="AV15" s="102">
        <v>11</v>
      </c>
      <c r="AW15" s="102">
        <v>8395.1999999999989</v>
      </c>
      <c r="AX15" s="102">
        <v>14</v>
      </c>
      <c r="AY15" s="102">
        <v>10684.8</v>
      </c>
      <c r="AZ15" s="102">
        <v>11</v>
      </c>
      <c r="BA15" s="102">
        <v>8395.1999999999989</v>
      </c>
      <c r="BB15" s="102">
        <v>19</v>
      </c>
      <c r="BC15" s="102">
        <v>14500.8</v>
      </c>
      <c r="BD15" s="102">
        <v>15</v>
      </c>
      <c r="BE15" s="102">
        <v>11447.999999999998</v>
      </c>
      <c r="BF15" s="102">
        <v>15</v>
      </c>
      <c r="BG15" s="102">
        <v>11447.999999999998</v>
      </c>
      <c r="BH15" s="102">
        <v>14</v>
      </c>
      <c r="BI15" s="102">
        <v>10684.8</v>
      </c>
      <c r="BJ15" s="102">
        <v>21</v>
      </c>
      <c r="BK15" s="102">
        <v>16027.199999999999</v>
      </c>
      <c r="BL15" s="102">
        <v>21</v>
      </c>
      <c r="BM15" s="102">
        <v>16027.199999999999</v>
      </c>
      <c r="BN15" s="102">
        <v>17</v>
      </c>
      <c r="BO15" s="102">
        <v>12974.4</v>
      </c>
      <c r="BP15" s="102">
        <v>13</v>
      </c>
      <c r="BQ15" s="102">
        <v>9921.5999999999985</v>
      </c>
      <c r="BR15" s="102">
        <v>19</v>
      </c>
      <c r="BS15" s="102">
        <v>14500.8</v>
      </c>
      <c r="BT15" s="102">
        <v>18</v>
      </c>
      <c r="BU15" s="102">
        <v>13737.599999999999</v>
      </c>
      <c r="BV15" s="102">
        <v>16</v>
      </c>
      <c r="BW15" s="102">
        <v>12211.199999999999</v>
      </c>
      <c r="BX15" s="102">
        <v>13</v>
      </c>
      <c r="BY15" s="102">
        <v>9921.5999999999985</v>
      </c>
      <c r="BZ15" s="102">
        <v>18</v>
      </c>
      <c r="CA15" s="102">
        <v>13737.599999999999</v>
      </c>
      <c r="CB15" s="102">
        <v>16</v>
      </c>
      <c r="CC15" s="102">
        <v>12211.199999999999</v>
      </c>
      <c r="CD15" s="102">
        <v>17</v>
      </c>
      <c r="CE15" s="102">
        <v>12974.4</v>
      </c>
      <c r="CF15" s="102">
        <v>19</v>
      </c>
      <c r="CG15" s="102">
        <v>14500.8</v>
      </c>
      <c r="CH15" s="102">
        <v>11</v>
      </c>
      <c r="CI15" s="102">
        <v>8395.1999999999989</v>
      </c>
      <c r="CJ15" s="102">
        <v>19</v>
      </c>
      <c r="CK15" s="102">
        <v>14500.8</v>
      </c>
      <c r="CL15" s="102">
        <v>19</v>
      </c>
      <c r="CM15" s="102">
        <v>14500.8</v>
      </c>
      <c r="CN15" s="102">
        <v>10</v>
      </c>
      <c r="CO15" s="102">
        <v>7631.9999999999991</v>
      </c>
      <c r="CP15" s="102">
        <v>19</v>
      </c>
      <c r="CQ15" s="102">
        <v>14500.8</v>
      </c>
      <c r="CR15" s="102">
        <v>10</v>
      </c>
      <c r="CS15" s="102">
        <v>7631.9999999999991</v>
      </c>
      <c r="CT15" s="102">
        <v>12</v>
      </c>
      <c r="CU15" s="102">
        <v>9158.4</v>
      </c>
    </row>
    <row r="16" spans="1:99" x14ac:dyDescent="0.25">
      <c r="C16" s="101" t="s">
        <v>181</v>
      </c>
      <c r="D16" s="102">
        <v>18</v>
      </c>
      <c r="E16" s="102">
        <v>6134.4000000000005</v>
      </c>
      <c r="F16" s="102">
        <v>11</v>
      </c>
      <c r="G16" s="102">
        <v>3748.8</v>
      </c>
      <c r="H16" s="102">
        <v>12</v>
      </c>
      <c r="I16" s="102">
        <v>4089.6000000000004</v>
      </c>
      <c r="J16" s="102">
        <v>19</v>
      </c>
      <c r="K16" s="102">
        <v>6475.2</v>
      </c>
      <c r="L16" s="102">
        <v>10</v>
      </c>
      <c r="M16" s="102">
        <v>3408</v>
      </c>
      <c r="N16" s="102">
        <v>18</v>
      </c>
      <c r="O16" s="102">
        <v>6134.4000000000005</v>
      </c>
      <c r="P16" s="102">
        <v>13</v>
      </c>
      <c r="Q16" s="102">
        <v>4430.4000000000005</v>
      </c>
      <c r="R16" s="102">
        <v>12</v>
      </c>
      <c r="S16" s="102">
        <v>4089.6000000000004</v>
      </c>
      <c r="T16" s="102">
        <v>12</v>
      </c>
      <c r="U16" s="102">
        <v>4089.6000000000004</v>
      </c>
      <c r="V16" s="102">
        <v>12</v>
      </c>
      <c r="W16" s="102">
        <v>4089.6000000000004</v>
      </c>
      <c r="X16" s="102">
        <v>15</v>
      </c>
      <c r="Y16" s="102">
        <v>5112</v>
      </c>
      <c r="Z16" s="102">
        <v>14</v>
      </c>
      <c r="AA16" s="102">
        <v>4771.2</v>
      </c>
      <c r="AB16" s="102">
        <v>10</v>
      </c>
      <c r="AC16" s="102">
        <v>3408</v>
      </c>
      <c r="AD16" s="102">
        <v>14</v>
      </c>
      <c r="AE16" s="102">
        <v>4771.2</v>
      </c>
      <c r="AF16" s="102">
        <v>12</v>
      </c>
      <c r="AG16" s="102">
        <v>4089.6000000000004</v>
      </c>
      <c r="AH16" s="102">
        <v>21</v>
      </c>
      <c r="AI16" s="102">
        <v>7156.8</v>
      </c>
      <c r="AJ16" s="102">
        <v>18</v>
      </c>
      <c r="AK16" s="102">
        <v>6134.4000000000005</v>
      </c>
      <c r="AL16" s="102">
        <v>12</v>
      </c>
      <c r="AM16" s="102">
        <v>4089.6000000000004</v>
      </c>
      <c r="AN16" s="102">
        <v>15</v>
      </c>
      <c r="AO16" s="102">
        <v>5112</v>
      </c>
      <c r="AP16" s="102">
        <v>11</v>
      </c>
      <c r="AQ16" s="102">
        <v>3748.8</v>
      </c>
      <c r="AR16" s="102">
        <v>18</v>
      </c>
      <c r="AS16" s="102">
        <v>6134.4000000000005</v>
      </c>
      <c r="AT16" s="102">
        <v>16</v>
      </c>
      <c r="AU16" s="102">
        <v>5452.8</v>
      </c>
      <c r="AV16" s="102">
        <v>12</v>
      </c>
      <c r="AW16" s="102">
        <v>4089.6000000000004</v>
      </c>
      <c r="AX16" s="102">
        <v>16</v>
      </c>
      <c r="AY16" s="102">
        <v>5452.8</v>
      </c>
      <c r="AZ16" s="102">
        <v>11</v>
      </c>
      <c r="BA16" s="102">
        <v>3748.8</v>
      </c>
      <c r="BB16" s="102">
        <v>19</v>
      </c>
      <c r="BC16" s="102">
        <v>6475.2</v>
      </c>
      <c r="BD16" s="102">
        <v>15</v>
      </c>
      <c r="BE16" s="102">
        <v>5112</v>
      </c>
      <c r="BF16" s="102">
        <v>18</v>
      </c>
      <c r="BG16" s="102">
        <v>6134.4000000000005</v>
      </c>
      <c r="BH16" s="102">
        <v>14</v>
      </c>
      <c r="BI16" s="102">
        <v>4771.2</v>
      </c>
      <c r="BJ16" s="102">
        <v>19</v>
      </c>
      <c r="BK16" s="102">
        <v>6475.2</v>
      </c>
      <c r="BL16" s="102">
        <v>20</v>
      </c>
      <c r="BM16" s="102">
        <v>6816</v>
      </c>
      <c r="BN16" s="102">
        <v>18</v>
      </c>
      <c r="BO16" s="102">
        <v>6134.4000000000005</v>
      </c>
      <c r="BP16" s="102">
        <v>15</v>
      </c>
      <c r="BQ16" s="102">
        <v>5112</v>
      </c>
      <c r="BR16" s="102">
        <v>20</v>
      </c>
      <c r="BS16" s="102">
        <v>6816</v>
      </c>
      <c r="BT16" s="102">
        <v>18</v>
      </c>
      <c r="BU16" s="102">
        <v>6134.4000000000005</v>
      </c>
      <c r="BV16" s="102">
        <v>14</v>
      </c>
      <c r="BW16" s="102">
        <v>4771.2</v>
      </c>
      <c r="BX16" s="102">
        <v>12</v>
      </c>
      <c r="BY16" s="102">
        <v>4089.6000000000004</v>
      </c>
      <c r="BZ16" s="102">
        <v>18</v>
      </c>
      <c r="CA16" s="102">
        <v>6134.4000000000005</v>
      </c>
      <c r="CB16" s="102">
        <v>14</v>
      </c>
      <c r="CC16" s="102">
        <v>4771.2</v>
      </c>
      <c r="CD16" s="102">
        <v>19</v>
      </c>
      <c r="CE16" s="102">
        <v>6475.2</v>
      </c>
      <c r="CF16" s="102">
        <v>21</v>
      </c>
      <c r="CG16" s="102">
        <v>7156.8</v>
      </c>
      <c r="CH16" s="102">
        <v>13</v>
      </c>
      <c r="CI16" s="102">
        <v>4430.4000000000005</v>
      </c>
      <c r="CJ16" s="102">
        <v>21</v>
      </c>
      <c r="CK16" s="102">
        <v>7156.8</v>
      </c>
      <c r="CL16" s="102">
        <v>19</v>
      </c>
      <c r="CM16" s="102">
        <v>6475.2</v>
      </c>
      <c r="CN16" s="102">
        <v>12</v>
      </c>
      <c r="CO16" s="102">
        <v>4089.6000000000004</v>
      </c>
      <c r="CP16" s="102">
        <v>22</v>
      </c>
      <c r="CQ16" s="102">
        <v>7497.6</v>
      </c>
      <c r="CR16" s="102">
        <v>12</v>
      </c>
      <c r="CS16" s="102">
        <v>4089.6000000000004</v>
      </c>
      <c r="CT16" s="102">
        <v>13</v>
      </c>
      <c r="CU16" s="102">
        <v>4430.4000000000005</v>
      </c>
    </row>
    <row r="17" spans="2:99" x14ac:dyDescent="0.25">
      <c r="C17" s="101" t="s">
        <v>182</v>
      </c>
      <c r="D17" s="102">
        <v>17</v>
      </c>
      <c r="E17" s="102">
        <v>7180.7999999999993</v>
      </c>
      <c r="F17" s="102">
        <v>12</v>
      </c>
      <c r="G17" s="102">
        <v>5068.7999999999993</v>
      </c>
      <c r="H17" s="102">
        <v>11</v>
      </c>
      <c r="I17" s="102">
        <v>4646.3999999999996</v>
      </c>
      <c r="J17" s="102">
        <v>19</v>
      </c>
      <c r="K17" s="102">
        <v>8025.5999999999995</v>
      </c>
      <c r="L17" s="102">
        <v>11</v>
      </c>
      <c r="M17" s="102">
        <v>4646.3999999999996</v>
      </c>
      <c r="N17" s="102">
        <v>17</v>
      </c>
      <c r="O17" s="102">
        <v>7180.7999999999993</v>
      </c>
      <c r="P17" s="102">
        <v>11</v>
      </c>
      <c r="Q17" s="102">
        <v>4646.3999999999996</v>
      </c>
      <c r="R17" s="102">
        <v>13</v>
      </c>
      <c r="S17" s="102">
        <v>5491.2</v>
      </c>
      <c r="T17" s="102">
        <v>12</v>
      </c>
      <c r="U17" s="102">
        <v>5068.7999999999993</v>
      </c>
      <c r="V17" s="102">
        <v>12</v>
      </c>
      <c r="W17" s="102">
        <v>5068.7999999999993</v>
      </c>
      <c r="X17" s="102">
        <v>15</v>
      </c>
      <c r="Y17" s="102">
        <v>6336</v>
      </c>
      <c r="Z17" s="102">
        <v>14</v>
      </c>
      <c r="AA17" s="102">
        <v>5913.5999999999995</v>
      </c>
      <c r="AB17" s="102">
        <v>10</v>
      </c>
      <c r="AC17" s="102">
        <v>4224</v>
      </c>
      <c r="AD17" s="102">
        <v>14</v>
      </c>
      <c r="AE17" s="102">
        <v>5913.5999999999995</v>
      </c>
      <c r="AF17" s="102">
        <v>13</v>
      </c>
      <c r="AG17" s="102">
        <v>5491.2</v>
      </c>
      <c r="AH17" s="102">
        <v>18</v>
      </c>
      <c r="AI17" s="102">
        <v>7603.2</v>
      </c>
      <c r="AJ17" s="102">
        <v>17</v>
      </c>
      <c r="AK17" s="102">
        <v>7180.7999999999993</v>
      </c>
      <c r="AL17" s="102">
        <v>13</v>
      </c>
      <c r="AM17" s="102">
        <v>5491.2</v>
      </c>
      <c r="AN17" s="102">
        <v>14</v>
      </c>
      <c r="AO17" s="102">
        <v>5913.5999999999995</v>
      </c>
      <c r="AP17" s="102">
        <v>10</v>
      </c>
      <c r="AQ17" s="102">
        <v>4224</v>
      </c>
      <c r="AR17" s="102">
        <v>16</v>
      </c>
      <c r="AS17" s="102">
        <v>6758.4</v>
      </c>
      <c r="AT17" s="102">
        <v>17</v>
      </c>
      <c r="AU17" s="102">
        <v>7180.7999999999993</v>
      </c>
      <c r="AV17" s="102">
        <v>11</v>
      </c>
      <c r="AW17" s="102">
        <v>4646.3999999999996</v>
      </c>
      <c r="AX17" s="102">
        <v>14</v>
      </c>
      <c r="AY17" s="102">
        <v>5913.5999999999995</v>
      </c>
      <c r="AZ17" s="102">
        <v>11</v>
      </c>
      <c r="BA17" s="102">
        <v>4646.3999999999996</v>
      </c>
      <c r="BB17" s="102">
        <v>20</v>
      </c>
      <c r="BC17" s="102">
        <v>8448</v>
      </c>
      <c r="BD17" s="102">
        <v>15</v>
      </c>
      <c r="BE17" s="102">
        <v>6336</v>
      </c>
      <c r="BF17" s="102">
        <v>16</v>
      </c>
      <c r="BG17" s="102">
        <v>6758.4</v>
      </c>
      <c r="BH17" s="102">
        <v>15</v>
      </c>
      <c r="BI17" s="102">
        <v>6336</v>
      </c>
      <c r="BJ17" s="102">
        <v>19</v>
      </c>
      <c r="BK17" s="102">
        <v>8025.5999999999995</v>
      </c>
      <c r="BL17" s="102">
        <v>19</v>
      </c>
      <c r="BM17" s="102">
        <v>8025.5999999999995</v>
      </c>
      <c r="BN17" s="102">
        <v>17</v>
      </c>
      <c r="BO17" s="102">
        <v>7180.7999999999993</v>
      </c>
      <c r="BP17" s="102">
        <v>15</v>
      </c>
      <c r="BQ17" s="102">
        <v>6336</v>
      </c>
      <c r="BR17" s="102">
        <v>19</v>
      </c>
      <c r="BS17" s="102">
        <v>8025.5999999999995</v>
      </c>
      <c r="BT17" s="102">
        <v>17</v>
      </c>
      <c r="BU17" s="102">
        <v>7180.7999999999993</v>
      </c>
      <c r="BV17" s="102">
        <v>17</v>
      </c>
      <c r="BW17" s="102">
        <v>7180.7999999999993</v>
      </c>
      <c r="BX17" s="102">
        <v>13</v>
      </c>
      <c r="BY17" s="102">
        <v>5491.2</v>
      </c>
      <c r="BZ17" s="102">
        <v>18</v>
      </c>
      <c r="CA17" s="102">
        <v>7603.2</v>
      </c>
      <c r="CB17" s="102">
        <v>15</v>
      </c>
      <c r="CC17" s="102">
        <v>6336</v>
      </c>
      <c r="CD17" s="102">
        <v>16</v>
      </c>
      <c r="CE17" s="102">
        <v>6758.4</v>
      </c>
      <c r="CF17" s="102">
        <v>21</v>
      </c>
      <c r="CG17" s="102">
        <v>8870.4</v>
      </c>
      <c r="CH17" s="102">
        <v>12</v>
      </c>
      <c r="CI17" s="102">
        <v>5068.7999999999993</v>
      </c>
      <c r="CJ17" s="102">
        <v>21</v>
      </c>
      <c r="CK17" s="102">
        <v>8870.4</v>
      </c>
      <c r="CL17" s="102">
        <v>17</v>
      </c>
      <c r="CM17" s="102">
        <v>7180.7999999999993</v>
      </c>
      <c r="CN17" s="102">
        <v>10</v>
      </c>
      <c r="CO17" s="102">
        <v>4224</v>
      </c>
      <c r="CP17" s="102">
        <v>22</v>
      </c>
      <c r="CQ17" s="102">
        <v>9292.7999999999993</v>
      </c>
      <c r="CR17" s="102">
        <v>12</v>
      </c>
      <c r="CS17" s="102">
        <v>5068.7999999999993</v>
      </c>
      <c r="CT17" s="102">
        <v>12</v>
      </c>
      <c r="CU17" s="102">
        <v>5068.7999999999993</v>
      </c>
    </row>
    <row r="18" spans="2:99" x14ac:dyDescent="0.25">
      <c r="C18" s="101" t="s">
        <v>183</v>
      </c>
      <c r="D18" s="102">
        <v>18</v>
      </c>
      <c r="E18" s="102">
        <v>11750.4</v>
      </c>
      <c r="F18" s="102">
        <v>12</v>
      </c>
      <c r="G18" s="102">
        <v>7833.5999999999995</v>
      </c>
      <c r="H18" s="102">
        <v>10</v>
      </c>
      <c r="I18" s="102">
        <v>6528</v>
      </c>
      <c r="J18" s="102">
        <v>16</v>
      </c>
      <c r="K18" s="102">
        <v>10444.799999999999</v>
      </c>
      <c r="L18" s="102">
        <v>9</v>
      </c>
      <c r="M18" s="102">
        <v>5875.2</v>
      </c>
      <c r="N18" s="102">
        <v>18</v>
      </c>
      <c r="O18" s="102">
        <v>11750.4</v>
      </c>
      <c r="P18" s="102">
        <v>11</v>
      </c>
      <c r="Q18" s="102">
        <v>7180.7999999999993</v>
      </c>
      <c r="R18" s="102">
        <v>12</v>
      </c>
      <c r="S18" s="102">
        <v>7833.5999999999995</v>
      </c>
      <c r="T18" s="102">
        <v>12</v>
      </c>
      <c r="U18" s="102">
        <v>7833.5999999999995</v>
      </c>
      <c r="V18" s="102">
        <v>13</v>
      </c>
      <c r="W18" s="102">
        <v>8486.4</v>
      </c>
      <c r="X18" s="102">
        <v>15</v>
      </c>
      <c r="Y18" s="102">
        <v>9792</v>
      </c>
      <c r="Z18" s="102">
        <v>13</v>
      </c>
      <c r="AA18" s="102">
        <v>8486.4</v>
      </c>
      <c r="AB18" s="102">
        <v>11</v>
      </c>
      <c r="AC18" s="102">
        <v>7180.7999999999993</v>
      </c>
      <c r="AD18" s="102">
        <v>13</v>
      </c>
      <c r="AE18" s="102">
        <v>8486.4</v>
      </c>
      <c r="AF18" s="102">
        <v>13</v>
      </c>
      <c r="AG18" s="102">
        <v>8486.4</v>
      </c>
      <c r="AH18" s="102">
        <v>17</v>
      </c>
      <c r="AI18" s="102">
        <v>11097.599999999999</v>
      </c>
      <c r="AJ18" s="102">
        <v>16</v>
      </c>
      <c r="AK18" s="102">
        <v>10444.799999999999</v>
      </c>
      <c r="AL18" s="102">
        <v>11</v>
      </c>
      <c r="AM18" s="102">
        <v>7180.7999999999993</v>
      </c>
      <c r="AN18" s="102">
        <v>16</v>
      </c>
      <c r="AO18" s="102">
        <v>10444.799999999999</v>
      </c>
      <c r="AP18" s="102">
        <v>10</v>
      </c>
      <c r="AQ18" s="102">
        <v>6528</v>
      </c>
      <c r="AR18" s="102">
        <v>18</v>
      </c>
      <c r="AS18" s="102">
        <v>11750.4</v>
      </c>
      <c r="AT18" s="102">
        <v>17</v>
      </c>
      <c r="AU18" s="102">
        <v>11097.599999999999</v>
      </c>
      <c r="AV18" s="102">
        <v>11</v>
      </c>
      <c r="AW18" s="102">
        <v>7180.7999999999993</v>
      </c>
      <c r="AX18" s="102">
        <v>13</v>
      </c>
      <c r="AY18" s="102">
        <v>8486.4</v>
      </c>
      <c r="AZ18" s="102">
        <v>12</v>
      </c>
      <c r="BA18" s="102">
        <v>7833.5999999999995</v>
      </c>
      <c r="BB18" s="102">
        <v>19</v>
      </c>
      <c r="BC18" s="102">
        <v>12403.199999999999</v>
      </c>
      <c r="BD18" s="102">
        <v>15</v>
      </c>
      <c r="BE18" s="102">
        <v>9792</v>
      </c>
      <c r="BF18" s="102">
        <v>18</v>
      </c>
      <c r="BG18" s="102">
        <v>11750.4</v>
      </c>
      <c r="BH18" s="102">
        <v>12</v>
      </c>
      <c r="BI18" s="102">
        <v>7833.5999999999995</v>
      </c>
      <c r="BJ18" s="102">
        <v>21</v>
      </c>
      <c r="BK18" s="102">
        <v>13708.8</v>
      </c>
      <c r="BL18" s="102">
        <v>21</v>
      </c>
      <c r="BM18" s="102">
        <v>13708.8</v>
      </c>
      <c r="BN18" s="102">
        <v>16</v>
      </c>
      <c r="BO18" s="102">
        <v>10444.799999999999</v>
      </c>
      <c r="BP18" s="102">
        <v>14</v>
      </c>
      <c r="BQ18" s="102">
        <v>9139.1999999999989</v>
      </c>
      <c r="BR18" s="102">
        <v>20</v>
      </c>
      <c r="BS18" s="102">
        <v>13056</v>
      </c>
      <c r="BT18" s="102">
        <v>16</v>
      </c>
      <c r="BU18" s="102">
        <v>10444.799999999999</v>
      </c>
      <c r="BV18" s="102">
        <v>15</v>
      </c>
      <c r="BW18" s="102">
        <v>9792</v>
      </c>
      <c r="BX18" s="102">
        <v>12</v>
      </c>
      <c r="BY18" s="102">
        <v>7833.5999999999995</v>
      </c>
      <c r="BZ18" s="102">
        <v>18</v>
      </c>
      <c r="CA18" s="102">
        <v>11750.4</v>
      </c>
      <c r="CB18" s="102">
        <v>16</v>
      </c>
      <c r="CC18" s="102">
        <v>10444.799999999999</v>
      </c>
      <c r="CD18" s="102">
        <v>16</v>
      </c>
      <c r="CE18" s="102">
        <v>10444.799999999999</v>
      </c>
      <c r="CF18" s="102">
        <v>21</v>
      </c>
      <c r="CG18" s="102">
        <v>13708.8</v>
      </c>
      <c r="CH18" s="102">
        <v>12</v>
      </c>
      <c r="CI18" s="102">
        <v>7833.5999999999995</v>
      </c>
      <c r="CJ18" s="102">
        <v>21</v>
      </c>
      <c r="CK18" s="102">
        <v>13708.8</v>
      </c>
      <c r="CL18" s="102">
        <v>19</v>
      </c>
      <c r="CM18" s="102">
        <v>12403.199999999999</v>
      </c>
      <c r="CN18" s="102">
        <v>12</v>
      </c>
      <c r="CO18" s="102">
        <v>7833.5999999999995</v>
      </c>
      <c r="CP18" s="102">
        <v>20</v>
      </c>
      <c r="CQ18" s="102">
        <v>13056</v>
      </c>
      <c r="CR18" s="102">
        <v>12</v>
      </c>
      <c r="CS18" s="102">
        <v>7833.5999999999995</v>
      </c>
      <c r="CT18" s="102">
        <v>12</v>
      </c>
      <c r="CU18" s="102">
        <v>7833.5999999999995</v>
      </c>
    </row>
    <row r="19" spans="2:99" x14ac:dyDescent="0.25">
      <c r="C19" s="101" t="s">
        <v>184</v>
      </c>
      <c r="D19" s="102">
        <v>17</v>
      </c>
      <c r="E19" s="102">
        <v>5610</v>
      </c>
      <c r="F19" s="102">
        <v>11</v>
      </c>
      <c r="G19" s="102">
        <v>3630</v>
      </c>
      <c r="H19" s="102">
        <v>11</v>
      </c>
      <c r="I19" s="102">
        <v>3630</v>
      </c>
      <c r="J19" s="102">
        <v>18</v>
      </c>
      <c r="K19" s="102">
        <v>5940</v>
      </c>
      <c r="L19" s="102">
        <v>10</v>
      </c>
      <c r="M19" s="102">
        <v>3300</v>
      </c>
      <c r="N19" s="102">
        <v>18</v>
      </c>
      <c r="O19" s="102">
        <v>5940</v>
      </c>
      <c r="P19" s="102">
        <v>12</v>
      </c>
      <c r="Q19" s="102">
        <v>3960</v>
      </c>
      <c r="R19" s="102">
        <v>13</v>
      </c>
      <c r="S19" s="102">
        <v>4290</v>
      </c>
      <c r="T19" s="102">
        <v>12</v>
      </c>
      <c r="U19" s="102">
        <v>3960</v>
      </c>
      <c r="V19" s="102">
        <v>13</v>
      </c>
      <c r="W19" s="102">
        <v>4290</v>
      </c>
      <c r="X19" s="102">
        <v>15</v>
      </c>
      <c r="Y19" s="102">
        <v>4950</v>
      </c>
      <c r="Z19" s="102">
        <v>14</v>
      </c>
      <c r="AA19" s="102">
        <v>4620</v>
      </c>
      <c r="AB19" s="102">
        <v>10</v>
      </c>
      <c r="AC19" s="102">
        <v>3300</v>
      </c>
      <c r="AD19" s="102">
        <v>13</v>
      </c>
      <c r="AE19" s="102">
        <v>4290</v>
      </c>
      <c r="AF19" s="102">
        <v>14</v>
      </c>
      <c r="AG19" s="102">
        <v>4620</v>
      </c>
      <c r="AH19" s="102">
        <v>21</v>
      </c>
      <c r="AI19" s="102">
        <v>6930</v>
      </c>
      <c r="AJ19" s="102">
        <v>17</v>
      </c>
      <c r="AK19" s="102">
        <v>5610</v>
      </c>
      <c r="AL19" s="102">
        <v>14</v>
      </c>
      <c r="AM19" s="102">
        <v>4620</v>
      </c>
      <c r="AN19" s="102">
        <v>15</v>
      </c>
      <c r="AO19" s="102">
        <v>4950</v>
      </c>
      <c r="AP19" s="102">
        <v>10</v>
      </c>
      <c r="AQ19" s="102">
        <v>3300</v>
      </c>
      <c r="AR19" s="102">
        <v>16</v>
      </c>
      <c r="AS19" s="102">
        <v>5280</v>
      </c>
      <c r="AT19" s="102">
        <v>17</v>
      </c>
      <c r="AU19" s="102">
        <v>5610</v>
      </c>
      <c r="AV19" s="102">
        <v>11</v>
      </c>
      <c r="AW19" s="102">
        <v>3630</v>
      </c>
      <c r="AX19" s="102">
        <v>15</v>
      </c>
      <c r="AY19" s="102">
        <v>4950</v>
      </c>
      <c r="AZ19" s="102">
        <v>12</v>
      </c>
      <c r="BA19" s="102">
        <v>3960</v>
      </c>
      <c r="BB19" s="102">
        <v>19</v>
      </c>
      <c r="BC19" s="102">
        <v>6270</v>
      </c>
      <c r="BD19" s="102">
        <v>17</v>
      </c>
      <c r="BE19" s="102">
        <v>5610</v>
      </c>
      <c r="BF19" s="102">
        <v>18</v>
      </c>
      <c r="BG19" s="102">
        <v>5940</v>
      </c>
      <c r="BH19" s="102">
        <v>15</v>
      </c>
      <c r="BI19" s="102">
        <v>4950</v>
      </c>
      <c r="BJ19" s="102">
        <v>18</v>
      </c>
      <c r="BK19" s="102">
        <v>5940</v>
      </c>
      <c r="BL19" s="102">
        <v>20</v>
      </c>
      <c r="BM19" s="102">
        <v>6600</v>
      </c>
      <c r="BN19" s="102">
        <v>19</v>
      </c>
      <c r="BO19" s="102">
        <v>6270</v>
      </c>
      <c r="BP19" s="102">
        <v>13</v>
      </c>
      <c r="BQ19" s="102">
        <v>4290</v>
      </c>
      <c r="BR19" s="102">
        <v>20</v>
      </c>
      <c r="BS19" s="102">
        <v>6600</v>
      </c>
      <c r="BT19" s="102">
        <v>17</v>
      </c>
      <c r="BU19" s="102">
        <v>5610</v>
      </c>
      <c r="BV19" s="102">
        <v>16</v>
      </c>
      <c r="BW19" s="102">
        <v>5280</v>
      </c>
      <c r="BX19" s="102">
        <v>13</v>
      </c>
      <c r="BY19" s="102">
        <v>4290</v>
      </c>
      <c r="BZ19" s="102">
        <v>19</v>
      </c>
      <c r="CA19" s="102">
        <v>6270</v>
      </c>
      <c r="CB19" s="102">
        <v>15</v>
      </c>
      <c r="CC19" s="102">
        <v>4950</v>
      </c>
      <c r="CD19" s="102">
        <v>16</v>
      </c>
      <c r="CE19" s="102">
        <v>5280</v>
      </c>
      <c r="CF19" s="102">
        <v>20</v>
      </c>
      <c r="CG19" s="102">
        <v>6600</v>
      </c>
      <c r="CH19" s="102">
        <v>11</v>
      </c>
      <c r="CI19" s="102">
        <v>3630</v>
      </c>
      <c r="CJ19" s="102">
        <v>20</v>
      </c>
      <c r="CK19" s="102">
        <v>6600</v>
      </c>
      <c r="CL19" s="102">
        <v>18</v>
      </c>
      <c r="CM19" s="102">
        <v>5940</v>
      </c>
      <c r="CN19" s="102">
        <v>11</v>
      </c>
      <c r="CO19" s="102">
        <v>3630</v>
      </c>
      <c r="CP19" s="102">
        <v>21</v>
      </c>
      <c r="CQ19" s="102">
        <v>6930</v>
      </c>
      <c r="CR19" s="102">
        <v>10</v>
      </c>
      <c r="CS19" s="102">
        <v>3300</v>
      </c>
      <c r="CT19" s="102">
        <v>12</v>
      </c>
      <c r="CU19" s="102">
        <v>3960</v>
      </c>
    </row>
    <row r="20" spans="2:99" x14ac:dyDescent="0.25">
      <c r="B20" s="101" t="s">
        <v>127</v>
      </c>
      <c r="C20" s="101" t="s">
        <v>185</v>
      </c>
      <c r="D20" s="102">
        <v>15</v>
      </c>
      <c r="E20" s="102">
        <v>4302</v>
      </c>
      <c r="F20" s="102">
        <v>26</v>
      </c>
      <c r="G20" s="102">
        <v>7456.8</v>
      </c>
      <c r="H20" s="102">
        <v>24</v>
      </c>
      <c r="I20" s="102">
        <v>6883.2000000000007</v>
      </c>
      <c r="J20" s="102">
        <v>16</v>
      </c>
      <c r="K20" s="102">
        <v>4588.8</v>
      </c>
      <c r="L20" s="102">
        <v>15</v>
      </c>
      <c r="M20" s="102">
        <v>4302</v>
      </c>
      <c r="N20" s="102">
        <v>19</v>
      </c>
      <c r="O20" s="102">
        <v>5449.2</v>
      </c>
      <c r="P20" s="102">
        <v>25</v>
      </c>
      <c r="Q20" s="102">
        <v>7170</v>
      </c>
      <c r="R20" s="102">
        <v>25</v>
      </c>
      <c r="S20" s="102">
        <v>7170</v>
      </c>
      <c r="T20" s="102">
        <v>16</v>
      </c>
      <c r="U20" s="102">
        <v>4588.8</v>
      </c>
      <c r="V20" s="102">
        <v>15</v>
      </c>
      <c r="W20" s="102">
        <v>4302</v>
      </c>
      <c r="X20" s="102">
        <v>20</v>
      </c>
      <c r="Y20" s="102">
        <v>5736</v>
      </c>
      <c r="Z20" s="102">
        <v>19</v>
      </c>
      <c r="AA20" s="102">
        <v>5449.2</v>
      </c>
      <c r="AB20" s="102">
        <v>30</v>
      </c>
      <c r="AC20" s="102">
        <v>8604</v>
      </c>
      <c r="AD20" s="102">
        <v>19</v>
      </c>
      <c r="AE20" s="102">
        <v>5449.2</v>
      </c>
      <c r="AF20" s="102">
        <v>18</v>
      </c>
      <c r="AG20" s="102">
        <v>5162.4000000000005</v>
      </c>
      <c r="AH20" s="102">
        <v>19</v>
      </c>
      <c r="AI20" s="102">
        <v>5449.2</v>
      </c>
      <c r="AJ20" s="102">
        <v>25</v>
      </c>
      <c r="AK20" s="102">
        <v>7170</v>
      </c>
      <c r="AL20" s="102">
        <v>29</v>
      </c>
      <c r="AM20" s="102">
        <v>8317.2000000000007</v>
      </c>
      <c r="AN20" s="102">
        <v>27</v>
      </c>
      <c r="AO20" s="102">
        <v>7743.6</v>
      </c>
      <c r="AP20" s="102">
        <v>21</v>
      </c>
      <c r="AQ20" s="102">
        <v>6022.8</v>
      </c>
      <c r="AR20" s="102">
        <v>25</v>
      </c>
      <c r="AS20" s="102">
        <v>7170</v>
      </c>
      <c r="AT20" s="102">
        <v>24</v>
      </c>
      <c r="AU20" s="102">
        <v>6883.2000000000007</v>
      </c>
      <c r="AV20" s="102">
        <v>23</v>
      </c>
      <c r="AW20" s="102">
        <v>6596.4000000000005</v>
      </c>
      <c r="AX20" s="102">
        <v>19</v>
      </c>
      <c r="AY20" s="102">
        <v>5449.2</v>
      </c>
      <c r="AZ20" s="102">
        <v>30</v>
      </c>
      <c r="BA20" s="102">
        <v>8604</v>
      </c>
      <c r="BB20" s="102">
        <v>19</v>
      </c>
      <c r="BC20" s="102">
        <v>5449.2</v>
      </c>
      <c r="BD20" s="102">
        <v>31</v>
      </c>
      <c r="BE20" s="102">
        <v>8890.8000000000011</v>
      </c>
      <c r="BF20" s="102">
        <v>16</v>
      </c>
      <c r="BG20" s="102">
        <v>4588.8</v>
      </c>
      <c r="BH20" s="102">
        <v>21</v>
      </c>
      <c r="BI20" s="102">
        <v>6022.8</v>
      </c>
      <c r="BJ20" s="102">
        <v>24</v>
      </c>
      <c r="BK20" s="102">
        <v>6883.2000000000007</v>
      </c>
      <c r="BL20" s="102">
        <v>26</v>
      </c>
      <c r="BM20" s="102">
        <v>7456.8</v>
      </c>
      <c r="BN20" s="102">
        <v>26</v>
      </c>
      <c r="BO20" s="102">
        <v>7456.8</v>
      </c>
      <c r="BP20" s="102">
        <v>17</v>
      </c>
      <c r="BQ20" s="102">
        <v>4875.6000000000004</v>
      </c>
      <c r="BR20" s="102">
        <v>17</v>
      </c>
      <c r="BS20" s="102">
        <v>4875.6000000000004</v>
      </c>
      <c r="BT20" s="102">
        <v>27</v>
      </c>
      <c r="BU20" s="102">
        <v>7743.6</v>
      </c>
      <c r="BV20" s="102">
        <v>25</v>
      </c>
      <c r="BW20" s="102">
        <v>7170</v>
      </c>
      <c r="BX20" s="102">
        <v>30</v>
      </c>
      <c r="BY20" s="102">
        <v>8604</v>
      </c>
      <c r="BZ20" s="102">
        <v>24</v>
      </c>
      <c r="CA20" s="102">
        <v>6883.2000000000007</v>
      </c>
      <c r="CB20" s="102">
        <v>22</v>
      </c>
      <c r="CC20" s="102">
        <v>6309.6</v>
      </c>
      <c r="CD20" s="102">
        <v>32</v>
      </c>
      <c r="CE20" s="102">
        <v>9177.6</v>
      </c>
      <c r="CF20" s="102">
        <v>17</v>
      </c>
      <c r="CG20" s="102">
        <v>4875.6000000000004</v>
      </c>
      <c r="CH20" s="102">
        <v>20</v>
      </c>
      <c r="CI20" s="102">
        <v>5736</v>
      </c>
      <c r="CJ20" s="102">
        <v>28</v>
      </c>
      <c r="CK20" s="102">
        <v>8030.4000000000005</v>
      </c>
      <c r="CL20" s="102">
        <v>25</v>
      </c>
      <c r="CM20" s="102">
        <v>7170</v>
      </c>
      <c r="CN20" s="102">
        <v>22</v>
      </c>
      <c r="CO20" s="102">
        <v>6309.6</v>
      </c>
      <c r="CP20" s="102">
        <v>19</v>
      </c>
      <c r="CQ20" s="102">
        <v>5449.2</v>
      </c>
      <c r="CR20" s="102">
        <v>32</v>
      </c>
      <c r="CS20" s="102">
        <v>9177.6</v>
      </c>
      <c r="CT20" s="102">
        <v>17</v>
      </c>
      <c r="CU20" s="102">
        <v>4875.6000000000004</v>
      </c>
    </row>
    <row r="21" spans="2:99" x14ac:dyDescent="0.25">
      <c r="C21" s="101" t="s">
        <v>186</v>
      </c>
      <c r="D21" s="102">
        <v>16</v>
      </c>
      <c r="E21" s="102">
        <v>998.4</v>
      </c>
      <c r="F21" s="102">
        <v>25</v>
      </c>
      <c r="G21" s="102">
        <v>1560</v>
      </c>
      <c r="H21" s="102">
        <v>25</v>
      </c>
      <c r="I21" s="102">
        <v>1560</v>
      </c>
      <c r="J21" s="102">
        <v>15</v>
      </c>
      <c r="K21" s="102">
        <v>936</v>
      </c>
      <c r="L21" s="102">
        <v>16</v>
      </c>
      <c r="M21" s="102">
        <v>998.4</v>
      </c>
      <c r="N21" s="102">
        <v>19</v>
      </c>
      <c r="O21" s="102">
        <v>1185.5999999999999</v>
      </c>
      <c r="P21" s="102">
        <v>25</v>
      </c>
      <c r="Q21" s="102">
        <v>1560</v>
      </c>
      <c r="R21" s="102">
        <v>25</v>
      </c>
      <c r="S21" s="102">
        <v>1560</v>
      </c>
      <c r="T21" s="102">
        <v>17</v>
      </c>
      <c r="U21" s="102">
        <v>1060.8</v>
      </c>
      <c r="V21" s="102">
        <v>16</v>
      </c>
      <c r="W21" s="102">
        <v>998.4</v>
      </c>
      <c r="X21" s="102">
        <v>23</v>
      </c>
      <c r="Y21" s="102">
        <v>1435.2</v>
      </c>
      <c r="Z21" s="102">
        <v>21</v>
      </c>
      <c r="AA21" s="102">
        <v>1310.3999999999999</v>
      </c>
      <c r="AB21" s="102">
        <v>30</v>
      </c>
      <c r="AC21" s="102">
        <v>1872</v>
      </c>
      <c r="AD21" s="102">
        <v>20</v>
      </c>
      <c r="AE21" s="102">
        <v>1248</v>
      </c>
      <c r="AF21" s="102">
        <v>20</v>
      </c>
      <c r="AG21" s="102">
        <v>1248</v>
      </c>
      <c r="AH21" s="102">
        <v>22</v>
      </c>
      <c r="AI21" s="102">
        <v>1372.8</v>
      </c>
      <c r="AJ21" s="102">
        <v>22</v>
      </c>
      <c r="AK21" s="102">
        <v>1372.8</v>
      </c>
      <c r="AL21" s="102">
        <v>29</v>
      </c>
      <c r="AM21" s="102">
        <v>1809.6</v>
      </c>
      <c r="AN21" s="102">
        <v>30</v>
      </c>
      <c r="AO21" s="102">
        <v>1872</v>
      </c>
      <c r="AP21" s="102">
        <v>19</v>
      </c>
      <c r="AQ21" s="102">
        <v>1185.5999999999999</v>
      </c>
      <c r="AR21" s="102">
        <v>24</v>
      </c>
      <c r="AS21" s="102">
        <v>1497.6</v>
      </c>
      <c r="AT21" s="102">
        <v>27</v>
      </c>
      <c r="AU21" s="102">
        <v>1684.8</v>
      </c>
      <c r="AV21" s="102">
        <v>25</v>
      </c>
      <c r="AW21" s="102">
        <v>1560</v>
      </c>
      <c r="AX21" s="102">
        <v>18</v>
      </c>
      <c r="AY21" s="102">
        <v>1123.2</v>
      </c>
      <c r="AZ21" s="102">
        <v>31</v>
      </c>
      <c r="BA21" s="102">
        <v>1934.3999999999999</v>
      </c>
      <c r="BB21" s="102">
        <v>19</v>
      </c>
      <c r="BC21" s="102">
        <v>1185.5999999999999</v>
      </c>
      <c r="BD21" s="102">
        <v>26</v>
      </c>
      <c r="BE21" s="102">
        <v>1622.3999999999999</v>
      </c>
      <c r="BF21" s="102">
        <v>16</v>
      </c>
      <c r="BG21" s="102">
        <v>998.4</v>
      </c>
      <c r="BH21" s="102">
        <v>22</v>
      </c>
      <c r="BI21" s="102">
        <v>1372.8</v>
      </c>
      <c r="BJ21" s="102">
        <v>23</v>
      </c>
      <c r="BK21" s="102">
        <v>1435.2</v>
      </c>
      <c r="BL21" s="102">
        <v>29</v>
      </c>
      <c r="BM21" s="102">
        <v>1809.6</v>
      </c>
      <c r="BN21" s="102">
        <v>26</v>
      </c>
      <c r="BO21" s="102">
        <v>1622.3999999999999</v>
      </c>
      <c r="BP21" s="102">
        <v>16</v>
      </c>
      <c r="BQ21" s="102">
        <v>998.4</v>
      </c>
      <c r="BR21" s="102">
        <v>16</v>
      </c>
      <c r="BS21" s="102">
        <v>998.4</v>
      </c>
      <c r="BT21" s="102">
        <v>29</v>
      </c>
      <c r="BU21" s="102">
        <v>1809.6</v>
      </c>
      <c r="BV21" s="102">
        <v>27</v>
      </c>
      <c r="BW21" s="102">
        <v>1684.8</v>
      </c>
      <c r="BX21" s="102">
        <v>31</v>
      </c>
      <c r="BY21" s="102">
        <v>1934.3999999999999</v>
      </c>
      <c r="BZ21" s="102">
        <v>26</v>
      </c>
      <c r="CA21" s="102">
        <v>1622.3999999999999</v>
      </c>
      <c r="CB21" s="102">
        <v>21</v>
      </c>
      <c r="CC21" s="102">
        <v>1310.3999999999999</v>
      </c>
      <c r="CD21" s="102">
        <v>31</v>
      </c>
      <c r="CE21" s="102">
        <v>1934.3999999999999</v>
      </c>
      <c r="CF21" s="102">
        <v>19</v>
      </c>
      <c r="CG21" s="102">
        <v>1185.5999999999999</v>
      </c>
      <c r="CH21" s="102">
        <v>19</v>
      </c>
      <c r="CI21" s="102">
        <v>1185.5999999999999</v>
      </c>
      <c r="CJ21" s="102">
        <v>30</v>
      </c>
      <c r="CK21" s="102">
        <v>1872</v>
      </c>
      <c r="CL21" s="102">
        <v>24</v>
      </c>
      <c r="CM21" s="102">
        <v>1497.6</v>
      </c>
      <c r="CN21" s="102">
        <v>24</v>
      </c>
      <c r="CO21" s="102">
        <v>1497.6</v>
      </c>
      <c r="CP21" s="102">
        <v>19</v>
      </c>
      <c r="CQ21" s="102">
        <v>1185.5999999999999</v>
      </c>
      <c r="CR21" s="102">
        <v>34</v>
      </c>
      <c r="CS21" s="102">
        <v>2121.6</v>
      </c>
      <c r="CT21" s="102">
        <v>18</v>
      </c>
      <c r="CU21" s="102">
        <v>1123.2</v>
      </c>
    </row>
    <row r="22" spans="2:99" x14ac:dyDescent="0.25">
      <c r="C22" s="101" t="s">
        <v>187</v>
      </c>
      <c r="D22" s="102">
        <v>16</v>
      </c>
      <c r="E22" s="102">
        <v>2995.2</v>
      </c>
      <c r="F22" s="102">
        <v>26</v>
      </c>
      <c r="G22" s="102">
        <v>4867.2</v>
      </c>
      <c r="H22" s="102">
        <v>24</v>
      </c>
      <c r="I22" s="102">
        <v>4492.7999999999993</v>
      </c>
      <c r="J22" s="102">
        <v>15</v>
      </c>
      <c r="K22" s="102">
        <v>2808</v>
      </c>
      <c r="L22" s="102">
        <v>15</v>
      </c>
      <c r="M22" s="102">
        <v>2808</v>
      </c>
      <c r="N22" s="102">
        <v>20</v>
      </c>
      <c r="O22" s="102">
        <v>3744</v>
      </c>
      <c r="P22" s="102">
        <v>25</v>
      </c>
      <c r="Q22" s="102">
        <v>4680</v>
      </c>
      <c r="R22" s="102">
        <v>22</v>
      </c>
      <c r="S22" s="102">
        <v>4118.3999999999996</v>
      </c>
      <c r="T22" s="102">
        <v>18</v>
      </c>
      <c r="U22" s="102">
        <v>3369.6</v>
      </c>
      <c r="V22" s="102">
        <v>14</v>
      </c>
      <c r="W22" s="102">
        <v>2620.7999999999997</v>
      </c>
      <c r="X22" s="102">
        <v>23</v>
      </c>
      <c r="Y22" s="102">
        <v>4305.5999999999995</v>
      </c>
      <c r="Z22" s="102">
        <v>19</v>
      </c>
      <c r="AA22" s="102">
        <v>3556.7999999999997</v>
      </c>
      <c r="AB22" s="102">
        <v>27</v>
      </c>
      <c r="AC22" s="102">
        <v>5054.3999999999996</v>
      </c>
      <c r="AD22" s="102">
        <v>17</v>
      </c>
      <c r="AE22" s="102">
        <v>3182.3999999999996</v>
      </c>
      <c r="AF22" s="102">
        <v>19</v>
      </c>
      <c r="AG22" s="102">
        <v>3556.7999999999997</v>
      </c>
      <c r="AH22" s="102">
        <v>20</v>
      </c>
      <c r="AI22" s="102">
        <v>3744</v>
      </c>
      <c r="AJ22" s="102">
        <v>22</v>
      </c>
      <c r="AK22" s="102">
        <v>4118.3999999999996</v>
      </c>
      <c r="AL22" s="102">
        <v>32</v>
      </c>
      <c r="AM22" s="102">
        <v>5990.4</v>
      </c>
      <c r="AN22" s="102">
        <v>29</v>
      </c>
      <c r="AO22" s="102">
        <v>5428.7999999999993</v>
      </c>
      <c r="AP22" s="102">
        <v>21</v>
      </c>
      <c r="AQ22" s="102">
        <v>3931.2</v>
      </c>
      <c r="AR22" s="102">
        <v>23</v>
      </c>
      <c r="AS22" s="102">
        <v>4305.5999999999995</v>
      </c>
      <c r="AT22" s="102">
        <v>27</v>
      </c>
      <c r="AU22" s="102">
        <v>5054.3999999999996</v>
      </c>
      <c r="AV22" s="102">
        <v>25</v>
      </c>
      <c r="AW22" s="102">
        <v>4680</v>
      </c>
      <c r="AX22" s="102">
        <v>22</v>
      </c>
      <c r="AY22" s="102">
        <v>4118.3999999999996</v>
      </c>
      <c r="AZ22" s="102">
        <v>32</v>
      </c>
      <c r="BA22" s="102">
        <v>5990.4</v>
      </c>
      <c r="BB22" s="102">
        <v>18</v>
      </c>
      <c r="BC22" s="102">
        <v>3369.6</v>
      </c>
      <c r="BD22" s="102">
        <v>31</v>
      </c>
      <c r="BE22" s="102">
        <v>5803.2</v>
      </c>
      <c r="BF22" s="102">
        <v>15</v>
      </c>
      <c r="BG22" s="102">
        <v>2808</v>
      </c>
      <c r="BH22" s="102">
        <v>20</v>
      </c>
      <c r="BI22" s="102">
        <v>3744</v>
      </c>
      <c r="BJ22" s="102">
        <v>26</v>
      </c>
      <c r="BK22" s="102">
        <v>4867.2</v>
      </c>
      <c r="BL22" s="102">
        <v>30</v>
      </c>
      <c r="BM22" s="102">
        <v>5616</v>
      </c>
      <c r="BN22" s="102">
        <v>25</v>
      </c>
      <c r="BO22" s="102">
        <v>4680</v>
      </c>
      <c r="BP22" s="102">
        <v>16</v>
      </c>
      <c r="BQ22" s="102">
        <v>2995.2</v>
      </c>
      <c r="BR22" s="102">
        <v>17</v>
      </c>
      <c r="BS22" s="102">
        <v>3182.3999999999996</v>
      </c>
      <c r="BT22" s="102">
        <v>27</v>
      </c>
      <c r="BU22" s="102">
        <v>5054.3999999999996</v>
      </c>
      <c r="BV22" s="102">
        <v>26</v>
      </c>
      <c r="BW22" s="102">
        <v>4867.2</v>
      </c>
      <c r="BX22" s="102">
        <v>30</v>
      </c>
      <c r="BY22" s="102">
        <v>5616</v>
      </c>
      <c r="BZ22" s="102">
        <v>28</v>
      </c>
      <c r="CA22" s="102">
        <v>5241.5999999999995</v>
      </c>
      <c r="CB22" s="102">
        <v>21</v>
      </c>
      <c r="CC22" s="102">
        <v>3931.2</v>
      </c>
      <c r="CD22" s="102">
        <v>33</v>
      </c>
      <c r="CE22" s="102">
        <v>6177.5999999999995</v>
      </c>
      <c r="CF22" s="102">
        <v>17</v>
      </c>
      <c r="CG22" s="102">
        <v>3182.3999999999996</v>
      </c>
      <c r="CH22" s="102">
        <v>21</v>
      </c>
      <c r="CI22" s="102">
        <v>3931.2</v>
      </c>
      <c r="CJ22" s="102">
        <v>30</v>
      </c>
      <c r="CK22" s="102">
        <v>5616</v>
      </c>
      <c r="CL22" s="102">
        <v>28</v>
      </c>
      <c r="CM22" s="102">
        <v>5241.5999999999995</v>
      </c>
      <c r="CN22" s="102">
        <v>23</v>
      </c>
      <c r="CO22" s="102">
        <v>4305.5999999999995</v>
      </c>
      <c r="CP22" s="102">
        <v>20</v>
      </c>
      <c r="CQ22" s="102">
        <v>3744</v>
      </c>
      <c r="CR22" s="102">
        <v>34</v>
      </c>
      <c r="CS22" s="102">
        <v>6364.7999999999993</v>
      </c>
      <c r="CT22" s="102">
        <v>17</v>
      </c>
      <c r="CU22" s="102">
        <v>3182.3999999999996</v>
      </c>
    </row>
    <row r="23" spans="2:99" x14ac:dyDescent="0.25">
      <c r="C23" s="101" t="s">
        <v>188</v>
      </c>
      <c r="D23" s="102">
        <v>13</v>
      </c>
      <c r="E23" s="102">
        <v>3822</v>
      </c>
      <c r="F23" s="102">
        <v>25</v>
      </c>
      <c r="G23" s="102">
        <v>7350</v>
      </c>
      <c r="H23" s="102">
        <v>22</v>
      </c>
      <c r="I23" s="102">
        <v>6468</v>
      </c>
      <c r="J23" s="102">
        <v>17</v>
      </c>
      <c r="K23" s="102">
        <v>4998</v>
      </c>
      <c r="L23" s="102">
        <v>13</v>
      </c>
      <c r="M23" s="102">
        <v>3822</v>
      </c>
      <c r="N23" s="102">
        <v>21</v>
      </c>
      <c r="O23" s="102">
        <v>6174</v>
      </c>
      <c r="P23" s="102">
        <v>26</v>
      </c>
      <c r="Q23" s="102">
        <v>7644</v>
      </c>
      <c r="R23" s="102">
        <v>25</v>
      </c>
      <c r="S23" s="102">
        <v>7350</v>
      </c>
      <c r="T23" s="102">
        <v>18</v>
      </c>
      <c r="U23" s="102">
        <v>5292</v>
      </c>
      <c r="V23" s="102">
        <v>15</v>
      </c>
      <c r="W23" s="102">
        <v>4410</v>
      </c>
      <c r="X23" s="102">
        <v>22</v>
      </c>
      <c r="Y23" s="102">
        <v>6468</v>
      </c>
      <c r="Z23" s="102">
        <v>21</v>
      </c>
      <c r="AA23" s="102">
        <v>6174</v>
      </c>
      <c r="AB23" s="102">
        <v>28</v>
      </c>
      <c r="AC23" s="102">
        <v>8232</v>
      </c>
      <c r="AD23" s="102">
        <v>17</v>
      </c>
      <c r="AE23" s="102">
        <v>4998</v>
      </c>
      <c r="AF23" s="102">
        <v>18</v>
      </c>
      <c r="AG23" s="102">
        <v>5292</v>
      </c>
      <c r="AH23" s="102">
        <v>19</v>
      </c>
      <c r="AI23" s="102">
        <v>5586</v>
      </c>
      <c r="AJ23" s="102">
        <v>25</v>
      </c>
      <c r="AK23" s="102">
        <v>7350</v>
      </c>
      <c r="AL23" s="102">
        <v>32</v>
      </c>
      <c r="AM23" s="102">
        <v>9408</v>
      </c>
      <c r="AN23" s="102">
        <v>30</v>
      </c>
      <c r="AO23" s="102">
        <v>8820</v>
      </c>
      <c r="AP23" s="102">
        <v>20</v>
      </c>
      <c r="AQ23" s="102">
        <v>5880</v>
      </c>
      <c r="AR23" s="102">
        <v>26</v>
      </c>
      <c r="AS23" s="102">
        <v>7644</v>
      </c>
      <c r="AT23" s="102">
        <v>27</v>
      </c>
      <c r="AU23" s="102">
        <v>7938</v>
      </c>
      <c r="AV23" s="102">
        <v>27</v>
      </c>
      <c r="AW23" s="102">
        <v>7938</v>
      </c>
      <c r="AX23" s="102">
        <v>18</v>
      </c>
      <c r="AY23" s="102">
        <v>5292</v>
      </c>
      <c r="AZ23" s="102">
        <v>32</v>
      </c>
      <c r="BA23" s="102">
        <v>9408</v>
      </c>
      <c r="BB23" s="102">
        <v>18</v>
      </c>
      <c r="BC23" s="102">
        <v>5292</v>
      </c>
      <c r="BD23" s="102">
        <v>27</v>
      </c>
      <c r="BE23" s="102">
        <v>7938</v>
      </c>
      <c r="BF23" s="102">
        <v>15</v>
      </c>
      <c r="BG23" s="102">
        <v>4410</v>
      </c>
      <c r="BH23" s="102">
        <v>20</v>
      </c>
      <c r="BI23" s="102">
        <v>5880</v>
      </c>
      <c r="BJ23" s="102">
        <v>24</v>
      </c>
      <c r="BK23" s="102">
        <v>7056</v>
      </c>
      <c r="BL23" s="102">
        <v>25</v>
      </c>
      <c r="BM23" s="102">
        <v>7350</v>
      </c>
      <c r="BN23" s="102">
        <v>24</v>
      </c>
      <c r="BO23" s="102">
        <v>7056</v>
      </c>
      <c r="BP23" s="102">
        <v>15</v>
      </c>
      <c r="BQ23" s="102">
        <v>4410</v>
      </c>
      <c r="BR23" s="102">
        <v>17</v>
      </c>
      <c r="BS23" s="102">
        <v>4998</v>
      </c>
      <c r="BT23" s="102">
        <v>30</v>
      </c>
      <c r="BU23" s="102">
        <v>8820</v>
      </c>
      <c r="BV23" s="102">
        <v>23</v>
      </c>
      <c r="BW23" s="102">
        <v>6762</v>
      </c>
      <c r="BX23" s="102">
        <v>32</v>
      </c>
      <c r="BY23" s="102">
        <v>9408</v>
      </c>
      <c r="BZ23" s="102">
        <v>25</v>
      </c>
      <c r="CA23" s="102">
        <v>7350</v>
      </c>
      <c r="CB23" s="102">
        <v>23</v>
      </c>
      <c r="CC23" s="102">
        <v>6762</v>
      </c>
      <c r="CD23" s="102">
        <v>30</v>
      </c>
      <c r="CE23" s="102">
        <v>8820</v>
      </c>
      <c r="CF23" s="102">
        <v>17</v>
      </c>
      <c r="CG23" s="102">
        <v>4998</v>
      </c>
      <c r="CH23" s="102">
        <v>20</v>
      </c>
      <c r="CI23" s="102">
        <v>5880</v>
      </c>
      <c r="CJ23" s="102">
        <v>29</v>
      </c>
      <c r="CK23" s="102">
        <v>8526</v>
      </c>
      <c r="CL23" s="102">
        <v>28</v>
      </c>
      <c r="CM23" s="102">
        <v>8232</v>
      </c>
      <c r="CN23" s="102">
        <v>20</v>
      </c>
      <c r="CO23" s="102">
        <v>5880</v>
      </c>
      <c r="CP23" s="102">
        <v>20</v>
      </c>
      <c r="CQ23" s="102">
        <v>5880</v>
      </c>
      <c r="CR23" s="102">
        <v>34</v>
      </c>
      <c r="CS23" s="102">
        <v>9996</v>
      </c>
      <c r="CT23" s="102">
        <v>19</v>
      </c>
      <c r="CU23" s="102">
        <v>5586</v>
      </c>
    </row>
    <row r="24" spans="2:99" x14ac:dyDescent="0.25">
      <c r="C24" s="101" t="s">
        <v>189</v>
      </c>
      <c r="D24" s="102">
        <v>15</v>
      </c>
      <c r="E24" s="102">
        <v>5508</v>
      </c>
      <c r="F24" s="102">
        <v>25</v>
      </c>
      <c r="G24" s="102">
        <v>9180</v>
      </c>
      <c r="H24" s="102">
        <v>25</v>
      </c>
      <c r="I24" s="102">
        <v>9180</v>
      </c>
      <c r="J24" s="102">
        <v>14</v>
      </c>
      <c r="K24" s="102">
        <v>5140.8</v>
      </c>
      <c r="L24" s="102">
        <v>14</v>
      </c>
      <c r="M24" s="102">
        <v>5140.8</v>
      </c>
      <c r="N24" s="102">
        <v>21</v>
      </c>
      <c r="O24" s="102">
        <v>7711.2</v>
      </c>
      <c r="P24" s="102">
        <v>23</v>
      </c>
      <c r="Q24" s="102">
        <v>8445.6</v>
      </c>
      <c r="R24" s="102">
        <v>23</v>
      </c>
      <c r="S24" s="102">
        <v>8445.6</v>
      </c>
      <c r="T24" s="102">
        <v>18</v>
      </c>
      <c r="U24" s="102">
        <v>6609.5999999999995</v>
      </c>
      <c r="V24" s="102">
        <v>14</v>
      </c>
      <c r="W24" s="102">
        <v>5140.8</v>
      </c>
      <c r="X24" s="102">
        <v>20</v>
      </c>
      <c r="Y24" s="102">
        <v>7344</v>
      </c>
      <c r="Z24" s="102">
        <v>19</v>
      </c>
      <c r="AA24" s="102">
        <v>6976.8</v>
      </c>
      <c r="AB24" s="102">
        <v>28</v>
      </c>
      <c r="AC24" s="102">
        <v>10281.6</v>
      </c>
      <c r="AD24" s="102">
        <v>20</v>
      </c>
      <c r="AE24" s="102">
        <v>7344</v>
      </c>
      <c r="AF24" s="102">
        <v>17</v>
      </c>
      <c r="AG24" s="102">
        <v>6242.4</v>
      </c>
      <c r="AH24" s="102">
        <v>20</v>
      </c>
      <c r="AI24" s="102">
        <v>7344</v>
      </c>
      <c r="AJ24" s="102">
        <v>24</v>
      </c>
      <c r="AK24" s="102">
        <v>8812.7999999999993</v>
      </c>
      <c r="AL24" s="102">
        <v>30</v>
      </c>
      <c r="AM24" s="102">
        <v>11016</v>
      </c>
      <c r="AN24" s="102">
        <v>27</v>
      </c>
      <c r="AO24" s="102">
        <v>9914.4</v>
      </c>
      <c r="AP24" s="102">
        <v>19</v>
      </c>
      <c r="AQ24" s="102">
        <v>6976.8</v>
      </c>
      <c r="AR24" s="102">
        <v>23</v>
      </c>
      <c r="AS24" s="102">
        <v>8445.6</v>
      </c>
      <c r="AT24" s="102">
        <v>25</v>
      </c>
      <c r="AU24" s="102">
        <v>9180</v>
      </c>
      <c r="AV24" s="102">
        <v>26</v>
      </c>
      <c r="AW24" s="102">
        <v>9547.1999999999989</v>
      </c>
      <c r="AX24" s="102">
        <v>21</v>
      </c>
      <c r="AY24" s="102">
        <v>7711.2</v>
      </c>
      <c r="AZ24" s="102">
        <v>30</v>
      </c>
      <c r="BA24" s="102">
        <v>11016</v>
      </c>
      <c r="BB24" s="102">
        <v>18</v>
      </c>
      <c r="BC24" s="102">
        <v>6609.5999999999995</v>
      </c>
      <c r="BD24" s="102">
        <v>30</v>
      </c>
      <c r="BE24" s="102">
        <v>11016</v>
      </c>
      <c r="BF24" s="102">
        <v>15</v>
      </c>
      <c r="BG24" s="102">
        <v>5508</v>
      </c>
      <c r="BH24" s="102">
        <v>19</v>
      </c>
      <c r="BI24" s="102">
        <v>6976.8</v>
      </c>
      <c r="BJ24" s="102">
        <v>26</v>
      </c>
      <c r="BK24" s="102">
        <v>9547.1999999999989</v>
      </c>
      <c r="BL24" s="102">
        <v>26</v>
      </c>
      <c r="BM24" s="102">
        <v>9547.1999999999989</v>
      </c>
      <c r="BN24" s="102">
        <v>25</v>
      </c>
      <c r="BO24" s="102">
        <v>9180</v>
      </c>
      <c r="BP24" s="102">
        <v>16</v>
      </c>
      <c r="BQ24" s="102">
        <v>5875.2</v>
      </c>
      <c r="BR24" s="102">
        <v>18</v>
      </c>
      <c r="BS24" s="102">
        <v>6609.5999999999995</v>
      </c>
      <c r="BT24" s="102">
        <v>25</v>
      </c>
      <c r="BU24" s="102">
        <v>9180</v>
      </c>
      <c r="BV24" s="102">
        <v>23</v>
      </c>
      <c r="BW24" s="102">
        <v>8445.6</v>
      </c>
      <c r="BX24" s="102">
        <v>28</v>
      </c>
      <c r="BY24" s="102">
        <v>10281.6</v>
      </c>
      <c r="BZ24" s="102">
        <v>27</v>
      </c>
      <c r="CA24" s="102">
        <v>9914.4</v>
      </c>
      <c r="CB24" s="102">
        <v>20</v>
      </c>
      <c r="CC24" s="102">
        <v>7344</v>
      </c>
      <c r="CD24" s="102">
        <v>31</v>
      </c>
      <c r="CE24" s="102">
        <v>11383.199999999999</v>
      </c>
      <c r="CF24" s="102">
        <v>19</v>
      </c>
      <c r="CG24" s="102">
        <v>6976.8</v>
      </c>
      <c r="CH24" s="102">
        <v>20</v>
      </c>
      <c r="CI24" s="102">
        <v>7344</v>
      </c>
      <c r="CJ24" s="102">
        <v>26</v>
      </c>
      <c r="CK24" s="102">
        <v>9547.1999999999989</v>
      </c>
      <c r="CL24" s="102">
        <v>28</v>
      </c>
      <c r="CM24" s="102">
        <v>10281.6</v>
      </c>
      <c r="CN24" s="102">
        <v>20</v>
      </c>
      <c r="CO24" s="102">
        <v>7344</v>
      </c>
      <c r="CP24" s="102">
        <v>20</v>
      </c>
      <c r="CQ24" s="102">
        <v>7344</v>
      </c>
      <c r="CR24" s="102">
        <v>32</v>
      </c>
      <c r="CS24" s="102">
        <v>11750.4</v>
      </c>
      <c r="CT24" s="102">
        <v>17</v>
      </c>
      <c r="CU24" s="102">
        <v>6242.4</v>
      </c>
    </row>
    <row r="25" spans="2:99" x14ac:dyDescent="0.25">
      <c r="C25" s="101" t="s">
        <v>190</v>
      </c>
      <c r="D25" s="102">
        <v>13</v>
      </c>
      <c r="E25" s="102">
        <v>6895.2</v>
      </c>
      <c r="F25" s="102">
        <v>24</v>
      </c>
      <c r="G25" s="102">
        <v>12729.599999999999</v>
      </c>
      <c r="H25" s="102">
        <v>24</v>
      </c>
      <c r="I25" s="102">
        <v>12729.599999999999</v>
      </c>
      <c r="J25" s="102">
        <v>16</v>
      </c>
      <c r="K25" s="102">
        <v>8486.4</v>
      </c>
      <c r="L25" s="102">
        <v>14</v>
      </c>
      <c r="M25" s="102">
        <v>7425.5999999999995</v>
      </c>
      <c r="N25" s="102">
        <v>17</v>
      </c>
      <c r="O25" s="102">
        <v>9016.7999999999993</v>
      </c>
      <c r="P25" s="102">
        <v>24</v>
      </c>
      <c r="Q25" s="102">
        <v>12729.599999999999</v>
      </c>
      <c r="R25" s="102">
        <v>25</v>
      </c>
      <c r="S25" s="102">
        <v>13260</v>
      </c>
      <c r="T25" s="102">
        <v>17</v>
      </c>
      <c r="U25" s="102">
        <v>9016.7999999999993</v>
      </c>
      <c r="V25" s="102">
        <v>13</v>
      </c>
      <c r="W25" s="102">
        <v>6895.2</v>
      </c>
      <c r="X25" s="102">
        <v>21</v>
      </c>
      <c r="Y25" s="102">
        <v>11138.4</v>
      </c>
      <c r="Z25" s="102">
        <v>17</v>
      </c>
      <c r="AA25" s="102">
        <v>9016.7999999999993</v>
      </c>
      <c r="AB25" s="102">
        <v>25</v>
      </c>
      <c r="AC25" s="102">
        <v>13260</v>
      </c>
      <c r="AD25" s="102">
        <v>18</v>
      </c>
      <c r="AE25" s="102">
        <v>9547.1999999999989</v>
      </c>
      <c r="AF25" s="102">
        <v>19</v>
      </c>
      <c r="AG25" s="102">
        <v>10077.6</v>
      </c>
      <c r="AH25" s="102">
        <v>22</v>
      </c>
      <c r="AI25" s="102">
        <v>11668.8</v>
      </c>
      <c r="AJ25" s="102">
        <v>25</v>
      </c>
      <c r="AK25" s="102">
        <v>13260</v>
      </c>
      <c r="AL25" s="102">
        <v>28</v>
      </c>
      <c r="AM25" s="102">
        <v>14851.199999999999</v>
      </c>
      <c r="AN25" s="102">
        <v>29</v>
      </c>
      <c r="AO25" s="102">
        <v>15381.599999999999</v>
      </c>
      <c r="AP25" s="102">
        <v>18</v>
      </c>
      <c r="AQ25" s="102">
        <v>9547.1999999999989</v>
      </c>
      <c r="AR25" s="102">
        <v>21</v>
      </c>
      <c r="AS25" s="102">
        <v>11138.4</v>
      </c>
      <c r="AT25" s="102">
        <v>23</v>
      </c>
      <c r="AU25" s="102">
        <v>12199.199999999999</v>
      </c>
      <c r="AV25" s="102">
        <v>23</v>
      </c>
      <c r="AW25" s="102">
        <v>12199.199999999999</v>
      </c>
      <c r="AX25" s="102">
        <v>19</v>
      </c>
      <c r="AY25" s="102">
        <v>10077.6</v>
      </c>
      <c r="AZ25" s="102">
        <v>29</v>
      </c>
      <c r="BA25" s="102">
        <v>15381.599999999999</v>
      </c>
      <c r="BB25" s="102">
        <v>16</v>
      </c>
      <c r="BC25" s="102">
        <v>8486.4</v>
      </c>
      <c r="BD25" s="102">
        <v>26</v>
      </c>
      <c r="BE25" s="102">
        <v>13790.4</v>
      </c>
      <c r="BF25" s="102">
        <v>16</v>
      </c>
      <c r="BG25" s="102">
        <v>8486.4</v>
      </c>
      <c r="BH25" s="102">
        <v>22</v>
      </c>
      <c r="BI25" s="102">
        <v>11668.8</v>
      </c>
      <c r="BJ25" s="102">
        <v>25</v>
      </c>
      <c r="BK25" s="102">
        <v>13260</v>
      </c>
      <c r="BL25" s="102">
        <v>26</v>
      </c>
      <c r="BM25" s="102">
        <v>13790.4</v>
      </c>
      <c r="BN25" s="102">
        <v>24</v>
      </c>
      <c r="BO25" s="102">
        <v>12729.599999999999</v>
      </c>
      <c r="BP25" s="102">
        <v>17</v>
      </c>
      <c r="BQ25" s="102">
        <v>9016.7999999999993</v>
      </c>
      <c r="BR25" s="102">
        <v>17</v>
      </c>
      <c r="BS25" s="102">
        <v>9016.7999999999993</v>
      </c>
      <c r="BT25" s="102">
        <v>26</v>
      </c>
      <c r="BU25" s="102">
        <v>13790.4</v>
      </c>
      <c r="BV25" s="102">
        <v>22</v>
      </c>
      <c r="BW25" s="102">
        <v>11668.8</v>
      </c>
      <c r="BX25" s="102">
        <v>31</v>
      </c>
      <c r="BY25" s="102">
        <v>16442.399999999998</v>
      </c>
      <c r="BZ25" s="102">
        <v>26</v>
      </c>
      <c r="CA25" s="102">
        <v>13790.4</v>
      </c>
      <c r="CB25" s="102">
        <v>19</v>
      </c>
      <c r="CC25" s="102">
        <v>10077.6</v>
      </c>
      <c r="CD25" s="102">
        <v>33</v>
      </c>
      <c r="CE25" s="102">
        <v>17503.2</v>
      </c>
      <c r="CF25" s="102">
        <v>18</v>
      </c>
      <c r="CG25" s="102">
        <v>9547.1999999999989</v>
      </c>
      <c r="CH25" s="102">
        <v>22</v>
      </c>
      <c r="CI25" s="102">
        <v>11668.8</v>
      </c>
      <c r="CJ25" s="102">
        <v>28</v>
      </c>
      <c r="CK25" s="102">
        <v>14851.199999999999</v>
      </c>
      <c r="CL25" s="102">
        <v>26</v>
      </c>
      <c r="CM25" s="102">
        <v>13790.4</v>
      </c>
      <c r="CN25" s="102">
        <v>22</v>
      </c>
      <c r="CO25" s="102">
        <v>11668.8</v>
      </c>
      <c r="CP25" s="102">
        <v>18</v>
      </c>
      <c r="CQ25" s="102">
        <v>9547.1999999999989</v>
      </c>
      <c r="CR25" s="102">
        <v>33</v>
      </c>
      <c r="CS25" s="102">
        <v>17503.2</v>
      </c>
      <c r="CT25" s="102">
        <v>17</v>
      </c>
      <c r="CU25" s="102">
        <v>9016.7999999999993</v>
      </c>
    </row>
    <row r="26" spans="2:99" x14ac:dyDescent="0.25">
      <c r="C26" s="101" t="s">
        <v>191</v>
      </c>
      <c r="D26" s="102">
        <v>13</v>
      </c>
      <c r="E26" s="102">
        <v>6318</v>
      </c>
      <c r="F26" s="102">
        <v>26</v>
      </c>
      <c r="G26" s="102">
        <v>12636</v>
      </c>
      <c r="H26" s="102">
        <v>23</v>
      </c>
      <c r="I26" s="102">
        <v>11178</v>
      </c>
      <c r="J26" s="102">
        <v>14</v>
      </c>
      <c r="K26" s="102">
        <v>6804</v>
      </c>
      <c r="L26" s="102">
        <v>14</v>
      </c>
      <c r="M26" s="102">
        <v>6804</v>
      </c>
      <c r="N26" s="102">
        <v>19</v>
      </c>
      <c r="O26" s="102">
        <v>9234</v>
      </c>
      <c r="P26" s="102">
        <v>26</v>
      </c>
      <c r="Q26" s="102">
        <v>12636</v>
      </c>
      <c r="R26" s="102">
        <v>22</v>
      </c>
      <c r="S26" s="102">
        <v>10692</v>
      </c>
      <c r="T26" s="102">
        <v>16</v>
      </c>
      <c r="U26" s="102">
        <v>7776</v>
      </c>
      <c r="V26" s="102">
        <v>14</v>
      </c>
      <c r="W26" s="102">
        <v>6804</v>
      </c>
      <c r="X26" s="102">
        <v>21</v>
      </c>
      <c r="Y26" s="102">
        <v>10206</v>
      </c>
      <c r="Z26" s="102">
        <v>21</v>
      </c>
      <c r="AA26" s="102">
        <v>10206</v>
      </c>
      <c r="AB26" s="102">
        <v>27</v>
      </c>
      <c r="AC26" s="102">
        <v>13122</v>
      </c>
      <c r="AD26" s="102">
        <v>19</v>
      </c>
      <c r="AE26" s="102">
        <v>9234</v>
      </c>
      <c r="AF26" s="102">
        <v>17</v>
      </c>
      <c r="AG26" s="102">
        <v>8262</v>
      </c>
      <c r="AH26" s="102">
        <v>19</v>
      </c>
      <c r="AI26" s="102">
        <v>9234</v>
      </c>
      <c r="AJ26" s="102">
        <v>23</v>
      </c>
      <c r="AK26" s="102">
        <v>11178</v>
      </c>
      <c r="AL26" s="102">
        <v>30</v>
      </c>
      <c r="AM26" s="102">
        <v>14580</v>
      </c>
      <c r="AN26" s="102">
        <v>30</v>
      </c>
      <c r="AO26" s="102">
        <v>14580</v>
      </c>
      <c r="AP26" s="102">
        <v>18</v>
      </c>
      <c r="AQ26" s="102">
        <v>8748</v>
      </c>
      <c r="AR26" s="102">
        <v>21</v>
      </c>
      <c r="AS26" s="102">
        <v>10206</v>
      </c>
      <c r="AT26" s="102">
        <v>22</v>
      </c>
      <c r="AU26" s="102">
        <v>10692</v>
      </c>
      <c r="AV26" s="102">
        <v>24</v>
      </c>
      <c r="AW26" s="102">
        <v>11664</v>
      </c>
      <c r="AX26" s="102">
        <v>21</v>
      </c>
      <c r="AY26" s="102">
        <v>10206</v>
      </c>
      <c r="AZ26" s="102">
        <v>28</v>
      </c>
      <c r="BA26" s="102">
        <v>13608</v>
      </c>
      <c r="BB26" s="102">
        <v>19</v>
      </c>
      <c r="BC26" s="102">
        <v>9234</v>
      </c>
      <c r="BD26" s="102">
        <v>28</v>
      </c>
      <c r="BE26" s="102">
        <v>13608</v>
      </c>
      <c r="BF26" s="102">
        <v>15</v>
      </c>
      <c r="BG26" s="102">
        <v>7290</v>
      </c>
      <c r="BH26" s="102">
        <v>19</v>
      </c>
      <c r="BI26" s="102">
        <v>9234</v>
      </c>
      <c r="BJ26" s="102">
        <v>24</v>
      </c>
      <c r="BK26" s="102">
        <v>11664</v>
      </c>
      <c r="BL26" s="102">
        <v>29</v>
      </c>
      <c r="BM26" s="102">
        <v>14094</v>
      </c>
      <c r="BN26" s="102">
        <v>22</v>
      </c>
      <c r="BO26" s="102">
        <v>10692</v>
      </c>
      <c r="BP26" s="102">
        <v>17</v>
      </c>
      <c r="BQ26" s="102">
        <v>8262</v>
      </c>
      <c r="BR26" s="102">
        <v>16</v>
      </c>
      <c r="BS26" s="102">
        <v>7776</v>
      </c>
      <c r="BT26" s="102">
        <v>26</v>
      </c>
      <c r="BU26" s="102">
        <v>12636</v>
      </c>
      <c r="BV26" s="102">
        <v>24</v>
      </c>
      <c r="BW26" s="102">
        <v>11664</v>
      </c>
      <c r="BX26" s="102">
        <v>29</v>
      </c>
      <c r="BY26" s="102">
        <v>14094</v>
      </c>
      <c r="BZ26" s="102">
        <v>24</v>
      </c>
      <c r="CA26" s="102">
        <v>11664</v>
      </c>
      <c r="CB26" s="102">
        <v>19</v>
      </c>
      <c r="CC26" s="102">
        <v>9234</v>
      </c>
      <c r="CD26" s="102">
        <v>30</v>
      </c>
      <c r="CE26" s="102">
        <v>14580</v>
      </c>
      <c r="CF26" s="102">
        <v>19</v>
      </c>
      <c r="CG26" s="102">
        <v>9234</v>
      </c>
      <c r="CH26" s="102">
        <v>20</v>
      </c>
      <c r="CI26" s="102">
        <v>9720</v>
      </c>
      <c r="CJ26" s="102">
        <v>30</v>
      </c>
      <c r="CK26" s="102">
        <v>14580</v>
      </c>
      <c r="CL26" s="102">
        <v>27</v>
      </c>
      <c r="CM26" s="102">
        <v>13122</v>
      </c>
      <c r="CN26" s="102">
        <v>20</v>
      </c>
      <c r="CO26" s="102">
        <v>9720</v>
      </c>
      <c r="CP26" s="102">
        <v>19</v>
      </c>
      <c r="CQ26" s="102">
        <v>9234</v>
      </c>
      <c r="CR26" s="102">
        <v>29</v>
      </c>
      <c r="CS26" s="102">
        <v>14094</v>
      </c>
      <c r="CT26" s="102">
        <v>17</v>
      </c>
      <c r="CU26" s="102">
        <v>8262</v>
      </c>
    </row>
    <row r="27" spans="2:99" x14ac:dyDescent="0.25">
      <c r="C27" s="101" t="s">
        <v>192</v>
      </c>
      <c r="D27" s="102">
        <v>14</v>
      </c>
      <c r="E27" s="102">
        <v>5980.8</v>
      </c>
      <c r="F27" s="102">
        <v>25</v>
      </c>
      <c r="G27" s="102">
        <v>10680</v>
      </c>
      <c r="H27" s="102">
        <v>24</v>
      </c>
      <c r="I27" s="102">
        <v>10252.799999999999</v>
      </c>
      <c r="J27" s="102">
        <v>15</v>
      </c>
      <c r="K27" s="102">
        <v>6408</v>
      </c>
      <c r="L27" s="102">
        <v>14</v>
      </c>
      <c r="M27" s="102">
        <v>5980.8</v>
      </c>
      <c r="N27" s="102">
        <v>19</v>
      </c>
      <c r="O27" s="102">
        <v>8116.8</v>
      </c>
      <c r="P27" s="102">
        <v>24</v>
      </c>
      <c r="Q27" s="102">
        <v>10252.799999999999</v>
      </c>
      <c r="R27" s="102">
        <v>24</v>
      </c>
      <c r="S27" s="102">
        <v>10252.799999999999</v>
      </c>
      <c r="T27" s="102">
        <v>16</v>
      </c>
      <c r="U27" s="102">
        <v>6835.2</v>
      </c>
      <c r="V27" s="102">
        <v>16</v>
      </c>
      <c r="W27" s="102">
        <v>6835.2</v>
      </c>
      <c r="X27" s="102">
        <v>21</v>
      </c>
      <c r="Y27" s="102">
        <v>8971.1999999999989</v>
      </c>
      <c r="Z27" s="102">
        <v>18</v>
      </c>
      <c r="AA27" s="102">
        <v>7689.5999999999995</v>
      </c>
      <c r="AB27" s="102">
        <v>25</v>
      </c>
      <c r="AC27" s="102">
        <v>10680</v>
      </c>
      <c r="AD27" s="102">
        <v>17</v>
      </c>
      <c r="AE27" s="102">
        <v>7262.4</v>
      </c>
      <c r="AF27" s="102">
        <v>19</v>
      </c>
      <c r="AG27" s="102">
        <v>8116.8</v>
      </c>
      <c r="AH27" s="102">
        <v>19</v>
      </c>
      <c r="AI27" s="102">
        <v>8116.8</v>
      </c>
      <c r="AJ27" s="102">
        <v>23</v>
      </c>
      <c r="AK27" s="102">
        <v>9825.6</v>
      </c>
      <c r="AL27" s="102">
        <v>28</v>
      </c>
      <c r="AM27" s="102">
        <v>11961.6</v>
      </c>
      <c r="AN27" s="102">
        <v>26</v>
      </c>
      <c r="AO27" s="102">
        <v>11107.199999999999</v>
      </c>
      <c r="AP27" s="102">
        <v>20</v>
      </c>
      <c r="AQ27" s="102">
        <v>8544</v>
      </c>
      <c r="AR27" s="102">
        <v>26</v>
      </c>
      <c r="AS27" s="102">
        <v>11107.199999999999</v>
      </c>
      <c r="AT27" s="102">
        <v>22</v>
      </c>
      <c r="AU27" s="102">
        <v>9398.4</v>
      </c>
      <c r="AV27" s="102">
        <v>22</v>
      </c>
      <c r="AW27" s="102">
        <v>9398.4</v>
      </c>
      <c r="AX27" s="102">
        <v>19</v>
      </c>
      <c r="AY27" s="102">
        <v>8116.8</v>
      </c>
      <c r="AZ27" s="102">
        <v>30</v>
      </c>
      <c r="BA27" s="102">
        <v>12816</v>
      </c>
      <c r="BB27" s="102">
        <v>18</v>
      </c>
      <c r="BC27" s="102">
        <v>7689.5999999999995</v>
      </c>
      <c r="BD27" s="102">
        <v>27</v>
      </c>
      <c r="BE27" s="102">
        <v>11534.4</v>
      </c>
      <c r="BF27" s="102">
        <v>16</v>
      </c>
      <c r="BG27" s="102">
        <v>6835.2</v>
      </c>
      <c r="BH27" s="102">
        <v>20</v>
      </c>
      <c r="BI27" s="102">
        <v>8544</v>
      </c>
      <c r="BJ27" s="102">
        <v>22</v>
      </c>
      <c r="BK27" s="102">
        <v>9398.4</v>
      </c>
      <c r="BL27" s="102">
        <v>27</v>
      </c>
      <c r="BM27" s="102">
        <v>11534.4</v>
      </c>
      <c r="BN27" s="102">
        <v>25</v>
      </c>
      <c r="BO27" s="102">
        <v>10680</v>
      </c>
      <c r="BP27" s="102">
        <v>17</v>
      </c>
      <c r="BQ27" s="102">
        <v>7262.4</v>
      </c>
      <c r="BR27" s="102">
        <v>18</v>
      </c>
      <c r="BS27" s="102">
        <v>7689.5999999999995</v>
      </c>
      <c r="BT27" s="102">
        <v>28</v>
      </c>
      <c r="BU27" s="102">
        <v>11961.6</v>
      </c>
      <c r="BV27" s="102">
        <v>22</v>
      </c>
      <c r="BW27" s="102">
        <v>9398.4</v>
      </c>
      <c r="BX27" s="102">
        <v>30</v>
      </c>
      <c r="BY27" s="102">
        <v>12816</v>
      </c>
      <c r="BZ27" s="102">
        <v>24</v>
      </c>
      <c r="CA27" s="102">
        <v>10252.799999999999</v>
      </c>
      <c r="CB27" s="102">
        <v>22</v>
      </c>
      <c r="CC27" s="102">
        <v>9398.4</v>
      </c>
      <c r="CD27" s="102">
        <v>33</v>
      </c>
      <c r="CE27" s="102">
        <v>14097.6</v>
      </c>
      <c r="CF27" s="102">
        <v>16</v>
      </c>
      <c r="CG27" s="102">
        <v>6835.2</v>
      </c>
      <c r="CH27" s="102">
        <v>21</v>
      </c>
      <c r="CI27" s="102">
        <v>8971.1999999999989</v>
      </c>
      <c r="CJ27" s="102">
        <v>25</v>
      </c>
      <c r="CK27" s="102">
        <v>10680</v>
      </c>
      <c r="CL27" s="102">
        <v>25</v>
      </c>
      <c r="CM27" s="102">
        <v>10680</v>
      </c>
      <c r="CN27" s="102">
        <v>22</v>
      </c>
      <c r="CO27" s="102">
        <v>9398.4</v>
      </c>
      <c r="CP27" s="102">
        <v>20</v>
      </c>
      <c r="CQ27" s="102">
        <v>8544</v>
      </c>
      <c r="CR27" s="102">
        <v>33</v>
      </c>
      <c r="CS27" s="102">
        <v>14097.6</v>
      </c>
      <c r="CT27" s="102">
        <v>17</v>
      </c>
      <c r="CU27" s="102">
        <v>7262.4</v>
      </c>
    </row>
    <row r="28" spans="2:99" x14ac:dyDescent="0.25">
      <c r="C28" s="101" t="s">
        <v>193</v>
      </c>
      <c r="D28" s="102">
        <v>13</v>
      </c>
      <c r="E28" s="102">
        <v>9594</v>
      </c>
      <c r="F28" s="102">
        <v>25</v>
      </c>
      <c r="G28" s="102">
        <v>18450</v>
      </c>
      <c r="H28" s="102">
        <v>24</v>
      </c>
      <c r="I28" s="102">
        <v>17712</v>
      </c>
      <c r="J28" s="102">
        <v>16</v>
      </c>
      <c r="K28" s="102">
        <v>11808</v>
      </c>
      <c r="L28" s="102">
        <v>14</v>
      </c>
      <c r="M28" s="102">
        <v>10332</v>
      </c>
      <c r="N28" s="102">
        <v>17</v>
      </c>
      <c r="O28" s="102">
        <v>12546</v>
      </c>
      <c r="P28" s="102">
        <v>24</v>
      </c>
      <c r="Q28" s="102">
        <v>17712</v>
      </c>
      <c r="R28" s="102">
        <v>24</v>
      </c>
      <c r="S28" s="102">
        <v>17712</v>
      </c>
      <c r="T28" s="102">
        <v>16</v>
      </c>
      <c r="U28" s="102">
        <v>11808</v>
      </c>
      <c r="V28" s="102">
        <v>15</v>
      </c>
      <c r="W28" s="102">
        <v>11070</v>
      </c>
      <c r="X28" s="102">
        <v>20</v>
      </c>
      <c r="Y28" s="102">
        <v>14760</v>
      </c>
      <c r="Z28" s="102">
        <v>17</v>
      </c>
      <c r="AA28" s="102">
        <v>12546</v>
      </c>
      <c r="AB28" s="102">
        <v>25</v>
      </c>
      <c r="AC28" s="102">
        <v>18450</v>
      </c>
      <c r="AD28" s="102">
        <v>17</v>
      </c>
      <c r="AE28" s="102">
        <v>12546</v>
      </c>
      <c r="AF28" s="102">
        <v>19</v>
      </c>
      <c r="AG28" s="102">
        <v>14022</v>
      </c>
      <c r="AH28" s="102">
        <v>21</v>
      </c>
      <c r="AI28" s="102">
        <v>15498</v>
      </c>
      <c r="AJ28" s="102">
        <v>21</v>
      </c>
      <c r="AK28" s="102">
        <v>15498</v>
      </c>
      <c r="AL28" s="102">
        <v>31</v>
      </c>
      <c r="AM28" s="102">
        <v>22878</v>
      </c>
      <c r="AN28" s="102">
        <v>27</v>
      </c>
      <c r="AO28" s="102">
        <v>19926</v>
      </c>
      <c r="AP28" s="102">
        <v>20</v>
      </c>
      <c r="AQ28" s="102">
        <v>14760</v>
      </c>
      <c r="AR28" s="102">
        <v>21</v>
      </c>
      <c r="AS28" s="102">
        <v>15498</v>
      </c>
      <c r="AT28" s="102">
        <v>25</v>
      </c>
      <c r="AU28" s="102">
        <v>18450</v>
      </c>
      <c r="AV28" s="102">
        <v>25</v>
      </c>
      <c r="AW28" s="102">
        <v>18450</v>
      </c>
      <c r="AX28" s="102">
        <v>20</v>
      </c>
      <c r="AY28" s="102">
        <v>14760</v>
      </c>
      <c r="AZ28" s="102">
        <v>28</v>
      </c>
      <c r="BA28" s="102">
        <v>20664</v>
      </c>
      <c r="BB28" s="102">
        <v>19</v>
      </c>
      <c r="BC28" s="102">
        <v>14022</v>
      </c>
      <c r="BD28" s="102">
        <v>26</v>
      </c>
      <c r="BE28" s="102">
        <v>19188</v>
      </c>
      <c r="BF28" s="102">
        <v>14</v>
      </c>
      <c r="BG28" s="102">
        <v>10332</v>
      </c>
      <c r="BH28" s="102">
        <v>20</v>
      </c>
      <c r="BI28" s="102">
        <v>14760</v>
      </c>
      <c r="BJ28" s="102">
        <v>25</v>
      </c>
      <c r="BK28" s="102">
        <v>18450</v>
      </c>
      <c r="BL28" s="102">
        <v>25</v>
      </c>
      <c r="BM28" s="102">
        <v>18450</v>
      </c>
      <c r="BN28" s="102">
        <v>23</v>
      </c>
      <c r="BO28" s="102">
        <v>16974</v>
      </c>
      <c r="BP28" s="102">
        <v>14</v>
      </c>
      <c r="BQ28" s="102">
        <v>10332</v>
      </c>
      <c r="BR28" s="102">
        <v>18</v>
      </c>
      <c r="BS28" s="102">
        <v>13284</v>
      </c>
      <c r="BT28" s="102">
        <v>26</v>
      </c>
      <c r="BU28" s="102">
        <v>19188</v>
      </c>
      <c r="BV28" s="102">
        <v>24</v>
      </c>
      <c r="BW28" s="102">
        <v>17712</v>
      </c>
      <c r="BX28" s="102">
        <v>28</v>
      </c>
      <c r="BY28" s="102">
        <v>20664</v>
      </c>
      <c r="BZ28" s="102">
        <v>25</v>
      </c>
      <c r="CA28" s="102">
        <v>18450</v>
      </c>
      <c r="CB28" s="102">
        <v>20</v>
      </c>
      <c r="CC28" s="102">
        <v>14760</v>
      </c>
      <c r="CD28" s="102">
        <v>32</v>
      </c>
      <c r="CE28" s="102">
        <v>23616</v>
      </c>
      <c r="CF28" s="102">
        <v>17</v>
      </c>
      <c r="CG28" s="102">
        <v>12546</v>
      </c>
      <c r="CH28" s="102">
        <v>19</v>
      </c>
      <c r="CI28" s="102">
        <v>14022</v>
      </c>
      <c r="CJ28" s="102">
        <v>30</v>
      </c>
      <c r="CK28" s="102">
        <v>22140</v>
      </c>
      <c r="CL28" s="102">
        <v>24</v>
      </c>
      <c r="CM28" s="102">
        <v>17712</v>
      </c>
      <c r="CN28" s="102">
        <v>19</v>
      </c>
      <c r="CO28" s="102">
        <v>14022</v>
      </c>
      <c r="CP28" s="102">
        <v>18</v>
      </c>
      <c r="CQ28" s="102">
        <v>13284</v>
      </c>
      <c r="CR28" s="102">
        <v>30</v>
      </c>
      <c r="CS28" s="102">
        <v>22140</v>
      </c>
      <c r="CT28" s="102">
        <v>16</v>
      </c>
      <c r="CU28" s="102">
        <v>11808</v>
      </c>
    </row>
    <row r="29" spans="2:99" x14ac:dyDescent="0.25">
      <c r="C29" s="101" t="s">
        <v>194</v>
      </c>
      <c r="D29" s="102">
        <v>15</v>
      </c>
      <c r="E29" s="102">
        <v>5076</v>
      </c>
      <c r="F29" s="102">
        <v>24</v>
      </c>
      <c r="G29" s="102">
        <v>8121.5999999999995</v>
      </c>
      <c r="H29" s="102">
        <v>25</v>
      </c>
      <c r="I29" s="102">
        <v>8460</v>
      </c>
      <c r="J29" s="102">
        <v>16</v>
      </c>
      <c r="K29" s="102">
        <v>5414.4</v>
      </c>
      <c r="L29" s="102">
        <v>15</v>
      </c>
      <c r="M29" s="102">
        <v>5076</v>
      </c>
      <c r="N29" s="102">
        <v>19</v>
      </c>
      <c r="O29" s="102">
        <v>6429.5999999999995</v>
      </c>
      <c r="P29" s="102">
        <v>23</v>
      </c>
      <c r="Q29" s="102">
        <v>7783.2</v>
      </c>
      <c r="R29" s="102">
        <v>24</v>
      </c>
      <c r="S29" s="102">
        <v>8121.5999999999995</v>
      </c>
      <c r="T29" s="102">
        <v>18</v>
      </c>
      <c r="U29" s="102">
        <v>6091.2</v>
      </c>
      <c r="V29" s="102">
        <v>15</v>
      </c>
      <c r="W29" s="102">
        <v>5076</v>
      </c>
      <c r="X29" s="102">
        <v>19</v>
      </c>
      <c r="Y29" s="102">
        <v>6429.5999999999995</v>
      </c>
      <c r="Z29" s="102">
        <v>20</v>
      </c>
      <c r="AA29" s="102">
        <v>6768</v>
      </c>
      <c r="AB29" s="102">
        <v>28</v>
      </c>
      <c r="AC29" s="102">
        <v>9475.1999999999989</v>
      </c>
      <c r="AD29" s="102">
        <v>19</v>
      </c>
      <c r="AE29" s="102">
        <v>6429.5999999999995</v>
      </c>
      <c r="AF29" s="102">
        <v>20</v>
      </c>
      <c r="AG29" s="102">
        <v>6768</v>
      </c>
      <c r="AH29" s="102">
        <v>21</v>
      </c>
      <c r="AI29" s="102">
        <v>7106.4</v>
      </c>
      <c r="AJ29" s="102">
        <v>23</v>
      </c>
      <c r="AK29" s="102">
        <v>7783.2</v>
      </c>
      <c r="AL29" s="102">
        <v>27</v>
      </c>
      <c r="AM29" s="102">
        <v>9136.7999999999993</v>
      </c>
      <c r="AN29" s="102">
        <v>28</v>
      </c>
      <c r="AO29" s="102">
        <v>9475.1999999999989</v>
      </c>
      <c r="AP29" s="102">
        <v>20</v>
      </c>
      <c r="AQ29" s="102">
        <v>6768</v>
      </c>
      <c r="AR29" s="102">
        <v>23</v>
      </c>
      <c r="AS29" s="102">
        <v>7783.2</v>
      </c>
      <c r="AT29" s="102">
        <v>25</v>
      </c>
      <c r="AU29" s="102">
        <v>8460</v>
      </c>
      <c r="AV29" s="102">
        <v>22</v>
      </c>
      <c r="AW29" s="102">
        <v>7444.7999999999993</v>
      </c>
      <c r="AX29" s="102">
        <v>21</v>
      </c>
      <c r="AY29" s="102">
        <v>7106.4</v>
      </c>
      <c r="AZ29" s="102">
        <v>30</v>
      </c>
      <c r="BA29" s="102">
        <v>10152</v>
      </c>
      <c r="BB29" s="102">
        <v>17</v>
      </c>
      <c r="BC29" s="102">
        <v>5752.7999999999993</v>
      </c>
      <c r="BD29" s="102">
        <v>30</v>
      </c>
      <c r="BE29" s="102">
        <v>10152</v>
      </c>
      <c r="BF29" s="102">
        <v>17</v>
      </c>
      <c r="BG29" s="102">
        <v>5752.7999999999993</v>
      </c>
      <c r="BH29" s="102">
        <v>22</v>
      </c>
      <c r="BI29" s="102">
        <v>7444.7999999999993</v>
      </c>
      <c r="BJ29" s="102">
        <v>24</v>
      </c>
      <c r="BK29" s="102">
        <v>8121.5999999999995</v>
      </c>
      <c r="BL29" s="102">
        <v>26</v>
      </c>
      <c r="BM29" s="102">
        <v>8798.4</v>
      </c>
      <c r="BN29" s="102">
        <v>25</v>
      </c>
      <c r="BO29" s="102">
        <v>8460</v>
      </c>
      <c r="BP29" s="102">
        <v>16</v>
      </c>
      <c r="BQ29" s="102">
        <v>5414.4</v>
      </c>
      <c r="BR29" s="102">
        <v>17</v>
      </c>
      <c r="BS29" s="102">
        <v>5752.7999999999993</v>
      </c>
      <c r="BT29" s="102">
        <v>26</v>
      </c>
      <c r="BU29" s="102">
        <v>8798.4</v>
      </c>
      <c r="BV29" s="102">
        <v>23</v>
      </c>
      <c r="BW29" s="102">
        <v>7783.2</v>
      </c>
      <c r="BX29" s="102">
        <v>30</v>
      </c>
      <c r="BY29" s="102">
        <v>10152</v>
      </c>
      <c r="BZ29" s="102">
        <v>25</v>
      </c>
      <c r="CA29" s="102">
        <v>8460</v>
      </c>
      <c r="CB29" s="102">
        <v>23</v>
      </c>
      <c r="CC29" s="102">
        <v>7783.2</v>
      </c>
      <c r="CD29" s="102">
        <v>31</v>
      </c>
      <c r="CE29" s="102">
        <v>10490.4</v>
      </c>
      <c r="CF29" s="102">
        <v>16</v>
      </c>
      <c r="CG29" s="102">
        <v>5414.4</v>
      </c>
      <c r="CH29" s="102">
        <v>19</v>
      </c>
      <c r="CI29" s="102">
        <v>6429.5999999999995</v>
      </c>
      <c r="CJ29" s="102">
        <v>28</v>
      </c>
      <c r="CK29" s="102">
        <v>9475.1999999999989</v>
      </c>
      <c r="CL29" s="102">
        <v>29</v>
      </c>
      <c r="CM29" s="102">
        <v>9813.5999999999985</v>
      </c>
      <c r="CN29" s="102">
        <v>22</v>
      </c>
      <c r="CO29" s="102">
        <v>7444.7999999999993</v>
      </c>
      <c r="CP29" s="102">
        <v>19</v>
      </c>
      <c r="CQ29" s="102">
        <v>6429.5999999999995</v>
      </c>
      <c r="CR29" s="102">
        <v>31</v>
      </c>
      <c r="CS29" s="102">
        <v>10490.4</v>
      </c>
      <c r="CT29" s="102">
        <v>17</v>
      </c>
      <c r="CU29" s="102">
        <v>5752.7999999999993</v>
      </c>
    </row>
    <row r="30" spans="2:99" x14ac:dyDescent="0.25">
      <c r="C30" s="101" t="s">
        <v>195</v>
      </c>
      <c r="D30" s="102">
        <v>14</v>
      </c>
      <c r="E30" s="102">
        <v>1948.7999999999997</v>
      </c>
      <c r="F30" s="102">
        <v>26</v>
      </c>
      <c r="G30" s="102">
        <v>3619.2</v>
      </c>
      <c r="H30" s="102">
        <v>22</v>
      </c>
      <c r="I30" s="102">
        <v>3062.3999999999996</v>
      </c>
      <c r="J30" s="102">
        <v>17</v>
      </c>
      <c r="K30" s="102">
        <v>2366.3999999999996</v>
      </c>
      <c r="L30" s="102">
        <v>15</v>
      </c>
      <c r="M30" s="102">
        <v>2088</v>
      </c>
      <c r="N30" s="102">
        <v>20</v>
      </c>
      <c r="O30" s="102">
        <v>2784</v>
      </c>
      <c r="P30" s="102">
        <v>24</v>
      </c>
      <c r="Q30" s="102">
        <v>3340.7999999999997</v>
      </c>
      <c r="R30" s="102">
        <v>25</v>
      </c>
      <c r="S30" s="102">
        <v>3479.9999999999995</v>
      </c>
      <c r="T30" s="102">
        <v>18</v>
      </c>
      <c r="U30" s="102">
        <v>2505.6</v>
      </c>
      <c r="V30" s="102">
        <v>15</v>
      </c>
      <c r="W30" s="102">
        <v>2088</v>
      </c>
      <c r="X30" s="102">
        <v>20</v>
      </c>
      <c r="Y30" s="102">
        <v>2784</v>
      </c>
      <c r="Z30" s="102">
        <v>21</v>
      </c>
      <c r="AA30" s="102">
        <v>2923.2</v>
      </c>
      <c r="AB30" s="102">
        <v>29</v>
      </c>
      <c r="AC30" s="102">
        <v>4036.7999999999997</v>
      </c>
      <c r="AD30" s="102">
        <v>17</v>
      </c>
      <c r="AE30" s="102">
        <v>2366.3999999999996</v>
      </c>
      <c r="AF30" s="102">
        <v>21</v>
      </c>
      <c r="AG30" s="102">
        <v>2923.2</v>
      </c>
      <c r="AH30" s="102">
        <v>21</v>
      </c>
      <c r="AI30" s="102">
        <v>2923.2</v>
      </c>
      <c r="AJ30" s="102">
        <v>22</v>
      </c>
      <c r="AK30" s="102">
        <v>3062.3999999999996</v>
      </c>
      <c r="AL30" s="102">
        <v>31</v>
      </c>
      <c r="AM30" s="102">
        <v>4315.2</v>
      </c>
      <c r="AN30" s="102">
        <v>29</v>
      </c>
      <c r="AO30" s="102">
        <v>4036.7999999999997</v>
      </c>
      <c r="AP30" s="102">
        <v>21</v>
      </c>
      <c r="AQ30" s="102">
        <v>2923.2</v>
      </c>
      <c r="AR30" s="102">
        <v>22</v>
      </c>
      <c r="AS30" s="102">
        <v>3062.3999999999996</v>
      </c>
      <c r="AT30" s="102">
        <v>28</v>
      </c>
      <c r="AU30" s="102">
        <v>3897.5999999999995</v>
      </c>
      <c r="AV30" s="102">
        <v>23</v>
      </c>
      <c r="AW30" s="102">
        <v>3201.6</v>
      </c>
      <c r="AX30" s="102">
        <v>22</v>
      </c>
      <c r="AY30" s="102">
        <v>3062.3999999999996</v>
      </c>
      <c r="AZ30" s="102">
        <v>29</v>
      </c>
      <c r="BA30" s="102">
        <v>4036.7999999999997</v>
      </c>
      <c r="BB30" s="102">
        <v>20</v>
      </c>
      <c r="BC30" s="102">
        <v>2784</v>
      </c>
      <c r="BD30" s="102">
        <v>26</v>
      </c>
      <c r="BE30" s="102">
        <v>3619.2</v>
      </c>
      <c r="BF30" s="102">
        <v>15</v>
      </c>
      <c r="BG30" s="102">
        <v>2088</v>
      </c>
      <c r="BH30" s="102">
        <v>21</v>
      </c>
      <c r="BI30" s="102">
        <v>2923.2</v>
      </c>
      <c r="BJ30" s="102">
        <v>26</v>
      </c>
      <c r="BK30" s="102">
        <v>3619.2</v>
      </c>
      <c r="BL30" s="102">
        <v>30</v>
      </c>
      <c r="BM30" s="102">
        <v>4176</v>
      </c>
      <c r="BN30" s="102">
        <v>22</v>
      </c>
      <c r="BO30" s="102">
        <v>3062.3999999999996</v>
      </c>
      <c r="BP30" s="102">
        <v>15</v>
      </c>
      <c r="BQ30" s="102">
        <v>2088</v>
      </c>
      <c r="BR30" s="102">
        <v>18</v>
      </c>
      <c r="BS30" s="102">
        <v>2505.6</v>
      </c>
      <c r="BT30" s="102">
        <v>31</v>
      </c>
      <c r="BU30" s="102">
        <v>4315.2</v>
      </c>
      <c r="BV30" s="102">
        <v>24</v>
      </c>
      <c r="BW30" s="102">
        <v>3340.7999999999997</v>
      </c>
      <c r="BX30" s="102">
        <v>31</v>
      </c>
      <c r="BY30" s="102">
        <v>4315.2</v>
      </c>
      <c r="BZ30" s="102">
        <v>27</v>
      </c>
      <c r="CA30" s="102">
        <v>3758.3999999999996</v>
      </c>
      <c r="CB30" s="102">
        <v>20</v>
      </c>
      <c r="CC30" s="102">
        <v>2784</v>
      </c>
      <c r="CD30" s="102">
        <v>35</v>
      </c>
      <c r="CE30" s="102">
        <v>4872</v>
      </c>
      <c r="CF30" s="102">
        <v>17</v>
      </c>
      <c r="CG30" s="102">
        <v>2366.3999999999996</v>
      </c>
      <c r="CH30" s="102">
        <v>20</v>
      </c>
      <c r="CI30" s="102">
        <v>2784</v>
      </c>
      <c r="CJ30" s="102">
        <v>31</v>
      </c>
      <c r="CK30" s="102">
        <v>4315.2</v>
      </c>
      <c r="CL30" s="102">
        <v>25</v>
      </c>
      <c r="CM30" s="102">
        <v>3479.9999999999995</v>
      </c>
      <c r="CN30" s="102">
        <v>23</v>
      </c>
      <c r="CO30" s="102">
        <v>3201.6</v>
      </c>
      <c r="CP30" s="102">
        <v>19</v>
      </c>
      <c r="CQ30" s="102">
        <v>2644.7999999999997</v>
      </c>
      <c r="CR30" s="102">
        <v>36</v>
      </c>
      <c r="CS30" s="102">
        <v>5011.2</v>
      </c>
      <c r="CT30" s="102">
        <v>17</v>
      </c>
      <c r="CU30" s="102">
        <v>2366.3999999999996</v>
      </c>
    </row>
    <row r="31" spans="2:99" x14ac:dyDescent="0.25">
      <c r="C31" s="101" t="s">
        <v>196</v>
      </c>
      <c r="D31" s="102">
        <v>14</v>
      </c>
      <c r="E31" s="102">
        <v>4771.2</v>
      </c>
      <c r="F31" s="102">
        <v>23</v>
      </c>
      <c r="G31" s="102">
        <v>7838.4000000000005</v>
      </c>
      <c r="H31" s="102">
        <v>25</v>
      </c>
      <c r="I31" s="102">
        <v>8520</v>
      </c>
      <c r="J31" s="102">
        <v>15</v>
      </c>
      <c r="K31" s="102">
        <v>5112</v>
      </c>
      <c r="L31" s="102">
        <v>15</v>
      </c>
      <c r="M31" s="102">
        <v>5112</v>
      </c>
      <c r="N31" s="102">
        <v>20</v>
      </c>
      <c r="O31" s="102">
        <v>6816</v>
      </c>
      <c r="P31" s="102">
        <v>23</v>
      </c>
      <c r="Q31" s="102">
        <v>7838.4000000000005</v>
      </c>
      <c r="R31" s="102">
        <v>26</v>
      </c>
      <c r="S31" s="102">
        <v>8860.8000000000011</v>
      </c>
      <c r="T31" s="102">
        <v>17</v>
      </c>
      <c r="U31" s="102">
        <v>5793.6</v>
      </c>
      <c r="V31" s="102">
        <v>14</v>
      </c>
      <c r="W31" s="102">
        <v>4771.2</v>
      </c>
      <c r="X31" s="102">
        <v>19</v>
      </c>
      <c r="Y31" s="102">
        <v>6475.2</v>
      </c>
      <c r="Z31" s="102">
        <v>18</v>
      </c>
      <c r="AA31" s="102">
        <v>6134.4000000000005</v>
      </c>
      <c r="AB31" s="102">
        <v>29</v>
      </c>
      <c r="AC31" s="102">
        <v>9883.2000000000007</v>
      </c>
      <c r="AD31" s="102">
        <v>18</v>
      </c>
      <c r="AE31" s="102">
        <v>6134.4000000000005</v>
      </c>
      <c r="AF31" s="102">
        <v>19</v>
      </c>
      <c r="AG31" s="102">
        <v>6475.2</v>
      </c>
      <c r="AH31" s="102">
        <v>19</v>
      </c>
      <c r="AI31" s="102">
        <v>6475.2</v>
      </c>
      <c r="AJ31" s="102">
        <v>25</v>
      </c>
      <c r="AK31" s="102">
        <v>8520</v>
      </c>
      <c r="AL31" s="102">
        <v>31</v>
      </c>
      <c r="AM31" s="102">
        <v>10564.800000000001</v>
      </c>
      <c r="AN31" s="102">
        <v>27</v>
      </c>
      <c r="AO31" s="102">
        <v>9201.6</v>
      </c>
      <c r="AP31" s="102">
        <v>19</v>
      </c>
      <c r="AQ31" s="102">
        <v>6475.2</v>
      </c>
      <c r="AR31" s="102">
        <v>25</v>
      </c>
      <c r="AS31" s="102">
        <v>8520</v>
      </c>
      <c r="AT31" s="102">
        <v>25</v>
      </c>
      <c r="AU31" s="102">
        <v>8520</v>
      </c>
      <c r="AV31" s="102">
        <v>26</v>
      </c>
      <c r="AW31" s="102">
        <v>8860.8000000000011</v>
      </c>
      <c r="AX31" s="102">
        <v>20</v>
      </c>
      <c r="AY31" s="102">
        <v>6816</v>
      </c>
      <c r="AZ31" s="102">
        <v>29</v>
      </c>
      <c r="BA31" s="102">
        <v>9883.2000000000007</v>
      </c>
      <c r="BB31" s="102">
        <v>18</v>
      </c>
      <c r="BC31" s="102">
        <v>6134.4000000000005</v>
      </c>
      <c r="BD31" s="102">
        <v>25</v>
      </c>
      <c r="BE31" s="102">
        <v>8520</v>
      </c>
      <c r="BF31" s="102">
        <v>15</v>
      </c>
      <c r="BG31" s="102">
        <v>5112</v>
      </c>
      <c r="BH31" s="102">
        <v>20</v>
      </c>
      <c r="BI31" s="102">
        <v>6816</v>
      </c>
      <c r="BJ31" s="102">
        <v>24</v>
      </c>
      <c r="BK31" s="102">
        <v>8179.2000000000007</v>
      </c>
      <c r="BL31" s="102">
        <v>30</v>
      </c>
      <c r="BM31" s="102">
        <v>10224</v>
      </c>
      <c r="BN31" s="102">
        <v>24</v>
      </c>
      <c r="BO31" s="102">
        <v>8179.2000000000007</v>
      </c>
      <c r="BP31" s="102">
        <v>15</v>
      </c>
      <c r="BQ31" s="102">
        <v>5112</v>
      </c>
      <c r="BR31" s="102">
        <v>16</v>
      </c>
      <c r="BS31" s="102">
        <v>5452.8</v>
      </c>
      <c r="BT31" s="102">
        <v>30</v>
      </c>
      <c r="BU31" s="102">
        <v>10224</v>
      </c>
      <c r="BV31" s="102">
        <v>25</v>
      </c>
      <c r="BW31" s="102">
        <v>8520</v>
      </c>
      <c r="BX31" s="102">
        <v>28</v>
      </c>
      <c r="BY31" s="102">
        <v>9542.4</v>
      </c>
      <c r="BZ31" s="102">
        <v>23</v>
      </c>
      <c r="CA31" s="102">
        <v>7838.4000000000005</v>
      </c>
      <c r="CB31" s="102">
        <v>20</v>
      </c>
      <c r="CC31" s="102">
        <v>6816</v>
      </c>
      <c r="CD31" s="102">
        <v>33</v>
      </c>
      <c r="CE31" s="102">
        <v>11246.4</v>
      </c>
      <c r="CF31" s="102">
        <v>17</v>
      </c>
      <c r="CG31" s="102">
        <v>5793.6</v>
      </c>
      <c r="CH31" s="102">
        <v>18</v>
      </c>
      <c r="CI31" s="102">
        <v>6134.4000000000005</v>
      </c>
      <c r="CJ31" s="102">
        <v>27</v>
      </c>
      <c r="CK31" s="102">
        <v>9201.6</v>
      </c>
      <c r="CL31" s="102">
        <v>25</v>
      </c>
      <c r="CM31" s="102">
        <v>8520</v>
      </c>
      <c r="CN31" s="102">
        <v>22</v>
      </c>
      <c r="CO31" s="102">
        <v>7497.6</v>
      </c>
      <c r="CP31" s="102">
        <v>21</v>
      </c>
      <c r="CQ31" s="102">
        <v>7156.8</v>
      </c>
      <c r="CR31" s="102">
        <v>30</v>
      </c>
      <c r="CS31" s="102">
        <v>10224</v>
      </c>
      <c r="CT31" s="102">
        <v>16</v>
      </c>
      <c r="CU31" s="102">
        <v>5452.8</v>
      </c>
    </row>
    <row r="32" spans="2:99" x14ac:dyDescent="0.25">
      <c r="C32" s="101" t="s">
        <v>197</v>
      </c>
      <c r="D32" s="102">
        <v>13</v>
      </c>
      <c r="E32" s="102">
        <v>10920</v>
      </c>
      <c r="F32" s="102">
        <v>22</v>
      </c>
      <c r="G32" s="102">
        <v>18480</v>
      </c>
      <c r="H32" s="102">
        <v>24</v>
      </c>
      <c r="I32" s="102">
        <v>20160</v>
      </c>
      <c r="J32" s="102">
        <v>14</v>
      </c>
      <c r="K32" s="102">
        <v>11760</v>
      </c>
      <c r="L32" s="102">
        <v>13</v>
      </c>
      <c r="M32" s="102">
        <v>10920</v>
      </c>
      <c r="N32" s="102">
        <v>19</v>
      </c>
      <c r="O32" s="102">
        <v>15960</v>
      </c>
      <c r="P32" s="102">
        <v>23</v>
      </c>
      <c r="Q32" s="102">
        <v>19320</v>
      </c>
      <c r="R32" s="102">
        <v>22</v>
      </c>
      <c r="S32" s="102">
        <v>18480</v>
      </c>
      <c r="T32" s="102">
        <v>17</v>
      </c>
      <c r="U32" s="102">
        <v>14280</v>
      </c>
      <c r="V32" s="102">
        <v>13</v>
      </c>
      <c r="W32" s="102">
        <v>10920</v>
      </c>
      <c r="X32" s="102">
        <v>22</v>
      </c>
      <c r="Y32" s="102">
        <v>18480</v>
      </c>
      <c r="Z32" s="102">
        <v>19</v>
      </c>
      <c r="AA32" s="102">
        <v>15960</v>
      </c>
      <c r="AB32" s="102">
        <v>25</v>
      </c>
      <c r="AC32" s="102">
        <v>21000</v>
      </c>
      <c r="AD32" s="102">
        <v>16</v>
      </c>
      <c r="AE32" s="102">
        <v>13440</v>
      </c>
      <c r="AF32" s="102">
        <v>18</v>
      </c>
      <c r="AG32" s="102">
        <v>15120</v>
      </c>
      <c r="AH32" s="102">
        <v>18</v>
      </c>
      <c r="AI32" s="102">
        <v>15120</v>
      </c>
      <c r="AJ32" s="102">
        <v>23</v>
      </c>
      <c r="AK32" s="102">
        <v>19320</v>
      </c>
      <c r="AL32" s="102">
        <v>26</v>
      </c>
      <c r="AM32" s="102">
        <v>21840</v>
      </c>
      <c r="AN32" s="102">
        <v>30</v>
      </c>
      <c r="AO32" s="102">
        <v>25200</v>
      </c>
      <c r="AP32" s="102">
        <v>18</v>
      </c>
      <c r="AQ32" s="102">
        <v>15120</v>
      </c>
      <c r="AR32" s="102">
        <v>20</v>
      </c>
      <c r="AS32" s="102">
        <v>16800</v>
      </c>
      <c r="AT32" s="102">
        <v>21</v>
      </c>
      <c r="AU32" s="102">
        <v>17640</v>
      </c>
      <c r="AV32" s="102">
        <v>24</v>
      </c>
      <c r="AW32" s="102">
        <v>20160</v>
      </c>
      <c r="AX32" s="102">
        <v>19</v>
      </c>
      <c r="AY32" s="102">
        <v>15960</v>
      </c>
      <c r="AZ32" s="102">
        <v>26</v>
      </c>
      <c r="BA32" s="102">
        <v>21840</v>
      </c>
      <c r="BB32" s="102">
        <v>19</v>
      </c>
      <c r="BC32" s="102">
        <v>15960</v>
      </c>
      <c r="BD32" s="102">
        <v>29</v>
      </c>
      <c r="BE32" s="102">
        <v>24360</v>
      </c>
      <c r="BF32" s="102">
        <v>14</v>
      </c>
      <c r="BG32" s="102">
        <v>11760</v>
      </c>
      <c r="BH32" s="102">
        <v>18</v>
      </c>
      <c r="BI32" s="102">
        <v>15120</v>
      </c>
      <c r="BJ32" s="102">
        <v>23</v>
      </c>
      <c r="BK32" s="102">
        <v>19320</v>
      </c>
      <c r="BL32" s="102">
        <v>27</v>
      </c>
      <c r="BM32" s="102">
        <v>22680</v>
      </c>
      <c r="BN32" s="102">
        <v>22</v>
      </c>
      <c r="BO32" s="102">
        <v>18480</v>
      </c>
      <c r="BP32" s="102">
        <v>16</v>
      </c>
      <c r="BQ32" s="102">
        <v>13440</v>
      </c>
      <c r="BR32" s="102">
        <v>15</v>
      </c>
      <c r="BS32" s="102">
        <v>12600</v>
      </c>
      <c r="BT32" s="102">
        <v>25</v>
      </c>
      <c r="BU32" s="102">
        <v>21000</v>
      </c>
      <c r="BV32" s="102">
        <v>24</v>
      </c>
      <c r="BW32" s="102">
        <v>20160</v>
      </c>
      <c r="BX32" s="102">
        <v>31</v>
      </c>
      <c r="BY32" s="102">
        <v>26040</v>
      </c>
      <c r="BZ32" s="102">
        <v>23</v>
      </c>
      <c r="CA32" s="102">
        <v>19320</v>
      </c>
      <c r="CB32" s="102">
        <v>22</v>
      </c>
      <c r="CC32" s="102">
        <v>18480</v>
      </c>
      <c r="CD32" s="102">
        <v>33</v>
      </c>
      <c r="CE32" s="102">
        <v>27720</v>
      </c>
      <c r="CF32" s="102">
        <v>17</v>
      </c>
      <c r="CG32" s="102">
        <v>14280</v>
      </c>
      <c r="CH32" s="102">
        <v>19</v>
      </c>
      <c r="CI32" s="102">
        <v>15960</v>
      </c>
      <c r="CJ32" s="102">
        <v>28</v>
      </c>
      <c r="CK32" s="102">
        <v>23520</v>
      </c>
      <c r="CL32" s="102">
        <v>23</v>
      </c>
      <c r="CM32" s="102">
        <v>19320</v>
      </c>
      <c r="CN32" s="102">
        <v>19</v>
      </c>
      <c r="CO32" s="102">
        <v>15960</v>
      </c>
      <c r="CP32" s="102">
        <v>17</v>
      </c>
      <c r="CQ32" s="102">
        <v>14280</v>
      </c>
      <c r="CR32" s="102">
        <v>28</v>
      </c>
      <c r="CS32" s="102">
        <v>23520</v>
      </c>
      <c r="CT32" s="102">
        <v>18</v>
      </c>
      <c r="CU32" s="102">
        <v>15120</v>
      </c>
    </row>
    <row r="33" spans="2:99" x14ac:dyDescent="0.25">
      <c r="C33" s="101" t="s">
        <v>198</v>
      </c>
      <c r="D33" s="102">
        <v>14</v>
      </c>
      <c r="E33" s="102">
        <v>6636</v>
      </c>
      <c r="F33" s="102">
        <v>24</v>
      </c>
      <c r="G33" s="102">
        <v>11376</v>
      </c>
      <c r="H33" s="102">
        <v>26</v>
      </c>
      <c r="I33" s="102">
        <v>12324</v>
      </c>
      <c r="J33" s="102">
        <v>17</v>
      </c>
      <c r="K33" s="102">
        <v>8058</v>
      </c>
      <c r="L33" s="102">
        <v>15</v>
      </c>
      <c r="M33" s="102">
        <v>7110</v>
      </c>
      <c r="N33" s="102">
        <v>19</v>
      </c>
      <c r="O33" s="102">
        <v>9006</v>
      </c>
      <c r="P33" s="102">
        <v>22</v>
      </c>
      <c r="Q33" s="102">
        <v>10428</v>
      </c>
      <c r="R33" s="102">
        <v>24</v>
      </c>
      <c r="S33" s="102">
        <v>11376</v>
      </c>
      <c r="T33" s="102">
        <v>19</v>
      </c>
      <c r="U33" s="102">
        <v>9006</v>
      </c>
      <c r="V33" s="102">
        <v>13</v>
      </c>
      <c r="W33" s="102">
        <v>6162</v>
      </c>
      <c r="X33" s="102">
        <v>19</v>
      </c>
      <c r="Y33" s="102">
        <v>9006</v>
      </c>
      <c r="Z33" s="102">
        <v>19</v>
      </c>
      <c r="AA33" s="102">
        <v>9006</v>
      </c>
      <c r="AB33" s="102">
        <v>26</v>
      </c>
      <c r="AC33" s="102">
        <v>12324</v>
      </c>
      <c r="AD33" s="102">
        <v>19</v>
      </c>
      <c r="AE33" s="102">
        <v>9006</v>
      </c>
      <c r="AF33" s="102">
        <v>19</v>
      </c>
      <c r="AG33" s="102">
        <v>9006</v>
      </c>
      <c r="AH33" s="102">
        <v>20</v>
      </c>
      <c r="AI33" s="102">
        <v>9480</v>
      </c>
      <c r="AJ33" s="102">
        <v>24</v>
      </c>
      <c r="AK33" s="102">
        <v>11376</v>
      </c>
      <c r="AL33" s="102">
        <v>32</v>
      </c>
      <c r="AM33" s="102">
        <v>15168</v>
      </c>
      <c r="AN33" s="102">
        <v>28</v>
      </c>
      <c r="AO33" s="102">
        <v>13272</v>
      </c>
      <c r="AP33" s="102">
        <v>20</v>
      </c>
      <c r="AQ33" s="102">
        <v>9480</v>
      </c>
      <c r="AR33" s="102">
        <v>24</v>
      </c>
      <c r="AS33" s="102">
        <v>11376</v>
      </c>
      <c r="AT33" s="102">
        <v>26</v>
      </c>
      <c r="AU33" s="102">
        <v>12324</v>
      </c>
      <c r="AV33" s="102">
        <v>22</v>
      </c>
      <c r="AW33" s="102">
        <v>10428</v>
      </c>
      <c r="AX33" s="102">
        <v>20</v>
      </c>
      <c r="AY33" s="102">
        <v>9480</v>
      </c>
      <c r="AZ33" s="102">
        <v>28</v>
      </c>
      <c r="BA33" s="102">
        <v>13272</v>
      </c>
      <c r="BB33" s="102">
        <v>19</v>
      </c>
      <c r="BC33" s="102">
        <v>9006</v>
      </c>
      <c r="BD33" s="102">
        <v>28</v>
      </c>
      <c r="BE33" s="102">
        <v>13272</v>
      </c>
      <c r="BF33" s="102">
        <v>15</v>
      </c>
      <c r="BG33" s="102">
        <v>7110</v>
      </c>
      <c r="BH33" s="102">
        <v>22</v>
      </c>
      <c r="BI33" s="102">
        <v>10428</v>
      </c>
      <c r="BJ33" s="102">
        <v>22</v>
      </c>
      <c r="BK33" s="102">
        <v>10428</v>
      </c>
      <c r="BL33" s="102">
        <v>28</v>
      </c>
      <c r="BM33" s="102">
        <v>13272</v>
      </c>
      <c r="BN33" s="102">
        <v>23</v>
      </c>
      <c r="BO33" s="102">
        <v>10902</v>
      </c>
      <c r="BP33" s="102">
        <v>14</v>
      </c>
      <c r="BQ33" s="102">
        <v>6636</v>
      </c>
      <c r="BR33" s="102">
        <v>16</v>
      </c>
      <c r="BS33" s="102">
        <v>7584</v>
      </c>
      <c r="BT33" s="102">
        <v>25</v>
      </c>
      <c r="BU33" s="102">
        <v>11850</v>
      </c>
      <c r="BV33" s="102">
        <v>23</v>
      </c>
      <c r="BW33" s="102">
        <v>10902</v>
      </c>
      <c r="BX33" s="102">
        <v>27</v>
      </c>
      <c r="BY33" s="102">
        <v>12798</v>
      </c>
      <c r="BZ33" s="102">
        <v>27</v>
      </c>
      <c r="CA33" s="102">
        <v>12798</v>
      </c>
      <c r="CB33" s="102">
        <v>21</v>
      </c>
      <c r="CC33" s="102">
        <v>9954</v>
      </c>
      <c r="CD33" s="102">
        <v>34</v>
      </c>
      <c r="CE33" s="102">
        <v>16116</v>
      </c>
      <c r="CF33" s="102">
        <v>17</v>
      </c>
      <c r="CG33" s="102">
        <v>8058</v>
      </c>
      <c r="CH33" s="102">
        <v>20</v>
      </c>
      <c r="CI33" s="102">
        <v>9480</v>
      </c>
      <c r="CJ33" s="102">
        <v>25</v>
      </c>
      <c r="CK33" s="102">
        <v>11850</v>
      </c>
      <c r="CL33" s="102">
        <v>25</v>
      </c>
      <c r="CM33" s="102">
        <v>11850</v>
      </c>
      <c r="CN33" s="102">
        <v>21</v>
      </c>
      <c r="CO33" s="102">
        <v>9954</v>
      </c>
      <c r="CP33" s="102">
        <v>19</v>
      </c>
      <c r="CQ33" s="102">
        <v>9006</v>
      </c>
      <c r="CR33" s="102">
        <v>31</v>
      </c>
      <c r="CS33" s="102">
        <v>14694</v>
      </c>
      <c r="CT33" s="102">
        <v>18</v>
      </c>
      <c r="CU33" s="102">
        <v>8532</v>
      </c>
    </row>
    <row r="34" spans="2:99" x14ac:dyDescent="0.25">
      <c r="C34" s="101" t="s">
        <v>199</v>
      </c>
      <c r="D34" s="102">
        <v>15</v>
      </c>
      <c r="E34" s="102">
        <v>8226</v>
      </c>
      <c r="F34" s="102">
        <v>26</v>
      </c>
      <c r="G34" s="102">
        <v>14258.4</v>
      </c>
      <c r="H34" s="102">
        <v>26</v>
      </c>
      <c r="I34" s="102">
        <v>14258.4</v>
      </c>
      <c r="J34" s="102">
        <v>15</v>
      </c>
      <c r="K34" s="102">
        <v>8226</v>
      </c>
      <c r="L34" s="102">
        <v>14</v>
      </c>
      <c r="M34" s="102">
        <v>7677.5999999999995</v>
      </c>
      <c r="N34" s="102">
        <v>17</v>
      </c>
      <c r="O34" s="102">
        <v>9322.7999999999993</v>
      </c>
      <c r="P34" s="102">
        <v>25</v>
      </c>
      <c r="Q34" s="102">
        <v>13710</v>
      </c>
      <c r="R34" s="102">
        <v>24</v>
      </c>
      <c r="S34" s="102">
        <v>13161.599999999999</v>
      </c>
      <c r="T34" s="102">
        <v>16</v>
      </c>
      <c r="U34" s="102">
        <v>8774.4</v>
      </c>
      <c r="V34" s="102">
        <v>16</v>
      </c>
      <c r="W34" s="102">
        <v>8774.4</v>
      </c>
      <c r="X34" s="102">
        <v>20</v>
      </c>
      <c r="Y34" s="102">
        <v>10968</v>
      </c>
      <c r="Z34" s="102">
        <v>18</v>
      </c>
      <c r="AA34" s="102">
        <v>9871.1999999999989</v>
      </c>
      <c r="AB34" s="102">
        <v>24</v>
      </c>
      <c r="AC34" s="102">
        <v>13161.599999999999</v>
      </c>
      <c r="AD34" s="102">
        <v>19</v>
      </c>
      <c r="AE34" s="102">
        <v>10419.6</v>
      </c>
      <c r="AF34" s="102">
        <v>17</v>
      </c>
      <c r="AG34" s="102">
        <v>9322.7999999999993</v>
      </c>
      <c r="AH34" s="102">
        <v>20</v>
      </c>
      <c r="AI34" s="102">
        <v>10968</v>
      </c>
      <c r="AJ34" s="102">
        <v>24</v>
      </c>
      <c r="AK34" s="102">
        <v>13161.599999999999</v>
      </c>
      <c r="AL34" s="102">
        <v>28</v>
      </c>
      <c r="AM34" s="102">
        <v>15355.199999999999</v>
      </c>
      <c r="AN34" s="102">
        <v>29</v>
      </c>
      <c r="AO34" s="102">
        <v>15903.599999999999</v>
      </c>
      <c r="AP34" s="102">
        <v>20</v>
      </c>
      <c r="AQ34" s="102">
        <v>10968</v>
      </c>
      <c r="AR34" s="102">
        <v>22</v>
      </c>
      <c r="AS34" s="102">
        <v>12064.8</v>
      </c>
      <c r="AT34" s="102">
        <v>22</v>
      </c>
      <c r="AU34" s="102">
        <v>12064.8</v>
      </c>
      <c r="AV34" s="102">
        <v>24</v>
      </c>
      <c r="AW34" s="102">
        <v>13161.599999999999</v>
      </c>
      <c r="AX34" s="102">
        <v>20</v>
      </c>
      <c r="AY34" s="102">
        <v>10968</v>
      </c>
      <c r="AZ34" s="102">
        <v>30</v>
      </c>
      <c r="BA34" s="102">
        <v>16452</v>
      </c>
      <c r="BB34" s="102">
        <v>18</v>
      </c>
      <c r="BC34" s="102">
        <v>9871.1999999999989</v>
      </c>
      <c r="BD34" s="102">
        <v>26</v>
      </c>
      <c r="BE34" s="102">
        <v>14258.4</v>
      </c>
      <c r="BF34" s="102">
        <v>15</v>
      </c>
      <c r="BG34" s="102">
        <v>8226</v>
      </c>
      <c r="BH34" s="102">
        <v>19</v>
      </c>
      <c r="BI34" s="102">
        <v>10419.6</v>
      </c>
      <c r="BJ34" s="102">
        <v>25</v>
      </c>
      <c r="BK34" s="102">
        <v>13710</v>
      </c>
      <c r="BL34" s="102">
        <v>29</v>
      </c>
      <c r="BM34" s="102">
        <v>15903.599999999999</v>
      </c>
      <c r="BN34" s="102">
        <v>24</v>
      </c>
      <c r="BO34" s="102">
        <v>13161.599999999999</v>
      </c>
      <c r="BP34" s="102">
        <v>17</v>
      </c>
      <c r="BQ34" s="102">
        <v>9322.7999999999993</v>
      </c>
      <c r="BR34" s="102">
        <v>16</v>
      </c>
      <c r="BS34" s="102">
        <v>8774.4</v>
      </c>
      <c r="BT34" s="102">
        <v>30</v>
      </c>
      <c r="BU34" s="102">
        <v>16452</v>
      </c>
      <c r="BV34" s="102">
        <v>22</v>
      </c>
      <c r="BW34" s="102">
        <v>12064.8</v>
      </c>
      <c r="BX34" s="102">
        <v>32</v>
      </c>
      <c r="BY34" s="102">
        <v>17548.8</v>
      </c>
      <c r="BZ34" s="102">
        <v>23</v>
      </c>
      <c r="CA34" s="102">
        <v>12613.199999999999</v>
      </c>
      <c r="CB34" s="102">
        <v>21</v>
      </c>
      <c r="CC34" s="102">
        <v>11516.4</v>
      </c>
      <c r="CD34" s="102">
        <v>33</v>
      </c>
      <c r="CE34" s="102">
        <v>18097.2</v>
      </c>
      <c r="CF34" s="102">
        <v>15</v>
      </c>
      <c r="CG34" s="102">
        <v>8226</v>
      </c>
      <c r="CH34" s="102">
        <v>19</v>
      </c>
      <c r="CI34" s="102">
        <v>10419.6</v>
      </c>
      <c r="CJ34" s="102">
        <v>28</v>
      </c>
      <c r="CK34" s="102">
        <v>15355.199999999999</v>
      </c>
      <c r="CL34" s="102">
        <v>28</v>
      </c>
      <c r="CM34" s="102">
        <v>15355.199999999999</v>
      </c>
      <c r="CN34" s="102">
        <v>20</v>
      </c>
      <c r="CO34" s="102">
        <v>10968</v>
      </c>
      <c r="CP34" s="102">
        <v>19</v>
      </c>
      <c r="CQ34" s="102">
        <v>10419.6</v>
      </c>
      <c r="CR34" s="102">
        <v>33</v>
      </c>
      <c r="CS34" s="102">
        <v>18097.2</v>
      </c>
      <c r="CT34" s="102">
        <v>16</v>
      </c>
      <c r="CU34" s="102">
        <v>8774.4</v>
      </c>
    </row>
    <row r="35" spans="2:99" x14ac:dyDescent="0.25">
      <c r="C35" s="101" t="s">
        <v>200</v>
      </c>
      <c r="D35" s="102">
        <v>15</v>
      </c>
      <c r="E35" s="102">
        <v>7541.9999999999982</v>
      </c>
      <c r="F35" s="102">
        <v>25</v>
      </c>
      <c r="G35" s="102">
        <v>12569.999999999998</v>
      </c>
      <c r="H35" s="102">
        <v>25</v>
      </c>
      <c r="I35" s="102">
        <v>12569.999999999998</v>
      </c>
      <c r="J35" s="102">
        <v>14</v>
      </c>
      <c r="K35" s="102">
        <v>7039.1999999999989</v>
      </c>
      <c r="L35" s="102">
        <v>14</v>
      </c>
      <c r="M35" s="102">
        <v>7039.1999999999989</v>
      </c>
      <c r="N35" s="102">
        <v>19</v>
      </c>
      <c r="O35" s="102">
        <v>9553.1999999999989</v>
      </c>
      <c r="P35" s="102">
        <v>23</v>
      </c>
      <c r="Q35" s="102">
        <v>11564.399999999998</v>
      </c>
      <c r="R35" s="102">
        <v>22</v>
      </c>
      <c r="S35" s="102">
        <v>11061.599999999999</v>
      </c>
      <c r="T35" s="102">
        <v>17</v>
      </c>
      <c r="U35" s="102">
        <v>8547.5999999999985</v>
      </c>
      <c r="V35" s="102">
        <v>13</v>
      </c>
      <c r="W35" s="102">
        <v>6536.3999999999987</v>
      </c>
      <c r="X35" s="102">
        <v>19</v>
      </c>
      <c r="Y35" s="102">
        <v>9553.1999999999989</v>
      </c>
      <c r="Z35" s="102">
        <v>18</v>
      </c>
      <c r="AA35" s="102">
        <v>9050.3999999999978</v>
      </c>
      <c r="AB35" s="102">
        <v>24</v>
      </c>
      <c r="AC35" s="102">
        <v>12067.199999999997</v>
      </c>
      <c r="AD35" s="102">
        <v>19</v>
      </c>
      <c r="AE35" s="102">
        <v>9553.1999999999989</v>
      </c>
      <c r="AF35" s="102">
        <v>17</v>
      </c>
      <c r="AG35" s="102">
        <v>8547.5999999999985</v>
      </c>
      <c r="AH35" s="102">
        <v>20</v>
      </c>
      <c r="AI35" s="102">
        <v>10055.999999999998</v>
      </c>
      <c r="AJ35" s="102">
        <v>25</v>
      </c>
      <c r="AK35" s="102">
        <v>12569.999999999998</v>
      </c>
      <c r="AL35" s="102">
        <v>28</v>
      </c>
      <c r="AM35" s="102">
        <v>14078.399999999998</v>
      </c>
      <c r="AN35" s="102">
        <v>31</v>
      </c>
      <c r="AO35" s="102">
        <v>15586.799999999997</v>
      </c>
      <c r="AP35" s="102">
        <v>19</v>
      </c>
      <c r="AQ35" s="102">
        <v>9553.1999999999989</v>
      </c>
      <c r="AR35" s="102">
        <v>21</v>
      </c>
      <c r="AS35" s="102">
        <v>10558.799999999997</v>
      </c>
      <c r="AT35" s="102">
        <v>25</v>
      </c>
      <c r="AU35" s="102">
        <v>12569.999999999998</v>
      </c>
      <c r="AV35" s="102">
        <v>23</v>
      </c>
      <c r="AW35" s="102">
        <v>11564.399999999998</v>
      </c>
      <c r="AX35" s="102">
        <v>18</v>
      </c>
      <c r="AY35" s="102">
        <v>9050.3999999999978</v>
      </c>
      <c r="AZ35" s="102">
        <v>31</v>
      </c>
      <c r="BA35" s="102">
        <v>15586.799999999997</v>
      </c>
      <c r="BB35" s="102">
        <v>20</v>
      </c>
      <c r="BC35" s="102">
        <v>10055.999999999998</v>
      </c>
      <c r="BD35" s="102">
        <v>27</v>
      </c>
      <c r="BE35" s="102">
        <v>13575.599999999997</v>
      </c>
      <c r="BF35" s="102">
        <v>14</v>
      </c>
      <c r="BG35" s="102">
        <v>7039.1999999999989</v>
      </c>
      <c r="BH35" s="102">
        <v>22</v>
      </c>
      <c r="BI35" s="102">
        <v>11061.599999999999</v>
      </c>
      <c r="BJ35" s="102">
        <v>23</v>
      </c>
      <c r="BK35" s="102">
        <v>11564.399999999998</v>
      </c>
      <c r="BL35" s="102">
        <v>27</v>
      </c>
      <c r="BM35" s="102">
        <v>13575.599999999997</v>
      </c>
      <c r="BN35" s="102">
        <v>23</v>
      </c>
      <c r="BO35" s="102">
        <v>11564.399999999998</v>
      </c>
      <c r="BP35" s="102">
        <v>15</v>
      </c>
      <c r="BQ35" s="102">
        <v>7541.9999999999982</v>
      </c>
      <c r="BR35" s="102">
        <v>16</v>
      </c>
      <c r="BS35" s="102">
        <v>8044.7999999999984</v>
      </c>
      <c r="BT35" s="102">
        <v>30</v>
      </c>
      <c r="BU35" s="102">
        <v>15083.999999999996</v>
      </c>
      <c r="BV35" s="102">
        <v>24</v>
      </c>
      <c r="BW35" s="102">
        <v>12067.199999999997</v>
      </c>
      <c r="BX35" s="102">
        <v>30</v>
      </c>
      <c r="BY35" s="102">
        <v>15083.999999999996</v>
      </c>
      <c r="BZ35" s="102">
        <v>23</v>
      </c>
      <c r="CA35" s="102">
        <v>11564.399999999998</v>
      </c>
      <c r="CB35" s="102">
        <v>21</v>
      </c>
      <c r="CC35" s="102">
        <v>10558.799999999997</v>
      </c>
      <c r="CD35" s="102">
        <v>34</v>
      </c>
      <c r="CE35" s="102">
        <v>17095.199999999997</v>
      </c>
      <c r="CF35" s="102">
        <v>17</v>
      </c>
      <c r="CG35" s="102">
        <v>8547.5999999999985</v>
      </c>
      <c r="CH35" s="102">
        <v>18</v>
      </c>
      <c r="CI35" s="102">
        <v>9050.3999999999978</v>
      </c>
      <c r="CJ35" s="102">
        <v>27</v>
      </c>
      <c r="CK35" s="102">
        <v>13575.599999999997</v>
      </c>
      <c r="CL35" s="102">
        <v>27</v>
      </c>
      <c r="CM35" s="102">
        <v>13575.599999999997</v>
      </c>
      <c r="CN35" s="102">
        <v>20</v>
      </c>
      <c r="CO35" s="102">
        <v>10055.999999999998</v>
      </c>
      <c r="CP35" s="102">
        <v>20</v>
      </c>
      <c r="CQ35" s="102">
        <v>10055.999999999998</v>
      </c>
      <c r="CR35" s="102">
        <v>34</v>
      </c>
      <c r="CS35" s="102">
        <v>17095.199999999997</v>
      </c>
      <c r="CT35" s="102">
        <v>19</v>
      </c>
      <c r="CU35" s="102">
        <v>9553.1999999999989</v>
      </c>
    </row>
    <row r="36" spans="2:99" x14ac:dyDescent="0.25">
      <c r="C36" s="101" t="s">
        <v>201</v>
      </c>
      <c r="D36" s="102">
        <v>12</v>
      </c>
      <c r="E36" s="102">
        <v>9129.5999999999985</v>
      </c>
      <c r="F36" s="102">
        <v>23</v>
      </c>
      <c r="G36" s="102">
        <v>17498.399999999998</v>
      </c>
      <c r="H36" s="102">
        <v>25</v>
      </c>
      <c r="I36" s="102">
        <v>19020</v>
      </c>
      <c r="J36" s="102">
        <v>14</v>
      </c>
      <c r="K36" s="102">
        <v>10651.199999999999</v>
      </c>
      <c r="L36" s="102">
        <v>13</v>
      </c>
      <c r="M36" s="102">
        <v>9890.4</v>
      </c>
      <c r="N36" s="102">
        <v>18</v>
      </c>
      <c r="O36" s="102">
        <v>13694.4</v>
      </c>
      <c r="P36" s="102">
        <v>24</v>
      </c>
      <c r="Q36" s="102">
        <v>18259.199999999997</v>
      </c>
      <c r="R36" s="102">
        <v>24</v>
      </c>
      <c r="S36" s="102">
        <v>18259.199999999997</v>
      </c>
      <c r="T36" s="102">
        <v>16</v>
      </c>
      <c r="U36" s="102">
        <v>12172.8</v>
      </c>
      <c r="V36" s="102">
        <v>15</v>
      </c>
      <c r="W36" s="102">
        <v>11412</v>
      </c>
      <c r="X36" s="102">
        <v>21</v>
      </c>
      <c r="Y36" s="102">
        <v>15976.8</v>
      </c>
      <c r="Z36" s="102">
        <v>20</v>
      </c>
      <c r="AA36" s="102">
        <v>15216</v>
      </c>
      <c r="AB36" s="102">
        <v>23</v>
      </c>
      <c r="AC36" s="102">
        <v>17498.399999999998</v>
      </c>
      <c r="AD36" s="102">
        <v>16</v>
      </c>
      <c r="AE36" s="102">
        <v>12172.8</v>
      </c>
      <c r="AF36" s="102">
        <v>19</v>
      </c>
      <c r="AG36" s="102">
        <v>14455.199999999999</v>
      </c>
      <c r="AH36" s="102">
        <v>21</v>
      </c>
      <c r="AI36" s="102">
        <v>15976.8</v>
      </c>
      <c r="AJ36" s="102">
        <v>23</v>
      </c>
      <c r="AK36" s="102">
        <v>17498.399999999998</v>
      </c>
      <c r="AL36" s="102">
        <v>30</v>
      </c>
      <c r="AM36" s="102">
        <v>22824</v>
      </c>
      <c r="AN36" s="102">
        <v>27</v>
      </c>
      <c r="AO36" s="102">
        <v>20541.599999999999</v>
      </c>
      <c r="AP36" s="102">
        <v>19</v>
      </c>
      <c r="AQ36" s="102">
        <v>14455.199999999999</v>
      </c>
      <c r="AR36" s="102">
        <v>23</v>
      </c>
      <c r="AS36" s="102">
        <v>17498.399999999998</v>
      </c>
      <c r="AT36" s="102">
        <v>22</v>
      </c>
      <c r="AU36" s="102">
        <v>16737.599999999999</v>
      </c>
      <c r="AV36" s="102">
        <v>24</v>
      </c>
      <c r="AW36" s="102">
        <v>18259.199999999997</v>
      </c>
      <c r="AX36" s="102">
        <v>18</v>
      </c>
      <c r="AY36" s="102">
        <v>13694.4</v>
      </c>
      <c r="AZ36" s="102">
        <v>28</v>
      </c>
      <c r="BA36" s="102">
        <v>21302.399999999998</v>
      </c>
      <c r="BB36" s="102">
        <v>18</v>
      </c>
      <c r="BC36" s="102">
        <v>13694.4</v>
      </c>
      <c r="BD36" s="102">
        <v>26</v>
      </c>
      <c r="BE36" s="102">
        <v>19780.8</v>
      </c>
      <c r="BF36" s="102">
        <v>14</v>
      </c>
      <c r="BG36" s="102">
        <v>10651.199999999999</v>
      </c>
      <c r="BH36" s="102">
        <v>18</v>
      </c>
      <c r="BI36" s="102">
        <v>13694.4</v>
      </c>
      <c r="BJ36" s="102">
        <v>24</v>
      </c>
      <c r="BK36" s="102">
        <v>18259.199999999997</v>
      </c>
      <c r="BL36" s="102">
        <v>29</v>
      </c>
      <c r="BM36" s="102">
        <v>22063.199999999997</v>
      </c>
      <c r="BN36" s="102">
        <v>21</v>
      </c>
      <c r="BO36" s="102">
        <v>15976.8</v>
      </c>
      <c r="BP36" s="102">
        <v>16</v>
      </c>
      <c r="BQ36" s="102">
        <v>12172.8</v>
      </c>
      <c r="BR36" s="102">
        <v>17</v>
      </c>
      <c r="BS36" s="102">
        <v>12933.599999999999</v>
      </c>
      <c r="BT36" s="102">
        <v>27</v>
      </c>
      <c r="BU36" s="102">
        <v>20541.599999999999</v>
      </c>
      <c r="BV36" s="102">
        <v>24</v>
      </c>
      <c r="BW36" s="102">
        <v>18259.199999999997</v>
      </c>
      <c r="BX36" s="102">
        <v>27</v>
      </c>
      <c r="BY36" s="102">
        <v>20541.599999999999</v>
      </c>
      <c r="BZ36" s="102">
        <v>22</v>
      </c>
      <c r="CA36" s="102">
        <v>16737.599999999999</v>
      </c>
      <c r="CB36" s="102">
        <v>20</v>
      </c>
      <c r="CC36" s="102">
        <v>15216</v>
      </c>
      <c r="CD36" s="102">
        <v>33</v>
      </c>
      <c r="CE36" s="102">
        <v>25106.399999999998</v>
      </c>
      <c r="CF36" s="102">
        <v>16</v>
      </c>
      <c r="CG36" s="102">
        <v>12172.8</v>
      </c>
      <c r="CH36" s="102">
        <v>21</v>
      </c>
      <c r="CI36" s="102">
        <v>15976.8</v>
      </c>
      <c r="CJ36" s="102">
        <v>25</v>
      </c>
      <c r="CK36" s="102">
        <v>19020</v>
      </c>
      <c r="CL36" s="102">
        <v>27</v>
      </c>
      <c r="CM36" s="102">
        <v>20541.599999999999</v>
      </c>
      <c r="CN36" s="102">
        <v>20</v>
      </c>
      <c r="CO36" s="102">
        <v>15216</v>
      </c>
      <c r="CP36" s="102">
        <v>18</v>
      </c>
      <c r="CQ36" s="102">
        <v>13694.4</v>
      </c>
      <c r="CR36" s="102">
        <v>30</v>
      </c>
      <c r="CS36" s="102">
        <v>22824</v>
      </c>
      <c r="CT36" s="102">
        <v>16</v>
      </c>
      <c r="CU36" s="102">
        <v>12172.8</v>
      </c>
    </row>
    <row r="37" spans="2:99" x14ac:dyDescent="0.25">
      <c r="B37" s="101" t="s">
        <v>128</v>
      </c>
      <c r="C37" s="101" t="s">
        <v>202</v>
      </c>
      <c r="D37" s="102">
        <v>17</v>
      </c>
      <c r="E37" s="102">
        <v>14626.8</v>
      </c>
      <c r="F37" s="102">
        <v>22</v>
      </c>
      <c r="G37" s="102">
        <v>18928.8</v>
      </c>
      <c r="H37" s="102">
        <v>18</v>
      </c>
      <c r="I37" s="102">
        <v>15487.199999999999</v>
      </c>
      <c r="J37" s="102">
        <v>14</v>
      </c>
      <c r="K37" s="102">
        <v>12045.6</v>
      </c>
      <c r="L37" s="102">
        <v>16</v>
      </c>
      <c r="M37" s="102">
        <v>13766.4</v>
      </c>
      <c r="N37" s="102">
        <v>20</v>
      </c>
      <c r="O37" s="102">
        <v>17208</v>
      </c>
      <c r="P37" s="102">
        <v>18</v>
      </c>
      <c r="Q37" s="102">
        <v>15487.199999999999</v>
      </c>
      <c r="R37" s="102">
        <v>25</v>
      </c>
      <c r="S37" s="102">
        <v>21510</v>
      </c>
      <c r="T37" s="102">
        <v>18</v>
      </c>
      <c r="U37" s="102">
        <v>15487.199999999999</v>
      </c>
      <c r="V37" s="102">
        <v>14</v>
      </c>
      <c r="W37" s="102">
        <v>12045.6</v>
      </c>
      <c r="X37" s="102">
        <v>16</v>
      </c>
      <c r="Y37" s="102">
        <v>13766.4</v>
      </c>
      <c r="Z37" s="102">
        <v>14</v>
      </c>
      <c r="AA37" s="102">
        <v>12045.6</v>
      </c>
      <c r="AB37" s="102">
        <v>19</v>
      </c>
      <c r="AC37" s="102">
        <v>16347.6</v>
      </c>
      <c r="AD37" s="102">
        <v>18</v>
      </c>
      <c r="AE37" s="102">
        <v>15487.199999999999</v>
      </c>
      <c r="AF37" s="102">
        <v>20</v>
      </c>
      <c r="AG37" s="102">
        <v>17208</v>
      </c>
      <c r="AH37" s="102">
        <v>18</v>
      </c>
      <c r="AI37" s="102">
        <v>15487.199999999999</v>
      </c>
      <c r="AJ37" s="102">
        <v>21</v>
      </c>
      <c r="AK37" s="102">
        <v>18068.399999999998</v>
      </c>
      <c r="AL37" s="102">
        <v>14</v>
      </c>
      <c r="AM37" s="102">
        <v>12045.6</v>
      </c>
      <c r="AN37" s="102">
        <v>20</v>
      </c>
      <c r="AO37" s="102">
        <v>17208</v>
      </c>
      <c r="AP37" s="102">
        <v>21</v>
      </c>
      <c r="AQ37" s="102">
        <v>18068.399999999998</v>
      </c>
      <c r="AR37" s="102">
        <v>18</v>
      </c>
      <c r="AS37" s="102">
        <v>15487.199999999999</v>
      </c>
      <c r="AT37" s="102">
        <v>22</v>
      </c>
      <c r="AU37" s="102">
        <v>18928.8</v>
      </c>
      <c r="AV37" s="102">
        <v>18</v>
      </c>
      <c r="AW37" s="102">
        <v>15487.199999999999</v>
      </c>
      <c r="AX37" s="102">
        <v>23</v>
      </c>
      <c r="AY37" s="102">
        <v>19789.2</v>
      </c>
      <c r="AZ37" s="102">
        <v>18</v>
      </c>
      <c r="BA37" s="102">
        <v>15487.199999999999</v>
      </c>
      <c r="BB37" s="102">
        <v>22</v>
      </c>
      <c r="BC37" s="102">
        <v>18928.8</v>
      </c>
      <c r="BD37" s="102">
        <v>14</v>
      </c>
      <c r="BE37" s="102">
        <v>12045.6</v>
      </c>
      <c r="BF37" s="102">
        <v>22</v>
      </c>
      <c r="BG37" s="102">
        <v>18928.8</v>
      </c>
      <c r="BH37" s="102">
        <v>23</v>
      </c>
      <c r="BI37" s="102">
        <v>19789.2</v>
      </c>
      <c r="BJ37" s="102">
        <v>13</v>
      </c>
      <c r="BK37" s="102">
        <v>11185.199999999999</v>
      </c>
      <c r="BL37" s="102">
        <v>22</v>
      </c>
      <c r="BM37" s="102">
        <v>18928.8</v>
      </c>
      <c r="BN37" s="102">
        <v>21</v>
      </c>
      <c r="BO37" s="102">
        <v>18068.399999999998</v>
      </c>
      <c r="BP37" s="102">
        <v>21</v>
      </c>
      <c r="BQ37" s="102">
        <v>18068.399999999998</v>
      </c>
      <c r="BR37" s="102">
        <v>15</v>
      </c>
      <c r="BS37" s="102">
        <v>12906</v>
      </c>
      <c r="BT37" s="102">
        <v>13</v>
      </c>
      <c r="BU37" s="102">
        <v>11185.199999999999</v>
      </c>
      <c r="BV37" s="102">
        <v>20</v>
      </c>
      <c r="BW37" s="102">
        <v>17208</v>
      </c>
      <c r="BX37" s="102">
        <v>21</v>
      </c>
      <c r="BY37" s="102">
        <v>18068.399999999998</v>
      </c>
      <c r="BZ37" s="102">
        <v>14</v>
      </c>
      <c r="CA37" s="102">
        <v>12045.6</v>
      </c>
      <c r="CB37" s="102">
        <v>22</v>
      </c>
      <c r="CC37" s="102">
        <v>18928.8</v>
      </c>
      <c r="CD37" s="102">
        <v>13</v>
      </c>
      <c r="CE37" s="102">
        <v>11185.199999999999</v>
      </c>
      <c r="CF37" s="102">
        <v>15</v>
      </c>
      <c r="CG37" s="102">
        <v>12906</v>
      </c>
      <c r="CH37" s="102">
        <v>18</v>
      </c>
      <c r="CI37" s="102">
        <v>15487.199999999999</v>
      </c>
      <c r="CJ37" s="102">
        <v>15</v>
      </c>
      <c r="CK37" s="102">
        <v>12906</v>
      </c>
      <c r="CL37" s="102">
        <v>24</v>
      </c>
      <c r="CM37" s="102">
        <v>20649.599999999999</v>
      </c>
      <c r="CN37" s="102">
        <v>21</v>
      </c>
      <c r="CO37" s="102">
        <v>18068.399999999998</v>
      </c>
      <c r="CP37" s="102">
        <v>22</v>
      </c>
      <c r="CQ37" s="102">
        <v>18928.8</v>
      </c>
      <c r="CR37" s="102">
        <v>12</v>
      </c>
      <c r="CS37" s="102">
        <v>10324.799999999999</v>
      </c>
      <c r="CT37" s="102">
        <v>15</v>
      </c>
      <c r="CU37" s="102">
        <v>12906</v>
      </c>
    </row>
    <row r="38" spans="2:99" x14ac:dyDescent="0.25">
      <c r="C38" s="101" t="s">
        <v>203</v>
      </c>
      <c r="D38" s="102">
        <v>17</v>
      </c>
      <c r="E38" s="102">
        <v>21114</v>
      </c>
      <c r="F38" s="102">
        <v>23</v>
      </c>
      <c r="G38" s="102">
        <v>28566</v>
      </c>
      <c r="H38" s="102">
        <v>18</v>
      </c>
      <c r="I38" s="102">
        <v>22356</v>
      </c>
      <c r="J38" s="102">
        <v>13</v>
      </c>
      <c r="K38" s="102">
        <v>16146</v>
      </c>
      <c r="L38" s="102">
        <v>17</v>
      </c>
      <c r="M38" s="102">
        <v>21114</v>
      </c>
      <c r="N38" s="102">
        <v>20</v>
      </c>
      <c r="O38" s="102">
        <v>24840</v>
      </c>
      <c r="P38" s="102">
        <v>17</v>
      </c>
      <c r="Q38" s="102">
        <v>21114</v>
      </c>
      <c r="R38" s="102">
        <v>20</v>
      </c>
      <c r="S38" s="102">
        <v>24840</v>
      </c>
      <c r="T38" s="102">
        <v>16</v>
      </c>
      <c r="U38" s="102">
        <v>19872</v>
      </c>
      <c r="V38" s="102">
        <v>12</v>
      </c>
      <c r="W38" s="102">
        <v>14904</v>
      </c>
      <c r="X38" s="102">
        <v>15</v>
      </c>
      <c r="Y38" s="102">
        <v>18630</v>
      </c>
      <c r="Z38" s="102">
        <v>14</v>
      </c>
      <c r="AA38" s="102">
        <v>17388</v>
      </c>
      <c r="AB38" s="102">
        <v>19</v>
      </c>
      <c r="AC38" s="102">
        <v>23598</v>
      </c>
      <c r="AD38" s="102">
        <v>16</v>
      </c>
      <c r="AE38" s="102">
        <v>19872</v>
      </c>
      <c r="AF38" s="102">
        <v>19</v>
      </c>
      <c r="AG38" s="102">
        <v>23598</v>
      </c>
      <c r="AH38" s="102">
        <v>17</v>
      </c>
      <c r="AI38" s="102">
        <v>21114</v>
      </c>
      <c r="AJ38" s="102">
        <v>20</v>
      </c>
      <c r="AK38" s="102">
        <v>24840</v>
      </c>
      <c r="AL38" s="102">
        <v>14</v>
      </c>
      <c r="AM38" s="102">
        <v>17388</v>
      </c>
      <c r="AN38" s="102">
        <v>20</v>
      </c>
      <c r="AO38" s="102">
        <v>24840</v>
      </c>
      <c r="AP38" s="102">
        <v>18</v>
      </c>
      <c r="AQ38" s="102">
        <v>22356</v>
      </c>
      <c r="AR38" s="102">
        <v>16</v>
      </c>
      <c r="AS38" s="102">
        <v>19872</v>
      </c>
      <c r="AT38" s="102">
        <v>21</v>
      </c>
      <c r="AU38" s="102">
        <v>26082</v>
      </c>
      <c r="AV38" s="102">
        <v>17</v>
      </c>
      <c r="AW38" s="102">
        <v>21114</v>
      </c>
      <c r="AX38" s="102">
        <v>22</v>
      </c>
      <c r="AY38" s="102">
        <v>27324</v>
      </c>
      <c r="AZ38" s="102">
        <v>21</v>
      </c>
      <c r="BA38" s="102">
        <v>26082</v>
      </c>
      <c r="BB38" s="102">
        <v>19</v>
      </c>
      <c r="BC38" s="102">
        <v>23598</v>
      </c>
      <c r="BD38" s="102">
        <v>15</v>
      </c>
      <c r="BE38" s="102">
        <v>18630</v>
      </c>
      <c r="BF38" s="102">
        <v>18</v>
      </c>
      <c r="BG38" s="102">
        <v>22356</v>
      </c>
      <c r="BH38" s="102">
        <v>21</v>
      </c>
      <c r="BI38" s="102">
        <v>26082</v>
      </c>
      <c r="BJ38" s="102">
        <v>14</v>
      </c>
      <c r="BK38" s="102">
        <v>17388</v>
      </c>
      <c r="BL38" s="102">
        <v>21</v>
      </c>
      <c r="BM38" s="102">
        <v>26082</v>
      </c>
      <c r="BN38" s="102">
        <v>19</v>
      </c>
      <c r="BO38" s="102">
        <v>23598</v>
      </c>
      <c r="BP38" s="102">
        <v>21</v>
      </c>
      <c r="BQ38" s="102">
        <v>26082</v>
      </c>
      <c r="BR38" s="102">
        <v>13</v>
      </c>
      <c r="BS38" s="102">
        <v>16146</v>
      </c>
      <c r="BT38" s="102">
        <v>14</v>
      </c>
      <c r="BU38" s="102">
        <v>17388</v>
      </c>
      <c r="BV38" s="102">
        <v>18</v>
      </c>
      <c r="BW38" s="102">
        <v>22356</v>
      </c>
      <c r="BX38" s="102">
        <v>21</v>
      </c>
      <c r="BY38" s="102">
        <v>26082</v>
      </c>
      <c r="BZ38" s="102">
        <v>15</v>
      </c>
      <c r="CA38" s="102">
        <v>18630</v>
      </c>
      <c r="CB38" s="102">
        <v>22</v>
      </c>
      <c r="CC38" s="102">
        <v>27324</v>
      </c>
      <c r="CD38" s="102">
        <v>14</v>
      </c>
      <c r="CE38" s="102">
        <v>17388</v>
      </c>
      <c r="CF38" s="102">
        <v>14</v>
      </c>
      <c r="CG38" s="102">
        <v>17388</v>
      </c>
      <c r="CH38" s="102">
        <v>18</v>
      </c>
      <c r="CI38" s="102">
        <v>22356</v>
      </c>
      <c r="CJ38" s="102">
        <v>14</v>
      </c>
      <c r="CK38" s="102">
        <v>17388</v>
      </c>
      <c r="CL38" s="102">
        <v>21</v>
      </c>
      <c r="CM38" s="102">
        <v>26082</v>
      </c>
      <c r="CN38" s="102">
        <v>21</v>
      </c>
      <c r="CO38" s="102">
        <v>26082</v>
      </c>
      <c r="CP38" s="102">
        <v>21</v>
      </c>
      <c r="CQ38" s="102">
        <v>26082</v>
      </c>
      <c r="CR38" s="102">
        <v>13</v>
      </c>
      <c r="CS38" s="102">
        <v>16146</v>
      </c>
      <c r="CT38" s="102">
        <v>14</v>
      </c>
      <c r="CU38" s="102">
        <v>17388</v>
      </c>
    </row>
    <row r="39" spans="2:99" x14ac:dyDescent="0.25">
      <c r="C39" s="101" t="s">
        <v>204</v>
      </c>
      <c r="D39" s="102">
        <v>17</v>
      </c>
      <c r="E39" s="102">
        <v>24194.400000000001</v>
      </c>
      <c r="F39" s="102">
        <v>19</v>
      </c>
      <c r="G39" s="102">
        <v>27040.799999999999</v>
      </c>
      <c r="H39" s="102">
        <v>18</v>
      </c>
      <c r="I39" s="102">
        <v>25617.600000000002</v>
      </c>
      <c r="J39" s="102">
        <v>13</v>
      </c>
      <c r="K39" s="102">
        <v>18501.600000000002</v>
      </c>
      <c r="L39" s="102">
        <v>15</v>
      </c>
      <c r="M39" s="102">
        <v>21348</v>
      </c>
      <c r="N39" s="102">
        <v>18</v>
      </c>
      <c r="O39" s="102">
        <v>25617.600000000002</v>
      </c>
      <c r="P39" s="102">
        <v>16</v>
      </c>
      <c r="Q39" s="102">
        <v>22771.200000000001</v>
      </c>
      <c r="R39" s="102">
        <v>22</v>
      </c>
      <c r="S39" s="102">
        <v>31310.400000000001</v>
      </c>
      <c r="T39" s="102">
        <v>18</v>
      </c>
      <c r="U39" s="102">
        <v>25617.600000000002</v>
      </c>
      <c r="V39" s="102">
        <v>13</v>
      </c>
      <c r="W39" s="102">
        <v>18501.600000000002</v>
      </c>
      <c r="X39" s="102">
        <v>16</v>
      </c>
      <c r="Y39" s="102">
        <v>22771.200000000001</v>
      </c>
      <c r="Z39" s="102">
        <v>14</v>
      </c>
      <c r="AA39" s="102">
        <v>19924.8</v>
      </c>
      <c r="AB39" s="102">
        <v>18</v>
      </c>
      <c r="AC39" s="102">
        <v>25617.600000000002</v>
      </c>
      <c r="AD39" s="102">
        <v>16</v>
      </c>
      <c r="AE39" s="102">
        <v>22771.200000000001</v>
      </c>
      <c r="AF39" s="102">
        <v>17</v>
      </c>
      <c r="AG39" s="102">
        <v>24194.400000000001</v>
      </c>
      <c r="AH39" s="102">
        <v>16</v>
      </c>
      <c r="AI39" s="102">
        <v>22771.200000000001</v>
      </c>
      <c r="AJ39" s="102">
        <v>20</v>
      </c>
      <c r="AK39" s="102">
        <v>28464</v>
      </c>
      <c r="AL39" s="102">
        <v>14</v>
      </c>
      <c r="AM39" s="102">
        <v>19924.8</v>
      </c>
      <c r="AN39" s="102">
        <v>20</v>
      </c>
      <c r="AO39" s="102">
        <v>28464</v>
      </c>
      <c r="AP39" s="102">
        <v>18</v>
      </c>
      <c r="AQ39" s="102">
        <v>25617.600000000002</v>
      </c>
      <c r="AR39" s="102">
        <v>18</v>
      </c>
      <c r="AS39" s="102">
        <v>25617.600000000002</v>
      </c>
      <c r="AT39" s="102">
        <v>21</v>
      </c>
      <c r="AU39" s="102">
        <v>29887.200000000001</v>
      </c>
      <c r="AV39" s="102">
        <v>17</v>
      </c>
      <c r="AW39" s="102">
        <v>24194.400000000001</v>
      </c>
      <c r="AX39" s="102">
        <v>23</v>
      </c>
      <c r="AY39" s="102">
        <v>32733.600000000002</v>
      </c>
      <c r="AZ39" s="102">
        <v>18</v>
      </c>
      <c r="BA39" s="102">
        <v>25617.600000000002</v>
      </c>
      <c r="BB39" s="102">
        <v>19</v>
      </c>
      <c r="BC39" s="102">
        <v>27040.799999999999</v>
      </c>
      <c r="BD39" s="102">
        <v>13</v>
      </c>
      <c r="BE39" s="102">
        <v>18501.600000000002</v>
      </c>
      <c r="BF39" s="102">
        <v>20</v>
      </c>
      <c r="BG39" s="102">
        <v>28464</v>
      </c>
      <c r="BH39" s="102">
        <v>24</v>
      </c>
      <c r="BI39" s="102">
        <v>34156.800000000003</v>
      </c>
      <c r="BJ39" s="102">
        <v>14</v>
      </c>
      <c r="BK39" s="102">
        <v>19924.8</v>
      </c>
      <c r="BL39" s="102">
        <v>21</v>
      </c>
      <c r="BM39" s="102">
        <v>29887.200000000001</v>
      </c>
      <c r="BN39" s="102">
        <v>19</v>
      </c>
      <c r="BO39" s="102">
        <v>27040.799999999999</v>
      </c>
      <c r="BP39" s="102">
        <v>22</v>
      </c>
      <c r="BQ39" s="102">
        <v>31310.400000000001</v>
      </c>
      <c r="BR39" s="102">
        <v>14</v>
      </c>
      <c r="BS39" s="102">
        <v>19924.8</v>
      </c>
      <c r="BT39" s="102">
        <v>12</v>
      </c>
      <c r="BU39" s="102">
        <v>17078.400000000001</v>
      </c>
      <c r="BV39" s="102">
        <v>18</v>
      </c>
      <c r="BW39" s="102">
        <v>25617.600000000002</v>
      </c>
      <c r="BX39" s="102">
        <v>20</v>
      </c>
      <c r="BY39" s="102">
        <v>28464</v>
      </c>
      <c r="BZ39" s="102">
        <v>15</v>
      </c>
      <c r="CA39" s="102">
        <v>21348</v>
      </c>
      <c r="CB39" s="102">
        <v>22</v>
      </c>
      <c r="CC39" s="102">
        <v>31310.400000000001</v>
      </c>
      <c r="CD39" s="102">
        <v>12</v>
      </c>
      <c r="CE39" s="102">
        <v>17078.400000000001</v>
      </c>
      <c r="CF39" s="102">
        <v>13</v>
      </c>
      <c r="CG39" s="102">
        <v>18501.600000000002</v>
      </c>
      <c r="CH39" s="102">
        <v>15</v>
      </c>
      <c r="CI39" s="102">
        <v>21348</v>
      </c>
      <c r="CJ39" s="102">
        <v>14</v>
      </c>
      <c r="CK39" s="102">
        <v>19924.8</v>
      </c>
      <c r="CL39" s="102">
        <v>23</v>
      </c>
      <c r="CM39" s="102">
        <v>32733.600000000002</v>
      </c>
      <c r="CN39" s="102">
        <v>19</v>
      </c>
      <c r="CO39" s="102">
        <v>27040.799999999999</v>
      </c>
      <c r="CP39" s="102">
        <v>22</v>
      </c>
      <c r="CQ39" s="102">
        <v>31310.400000000001</v>
      </c>
      <c r="CR39" s="102">
        <v>13</v>
      </c>
      <c r="CS39" s="102">
        <v>18501.600000000002</v>
      </c>
      <c r="CT39" s="102">
        <v>15</v>
      </c>
      <c r="CU39" s="102">
        <v>21348</v>
      </c>
    </row>
    <row r="40" spans="2:99" x14ac:dyDescent="0.25">
      <c r="C40" s="101" t="s">
        <v>205</v>
      </c>
      <c r="D40" s="102">
        <v>17</v>
      </c>
      <c r="E40" s="102">
        <v>12321.599999999999</v>
      </c>
      <c r="F40" s="102">
        <v>24</v>
      </c>
      <c r="G40" s="102">
        <v>17395.199999999997</v>
      </c>
      <c r="H40" s="102">
        <v>19</v>
      </c>
      <c r="I40" s="102">
        <v>13771.199999999999</v>
      </c>
      <c r="J40" s="102">
        <v>13</v>
      </c>
      <c r="K40" s="102">
        <v>9422.4</v>
      </c>
      <c r="L40" s="102">
        <v>17</v>
      </c>
      <c r="M40" s="102">
        <v>12321.599999999999</v>
      </c>
      <c r="N40" s="102">
        <v>22</v>
      </c>
      <c r="O40" s="102">
        <v>15945.599999999999</v>
      </c>
      <c r="P40" s="102">
        <v>20</v>
      </c>
      <c r="Q40" s="102">
        <v>14496</v>
      </c>
      <c r="R40" s="102">
        <v>23</v>
      </c>
      <c r="S40" s="102">
        <v>16670.399999999998</v>
      </c>
      <c r="T40" s="102">
        <v>19</v>
      </c>
      <c r="U40" s="102">
        <v>13771.199999999999</v>
      </c>
      <c r="V40" s="102">
        <v>15</v>
      </c>
      <c r="W40" s="102">
        <v>10872</v>
      </c>
      <c r="X40" s="102">
        <v>16</v>
      </c>
      <c r="Y40" s="102">
        <v>11596.8</v>
      </c>
      <c r="Z40" s="102">
        <v>17</v>
      </c>
      <c r="AA40" s="102">
        <v>12321.599999999999</v>
      </c>
      <c r="AB40" s="102">
        <v>22</v>
      </c>
      <c r="AC40" s="102">
        <v>15945.599999999999</v>
      </c>
      <c r="AD40" s="102">
        <v>16</v>
      </c>
      <c r="AE40" s="102">
        <v>11596.8</v>
      </c>
      <c r="AF40" s="102">
        <v>18</v>
      </c>
      <c r="AG40" s="102">
        <v>13046.4</v>
      </c>
      <c r="AH40" s="102">
        <v>19</v>
      </c>
      <c r="AI40" s="102">
        <v>13771.199999999999</v>
      </c>
      <c r="AJ40" s="102">
        <v>22</v>
      </c>
      <c r="AK40" s="102">
        <v>15945.599999999999</v>
      </c>
      <c r="AL40" s="102">
        <v>16</v>
      </c>
      <c r="AM40" s="102">
        <v>11596.8</v>
      </c>
      <c r="AN40" s="102">
        <v>23</v>
      </c>
      <c r="AO40" s="102">
        <v>16670.399999999998</v>
      </c>
      <c r="AP40" s="102">
        <v>21</v>
      </c>
      <c r="AQ40" s="102">
        <v>15220.8</v>
      </c>
      <c r="AR40" s="102">
        <v>17</v>
      </c>
      <c r="AS40" s="102">
        <v>12321.599999999999</v>
      </c>
      <c r="AT40" s="102">
        <v>24</v>
      </c>
      <c r="AU40" s="102">
        <v>17395.199999999997</v>
      </c>
      <c r="AV40" s="102">
        <v>18</v>
      </c>
      <c r="AW40" s="102">
        <v>13046.4</v>
      </c>
      <c r="AX40" s="102">
        <v>22</v>
      </c>
      <c r="AY40" s="102">
        <v>15945.599999999999</v>
      </c>
      <c r="AZ40" s="102">
        <v>20</v>
      </c>
      <c r="BA40" s="102">
        <v>14496</v>
      </c>
      <c r="BB40" s="102">
        <v>22</v>
      </c>
      <c r="BC40" s="102">
        <v>15945.599999999999</v>
      </c>
      <c r="BD40" s="102">
        <v>14</v>
      </c>
      <c r="BE40" s="102">
        <v>10147.199999999999</v>
      </c>
      <c r="BF40" s="102">
        <v>20</v>
      </c>
      <c r="BG40" s="102">
        <v>14496</v>
      </c>
      <c r="BH40" s="102">
        <v>25</v>
      </c>
      <c r="BI40" s="102">
        <v>18120</v>
      </c>
      <c r="BJ40" s="102">
        <v>15</v>
      </c>
      <c r="BK40" s="102">
        <v>10872</v>
      </c>
      <c r="BL40" s="102">
        <v>21</v>
      </c>
      <c r="BM40" s="102">
        <v>15220.8</v>
      </c>
      <c r="BN40" s="102">
        <v>22</v>
      </c>
      <c r="BO40" s="102">
        <v>15945.599999999999</v>
      </c>
      <c r="BP40" s="102">
        <v>24</v>
      </c>
      <c r="BQ40" s="102">
        <v>17395.199999999997</v>
      </c>
      <c r="BR40" s="102">
        <v>14</v>
      </c>
      <c r="BS40" s="102">
        <v>10147.199999999999</v>
      </c>
      <c r="BT40" s="102">
        <v>13</v>
      </c>
      <c r="BU40" s="102">
        <v>9422.4</v>
      </c>
      <c r="BV40" s="102">
        <v>20</v>
      </c>
      <c r="BW40" s="102">
        <v>14496</v>
      </c>
      <c r="BX40" s="102">
        <v>24</v>
      </c>
      <c r="BY40" s="102">
        <v>17395.199999999997</v>
      </c>
      <c r="BZ40" s="102">
        <v>14</v>
      </c>
      <c r="CA40" s="102">
        <v>10147.199999999999</v>
      </c>
      <c r="CB40" s="102">
        <v>21</v>
      </c>
      <c r="CC40" s="102">
        <v>15220.8</v>
      </c>
      <c r="CD40" s="102">
        <v>14</v>
      </c>
      <c r="CE40" s="102">
        <v>10147.199999999999</v>
      </c>
      <c r="CF40" s="102">
        <v>14</v>
      </c>
      <c r="CG40" s="102">
        <v>10147.199999999999</v>
      </c>
      <c r="CH40" s="102">
        <v>17</v>
      </c>
      <c r="CI40" s="102">
        <v>12321.599999999999</v>
      </c>
      <c r="CJ40" s="102">
        <v>17</v>
      </c>
      <c r="CK40" s="102">
        <v>12321.599999999999</v>
      </c>
      <c r="CL40" s="102">
        <v>23</v>
      </c>
      <c r="CM40" s="102">
        <v>16670.399999999998</v>
      </c>
      <c r="CN40" s="102">
        <v>22</v>
      </c>
      <c r="CO40" s="102">
        <v>15945.599999999999</v>
      </c>
      <c r="CP40" s="102">
        <v>21</v>
      </c>
      <c r="CQ40" s="102">
        <v>15220.8</v>
      </c>
      <c r="CR40" s="102">
        <v>13</v>
      </c>
      <c r="CS40" s="102">
        <v>9422.4</v>
      </c>
      <c r="CT40" s="102">
        <v>16</v>
      </c>
      <c r="CU40" s="102">
        <v>11596.8</v>
      </c>
    </row>
    <row r="41" spans="2:99" x14ac:dyDescent="0.25">
      <c r="C41" s="101" t="s">
        <v>206</v>
      </c>
      <c r="D41" s="102">
        <v>17</v>
      </c>
      <c r="E41" s="102">
        <v>11220</v>
      </c>
      <c r="F41" s="102">
        <v>23</v>
      </c>
      <c r="G41" s="102">
        <v>15180</v>
      </c>
      <c r="H41" s="102">
        <v>20</v>
      </c>
      <c r="I41" s="102">
        <v>13200</v>
      </c>
      <c r="J41" s="102">
        <v>15</v>
      </c>
      <c r="K41" s="102">
        <v>9900</v>
      </c>
      <c r="L41" s="102">
        <v>18</v>
      </c>
      <c r="M41" s="102">
        <v>11880</v>
      </c>
      <c r="N41" s="102">
        <v>19</v>
      </c>
      <c r="O41" s="102">
        <v>12540</v>
      </c>
      <c r="P41" s="102">
        <v>18</v>
      </c>
      <c r="Q41" s="102">
        <v>11880</v>
      </c>
      <c r="R41" s="102">
        <v>25</v>
      </c>
      <c r="S41" s="102">
        <v>16500</v>
      </c>
      <c r="T41" s="102">
        <v>19</v>
      </c>
      <c r="U41" s="102">
        <v>12540</v>
      </c>
      <c r="V41" s="102">
        <v>13</v>
      </c>
      <c r="W41" s="102">
        <v>8580</v>
      </c>
      <c r="X41" s="102">
        <v>17</v>
      </c>
      <c r="Y41" s="102">
        <v>11220</v>
      </c>
      <c r="Z41" s="102">
        <v>15</v>
      </c>
      <c r="AA41" s="102">
        <v>9900</v>
      </c>
      <c r="AB41" s="102">
        <v>21</v>
      </c>
      <c r="AC41" s="102">
        <v>13860</v>
      </c>
      <c r="AD41" s="102">
        <v>18</v>
      </c>
      <c r="AE41" s="102">
        <v>11880</v>
      </c>
      <c r="AF41" s="102">
        <v>20</v>
      </c>
      <c r="AG41" s="102">
        <v>13200</v>
      </c>
      <c r="AH41" s="102">
        <v>17</v>
      </c>
      <c r="AI41" s="102">
        <v>11220</v>
      </c>
      <c r="AJ41" s="102">
        <v>23</v>
      </c>
      <c r="AK41" s="102">
        <v>15180</v>
      </c>
      <c r="AL41" s="102">
        <v>15</v>
      </c>
      <c r="AM41" s="102">
        <v>9900</v>
      </c>
      <c r="AN41" s="102">
        <v>24</v>
      </c>
      <c r="AO41" s="102">
        <v>15840</v>
      </c>
      <c r="AP41" s="102">
        <v>18</v>
      </c>
      <c r="AQ41" s="102">
        <v>11880</v>
      </c>
      <c r="AR41" s="102">
        <v>17</v>
      </c>
      <c r="AS41" s="102">
        <v>11220</v>
      </c>
      <c r="AT41" s="102">
        <v>27</v>
      </c>
      <c r="AU41" s="102">
        <v>17820</v>
      </c>
      <c r="AV41" s="102">
        <v>19</v>
      </c>
      <c r="AW41" s="102">
        <v>12540</v>
      </c>
      <c r="AX41" s="102">
        <v>26</v>
      </c>
      <c r="AY41" s="102">
        <v>17160</v>
      </c>
      <c r="AZ41" s="102">
        <v>19</v>
      </c>
      <c r="BA41" s="102">
        <v>12540</v>
      </c>
      <c r="BB41" s="102">
        <v>20</v>
      </c>
      <c r="BC41" s="102">
        <v>13200</v>
      </c>
      <c r="BD41" s="102">
        <v>16</v>
      </c>
      <c r="BE41" s="102">
        <v>10560</v>
      </c>
      <c r="BF41" s="102">
        <v>21</v>
      </c>
      <c r="BG41" s="102">
        <v>13860</v>
      </c>
      <c r="BH41" s="102">
        <v>24</v>
      </c>
      <c r="BI41" s="102">
        <v>15840</v>
      </c>
      <c r="BJ41" s="102">
        <v>13</v>
      </c>
      <c r="BK41" s="102">
        <v>8580</v>
      </c>
      <c r="BL41" s="102">
        <v>24</v>
      </c>
      <c r="BM41" s="102">
        <v>15840</v>
      </c>
      <c r="BN41" s="102">
        <v>21</v>
      </c>
      <c r="BO41" s="102">
        <v>13860</v>
      </c>
      <c r="BP41" s="102">
        <v>24</v>
      </c>
      <c r="BQ41" s="102">
        <v>15840</v>
      </c>
      <c r="BR41" s="102">
        <v>15</v>
      </c>
      <c r="BS41" s="102">
        <v>9900</v>
      </c>
      <c r="BT41" s="102">
        <v>14</v>
      </c>
      <c r="BU41" s="102">
        <v>9240</v>
      </c>
      <c r="BV41" s="102">
        <v>20</v>
      </c>
      <c r="BW41" s="102">
        <v>13200</v>
      </c>
      <c r="BX41" s="102">
        <v>22</v>
      </c>
      <c r="BY41" s="102">
        <v>14520</v>
      </c>
      <c r="BZ41" s="102">
        <v>15</v>
      </c>
      <c r="CA41" s="102">
        <v>9900</v>
      </c>
      <c r="CB41" s="102">
        <v>25</v>
      </c>
      <c r="CC41" s="102">
        <v>16500</v>
      </c>
      <c r="CD41" s="102">
        <v>13</v>
      </c>
      <c r="CE41" s="102">
        <v>8580</v>
      </c>
      <c r="CF41" s="102">
        <v>14</v>
      </c>
      <c r="CG41" s="102">
        <v>9240</v>
      </c>
      <c r="CH41" s="102">
        <v>17</v>
      </c>
      <c r="CI41" s="102">
        <v>11220</v>
      </c>
      <c r="CJ41" s="102">
        <v>18</v>
      </c>
      <c r="CK41" s="102">
        <v>11880</v>
      </c>
      <c r="CL41" s="102">
        <v>25</v>
      </c>
      <c r="CM41" s="102">
        <v>16500</v>
      </c>
      <c r="CN41" s="102">
        <v>19</v>
      </c>
      <c r="CO41" s="102">
        <v>12540</v>
      </c>
      <c r="CP41" s="102">
        <v>20</v>
      </c>
      <c r="CQ41" s="102">
        <v>13200</v>
      </c>
      <c r="CR41" s="102">
        <v>13</v>
      </c>
      <c r="CS41" s="102">
        <v>8580</v>
      </c>
      <c r="CT41" s="102">
        <v>15</v>
      </c>
      <c r="CU41" s="102">
        <v>9900</v>
      </c>
    </row>
    <row r="42" spans="2:99" x14ac:dyDescent="0.25">
      <c r="C42" s="101" t="s">
        <v>207</v>
      </c>
      <c r="D42" s="102">
        <v>19</v>
      </c>
      <c r="E42" s="102">
        <v>16074</v>
      </c>
      <c r="F42" s="102">
        <v>23</v>
      </c>
      <c r="G42" s="102">
        <v>19458</v>
      </c>
      <c r="H42" s="102">
        <v>19</v>
      </c>
      <c r="I42" s="102">
        <v>16074</v>
      </c>
      <c r="J42" s="102">
        <v>12</v>
      </c>
      <c r="K42" s="102">
        <v>10152</v>
      </c>
      <c r="L42" s="102">
        <v>15</v>
      </c>
      <c r="M42" s="102">
        <v>12690</v>
      </c>
      <c r="N42" s="102">
        <v>20</v>
      </c>
      <c r="O42" s="102">
        <v>16920</v>
      </c>
      <c r="P42" s="102">
        <v>19</v>
      </c>
      <c r="Q42" s="102">
        <v>16074</v>
      </c>
      <c r="R42" s="102">
        <v>23</v>
      </c>
      <c r="S42" s="102">
        <v>19458</v>
      </c>
      <c r="T42" s="102">
        <v>18</v>
      </c>
      <c r="U42" s="102">
        <v>15228</v>
      </c>
      <c r="V42" s="102">
        <v>12</v>
      </c>
      <c r="W42" s="102">
        <v>10152</v>
      </c>
      <c r="X42" s="102">
        <v>15</v>
      </c>
      <c r="Y42" s="102">
        <v>12690</v>
      </c>
      <c r="Z42" s="102">
        <v>14</v>
      </c>
      <c r="AA42" s="102">
        <v>11844</v>
      </c>
      <c r="AB42" s="102">
        <v>20</v>
      </c>
      <c r="AC42" s="102">
        <v>16920</v>
      </c>
      <c r="AD42" s="102">
        <v>18</v>
      </c>
      <c r="AE42" s="102">
        <v>15228</v>
      </c>
      <c r="AF42" s="102">
        <v>19</v>
      </c>
      <c r="AG42" s="102">
        <v>16074</v>
      </c>
      <c r="AH42" s="102">
        <v>18</v>
      </c>
      <c r="AI42" s="102">
        <v>15228</v>
      </c>
      <c r="AJ42" s="102">
        <v>23</v>
      </c>
      <c r="AK42" s="102">
        <v>19458</v>
      </c>
      <c r="AL42" s="102">
        <v>15</v>
      </c>
      <c r="AM42" s="102">
        <v>12690</v>
      </c>
      <c r="AN42" s="102">
        <v>21</v>
      </c>
      <c r="AO42" s="102">
        <v>17766</v>
      </c>
      <c r="AP42" s="102">
        <v>21</v>
      </c>
      <c r="AQ42" s="102">
        <v>17766</v>
      </c>
      <c r="AR42" s="102">
        <v>17</v>
      </c>
      <c r="AS42" s="102">
        <v>14382</v>
      </c>
      <c r="AT42" s="102">
        <v>22</v>
      </c>
      <c r="AU42" s="102">
        <v>18612</v>
      </c>
      <c r="AV42" s="102">
        <v>18</v>
      </c>
      <c r="AW42" s="102">
        <v>15228</v>
      </c>
      <c r="AX42" s="102">
        <v>24</v>
      </c>
      <c r="AY42" s="102">
        <v>20304</v>
      </c>
      <c r="AZ42" s="102">
        <v>21</v>
      </c>
      <c r="BA42" s="102">
        <v>17766</v>
      </c>
      <c r="BB42" s="102">
        <v>19</v>
      </c>
      <c r="BC42" s="102">
        <v>16074</v>
      </c>
      <c r="BD42" s="102">
        <v>16</v>
      </c>
      <c r="BE42" s="102">
        <v>13536</v>
      </c>
      <c r="BF42" s="102">
        <v>19</v>
      </c>
      <c r="BG42" s="102">
        <v>16074</v>
      </c>
      <c r="BH42" s="102">
        <v>26</v>
      </c>
      <c r="BI42" s="102">
        <v>21996</v>
      </c>
      <c r="BJ42" s="102">
        <v>14</v>
      </c>
      <c r="BK42" s="102">
        <v>11844</v>
      </c>
      <c r="BL42" s="102">
        <v>21</v>
      </c>
      <c r="BM42" s="102">
        <v>17766</v>
      </c>
      <c r="BN42" s="102">
        <v>19</v>
      </c>
      <c r="BO42" s="102">
        <v>16074</v>
      </c>
      <c r="BP42" s="102">
        <v>22</v>
      </c>
      <c r="BQ42" s="102">
        <v>18612</v>
      </c>
      <c r="BR42" s="102">
        <v>16</v>
      </c>
      <c r="BS42" s="102">
        <v>13536</v>
      </c>
      <c r="BT42" s="102">
        <v>13</v>
      </c>
      <c r="BU42" s="102">
        <v>10998</v>
      </c>
      <c r="BV42" s="102">
        <v>20</v>
      </c>
      <c r="BW42" s="102">
        <v>16920</v>
      </c>
      <c r="BX42" s="102">
        <v>25</v>
      </c>
      <c r="BY42" s="102">
        <v>21150</v>
      </c>
      <c r="BZ42" s="102">
        <v>15</v>
      </c>
      <c r="CA42" s="102">
        <v>12690</v>
      </c>
      <c r="CB42" s="102">
        <v>24</v>
      </c>
      <c r="CC42" s="102">
        <v>20304</v>
      </c>
      <c r="CD42" s="102">
        <v>14</v>
      </c>
      <c r="CE42" s="102">
        <v>11844</v>
      </c>
      <c r="CF42" s="102">
        <v>12</v>
      </c>
      <c r="CG42" s="102">
        <v>10152</v>
      </c>
      <c r="CH42" s="102">
        <v>19</v>
      </c>
      <c r="CI42" s="102">
        <v>16074</v>
      </c>
      <c r="CJ42" s="102">
        <v>18</v>
      </c>
      <c r="CK42" s="102">
        <v>15228</v>
      </c>
      <c r="CL42" s="102">
        <v>23</v>
      </c>
      <c r="CM42" s="102">
        <v>19458</v>
      </c>
      <c r="CN42" s="102">
        <v>21</v>
      </c>
      <c r="CO42" s="102">
        <v>17766</v>
      </c>
      <c r="CP42" s="102">
        <v>23</v>
      </c>
      <c r="CQ42" s="102">
        <v>19458</v>
      </c>
      <c r="CR42" s="102">
        <v>13</v>
      </c>
      <c r="CS42" s="102">
        <v>10998</v>
      </c>
      <c r="CT42" s="102">
        <v>13</v>
      </c>
      <c r="CU42" s="102">
        <v>10998</v>
      </c>
    </row>
    <row r="43" spans="2:99" x14ac:dyDescent="0.25">
      <c r="C43" s="101" t="s">
        <v>208</v>
      </c>
      <c r="D43" s="102">
        <v>16</v>
      </c>
      <c r="E43" s="102">
        <v>16358.4</v>
      </c>
      <c r="F43" s="102">
        <v>22</v>
      </c>
      <c r="G43" s="102">
        <v>22492.799999999999</v>
      </c>
      <c r="H43" s="102">
        <v>19</v>
      </c>
      <c r="I43" s="102">
        <v>19425.599999999999</v>
      </c>
      <c r="J43" s="102">
        <v>14</v>
      </c>
      <c r="K43" s="102">
        <v>14313.6</v>
      </c>
      <c r="L43" s="102">
        <v>16</v>
      </c>
      <c r="M43" s="102">
        <v>16358.4</v>
      </c>
      <c r="N43" s="102">
        <v>19</v>
      </c>
      <c r="O43" s="102">
        <v>19425.599999999999</v>
      </c>
      <c r="P43" s="102">
        <v>16</v>
      </c>
      <c r="Q43" s="102">
        <v>16358.4</v>
      </c>
      <c r="R43" s="102">
        <v>21</v>
      </c>
      <c r="S43" s="102">
        <v>21470.399999999998</v>
      </c>
      <c r="T43" s="102">
        <v>18</v>
      </c>
      <c r="U43" s="102">
        <v>18403.2</v>
      </c>
      <c r="V43" s="102">
        <v>12</v>
      </c>
      <c r="W43" s="102">
        <v>12268.8</v>
      </c>
      <c r="X43" s="102">
        <v>14</v>
      </c>
      <c r="Y43" s="102">
        <v>14313.6</v>
      </c>
      <c r="Z43" s="102">
        <v>16</v>
      </c>
      <c r="AA43" s="102">
        <v>16358.4</v>
      </c>
      <c r="AB43" s="102">
        <v>22</v>
      </c>
      <c r="AC43" s="102">
        <v>22492.799999999999</v>
      </c>
      <c r="AD43" s="102">
        <v>15</v>
      </c>
      <c r="AE43" s="102">
        <v>15336</v>
      </c>
      <c r="AF43" s="102">
        <v>17</v>
      </c>
      <c r="AG43" s="102">
        <v>17380.8</v>
      </c>
      <c r="AH43" s="102">
        <v>17</v>
      </c>
      <c r="AI43" s="102">
        <v>17380.8</v>
      </c>
      <c r="AJ43" s="102">
        <v>22</v>
      </c>
      <c r="AK43" s="102">
        <v>22492.799999999999</v>
      </c>
      <c r="AL43" s="102">
        <v>15</v>
      </c>
      <c r="AM43" s="102">
        <v>15336</v>
      </c>
      <c r="AN43" s="102">
        <v>21</v>
      </c>
      <c r="AO43" s="102">
        <v>21470.399999999998</v>
      </c>
      <c r="AP43" s="102">
        <v>20</v>
      </c>
      <c r="AQ43" s="102">
        <v>20448</v>
      </c>
      <c r="AR43" s="102">
        <v>16</v>
      </c>
      <c r="AS43" s="102">
        <v>16358.4</v>
      </c>
      <c r="AT43" s="102">
        <v>24</v>
      </c>
      <c r="AU43" s="102">
        <v>24537.599999999999</v>
      </c>
      <c r="AV43" s="102">
        <v>16</v>
      </c>
      <c r="AW43" s="102">
        <v>16358.4</v>
      </c>
      <c r="AX43" s="102">
        <v>22</v>
      </c>
      <c r="AY43" s="102">
        <v>22492.799999999999</v>
      </c>
      <c r="AZ43" s="102">
        <v>20</v>
      </c>
      <c r="BA43" s="102">
        <v>20448</v>
      </c>
      <c r="BB43" s="102">
        <v>21</v>
      </c>
      <c r="BC43" s="102">
        <v>21470.399999999998</v>
      </c>
      <c r="BD43" s="102">
        <v>14</v>
      </c>
      <c r="BE43" s="102">
        <v>14313.6</v>
      </c>
      <c r="BF43" s="102">
        <v>21</v>
      </c>
      <c r="BG43" s="102">
        <v>21470.399999999998</v>
      </c>
      <c r="BH43" s="102">
        <v>23</v>
      </c>
      <c r="BI43" s="102">
        <v>23515.200000000001</v>
      </c>
      <c r="BJ43" s="102">
        <v>14</v>
      </c>
      <c r="BK43" s="102">
        <v>14313.6</v>
      </c>
      <c r="BL43" s="102">
        <v>23</v>
      </c>
      <c r="BM43" s="102">
        <v>23515.200000000001</v>
      </c>
      <c r="BN43" s="102">
        <v>21</v>
      </c>
      <c r="BO43" s="102">
        <v>21470.399999999998</v>
      </c>
      <c r="BP43" s="102">
        <v>22</v>
      </c>
      <c r="BQ43" s="102">
        <v>22492.799999999999</v>
      </c>
      <c r="BR43" s="102">
        <v>14</v>
      </c>
      <c r="BS43" s="102">
        <v>14313.6</v>
      </c>
      <c r="BT43" s="102">
        <v>13</v>
      </c>
      <c r="BU43" s="102">
        <v>13291.199999999999</v>
      </c>
      <c r="BV43" s="102">
        <v>19</v>
      </c>
      <c r="BW43" s="102">
        <v>19425.599999999999</v>
      </c>
      <c r="BX43" s="102">
        <v>22</v>
      </c>
      <c r="BY43" s="102">
        <v>22492.799999999999</v>
      </c>
      <c r="BZ43" s="102">
        <v>13</v>
      </c>
      <c r="CA43" s="102">
        <v>13291.199999999999</v>
      </c>
      <c r="CB43" s="102">
        <v>23</v>
      </c>
      <c r="CC43" s="102">
        <v>23515.200000000001</v>
      </c>
      <c r="CD43" s="102">
        <v>14</v>
      </c>
      <c r="CE43" s="102">
        <v>14313.6</v>
      </c>
      <c r="CF43" s="102">
        <v>13</v>
      </c>
      <c r="CG43" s="102">
        <v>13291.199999999999</v>
      </c>
      <c r="CH43" s="102">
        <v>18</v>
      </c>
      <c r="CI43" s="102">
        <v>18403.2</v>
      </c>
      <c r="CJ43" s="102">
        <v>17</v>
      </c>
      <c r="CK43" s="102">
        <v>17380.8</v>
      </c>
      <c r="CL43" s="102">
        <v>24</v>
      </c>
      <c r="CM43" s="102">
        <v>24537.599999999999</v>
      </c>
      <c r="CN43" s="102">
        <v>19</v>
      </c>
      <c r="CO43" s="102">
        <v>19425.599999999999</v>
      </c>
      <c r="CP43" s="102">
        <v>21</v>
      </c>
      <c r="CQ43" s="102">
        <v>21470.399999999998</v>
      </c>
      <c r="CR43" s="102">
        <v>13</v>
      </c>
      <c r="CS43" s="102">
        <v>13291.199999999999</v>
      </c>
      <c r="CT43" s="102">
        <v>13</v>
      </c>
      <c r="CU43" s="102">
        <v>13291.199999999999</v>
      </c>
    </row>
    <row r="44" spans="2:99" x14ac:dyDescent="0.25">
      <c r="C44" s="101" t="s">
        <v>209</v>
      </c>
      <c r="D44" s="102">
        <v>17</v>
      </c>
      <c r="E44" s="102">
        <v>17380.8</v>
      </c>
      <c r="F44" s="102">
        <v>22</v>
      </c>
      <c r="G44" s="102">
        <v>22492.799999999999</v>
      </c>
      <c r="H44" s="102">
        <v>16</v>
      </c>
      <c r="I44" s="102">
        <v>16358.4</v>
      </c>
      <c r="J44" s="102">
        <v>14</v>
      </c>
      <c r="K44" s="102">
        <v>14313.6</v>
      </c>
      <c r="L44" s="102">
        <v>16</v>
      </c>
      <c r="M44" s="102">
        <v>16358.4</v>
      </c>
      <c r="N44" s="102">
        <v>19</v>
      </c>
      <c r="O44" s="102">
        <v>19425.599999999999</v>
      </c>
      <c r="P44" s="102">
        <v>19</v>
      </c>
      <c r="Q44" s="102">
        <v>19425.599999999999</v>
      </c>
      <c r="R44" s="102">
        <v>21</v>
      </c>
      <c r="S44" s="102">
        <v>21470.399999999998</v>
      </c>
      <c r="T44" s="102">
        <v>19</v>
      </c>
      <c r="U44" s="102">
        <v>19425.599999999999</v>
      </c>
      <c r="V44" s="102">
        <v>12</v>
      </c>
      <c r="W44" s="102">
        <v>12268.8</v>
      </c>
      <c r="X44" s="102">
        <v>15</v>
      </c>
      <c r="Y44" s="102">
        <v>15336</v>
      </c>
      <c r="Z44" s="102">
        <v>15</v>
      </c>
      <c r="AA44" s="102">
        <v>15336</v>
      </c>
      <c r="AB44" s="102">
        <v>21</v>
      </c>
      <c r="AC44" s="102">
        <v>21470.399999999998</v>
      </c>
      <c r="AD44" s="102">
        <v>17</v>
      </c>
      <c r="AE44" s="102">
        <v>17380.8</v>
      </c>
      <c r="AF44" s="102">
        <v>18</v>
      </c>
      <c r="AG44" s="102">
        <v>18403.2</v>
      </c>
      <c r="AH44" s="102">
        <v>16</v>
      </c>
      <c r="AI44" s="102">
        <v>16358.4</v>
      </c>
      <c r="AJ44" s="102">
        <v>22</v>
      </c>
      <c r="AK44" s="102">
        <v>22492.799999999999</v>
      </c>
      <c r="AL44" s="102">
        <v>14</v>
      </c>
      <c r="AM44" s="102">
        <v>14313.6</v>
      </c>
      <c r="AN44" s="102">
        <v>21</v>
      </c>
      <c r="AO44" s="102">
        <v>21470.399999999998</v>
      </c>
      <c r="AP44" s="102">
        <v>18</v>
      </c>
      <c r="AQ44" s="102">
        <v>18403.2</v>
      </c>
      <c r="AR44" s="102">
        <v>17</v>
      </c>
      <c r="AS44" s="102">
        <v>17380.8</v>
      </c>
      <c r="AT44" s="102">
        <v>24</v>
      </c>
      <c r="AU44" s="102">
        <v>24537.599999999999</v>
      </c>
      <c r="AV44" s="102">
        <v>16</v>
      </c>
      <c r="AW44" s="102">
        <v>16358.4</v>
      </c>
      <c r="AX44" s="102">
        <v>21</v>
      </c>
      <c r="AY44" s="102">
        <v>21470.399999999998</v>
      </c>
      <c r="AZ44" s="102">
        <v>20</v>
      </c>
      <c r="BA44" s="102">
        <v>20448</v>
      </c>
      <c r="BB44" s="102">
        <v>21</v>
      </c>
      <c r="BC44" s="102">
        <v>21470.399999999998</v>
      </c>
      <c r="BD44" s="102">
        <v>14</v>
      </c>
      <c r="BE44" s="102">
        <v>14313.6</v>
      </c>
      <c r="BF44" s="102">
        <v>21</v>
      </c>
      <c r="BG44" s="102">
        <v>21470.399999999998</v>
      </c>
      <c r="BH44" s="102">
        <v>26</v>
      </c>
      <c r="BI44" s="102">
        <v>26582.399999999998</v>
      </c>
      <c r="BJ44" s="102">
        <v>13</v>
      </c>
      <c r="BK44" s="102">
        <v>13291.199999999999</v>
      </c>
      <c r="BL44" s="102">
        <v>21</v>
      </c>
      <c r="BM44" s="102">
        <v>21470.399999999998</v>
      </c>
      <c r="BN44" s="102">
        <v>18</v>
      </c>
      <c r="BO44" s="102">
        <v>18403.2</v>
      </c>
      <c r="BP44" s="102">
        <v>23</v>
      </c>
      <c r="BQ44" s="102">
        <v>23515.200000000001</v>
      </c>
      <c r="BR44" s="102">
        <v>15</v>
      </c>
      <c r="BS44" s="102">
        <v>15336</v>
      </c>
      <c r="BT44" s="102">
        <v>13</v>
      </c>
      <c r="BU44" s="102">
        <v>13291.199999999999</v>
      </c>
      <c r="BV44" s="102">
        <v>18</v>
      </c>
      <c r="BW44" s="102">
        <v>18403.2</v>
      </c>
      <c r="BX44" s="102">
        <v>23</v>
      </c>
      <c r="BY44" s="102">
        <v>23515.200000000001</v>
      </c>
      <c r="BZ44" s="102">
        <v>16</v>
      </c>
      <c r="CA44" s="102">
        <v>16358.4</v>
      </c>
      <c r="CB44" s="102">
        <v>21</v>
      </c>
      <c r="CC44" s="102">
        <v>21470.399999999998</v>
      </c>
      <c r="CD44" s="102">
        <v>13</v>
      </c>
      <c r="CE44" s="102">
        <v>13291.199999999999</v>
      </c>
      <c r="CF44" s="102">
        <v>12</v>
      </c>
      <c r="CG44" s="102">
        <v>12268.8</v>
      </c>
      <c r="CH44" s="102">
        <v>16</v>
      </c>
      <c r="CI44" s="102">
        <v>16358.4</v>
      </c>
      <c r="CJ44" s="102">
        <v>17</v>
      </c>
      <c r="CK44" s="102">
        <v>17380.8</v>
      </c>
      <c r="CL44" s="102">
        <v>22</v>
      </c>
      <c r="CM44" s="102">
        <v>22492.799999999999</v>
      </c>
      <c r="CN44" s="102">
        <v>19</v>
      </c>
      <c r="CO44" s="102">
        <v>19425.599999999999</v>
      </c>
      <c r="CP44" s="102">
        <v>21</v>
      </c>
      <c r="CQ44" s="102">
        <v>21470.399999999998</v>
      </c>
      <c r="CR44" s="102">
        <v>13</v>
      </c>
      <c r="CS44" s="102">
        <v>13291.199999999999</v>
      </c>
      <c r="CT44" s="102">
        <v>13</v>
      </c>
      <c r="CU44" s="102">
        <v>13291.199999999999</v>
      </c>
    </row>
    <row r="45" spans="2:99" x14ac:dyDescent="0.25">
      <c r="C45" s="101" t="s">
        <v>210</v>
      </c>
      <c r="D45" s="102">
        <v>17</v>
      </c>
      <c r="E45" s="102">
        <v>21236.400000000001</v>
      </c>
      <c r="F45" s="102">
        <v>20</v>
      </c>
      <c r="G45" s="102">
        <v>24984</v>
      </c>
      <c r="H45" s="102">
        <v>19</v>
      </c>
      <c r="I45" s="102">
        <v>23734.799999999999</v>
      </c>
      <c r="J45" s="102">
        <v>13</v>
      </c>
      <c r="K45" s="102">
        <v>16239.6</v>
      </c>
      <c r="L45" s="102">
        <v>14</v>
      </c>
      <c r="M45" s="102">
        <v>17488.8</v>
      </c>
      <c r="N45" s="102">
        <v>19</v>
      </c>
      <c r="O45" s="102">
        <v>23734.799999999999</v>
      </c>
      <c r="P45" s="102">
        <v>18</v>
      </c>
      <c r="Q45" s="102">
        <v>22485.600000000002</v>
      </c>
      <c r="R45" s="102">
        <v>23</v>
      </c>
      <c r="S45" s="102">
        <v>28731.600000000002</v>
      </c>
      <c r="T45" s="102">
        <v>16</v>
      </c>
      <c r="U45" s="102">
        <v>19987.2</v>
      </c>
      <c r="V45" s="102">
        <v>11</v>
      </c>
      <c r="W45" s="102">
        <v>13741.2</v>
      </c>
      <c r="X45" s="102">
        <v>16</v>
      </c>
      <c r="Y45" s="102">
        <v>19987.2</v>
      </c>
      <c r="Z45" s="102">
        <v>15</v>
      </c>
      <c r="AA45" s="102">
        <v>18738</v>
      </c>
      <c r="AB45" s="102">
        <v>21</v>
      </c>
      <c r="AC45" s="102">
        <v>26233.200000000001</v>
      </c>
      <c r="AD45" s="102">
        <v>16</v>
      </c>
      <c r="AE45" s="102">
        <v>19987.2</v>
      </c>
      <c r="AF45" s="102">
        <v>16</v>
      </c>
      <c r="AG45" s="102">
        <v>19987.2</v>
      </c>
      <c r="AH45" s="102">
        <v>16</v>
      </c>
      <c r="AI45" s="102">
        <v>19987.2</v>
      </c>
      <c r="AJ45" s="102">
        <v>23</v>
      </c>
      <c r="AK45" s="102">
        <v>28731.600000000002</v>
      </c>
      <c r="AL45" s="102">
        <v>16</v>
      </c>
      <c r="AM45" s="102">
        <v>19987.2</v>
      </c>
      <c r="AN45" s="102">
        <v>23</v>
      </c>
      <c r="AO45" s="102">
        <v>28731.600000000002</v>
      </c>
      <c r="AP45" s="102">
        <v>19</v>
      </c>
      <c r="AQ45" s="102">
        <v>23734.799999999999</v>
      </c>
      <c r="AR45" s="102">
        <v>16</v>
      </c>
      <c r="AS45" s="102">
        <v>19987.2</v>
      </c>
      <c r="AT45" s="102">
        <v>23</v>
      </c>
      <c r="AU45" s="102">
        <v>28731.600000000002</v>
      </c>
      <c r="AV45" s="102">
        <v>17</v>
      </c>
      <c r="AW45" s="102">
        <v>21236.400000000001</v>
      </c>
      <c r="AX45" s="102">
        <v>24</v>
      </c>
      <c r="AY45" s="102">
        <v>29980.800000000003</v>
      </c>
      <c r="AZ45" s="102">
        <v>18</v>
      </c>
      <c r="BA45" s="102">
        <v>22485.600000000002</v>
      </c>
      <c r="BB45" s="102">
        <v>17</v>
      </c>
      <c r="BC45" s="102">
        <v>21236.400000000001</v>
      </c>
      <c r="BD45" s="102">
        <v>14</v>
      </c>
      <c r="BE45" s="102">
        <v>17488.8</v>
      </c>
      <c r="BF45" s="102">
        <v>20</v>
      </c>
      <c r="BG45" s="102">
        <v>24984</v>
      </c>
      <c r="BH45" s="102">
        <v>21</v>
      </c>
      <c r="BI45" s="102">
        <v>26233.200000000001</v>
      </c>
      <c r="BJ45" s="102">
        <v>14</v>
      </c>
      <c r="BK45" s="102">
        <v>17488.8</v>
      </c>
      <c r="BL45" s="102">
        <v>20</v>
      </c>
      <c r="BM45" s="102">
        <v>24984</v>
      </c>
      <c r="BN45" s="102">
        <v>21</v>
      </c>
      <c r="BO45" s="102">
        <v>26233.200000000001</v>
      </c>
      <c r="BP45" s="102">
        <v>21</v>
      </c>
      <c r="BQ45" s="102">
        <v>26233.200000000001</v>
      </c>
      <c r="BR45" s="102">
        <v>15</v>
      </c>
      <c r="BS45" s="102">
        <v>18738</v>
      </c>
      <c r="BT45" s="102">
        <v>12</v>
      </c>
      <c r="BU45" s="102">
        <v>14990.400000000001</v>
      </c>
      <c r="BV45" s="102">
        <v>20</v>
      </c>
      <c r="BW45" s="102">
        <v>24984</v>
      </c>
      <c r="BX45" s="102">
        <v>23</v>
      </c>
      <c r="BY45" s="102">
        <v>28731.600000000002</v>
      </c>
      <c r="BZ45" s="102">
        <v>14</v>
      </c>
      <c r="CA45" s="102">
        <v>17488.8</v>
      </c>
      <c r="CB45" s="102">
        <v>21</v>
      </c>
      <c r="CC45" s="102">
        <v>26233.200000000001</v>
      </c>
      <c r="CD45" s="102">
        <v>14</v>
      </c>
      <c r="CE45" s="102">
        <v>17488.8</v>
      </c>
      <c r="CF45" s="102">
        <v>13</v>
      </c>
      <c r="CG45" s="102">
        <v>16239.6</v>
      </c>
      <c r="CH45" s="102">
        <v>15</v>
      </c>
      <c r="CI45" s="102">
        <v>18738</v>
      </c>
      <c r="CJ45" s="102">
        <v>16</v>
      </c>
      <c r="CK45" s="102">
        <v>19987.2</v>
      </c>
      <c r="CL45" s="102">
        <v>23</v>
      </c>
      <c r="CM45" s="102">
        <v>28731.600000000002</v>
      </c>
      <c r="CN45" s="102">
        <v>19</v>
      </c>
      <c r="CO45" s="102">
        <v>23734.799999999999</v>
      </c>
      <c r="CP45" s="102">
        <v>20</v>
      </c>
      <c r="CQ45" s="102">
        <v>24984</v>
      </c>
      <c r="CR45" s="102">
        <v>14</v>
      </c>
      <c r="CS45" s="102">
        <v>17488.8</v>
      </c>
      <c r="CT45" s="102">
        <v>14</v>
      </c>
      <c r="CU45" s="102">
        <v>17488.8</v>
      </c>
    </row>
    <row r="46" spans="2:99" x14ac:dyDescent="0.25">
      <c r="C46" s="101" t="s">
        <v>211</v>
      </c>
      <c r="D46" s="102">
        <v>16</v>
      </c>
      <c r="E46" s="102">
        <v>19392</v>
      </c>
      <c r="F46" s="102">
        <v>20</v>
      </c>
      <c r="G46" s="102">
        <v>24240</v>
      </c>
      <c r="H46" s="102">
        <v>16</v>
      </c>
      <c r="I46" s="102">
        <v>19392</v>
      </c>
      <c r="J46" s="102">
        <v>12</v>
      </c>
      <c r="K46" s="102">
        <v>14544</v>
      </c>
      <c r="L46" s="102">
        <v>15</v>
      </c>
      <c r="M46" s="102">
        <v>18180</v>
      </c>
      <c r="N46" s="102">
        <v>19</v>
      </c>
      <c r="O46" s="102">
        <v>23028</v>
      </c>
      <c r="P46" s="102">
        <v>16</v>
      </c>
      <c r="Q46" s="102">
        <v>19392</v>
      </c>
      <c r="R46" s="102">
        <v>24</v>
      </c>
      <c r="S46" s="102">
        <v>29088</v>
      </c>
      <c r="T46" s="102">
        <v>18</v>
      </c>
      <c r="U46" s="102">
        <v>21816</v>
      </c>
      <c r="V46" s="102">
        <v>13</v>
      </c>
      <c r="W46" s="102">
        <v>15756</v>
      </c>
      <c r="X46" s="102">
        <v>16</v>
      </c>
      <c r="Y46" s="102">
        <v>19392</v>
      </c>
      <c r="Z46" s="102">
        <v>16</v>
      </c>
      <c r="AA46" s="102">
        <v>19392</v>
      </c>
      <c r="AB46" s="102">
        <v>21</v>
      </c>
      <c r="AC46" s="102">
        <v>25452</v>
      </c>
      <c r="AD46" s="102">
        <v>15</v>
      </c>
      <c r="AE46" s="102">
        <v>18180</v>
      </c>
      <c r="AF46" s="102">
        <v>19</v>
      </c>
      <c r="AG46" s="102">
        <v>23028</v>
      </c>
      <c r="AH46" s="102">
        <v>17</v>
      </c>
      <c r="AI46" s="102">
        <v>20604</v>
      </c>
      <c r="AJ46" s="102">
        <v>20</v>
      </c>
      <c r="AK46" s="102">
        <v>24240</v>
      </c>
      <c r="AL46" s="102">
        <v>16</v>
      </c>
      <c r="AM46" s="102">
        <v>19392</v>
      </c>
      <c r="AN46" s="102">
        <v>21</v>
      </c>
      <c r="AO46" s="102">
        <v>25452</v>
      </c>
      <c r="AP46" s="102">
        <v>19</v>
      </c>
      <c r="AQ46" s="102">
        <v>23028</v>
      </c>
      <c r="AR46" s="102">
        <v>17</v>
      </c>
      <c r="AS46" s="102">
        <v>20604</v>
      </c>
      <c r="AT46" s="102">
        <v>21</v>
      </c>
      <c r="AU46" s="102">
        <v>25452</v>
      </c>
      <c r="AV46" s="102">
        <v>17</v>
      </c>
      <c r="AW46" s="102">
        <v>20604</v>
      </c>
      <c r="AX46" s="102">
        <v>21</v>
      </c>
      <c r="AY46" s="102">
        <v>25452</v>
      </c>
      <c r="AZ46" s="102">
        <v>20</v>
      </c>
      <c r="BA46" s="102">
        <v>24240</v>
      </c>
      <c r="BB46" s="102">
        <v>20</v>
      </c>
      <c r="BC46" s="102">
        <v>24240</v>
      </c>
      <c r="BD46" s="102">
        <v>13</v>
      </c>
      <c r="BE46" s="102">
        <v>15756</v>
      </c>
      <c r="BF46" s="102">
        <v>20</v>
      </c>
      <c r="BG46" s="102">
        <v>24240</v>
      </c>
      <c r="BH46" s="102">
        <v>22</v>
      </c>
      <c r="BI46" s="102">
        <v>26664</v>
      </c>
      <c r="BJ46" s="102">
        <v>13</v>
      </c>
      <c r="BK46" s="102">
        <v>15756</v>
      </c>
      <c r="BL46" s="102">
        <v>22</v>
      </c>
      <c r="BM46" s="102">
        <v>26664</v>
      </c>
      <c r="BN46" s="102">
        <v>20</v>
      </c>
      <c r="BO46" s="102">
        <v>24240</v>
      </c>
      <c r="BP46" s="102">
        <v>22</v>
      </c>
      <c r="BQ46" s="102">
        <v>26664</v>
      </c>
      <c r="BR46" s="102">
        <v>14</v>
      </c>
      <c r="BS46" s="102">
        <v>16968</v>
      </c>
      <c r="BT46" s="102">
        <v>13</v>
      </c>
      <c r="BU46" s="102">
        <v>15756</v>
      </c>
      <c r="BV46" s="102">
        <v>18</v>
      </c>
      <c r="BW46" s="102">
        <v>21816</v>
      </c>
      <c r="BX46" s="102">
        <v>21</v>
      </c>
      <c r="BY46" s="102">
        <v>25452</v>
      </c>
      <c r="BZ46" s="102">
        <v>16</v>
      </c>
      <c r="CA46" s="102">
        <v>19392</v>
      </c>
      <c r="CB46" s="102">
        <v>24</v>
      </c>
      <c r="CC46" s="102">
        <v>29088</v>
      </c>
      <c r="CD46" s="102">
        <v>12</v>
      </c>
      <c r="CE46" s="102">
        <v>14544</v>
      </c>
      <c r="CF46" s="102">
        <v>14</v>
      </c>
      <c r="CG46" s="102">
        <v>16968</v>
      </c>
      <c r="CH46" s="102">
        <v>16</v>
      </c>
      <c r="CI46" s="102">
        <v>19392</v>
      </c>
      <c r="CJ46" s="102">
        <v>17</v>
      </c>
      <c r="CK46" s="102">
        <v>20604</v>
      </c>
      <c r="CL46" s="102">
        <v>24</v>
      </c>
      <c r="CM46" s="102">
        <v>29088</v>
      </c>
      <c r="CN46" s="102">
        <v>18</v>
      </c>
      <c r="CO46" s="102">
        <v>21816</v>
      </c>
      <c r="CP46" s="102">
        <v>20</v>
      </c>
      <c r="CQ46" s="102">
        <v>24240</v>
      </c>
      <c r="CR46" s="102">
        <v>13</v>
      </c>
      <c r="CS46" s="102">
        <v>15756</v>
      </c>
      <c r="CT46" s="102">
        <v>15</v>
      </c>
      <c r="CU46" s="102">
        <v>18180</v>
      </c>
    </row>
    <row r="47" spans="2:99" x14ac:dyDescent="0.25">
      <c r="C47" s="101" t="s">
        <v>212</v>
      </c>
      <c r="D47" s="102">
        <v>18</v>
      </c>
      <c r="E47" s="102">
        <v>27496.799999999999</v>
      </c>
      <c r="F47" s="102">
        <v>22</v>
      </c>
      <c r="G47" s="102">
        <v>33607.199999999997</v>
      </c>
      <c r="H47" s="102">
        <v>18</v>
      </c>
      <c r="I47" s="102">
        <v>27496.799999999999</v>
      </c>
      <c r="J47" s="102">
        <v>13</v>
      </c>
      <c r="K47" s="102">
        <v>19858.8</v>
      </c>
      <c r="L47" s="102">
        <v>15</v>
      </c>
      <c r="M47" s="102">
        <v>22914</v>
      </c>
      <c r="N47" s="102">
        <v>19</v>
      </c>
      <c r="O47" s="102">
        <v>29024.399999999998</v>
      </c>
      <c r="P47" s="102">
        <v>18</v>
      </c>
      <c r="Q47" s="102">
        <v>27496.799999999999</v>
      </c>
      <c r="R47" s="102">
        <v>21</v>
      </c>
      <c r="S47" s="102">
        <v>32079.599999999999</v>
      </c>
      <c r="T47" s="102">
        <v>16</v>
      </c>
      <c r="U47" s="102">
        <v>24441.599999999999</v>
      </c>
      <c r="V47" s="102">
        <v>13</v>
      </c>
      <c r="W47" s="102">
        <v>19858.8</v>
      </c>
      <c r="X47" s="102">
        <v>15</v>
      </c>
      <c r="Y47" s="102">
        <v>22914</v>
      </c>
      <c r="Z47" s="102">
        <v>13</v>
      </c>
      <c r="AA47" s="102">
        <v>19858.8</v>
      </c>
      <c r="AB47" s="102">
        <v>19</v>
      </c>
      <c r="AC47" s="102">
        <v>29024.399999999998</v>
      </c>
      <c r="AD47" s="102">
        <v>15</v>
      </c>
      <c r="AE47" s="102">
        <v>22914</v>
      </c>
      <c r="AF47" s="102">
        <v>16</v>
      </c>
      <c r="AG47" s="102">
        <v>24441.599999999999</v>
      </c>
      <c r="AH47" s="102">
        <v>16</v>
      </c>
      <c r="AI47" s="102">
        <v>24441.599999999999</v>
      </c>
      <c r="AJ47" s="102">
        <v>21</v>
      </c>
      <c r="AK47" s="102">
        <v>32079.599999999999</v>
      </c>
      <c r="AL47" s="102">
        <v>14</v>
      </c>
      <c r="AM47" s="102">
        <v>21386.399999999998</v>
      </c>
      <c r="AN47" s="102">
        <v>19</v>
      </c>
      <c r="AO47" s="102">
        <v>29024.399999999998</v>
      </c>
      <c r="AP47" s="102">
        <v>17</v>
      </c>
      <c r="AQ47" s="102">
        <v>25969.199999999997</v>
      </c>
      <c r="AR47" s="102">
        <v>17</v>
      </c>
      <c r="AS47" s="102">
        <v>25969.199999999997</v>
      </c>
      <c r="AT47" s="102">
        <v>22</v>
      </c>
      <c r="AU47" s="102">
        <v>33607.199999999997</v>
      </c>
      <c r="AV47" s="102">
        <v>17</v>
      </c>
      <c r="AW47" s="102">
        <v>25969.199999999997</v>
      </c>
      <c r="AX47" s="102">
        <v>22</v>
      </c>
      <c r="AY47" s="102">
        <v>33607.199999999997</v>
      </c>
      <c r="AZ47" s="102">
        <v>17</v>
      </c>
      <c r="BA47" s="102">
        <v>25969.199999999997</v>
      </c>
      <c r="BB47" s="102">
        <v>18</v>
      </c>
      <c r="BC47" s="102">
        <v>27496.799999999999</v>
      </c>
      <c r="BD47" s="102">
        <v>12</v>
      </c>
      <c r="BE47" s="102">
        <v>18331.199999999997</v>
      </c>
      <c r="BF47" s="102">
        <v>18</v>
      </c>
      <c r="BG47" s="102">
        <v>27496.799999999999</v>
      </c>
      <c r="BH47" s="102">
        <v>23</v>
      </c>
      <c r="BI47" s="102">
        <v>35134.799999999996</v>
      </c>
      <c r="BJ47" s="102">
        <v>13</v>
      </c>
      <c r="BK47" s="102">
        <v>19858.8</v>
      </c>
      <c r="BL47" s="102">
        <v>23</v>
      </c>
      <c r="BM47" s="102">
        <v>35134.799999999996</v>
      </c>
      <c r="BN47" s="102">
        <v>19</v>
      </c>
      <c r="BO47" s="102">
        <v>29024.399999999998</v>
      </c>
      <c r="BP47" s="102">
        <v>20</v>
      </c>
      <c r="BQ47" s="102">
        <v>30552</v>
      </c>
      <c r="BR47" s="102">
        <v>13</v>
      </c>
      <c r="BS47" s="102">
        <v>19858.8</v>
      </c>
      <c r="BT47" s="102">
        <v>13</v>
      </c>
      <c r="BU47" s="102">
        <v>19858.8</v>
      </c>
      <c r="BV47" s="102">
        <v>18</v>
      </c>
      <c r="BW47" s="102">
        <v>27496.799999999999</v>
      </c>
      <c r="BX47" s="102">
        <v>21</v>
      </c>
      <c r="BY47" s="102">
        <v>32079.599999999999</v>
      </c>
      <c r="BZ47" s="102">
        <v>13</v>
      </c>
      <c r="CA47" s="102">
        <v>19858.8</v>
      </c>
      <c r="CB47" s="102">
        <v>23</v>
      </c>
      <c r="CC47" s="102">
        <v>35134.799999999996</v>
      </c>
      <c r="CD47" s="102">
        <v>13</v>
      </c>
      <c r="CE47" s="102">
        <v>19858.8</v>
      </c>
      <c r="CF47" s="102">
        <v>12</v>
      </c>
      <c r="CG47" s="102">
        <v>18331.199999999997</v>
      </c>
      <c r="CH47" s="102">
        <v>17</v>
      </c>
      <c r="CI47" s="102">
        <v>25969.199999999997</v>
      </c>
      <c r="CJ47" s="102">
        <v>14</v>
      </c>
      <c r="CK47" s="102">
        <v>21386.399999999998</v>
      </c>
      <c r="CL47" s="102">
        <v>21</v>
      </c>
      <c r="CM47" s="102">
        <v>32079.599999999999</v>
      </c>
      <c r="CN47" s="102">
        <v>19</v>
      </c>
      <c r="CO47" s="102">
        <v>29024.399999999998</v>
      </c>
      <c r="CP47" s="102">
        <v>20</v>
      </c>
      <c r="CQ47" s="102">
        <v>30552</v>
      </c>
      <c r="CR47" s="102">
        <v>12</v>
      </c>
      <c r="CS47" s="102">
        <v>18331.199999999997</v>
      </c>
      <c r="CT47" s="102">
        <v>13</v>
      </c>
      <c r="CU47" s="102">
        <v>19858.8</v>
      </c>
    </row>
    <row r="48" spans="2:99" x14ac:dyDescent="0.25">
      <c r="C48" s="101" t="s">
        <v>213</v>
      </c>
      <c r="D48" s="102">
        <v>19</v>
      </c>
      <c r="E48" s="102">
        <v>16484.400000000001</v>
      </c>
      <c r="F48" s="102">
        <v>23</v>
      </c>
      <c r="G48" s="102">
        <v>19954.8</v>
      </c>
      <c r="H48" s="102">
        <v>17</v>
      </c>
      <c r="I48" s="102">
        <v>14749.2</v>
      </c>
      <c r="J48" s="102">
        <v>13</v>
      </c>
      <c r="K48" s="102">
        <v>11278.800000000001</v>
      </c>
      <c r="L48" s="102">
        <v>16</v>
      </c>
      <c r="M48" s="102">
        <v>13881.6</v>
      </c>
      <c r="N48" s="102">
        <v>19</v>
      </c>
      <c r="O48" s="102">
        <v>16484.400000000001</v>
      </c>
      <c r="P48" s="102">
        <v>17</v>
      </c>
      <c r="Q48" s="102">
        <v>14749.2</v>
      </c>
      <c r="R48" s="102">
        <v>24</v>
      </c>
      <c r="S48" s="102">
        <v>20822.400000000001</v>
      </c>
      <c r="T48" s="102">
        <v>18</v>
      </c>
      <c r="U48" s="102">
        <v>15616.800000000001</v>
      </c>
      <c r="V48" s="102">
        <v>13</v>
      </c>
      <c r="W48" s="102">
        <v>11278.800000000001</v>
      </c>
      <c r="X48" s="102">
        <v>16</v>
      </c>
      <c r="Y48" s="102">
        <v>13881.6</v>
      </c>
      <c r="Z48" s="102">
        <v>16</v>
      </c>
      <c r="AA48" s="102">
        <v>13881.6</v>
      </c>
      <c r="AB48" s="102">
        <v>20</v>
      </c>
      <c r="AC48" s="102">
        <v>17352</v>
      </c>
      <c r="AD48" s="102">
        <v>18</v>
      </c>
      <c r="AE48" s="102">
        <v>15616.800000000001</v>
      </c>
      <c r="AF48" s="102">
        <v>19</v>
      </c>
      <c r="AG48" s="102">
        <v>16484.400000000001</v>
      </c>
      <c r="AH48" s="102">
        <v>17</v>
      </c>
      <c r="AI48" s="102">
        <v>14749.2</v>
      </c>
      <c r="AJ48" s="102">
        <v>21</v>
      </c>
      <c r="AK48" s="102">
        <v>18219.600000000002</v>
      </c>
      <c r="AL48" s="102">
        <v>15</v>
      </c>
      <c r="AM48" s="102">
        <v>13014</v>
      </c>
      <c r="AN48" s="102">
        <v>23</v>
      </c>
      <c r="AO48" s="102">
        <v>19954.8</v>
      </c>
      <c r="AP48" s="102">
        <v>19</v>
      </c>
      <c r="AQ48" s="102">
        <v>16484.400000000001</v>
      </c>
      <c r="AR48" s="102">
        <v>18</v>
      </c>
      <c r="AS48" s="102">
        <v>15616.800000000001</v>
      </c>
      <c r="AT48" s="102">
        <v>23</v>
      </c>
      <c r="AU48" s="102">
        <v>19954.8</v>
      </c>
      <c r="AV48" s="102">
        <v>18</v>
      </c>
      <c r="AW48" s="102">
        <v>15616.800000000001</v>
      </c>
      <c r="AX48" s="102">
        <v>25</v>
      </c>
      <c r="AY48" s="102">
        <v>21690</v>
      </c>
      <c r="AZ48" s="102">
        <v>22</v>
      </c>
      <c r="BA48" s="102">
        <v>19087.2</v>
      </c>
      <c r="BB48" s="102">
        <v>20</v>
      </c>
      <c r="BC48" s="102">
        <v>17352</v>
      </c>
      <c r="BD48" s="102">
        <v>15</v>
      </c>
      <c r="BE48" s="102">
        <v>13014</v>
      </c>
      <c r="BF48" s="102">
        <v>19</v>
      </c>
      <c r="BG48" s="102">
        <v>16484.400000000001</v>
      </c>
      <c r="BH48" s="102">
        <v>25</v>
      </c>
      <c r="BI48" s="102">
        <v>21690</v>
      </c>
      <c r="BJ48" s="102">
        <v>15</v>
      </c>
      <c r="BK48" s="102">
        <v>13014</v>
      </c>
      <c r="BL48" s="102">
        <v>24</v>
      </c>
      <c r="BM48" s="102">
        <v>20822.400000000001</v>
      </c>
      <c r="BN48" s="102">
        <v>19</v>
      </c>
      <c r="BO48" s="102">
        <v>16484.400000000001</v>
      </c>
      <c r="BP48" s="102">
        <v>21</v>
      </c>
      <c r="BQ48" s="102">
        <v>18219.600000000002</v>
      </c>
      <c r="BR48" s="102">
        <v>16</v>
      </c>
      <c r="BS48" s="102">
        <v>13881.6</v>
      </c>
      <c r="BT48" s="102">
        <v>15</v>
      </c>
      <c r="BU48" s="102">
        <v>13014</v>
      </c>
      <c r="BV48" s="102">
        <v>19</v>
      </c>
      <c r="BW48" s="102">
        <v>16484.400000000001</v>
      </c>
      <c r="BX48" s="102">
        <v>23</v>
      </c>
      <c r="BY48" s="102">
        <v>19954.8</v>
      </c>
      <c r="BZ48" s="102">
        <v>16</v>
      </c>
      <c r="CA48" s="102">
        <v>13881.6</v>
      </c>
      <c r="CB48" s="102">
        <v>23</v>
      </c>
      <c r="CC48" s="102">
        <v>19954.8</v>
      </c>
      <c r="CD48" s="102">
        <v>14</v>
      </c>
      <c r="CE48" s="102">
        <v>12146.4</v>
      </c>
      <c r="CF48" s="102">
        <v>13</v>
      </c>
      <c r="CG48" s="102">
        <v>11278.800000000001</v>
      </c>
      <c r="CH48" s="102">
        <v>19</v>
      </c>
      <c r="CI48" s="102">
        <v>16484.400000000001</v>
      </c>
      <c r="CJ48" s="102">
        <v>15</v>
      </c>
      <c r="CK48" s="102">
        <v>13014</v>
      </c>
      <c r="CL48" s="102">
        <v>22</v>
      </c>
      <c r="CM48" s="102">
        <v>19087.2</v>
      </c>
      <c r="CN48" s="102">
        <v>22</v>
      </c>
      <c r="CO48" s="102">
        <v>19087.2</v>
      </c>
      <c r="CP48" s="102">
        <v>23</v>
      </c>
      <c r="CQ48" s="102">
        <v>19954.8</v>
      </c>
      <c r="CR48" s="102">
        <v>13</v>
      </c>
      <c r="CS48" s="102">
        <v>11278.800000000001</v>
      </c>
      <c r="CT48" s="102">
        <v>15</v>
      </c>
      <c r="CU48" s="102">
        <v>13014</v>
      </c>
    </row>
    <row r="49" spans="2:99" x14ac:dyDescent="0.25">
      <c r="B49" s="101" t="s">
        <v>129</v>
      </c>
      <c r="C49" s="101" t="s">
        <v>214</v>
      </c>
      <c r="D49" s="102">
        <v>11</v>
      </c>
      <c r="E49" s="102">
        <v>10837.199999999999</v>
      </c>
      <c r="F49" s="102">
        <v>11</v>
      </c>
      <c r="G49" s="102">
        <v>10837.199999999999</v>
      </c>
      <c r="H49" s="102">
        <v>14</v>
      </c>
      <c r="I49" s="102">
        <v>13792.8</v>
      </c>
      <c r="J49" s="102">
        <v>14</v>
      </c>
      <c r="K49" s="102">
        <v>13792.8</v>
      </c>
      <c r="L49" s="102">
        <v>21</v>
      </c>
      <c r="M49" s="102">
        <v>20689.199999999997</v>
      </c>
      <c r="N49" s="102">
        <v>21</v>
      </c>
      <c r="O49" s="102">
        <v>20689.199999999997</v>
      </c>
      <c r="P49" s="102">
        <v>17</v>
      </c>
      <c r="Q49" s="102">
        <v>16748.399999999998</v>
      </c>
      <c r="R49" s="102">
        <v>14</v>
      </c>
      <c r="S49" s="102">
        <v>13792.8</v>
      </c>
      <c r="T49" s="102">
        <v>15</v>
      </c>
      <c r="U49" s="102">
        <v>14777.999999999998</v>
      </c>
      <c r="V49" s="102">
        <v>17</v>
      </c>
      <c r="W49" s="102">
        <v>16748.399999999998</v>
      </c>
      <c r="X49" s="102">
        <v>21</v>
      </c>
      <c r="Y49" s="102">
        <v>20689.199999999997</v>
      </c>
      <c r="Z49" s="102">
        <v>20</v>
      </c>
      <c r="AA49" s="102">
        <v>19704</v>
      </c>
      <c r="AB49" s="102">
        <v>19</v>
      </c>
      <c r="AC49" s="102">
        <v>18718.8</v>
      </c>
      <c r="AD49" s="102">
        <v>18</v>
      </c>
      <c r="AE49" s="102">
        <v>17733.599999999999</v>
      </c>
      <c r="AF49" s="102">
        <v>13</v>
      </c>
      <c r="AG49" s="102">
        <v>12807.599999999999</v>
      </c>
      <c r="AH49" s="102">
        <v>15</v>
      </c>
      <c r="AI49" s="102">
        <v>14777.999999999998</v>
      </c>
      <c r="AJ49" s="102">
        <v>11</v>
      </c>
      <c r="AK49" s="102">
        <v>10837.199999999999</v>
      </c>
      <c r="AL49" s="102">
        <v>16</v>
      </c>
      <c r="AM49" s="102">
        <v>15763.199999999999</v>
      </c>
      <c r="AN49" s="102">
        <v>14</v>
      </c>
      <c r="AO49" s="102">
        <v>13792.8</v>
      </c>
      <c r="AP49" s="102">
        <v>18</v>
      </c>
      <c r="AQ49" s="102">
        <v>17733.599999999999</v>
      </c>
      <c r="AR49" s="102">
        <v>12</v>
      </c>
      <c r="AS49" s="102">
        <v>11822.4</v>
      </c>
      <c r="AT49" s="102">
        <v>11</v>
      </c>
      <c r="AU49" s="102">
        <v>10837.199999999999</v>
      </c>
      <c r="AV49" s="102">
        <v>13</v>
      </c>
      <c r="AW49" s="102">
        <v>12807.599999999999</v>
      </c>
      <c r="AX49" s="102">
        <v>15</v>
      </c>
      <c r="AY49" s="102">
        <v>14777.999999999998</v>
      </c>
      <c r="AZ49" s="102">
        <v>21</v>
      </c>
      <c r="BA49" s="102">
        <v>20689.199999999997</v>
      </c>
      <c r="BB49" s="102">
        <v>13</v>
      </c>
      <c r="BC49" s="102">
        <v>12807.599999999999</v>
      </c>
      <c r="BD49" s="102">
        <v>17</v>
      </c>
      <c r="BE49" s="102">
        <v>16748.399999999998</v>
      </c>
      <c r="BF49" s="102">
        <v>17</v>
      </c>
      <c r="BG49" s="102">
        <v>16748.399999999998</v>
      </c>
      <c r="BH49" s="102">
        <v>15</v>
      </c>
      <c r="BI49" s="102">
        <v>14777.999999999998</v>
      </c>
      <c r="BJ49" s="102">
        <v>13</v>
      </c>
      <c r="BK49" s="102">
        <v>12807.599999999999</v>
      </c>
      <c r="BL49" s="102">
        <v>14</v>
      </c>
      <c r="BM49" s="102">
        <v>13792.8</v>
      </c>
      <c r="BN49" s="102">
        <v>14</v>
      </c>
      <c r="BO49" s="102">
        <v>13792.8</v>
      </c>
      <c r="BP49" s="102">
        <v>14</v>
      </c>
      <c r="BQ49" s="102">
        <v>13792.8</v>
      </c>
      <c r="BR49" s="102">
        <v>13</v>
      </c>
      <c r="BS49" s="102">
        <v>12807.599999999999</v>
      </c>
      <c r="BT49" s="102">
        <v>16</v>
      </c>
      <c r="BU49" s="102">
        <v>15763.199999999999</v>
      </c>
      <c r="BV49" s="102">
        <v>22</v>
      </c>
      <c r="BW49" s="102">
        <v>21674.399999999998</v>
      </c>
      <c r="BX49" s="102">
        <v>21</v>
      </c>
      <c r="BY49" s="102">
        <v>20689.199999999997</v>
      </c>
      <c r="BZ49" s="102">
        <v>18</v>
      </c>
      <c r="CA49" s="102">
        <v>17733.599999999999</v>
      </c>
      <c r="CB49" s="102">
        <v>14</v>
      </c>
      <c r="CC49" s="102">
        <v>13792.8</v>
      </c>
      <c r="CD49" s="102">
        <v>15</v>
      </c>
      <c r="CE49" s="102">
        <v>14777.999999999998</v>
      </c>
      <c r="CF49" s="102">
        <v>17</v>
      </c>
      <c r="CG49" s="102">
        <v>16748.399999999998</v>
      </c>
      <c r="CH49" s="102">
        <v>18</v>
      </c>
      <c r="CI49" s="102">
        <v>17733.599999999999</v>
      </c>
      <c r="CJ49" s="102">
        <v>18</v>
      </c>
      <c r="CK49" s="102">
        <v>17733.599999999999</v>
      </c>
      <c r="CL49" s="102">
        <v>13</v>
      </c>
      <c r="CM49" s="102">
        <v>12807.599999999999</v>
      </c>
      <c r="CN49" s="102">
        <v>15</v>
      </c>
      <c r="CO49" s="102">
        <v>14777.999999999998</v>
      </c>
      <c r="CP49" s="102">
        <v>13</v>
      </c>
      <c r="CQ49" s="102">
        <v>12807.599999999999</v>
      </c>
      <c r="CR49" s="102">
        <v>20</v>
      </c>
      <c r="CS49" s="102">
        <v>19704</v>
      </c>
      <c r="CT49" s="102">
        <v>17</v>
      </c>
      <c r="CU49" s="102">
        <v>16748.399999999998</v>
      </c>
    </row>
    <row r="50" spans="2:99" x14ac:dyDescent="0.25">
      <c r="C50" s="101" t="s">
        <v>215</v>
      </c>
      <c r="D50" s="102">
        <v>12</v>
      </c>
      <c r="E50" s="102">
        <v>3384</v>
      </c>
      <c r="F50" s="102">
        <v>13</v>
      </c>
      <c r="G50" s="102">
        <v>3666</v>
      </c>
      <c r="H50" s="102">
        <v>16</v>
      </c>
      <c r="I50" s="102">
        <v>4512</v>
      </c>
      <c r="J50" s="102">
        <v>18</v>
      </c>
      <c r="K50" s="102">
        <v>5076</v>
      </c>
      <c r="L50" s="102">
        <v>21</v>
      </c>
      <c r="M50" s="102">
        <v>5922</v>
      </c>
      <c r="N50" s="102">
        <v>22</v>
      </c>
      <c r="O50" s="102">
        <v>6204</v>
      </c>
      <c r="P50" s="102">
        <v>19</v>
      </c>
      <c r="Q50" s="102">
        <v>5358</v>
      </c>
      <c r="R50" s="102">
        <v>16</v>
      </c>
      <c r="S50" s="102">
        <v>4512</v>
      </c>
      <c r="T50" s="102">
        <v>16</v>
      </c>
      <c r="U50" s="102">
        <v>4512</v>
      </c>
      <c r="V50" s="102">
        <v>20</v>
      </c>
      <c r="W50" s="102">
        <v>5640</v>
      </c>
      <c r="X50" s="102">
        <v>21</v>
      </c>
      <c r="Y50" s="102">
        <v>5922</v>
      </c>
      <c r="Z50" s="102">
        <v>20</v>
      </c>
      <c r="AA50" s="102">
        <v>5640</v>
      </c>
      <c r="AB50" s="102">
        <v>23</v>
      </c>
      <c r="AC50" s="102">
        <v>6486</v>
      </c>
      <c r="AD50" s="102">
        <v>19</v>
      </c>
      <c r="AE50" s="102">
        <v>5358</v>
      </c>
      <c r="AF50" s="102">
        <v>16</v>
      </c>
      <c r="AG50" s="102">
        <v>4512</v>
      </c>
      <c r="AH50" s="102">
        <v>16</v>
      </c>
      <c r="AI50" s="102">
        <v>4512</v>
      </c>
      <c r="AJ50" s="102">
        <v>12</v>
      </c>
      <c r="AK50" s="102">
        <v>3384</v>
      </c>
      <c r="AL50" s="102">
        <v>16</v>
      </c>
      <c r="AM50" s="102">
        <v>4512</v>
      </c>
      <c r="AN50" s="102">
        <v>14</v>
      </c>
      <c r="AO50" s="102">
        <v>3948</v>
      </c>
      <c r="AP50" s="102">
        <v>18</v>
      </c>
      <c r="AQ50" s="102">
        <v>5076</v>
      </c>
      <c r="AR50" s="102">
        <v>15</v>
      </c>
      <c r="AS50" s="102">
        <v>4230</v>
      </c>
      <c r="AT50" s="102">
        <v>14</v>
      </c>
      <c r="AU50" s="102">
        <v>3948</v>
      </c>
      <c r="AV50" s="102">
        <v>16</v>
      </c>
      <c r="AW50" s="102">
        <v>4512</v>
      </c>
      <c r="AX50" s="102">
        <v>16</v>
      </c>
      <c r="AY50" s="102">
        <v>4512</v>
      </c>
      <c r="AZ50" s="102">
        <v>23</v>
      </c>
      <c r="BA50" s="102">
        <v>6486</v>
      </c>
      <c r="BB50" s="102">
        <v>14</v>
      </c>
      <c r="BC50" s="102">
        <v>3948</v>
      </c>
      <c r="BD50" s="102">
        <v>19</v>
      </c>
      <c r="BE50" s="102">
        <v>5358</v>
      </c>
      <c r="BF50" s="102">
        <v>17</v>
      </c>
      <c r="BG50" s="102">
        <v>4794</v>
      </c>
      <c r="BH50" s="102">
        <v>17</v>
      </c>
      <c r="BI50" s="102">
        <v>4794</v>
      </c>
      <c r="BJ50" s="102">
        <v>14</v>
      </c>
      <c r="BK50" s="102">
        <v>3948</v>
      </c>
      <c r="BL50" s="102">
        <v>15</v>
      </c>
      <c r="BM50" s="102">
        <v>4230</v>
      </c>
      <c r="BN50" s="102">
        <v>14</v>
      </c>
      <c r="BO50" s="102">
        <v>3948</v>
      </c>
      <c r="BP50" s="102">
        <v>16</v>
      </c>
      <c r="BQ50" s="102">
        <v>4512</v>
      </c>
      <c r="BR50" s="102">
        <v>14</v>
      </c>
      <c r="BS50" s="102">
        <v>3948</v>
      </c>
      <c r="BT50" s="102">
        <v>19</v>
      </c>
      <c r="BU50" s="102">
        <v>5358</v>
      </c>
      <c r="BV50" s="102">
        <v>22</v>
      </c>
      <c r="BW50" s="102">
        <v>6204</v>
      </c>
      <c r="BX50" s="102">
        <v>21</v>
      </c>
      <c r="BY50" s="102">
        <v>5922</v>
      </c>
      <c r="BZ50" s="102">
        <v>21</v>
      </c>
      <c r="CA50" s="102">
        <v>5922</v>
      </c>
      <c r="CB50" s="102">
        <v>13</v>
      </c>
      <c r="CC50" s="102">
        <v>3666</v>
      </c>
      <c r="CD50" s="102">
        <v>14</v>
      </c>
      <c r="CE50" s="102">
        <v>3948</v>
      </c>
      <c r="CF50" s="102">
        <v>18</v>
      </c>
      <c r="CG50" s="102">
        <v>5076</v>
      </c>
      <c r="CH50" s="102">
        <v>20</v>
      </c>
      <c r="CI50" s="102">
        <v>5640</v>
      </c>
      <c r="CJ50" s="102">
        <v>19</v>
      </c>
      <c r="CK50" s="102">
        <v>5358</v>
      </c>
      <c r="CL50" s="102">
        <v>13</v>
      </c>
      <c r="CM50" s="102">
        <v>3666</v>
      </c>
      <c r="CN50" s="102">
        <v>16</v>
      </c>
      <c r="CO50" s="102">
        <v>4512</v>
      </c>
      <c r="CP50" s="102">
        <v>14</v>
      </c>
      <c r="CQ50" s="102">
        <v>3948</v>
      </c>
      <c r="CR50" s="102">
        <v>24</v>
      </c>
      <c r="CS50" s="102">
        <v>6768</v>
      </c>
      <c r="CT50" s="102">
        <v>19</v>
      </c>
      <c r="CU50" s="102">
        <v>5358</v>
      </c>
    </row>
    <row r="51" spans="2:99" x14ac:dyDescent="0.25">
      <c r="C51" s="101" t="s">
        <v>216</v>
      </c>
      <c r="D51" s="102">
        <v>11</v>
      </c>
      <c r="E51" s="102">
        <v>9398.4</v>
      </c>
      <c r="F51" s="102">
        <v>11</v>
      </c>
      <c r="G51" s="102">
        <v>9398.4</v>
      </c>
      <c r="H51" s="102">
        <v>14</v>
      </c>
      <c r="I51" s="102">
        <v>11961.6</v>
      </c>
      <c r="J51" s="102">
        <v>15</v>
      </c>
      <c r="K51" s="102">
        <v>12816</v>
      </c>
      <c r="L51" s="102">
        <v>19</v>
      </c>
      <c r="M51" s="102">
        <v>16233.6</v>
      </c>
      <c r="N51" s="102">
        <v>20</v>
      </c>
      <c r="O51" s="102">
        <v>17088</v>
      </c>
      <c r="P51" s="102">
        <v>17</v>
      </c>
      <c r="Q51" s="102">
        <v>14524.8</v>
      </c>
      <c r="R51" s="102">
        <v>14</v>
      </c>
      <c r="S51" s="102">
        <v>11961.6</v>
      </c>
      <c r="T51" s="102">
        <v>15</v>
      </c>
      <c r="U51" s="102">
        <v>12816</v>
      </c>
      <c r="V51" s="102">
        <v>20</v>
      </c>
      <c r="W51" s="102">
        <v>17088</v>
      </c>
      <c r="X51" s="102">
        <v>23</v>
      </c>
      <c r="Y51" s="102">
        <v>19651.2</v>
      </c>
      <c r="Z51" s="102">
        <v>20</v>
      </c>
      <c r="AA51" s="102">
        <v>17088</v>
      </c>
      <c r="AB51" s="102">
        <v>21</v>
      </c>
      <c r="AC51" s="102">
        <v>17942.399999999998</v>
      </c>
      <c r="AD51" s="102">
        <v>20</v>
      </c>
      <c r="AE51" s="102">
        <v>17088</v>
      </c>
      <c r="AF51" s="102">
        <v>15</v>
      </c>
      <c r="AG51" s="102">
        <v>12816</v>
      </c>
      <c r="AH51" s="102">
        <v>17</v>
      </c>
      <c r="AI51" s="102">
        <v>14524.8</v>
      </c>
      <c r="AJ51" s="102">
        <v>12</v>
      </c>
      <c r="AK51" s="102">
        <v>10252.799999999999</v>
      </c>
      <c r="AL51" s="102">
        <v>16</v>
      </c>
      <c r="AM51" s="102">
        <v>13670.4</v>
      </c>
      <c r="AN51" s="102">
        <v>13</v>
      </c>
      <c r="AO51" s="102">
        <v>11107.199999999999</v>
      </c>
      <c r="AP51" s="102">
        <v>16</v>
      </c>
      <c r="AQ51" s="102">
        <v>13670.4</v>
      </c>
      <c r="AR51" s="102">
        <v>15</v>
      </c>
      <c r="AS51" s="102">
        <v>12816</v>
      </c>
      <c r="AT51" s="102">
        <v>12</v>
      </c>
      <c r="AU51" s="102">
        <v>10252.799999999999</v>
      </c>
      <c r="AV51" s="102">
        <v>14</v>
      </c>
      <c r="AW51" s="102">
        <v>11961.6</v>
      </c>
      <c r="AX51" s="102">
        <v>16</v>
      </c>
      <c r="AY51" s="102">
        <v>13670.4</v>
      </c>
      <c r="AZ51" s="102">
        <v>22</v>
      </c>
      <c r="BA51" s="102">
        <v>18796.8</v>
      </c>
      <c r="BB51" s="102">
        <v>11</v>
      </c>
      <c r="BC51" s="102">
        <v>9398.4</v>
      </c>
      <c r="BD51" s="102">
        <v>18</v>
      </c>
      <c r="BE51" s="102">
        <v>15379.199999999999</v>
      </c>
      <c r="BF51" s="102">
        <v>16</v>
      </c>
      <c r="BG51" s="102">
        <v>13670.4</v>
      </c>
      <c r="BH51" s="102">
        <v>14</v>
      </c>
      <c r="BI51" s="102">
        <v>11961.6</v>
      </c>
      <c r="BJ51" s="102">
        <v>12</v>
      </c>
      <c r="BK51" s="102">
        <v>10252.799999999999</v>
      </c>
      <c r="BL51" s="102">
        <v>16</v>
      </c>
      <c r="BM51" s="102">
        <v>13670.4</v>
      </c>
      <c r="BN51" s="102">
        <v>14</v>
      </c>
      <c r="BO51" s="102">
        <v>11961.6</v>
      </c>
      <c r="BP51" s="102">
        <v>13</v>
      </c>
      <c r="BQ51" s="102">
        <v>11107.199999999999</v>
      </c>
      <c r="BR51" s="102">
        <v>15</v>
      </c>
      <c r="BS51" s="102">
        <v>12816</v>
      </c>
      <c r="BT51" s="102">
        <v>18</v>
      </c>
      <c r="BU51" s="102">
        <v>15379.199999999999</v>
      </c>
      <c r="BV51" s="102">
        <v>23</v>
      </c>
      <c r="BW51" s="102">
        <v>19651.2</v>
      </c>
      <c r="BX51" s="102">
        <v>19</v>
      </c>
      <c r="BY51" s="102">
        <v>16233.6</v>
      </c>
      <c r="BZ51" s="102">
        <v>21</v>
      </c>
      <c r="CA51" s="102">
        <v>17942.399999999998</v>
      </c>
      <c r="CB51" s="102">
        <v>14</v>
      </c>
      <c r="CC51" s="102">
        <v>11961.6</v>
      </c>
      <c r="CD51" s="102">
        <v>14</v>
      </c>
      <c r="CE51" s="102">
        <v>11961.6</v>
      </c>
      <c r="CF51" s="102">
        <v>19</v>
      </c>
      <c r="CG51" s="102">
        <v>16233.6</v>
      </c>
      <c r="CH51" s="102">
        <v>20</v>
      </c>
      <c r="CI51" s="102">
        <v>17088</v>
      </c>
      <c r="CJ51" s="102">
        <v>19</v>
      </c>
      <c r="CK51" s="102">
        <v>16233.6</v>
      </c>
      <c r="CL51" s="102">
        <v>12</v>
      </c>
      <c r="CM51" s="102">
        <v>10252.799999999999</v>
      </c>
      <c r="CN51" s="102">
        <v>13</v>
      </c>
      <c r="CO51" s="102">
        <v>11107.199999999999</v>
      </c>
      <c r="CP51" s="102">
        <v>13</v>
      </c>
      <c r="CQ51" s="102">
        <v>11107.199999999999</v>
      </c>
      <c r="CR51" s="102">
        <v>20</v>
      </c>
      <c r="CS51" s="102">
        <v>17088</v>
      </c>
      <c r="CT51" s="102">
        <v>16</v>
      </c>
      <c r="CU51" s="102">
        <v>13670.4</v>
      </c>
    </row>
    <row r="52" spans="2:99" x14ac:dyDescent="0.25">
      <c r="C52" s="101" t="s">
        <v>217</v>
      </c>
      <c r="D52" s="102">
        <v>12</v>
      </c>
      <c r="E52" s="102">
        <v>6480</v>
      </c>
      <c r="F52" s="102">
        <v>11</v>
      </c>
      <c r="G52" s="102">
        <v>5940</v>
      </c>
      <c r="H52" s="102">
        <v>13</v>
      </c>
      <c r="I52" s="102">
        <v>7020</v>
      </c>
      <c r="J52" s="102">
        <v>14</v>
      </c>
      <c r="K52" s="102">
        <v>7560</v>
      </c>
      <c r="L52" s="102">
        <v>22</v>
      </c>
      <c r="M52" s="102">
        <v>11880</v>
      </c>
      <c r="N52" s="102">
        <v>21</v>
      </c>
      <c r="O52" s="102">
        <v>11340</v>
      </c>
      <c r="P52" s="102">
        <v>19</v>
      </c>
      <c r="Q52" s="102">
        <v>10260</v>
      </c>
      <c r="R52" s="102">
        <v>15</v>
      </c>
      <c r="S52" s="102">
        <v>8100</v>
      </c>
      <c r="T52" s="102">
        <v>15</v>
      </c>
      <c r="U52" s="102">
        <v>8100</v>
      </c>
      <c r="V52" s="102">
        <v>20</v>
      </c>
      <c r="W52" s="102">
        <v>10800</v>
      </c>
      <c r="X52" s="102">
        <v>21</v>
      </c>
      <c r="Y52" s="102">
        <v>11340</v>
      </c>
      <c r="Z52" s="102">
        <v>19</v>
      </c>
      <c r="AA52" s="102">
        <v>10260</v>
      </c>
      <c r="AB52" s="102">
        <v>20</v>
      </c>
      <c r="AC52" s="102">
        <v>10800</v>
      </c>
      <c r="AD52" s="102">
        <v>17</v>
      </c>
      <c r="AE52" s="102">
        <v>9180</v>
      </c>
      <c r="AF52" s="102">
        <v>14</v>
      </c>
      <c r="AG52" s="102">
        <v>7560</v>
      </c>
      <c r="AH52" s="102">
        <v>15</v>
      </c>
      <c r="AI52" s="102">
        <v>8100</v>
      </c>
      <c r="AJ52" s="102">
        <v>11</v>
      </c>
      <c r="AK52" s="102">
        <v>5940</v>
      </c>
      <c r="AL52" s="102">
        <v>14</v>
      </c>
      <c r="AM52" s="102">
        <v>7560</v>
      </c>
      <c r="AN52" s="102">
        <v>15</v>
      </c>
      <c r="AO52" s="102">
        <v>8100</v>
      </c>
      <c r="AP52" s="102">
        <v>18</v>
      </c>
      <c r="AQ52" s="102">
        <v>9720</v>
      </c>
      <c r="AR52" s="102">
        <v>14</v>
      </c>
      <c r="AS52" s="102">
        <v>7560</v>
      </c>
      <c r="AT52" s="102">
        <v>13</v>
      </c>
      <c r="AU52" s="102">
        <v>7020</v>
      </c>
      <c r="AV52" s="102">
        <v>14</v>
      </c>
      <c r="AW52" s="102">
        <v>7560</v>
      </c>
      <c r="AX52" s="102">
        <v>18</v>
      </c>
      <c r="AY52" s="102">
        <v>9720</v>
      </c>
      <c r="AZ52" s="102">
        <v>22</v>
      </c>
      <c r="BA52" s="102">
        <v>11880</v>
      </c>
      <c r="BB52" s="102">
        <v>12</v>
      </c>
      <c r="BC52" s="102">
        <v>6480</v>
      </c>
      <c r="BD52" s="102">
        <v>17</v>
      </c>
      <c r="BE52" s="102">
        <v>9180</v>
      </c>
      <c r="BF52" s="102">
        <v>16</v>
      </c>
      <c r="BG52" s="102">
        <v>8640</v>
      </c>
      <c r="BH52" s="102">
        <v>16</v>
      </c>
      <c r="BI52" s="102">
        <v>8640</v>
      </c>
      <c r="BJ52" s="102">
        <v>12</v>
      </c>
      <c r="BK52" s="102">
        <v>6480</v>
      </c>
      <c r="BL52" s="102">
        <v>15</v>
      </c>
      <c r="BM52" s="102">
        <v>8100</v>
      </c>
      <c r="BN52" s="102">
        <v>14</v>
      </c>
      <c r="BO52" s="102">
        <v>7560</v>
      </c>
      <c r="BP52" s="102">
        <v>14</v>
      </c>
      <c r="BQ52" s="102">
        <v>7560</v>
      </c>
      <c r="BR52" s="102">
        <v>14</v>
      </c>
      <c r="BS52" s="102">
        <v>7560</v>
      </c>
      <c r="BT52" s="102">
        <v>19</v>
      </c>
      <c r="BU52" s="102">
        <v>10260</v>
      </c>
      <c r="BV52" s="102">
        <v>23</v>
      </c>
      <c r="BW52" s="102">
        <v>12420</v>
      </c>
      <c r="BX52" s="102">
        <v>22</v>
      </c>
      <c r="BY52" s="102">
        <v>11880</v>
      </c>
      <c r="BZ52" s="102">
        <v>19</v>
      </c>
      <c r="CA52" s="102">
        <v>10260</v>
      </c>
      <c r="CB52" s="102">
        <v>13</v>
      </c>
      <c r="CC52" s="102">
        <v>7020</v>
      </c>
      <c r="CD52" s="102">
        <v>16</v>
      </c>
      <c r="CE52" s="102">
        <v>8640</v>
      </c>
      <c r="CF52" s="102">
        <v>18</v>
      </c>
      <c r="CG52" s="102">
        <v>9720</v>
      </c>
      <c r="CH52" s="102">
        <v>20</v>
      </c>
      <c r="CI52" s="102">
        <v>10800</v>
      </c>
      <c r="CJ52" s="102">
        <v>19</v>
      </c>
      <c r="CK52" s="102">
        <v>10260</v>
      </c>
      <c r="CL52" s="102">
        <v>14</v>
      </c>
      <c r="CM52" s="102">
        <v>7560</v>
      </c>
      <c r="CN52" s="102">
        <v>16</v>
      </c>
      <c r="CO52" s="102">
        <v>8640</v>
      </c>
      <c r="CP52" s="102">
        <v>14</v>
      </c>
      <c r="CQ52" s="102">
        <v>7560</v>
      </c>
      <c r="CR52" s="102">
        <v>22</v>
      </c>
      <c r="CS52" s="102">
        <v>11880</v>
      </c>
      <c r="CT52" s="102">
        <v>17</v>
      </c>
      <c r="CU52" s="102">
        <v>9180</v>
      </c>
    </row>
    <row r="53" spans="2:99" x14ac:dyDescent="0.25">
      <c r="C53" s="101" t="s">
        <v>218</v>
      </c>
      <c r="D53" s="102">
        <v>11</v>
      </c>
      <c r="E53" s="102">
        <v>4474.8</v>
      </c>
      <c r="F53" s="102">
        <v>12</v>
      </c>
      <c r="G53" s="102">
        <v>4881.6000000000004</v>
      </c>
      <c r="H53" s="102">
        <v>15</v>
      </c>
      <c r="I53" s="102">
        <v>6102</v>
      </c>
      <c r="J53" s="102">
        <v>15</v>
      </c>
      <c r="K53" s="102">
        <v>6102</v>
      </c>
      <c r="L53" s="102">
        <v>21</v>
      </c>
      <c r="M53" s="102">
        <v>8542.8000000000011</v>
      </c>
      <c r="N53" s="102">
        <v>24</v>
      </c>
      <c r="O53" s="102">
        <v>9763.2000000000007</v>
      </c>
      <c r="P53" s="102">
        <v>22</v>
      </c>
      <c r="Q53" s="102">
        <v>8949.6</v>
      </c>
      <c r="R53" s="102">
        <v>14</v>
      </c>
      <c r="S53" s="102">
        <v>5695.2</v>
      </c>
      <c r="T53" s="102">
        <v>17</v>
      </c>
      <c r="U53" s="102">
        <v>6915.6</v>
      </c>
      <c r="V53" s="102">
        <v>21</v>
      </c>
      <c r="W53" s="102">
        <v>8542.8000000000011</v>
      </c>
      <c r="X53" s="102">
        <v>24</v>
      </c>
      <c r="Y53" s="102">
        <v>9763.2000000000007</v>
      </c>
      <c r="Z53" s="102">
        <v>21</v>
      </c>
      <c r="AA53" s="102">
        <v>8542.8000000000011</v>
      </c>
      <c r="AB53" s="102">
        <v>23</v>
      </c>
      <c r="AC53" s="102">
        <v>9356.4</v>
      </c>
      <c r="AD53" s="102">
        <v>20</v>
      </c>
      <c r="AE53" s="102">
        <v>8136</v>
      </c>
      <c r="AF53" s="102">
        <v>15</v>
      </c>
      <c r="AG53" s="102">
        <v>6102</v>
      </c>
      <c r="AH53" s="102">
        <v>16</v>
      </c>
      <c r="AI53" s="102">
        <v>6508.8</v>
      </c>
      <c r="AJ53" s="102">
        <v>11</v>
      </c>
      <c r="AK53" s="102">
        <v>4474.8</v>
      </c>
      <c r="AL53" s="102">
        <v>16</v>
      </c>
      <c r="AM53" s="102">
        <v>6508.8</v>
      </c>
      <c r="AN53" s="102">
        <v>16</v>
      </c>
      <c r="AO53" s="102">
        <v>6508.8</v>
      </c>
      <c r="AP53" s="102">
        <v>17</v>
      </c>
      <c r="AQ53" s="102">
        <v>6915.6</v>
      </c>
      <c r="AR53" s="102">
        <v>13</v>
      </c>
      <c r="AS53" s="102">
        <v>5288.4000000000005</v>
      </c>
      <c r="AT53" s="102">
        <v>13</v>
      </c>
      <c r="AU53" s="102">
        <v>5288.4000000000005</v>
      </c>
      <c r="AV53" s="102">
        <v>15</v>
      </c>
      <c r="AW53" s="102">
        <v>6102</v>
      </c>
      <c r="AX53" s="102">
        <v>18</v>
      </c>
      <c r="AY53" s="102">
        <v>7322.4000000000005</v>
      </c>
      <c r="AZ53" s="102">
        <v>21</v>
      </c>
      <c r="BA53" s="102">
        <v>8542.8000000000011</v>
      </c>
      <c r="BB53" s="102">
        <v>12</v>
      </c>
      <c r="BC53" s="102">
        <v>4881.6000000000004</v>
      </c>
      <c r="BD53" s="102">
        <v>17</v>
      </c>
      <c r="BE53" s="102">
        <v>6915.6</v>
      </c>
      <c r="BF53" s="102">
        <v>17</v>
      </c>
      <c r="BG53" s="102">
        <v>6915.6</v>
      </c>
      <c r="BH53" s="102">
        <v>15</v>
      </c>
      <c r="BI53" s="102">
        <v>6102</v>
      </c>
      <c r="BJ53" s="102">
        <v>14</v>
      </c>
      <c r="BK53" s="102">
        <v>5695.2</v>
      </c>
      <c r="BL53" s="102">
        <v>17</v>
      </c>
      <c r="BM53" s="102">
        <v>6915.6</v>
      </c>
      <c r="BN53" s="102">
        <v>15</v>
      </c>
      <c r="BO53" s="102">
        <v>6102</v>
      </c>
      <c r="BP53" s="102">
        <v>16</v>
      </c>
      <c r="BQ53" s="102">
        <v>6508.8</v>
      </c>
      <c r="BR53" s="102">
        <v>15</v>
      </c>
      <c r="BS53" s="102">
        <v>6102</v>
      </c>
      <c r="BT53" s="102">
        <v>17</v>
      </c>
      <c r="BU53" s="102">
        <v>6915.6</v>
      </c>
      <c r="BV53" s="102">
        <v>21</v>
      </c>
      <c r="BW53" s="102">
        <v>8542.8000000000011</v>
      </c>
      <c r="BX53" s="102">
        <v>19</v>
      </c>
      <c r="BY53" s="102">
        <v>7729.2</v>
      </c>
      <c r="BZ53" s="102">
        <v>22</v>
      </c>
      <c r="CA53" s="102">
        <v>8949.6</v>
      </c>
      <c r="CB53" s="102">
        <v>14</v>
      </c>
      <c r="CC53" s="102">
        <v>5695.2</v>
      </c>
      <c r="CD53" s="102">
        <v>14</v>
      </c>
      <c r="CE53" s="102">
        <v>5695.2</v>
      </c>
      <c r="CF53" s="102">
        <v>20</v>
      </c>
      <c r="CG53" s="102">
        <v>8136</v>
      </c>
      <c r="CH53" s="102">
        <v>21</v>
      </c>
      <c r="CI53" s="102">
        <v>8542.8000000000011</v>
      </c>
      <c r="CJ53" s="102">
        <v>18</v>
      </c>
      <c r="CK53" s="102">
        <v>7322.4000000000005</v>
      </c>
      <c r="CL53" s="102">
        <v>14</v>
      </c>
      <c r="CM53" s="102">
        <v>5695.2</v>
      </c>
      <c r="CN53" s="102">
        <v>16</v>
      </c>
      <c r="CO53" s="102">
        <v>6508.8</v>
      </c>
      <c r="CP53" s="102">
        <v>16</v>
      </c>
      <c r="CQ53" s="102">
        <v>6508.8</v>
      </c>
      <c r="CR53" s="102">
        <v>21</v>
      </c>
      <c r="CS53" s="102">
        <v>8542.8000000000011</v>
      </c>
      <c r="CT53" s="102">
        <v>19</v>
      </c>
      <c r="CU53" s="102">
        <v>7729.2</v>
      </c>
    </row>
    <row r="54" spans="2:99" x14ac:dyDescent="0.25">
      <c r="C54" s="101" t="s">
        <v>219</v>
      </c>
      <c r="D54" s="102">
        <v>12</v>
      </c>
      <c r="E54" s="102">
        <v>4017.6000000000004</v>
      </c>
      <c r="F54" s="102">
        <v>12</v>
      </c>
      <c r="G54" s="102">
        <v>4017.6000000000004</v>
      </c>
      <c r="H54" s="102">
        <v>15</v>
      </c>
      <c r="I54" s="102">
        <v>5022</v>
      </c>
      <c r="J54" s="102">
        <v>16</v>
      </c>
      <c r="K54" s="102">
        <v>5356.8</v>
      </c>
      <c r="L54" s="102">
        <v>22</v>
      </c>
      <c r="M54" s="102">
        <v>7365.6</v>
      </c>
      <c r="N54" s="102">
        <v>24</v>
      </c>
      <c r="O54" s="102">
        <v>8035.2000000000007</v>
      </c>
      <c r="P54" s="102">
        <v>19</v>
      </c>
      <c r="Q54" s="102">
        <v>6361.2</v>
      </c>
      <c r="R54" s="102">
        <v>14</v>
      </c>
      <c r="S54" s="102">
        <v>4687.2</v>
      </c>
      <c r="T54" s="102">
        <v>18</v>
      </c>
      <c r="U54" s="102">
        <v>6026.4000000000005</v>
      </c>
      <c r="V54" s="102">
        <v>20</v>
      </c>
      <c r="W54" s="102">
        <v>6696</v>
      </c>
      <c r="X54" s="102">
        <v>21</v>
      </c>
      <c r="Y54" s="102">
        <v>7030.8</v>
      </c>
      <c r="Z54" s="102">
        <v>21</v>
      </c>
      <c r="AA54" s="102">
        <v>7030.8</v>
      </c>
      <c r="AB54" s="102">
        <v>23</v>
      </c>
      <c r="AC54" s="102">
        <v>7700.4000000000005</v>
      </c>
      <c r="AD54" s="102">
        <v>20</v>
      </c>
      <c r="AE54" s="102">
        <v>6696</v>
      </c>
      <c r="AF54" s="102">
        <v>16</v>
      </c>
      <c r="AG54" s="102">
        <v>5356.8</v>
      </c>
      <c r="AH54" s="102">
        <v>18</v>
      </c>
      <c r="AI54" s="102">
        <v>6026.4000000000005</v>
      </c>
      <c r="AJ54" s="102">
        <v>12</v>
      </c>
      <c r="AK54" s="102">
        <v>4017.6000000000004</v>
      </c>
      <c r="AL54" s="102">
        <v>16</v>
      </c>
      <c r="AM54" s="102">
        <v>5356.8</v>
      </c>
      <c r="AN54" s="102">
        <v>14</v>
      </c>
      <c r="AO54" s="102">
        <v>4687.2</v>
      </c>
      <c r="AP54" s="102">
        <v>20</v>
      </c>
      <c r="AQ54" s="102">
        <v>6696</v>
      </c>
      <c r="AR54" s="102">
        <v>14</v>
      </c>
      <c r="AS54" s="102">
        <v>4687.2</v>
      </c>
      <c r="AT54" s="102">
        <v>12</v>
      </c>
      <c r="AU54" s="102">
        <v>4017.6000000000004</v>
      </c>
      <c r="AV54" s="102">
        <v>15</v>
      </c>
      <c r="AW54" s="102">
        <v>5022</v>
      </c>
      <c r="AX54" s="102">
        <v>15</v>
      </c>
      <c r="AY54" s="102">
        <v>5022</v>
      </c>
      <c r="AZ54" s="102">
        <v>23</v>
      </c>
      <c r="BA54" s="102">
        <v>7700.4000000000005</v>
      </c>
      <c r="BB54" s="102">
        <v>13</v>
      </c>
      <c r="BC54" s="102">
        <v>4352.4000000000005</v>
      </c>
      <c r="BD54" s="102">
        <v>19</v>
      </c>
      <c r="BE54" s="102">
        <v>6361.2</v>
      </c>
      <c r="BF54" s="102">
        <v>16</v>
      </c>
      <c r="BG54" s="102">
        <v>5356.8</v>
      </c>
      <c r="BH54" s="102">
        <v>17</v>
      </c>
      <c r="BI54" s="102">
        <v>5691.6</v>
      </c>
      <c r="BJ54" s="102">
        <v>13</v>
      </c>
      <c r="BK54" s="102">
        <v>4352.4000000000005</v>
      </c>
      <c r="BL54" s="102">
        <v>18</v>
      </c>
      <c r="BM54" s="102">
        <v>6026.4000000000005</v>
      </c>
      <c r="BN54" s="102">
        <v>14</v>
      </c>
      <c r="BO54" s="102">
        <v>4687.2</v>
      </c>
      <c r="BP54" s="102">
        <v>15</v>
      </c>
      <c r="BQ54" s="102">
        <v>5022</v>
      </c>
      <c r="BR54" s="102">
        <v>14</v>
      </c>
      <c r="BS54" s="102">
        <v>4687.2</v>
      </c>
      <c r="BT54" s="102">
        <v>17</v>
      </c>
      <c r="BU54" s="102">
        <v>5691.6</v>
      </c>
      <c r="BV54" s="102">
        <v>21</v>
      </c>
      <c r="BW54" s="102">
        <v>7030.8</v>
      </c>
      <c r="BX54" s="102">
        <v>20</v>
      </c>
      <c r="BY54" s="102">
        <v>6696</v>
      </c>
      <c r="BZ54" s="102">
        <v>19</v>
      </c>
      <c r="CA54" s="102">
        <v>6361.2</v>
      </c>
      <c r="CB54" s="102">
        <v>14</v>
      </c>
      <c r="CC54" s="102">
        <v>4687.2</v>
      </c>
      <c r="CD54" s="102">
        <v>16</v>
      </c>
      <c r="CE54" s="102">
        <v>5356.8</v>
      </c>
      <c r="CF54" s="102">
        <v>19</v>
      </c>
      <c r="CG54" s="102">
        <v>6361.2</v>
      </c>
      <c r="CH54" s="102">
        <v>19</v>
      </c>
      <c r="CI54" s="102">
        <v>6361.2</v>
      </c>
      <c r="CJ54" s="102">
        <v>20</v>
      </c>
      <c r="CK54" s="102">
        <v>6696</v>
      </c>
      <c r="CL54" s="102">
        <v>12</v>
      </c>
      <c r="CM54" s="102">
        <v>4017.6000000000004</v>
      </c>
      <c r="CN54" s="102">
        <v>14</v>
      </c>
      <c r="CO54" s="102">
        <v>4687.2</v>
      </c>
      <c r="CP54" s="102">
        <v>14</v>
      </c>
      <c r="CQ54" s="102">
        <v>4687.2</v>
      </c>
      <c r="CR54" s="102">
        <v>22</v>
      </c>
      <c r="CS54" s="102">
        <v>7365.6</v>
      </c>
      <c r="CT54" s="102">
        <v>20</v>
      </c>
      <c r="CU54" s="102">
        <v>6696</v>
      </c>
    </row>
    <row r="55" spans="2:99" x14ac:dyDescent="0.25">
      <c r="C55" s="101" t="s">
        <v>220</v>
      </c>
      <c r="D55" s="102">
        <v>12</v>
      </c>
      <c r="E55" s="102">
        <v>7963.2000000000007</v>
      </c>
      <c r="F55" s="102">
        <v>12</v>
      </c>
      <c r="G55" s="102">
        <v>7963.2000000000007</v>
      </c>
      <c r="H55" s="102">
        <v>14</v>
      </c>
      <c r="I55" s="102">
        <v>9290.4</v>
      </c>
      <c r="J55" s="102">
        <v>15</v>
      </c>
      <c r="K55" s="102">
        <v>9954</v>
      </c>
      <c r="L55" s="102">
        <v>21</v>
      </c>
      <c r="M55" s="102">
        <v>13935.6</v>
      </c>
      <c r="N55" s="102">
        <v>20</v>
      </c>
      <c r="O55" s="102">
        <v>13272</v>
      </c>
      <c r="P55" s="102">
        <v>18</v>
      </c>
      <c r="Q55" s="102">
        <v>11944.800000000001</v>
      </c>
      <c r="R55" s="102">
        <v>15</v>
      </c>
      <c r="S55" s="102">
        <v>9954</v>
      </c>
      <c r="T55" s="102">
        <v>17</v>
      </c>
      <c r="U55" s="102">
        <v>11281.2</v>
      </c>
      <c r="V55" s="102">
        <v>19</v>
      </c>
      <c r="W55" s="102">
        <v>12608.4</v>
      </c>
      <c r="X55" s="102">
        <v>22</v>
      </c>
      <c r="Y55" s="102">
        <v>14599.2</v>
      </c>
      <c r="Z55" s="102">
        <v>18</v>
      </c>
      <c r="AA55" s="102">
        <v>11944.800000000001</v>
      </c>
      <c r="AB55" s="102">
        <v>20</v>
      </c>
      <c r="AC55" s="102">
        <v>13272</v>
      </c>
      <c r="AD55" s="102">
        <v>17</v>
      </c>
      <c r="AE55" s="102">
        <v>11281.2</v>
      </c>
      <c r="AF55" s="102">
        <v>13</v>
      </c>
      <c r="AG55" s="102">
        <v>8626.8000000000011</v>
      </c>
      <c r="AH55" s="102">
        <v>16</v>
      </c>
      <c r="AI55" s="102">
        <v>10617.6</v>
      </c>
      <c r="AJ55" s="102">
        <v>11</v>
      </c>
      <c r="AK55" s="102">
        <v>7299.6</v>
      </c>
      <c r="AL55" s="102">
        <v>15</v>
      </c>
      <c r="AM55" s="102">
        <v>9954</v>
      </c>
      <c r="AN55" s="102">
        <v>16</v>
      </c>
      <c r="AO55" s="102">
        <v>10617.6</v>
      </c>
      <c r="AP55" s="102">
        <v>18</v>
      </c>
      <c r="AQ55" s="102">
        <v>11944.800000000001</v>
      </c>
      <c r="AR55" s="102">
        <v>15</v>
      </c>
      <c r="AS55" s="102">
        <v>9954</v>
      </c>
      <c r="AT55" s="102">
        <v>12</v>
      </c>
      <c r="AU55" s="102">
        <v>7963.2000000000007</v>
      </c>
      <c r="AV55" s="102">
        <v>16</v>
      </c>
      <c r="AW55" s="102">
        <v>10617.6</v>
      </c>
      <c r="AX55" s="102">
        <v>17</v>
      </c>
      <c r="AY55" s="102">
        <v>11281.2</v>
      </c>
      <c r="AZ55" s="102">
        <v>21</v>
      </c>
      <c r="BA55" s="102">
        <v>13935.6</v>
      </c>
      <c r="BB55" s="102">
        <v>13</v>
      </c>
      <c r="BC55" s="102">
        <v>8626.8000000000011</v>
      </c>
      <c r="BD55" s="102">
        <v>18</v>
      </c>
      <c r="BE55" s="102">
        <v>11944.800000000001</v>
      </c>
      <c r="BF55" s="102">
        <v>15</v>
      </c>
      <c r="BG55" s="102">
        <v>9954</v>
      </c>
      <c r="BH55" s="102">
        <v>14</v>
      </c>
      <c r="BI55" s="102">
        <v>9290.4</v>
      </c>
      <c r="BJ55" s="102">
        <v>14</v>
      </c>
      <c r="BK55" s="102">
        <v>9290.4</v>
      </c>
      <c r="BL55" s="102">
        <v>16</v>
      </c>
      <c r="BM55" s="102">
        <v>10617.6</v>
      </c>
      <c r="BN55" s="102">
        <v>13</v>
      </c>
      <c r="BO55" s="102">
        <v>8626.8000000000011</v>
      </c>
      <c r="BP55" s="102">
        <v>15</v>
      </c>
      <c r="BQ55" s="102">
        <v>9954</v>
      </c>
      <c r="BR55" s="102">
        <v>15</v>
      </c>
      <c r="BS55" s="102">
        <v>9954</v>
      </c>
      <c r="BT55" s="102">
        <v>17</v>
      </c>
      <c r="BU55" s="102">
        <v>11281.2</v>
      </c>
      <c r="BV55" s="102">
        <v>24</v>
      </c>
      <c r="BW55" s="102">
        <v>15926.400000000001</v>
      </c>
      <c r="BX55" s="102">
        <v>21</v>
      </c>
      <c r="BY55" s="102">
        <v>13935.6</v>
      </c>
      <c r="BZ55" s="102">
        <v>22</v>
      </c>
      <c r="CA55" s="102">
        <v>14599.2</v>
      </c>
      <c r="CB55" s="102">
        <v>15</v>
      </c>
      <c r="CC55" s="102">
        <v>9954</v>
      </c>
      <c r="CD55" s="102">
        <v>13</v>
      </c>
      <c r="CE55" s="102">
        <v>8626.8000000000011</v>
      </c>
      <c r="CF55" s="102">
        <v>17</v>
      </c>
      <c r="CG55" s="102">
        <v>11281.2</v>
      </c>
      <c r="CH55" s="102">
        <v>19</v>
      </c>
      <c r="CI55" s="102">
        <v>12608.4</v>
      </c>
      <c r="CJ55" s="102">
        <v>19</v>
      </c>
      <c r="CK55" s="102">
        <v>12608.4</v>
      </c>
      <c r="CL55" s="102">
        <v>14</v>
      </c>
      <c r="CM55" s="102">
        <v>9290.4</v>
      </c>
      <c r="CN55" s="102">
        <v>15</v>
      </c>
      <c r="CO55" s="102">
        <v>9954</v>
      </c>
      <c r="CP55" s="102">
        <v>16</v>
      </c>
      <c r="CQ55" s="102">
        <v>10617.6</v>
      </c>
      <c r="CR55" s="102">
        <v>20</v>
      </c>
      <c r="CS55" s="102">
        <v>13272</v>
      </c>
      <c r="CT55" s="102">
        <v>19</v>
      </c>
      <c r="CU55" s="102">
        <v>12608.4</v>
      </c>
    </row>
    <row r="56" spans="2:99" x14ac:dyDescent="0.25">
      <c r="C56" s="101" t="s">
        <v>221</v>
      </c>
      <c r="D56" s="102">
        <v>11</v>
      </c>
      <c r="E56" s="102">
        <v>12658.8</v>
      </c>
      <c r="F56" s="102">
        <v>10</v>
      </c>
      <c r="G56" s="102">
        <v>11508</v>
      </c>
      <c r="H56" s="102">
        <v>12</v>
      </c>
      <c r="I56" s="102">
        <v>13809.599999999999</v>
      </c>
      <c r="J56" s="102">
        <v>15</v>
      </c>
      <c r="K56" s="102">
        <v>17262</v>
      </c>
      <c r="L56" s="102">
        <v>20</v>
      </c>
      <c r="M56" s="102">
        <v>23016</v>
      </c>
      <c r="N56" s="102">
        <v>21</v>
      </c>
      <c r="O56" s="102">
        <v>24166.799999999999</v>
      </c>
      <c r="P56" s="102">
        <v>20</v>
      </c>
      <c r="Q56" s="102">
        <v>23016</v>
      </c>
      <c r="R56" s="102">
        <v>13</v>
      </c>
      <c r="S56" s="102">
        <v>14960.4</v>
      </c>
      <c r="T56" s="102">
        <v>16</v>
      </c>
      <c r="U56" s="102">
        <v>18412.8</v>
      </c>
      <c r="V56" s="102">
        <v>20</v>
      </c>
      <c r="W56" s="102">
        <v>23016</v>
      </c>
      <c r="X56" s="102">
        <v>21</v>
      </c>
      <c r="Y56" s="102">
        <v>24166.799999999999</v>
      </c>
      <c r="Z56" s="102">
        <v>18</v>
      </c>
      <c r="AA56" s="102">
        <v>20714.399999999998</v>
      </c>
      <c r="AB56" s="102">
        <v>20</v>
      </c>
      <c r="AC56" s="102">
        <v>23016</v>
      </c>
      <c r="AD56" s="102">
        <v>19</v>
      </c>
      <c r="AE56" s="102">
        <v>21865.200000000001</v>
      </c>
      <c r="AF56" s="102">
        <v>14</v>
      </c>
      <c r="AG56" s="102">
        <v>16111.199999999999</v>
      </c>
      <c r="AH56" s="102">
        <v>15</v>
      </c>
      <c r="AI56" s="102">
        <v>17262</v>
      </c>
      <c r="AJ56" s="102">
        <v>11</v>
      </c>
      <c r="AK56" s="102">
        <v>12658.8</v>
      </c>
      <c r="AL56" s="102">
        <v>14</v>
      </c>
      <c r="AM56" s="102">
        <v>16111.199999999999</v>
      </c>
      <c r="AN56" s="102">
        <v>14</v>
      </c>
      <c r="AO56" s="102">
        <v>16111.199999999999</v>
      </c>
      <c r="AP56" s="102">
        <v>15</v>
      </c>
      <c r="AQ56" s="102">
        <v>17262</v>
      </c>
      <c r="AR56" s="102">
        <v>14</v>
      </c>
      <c r="AS56" s="102">
        <v>16111.199999999999</v>
      </c>
      <c r="AT56" s="102">
        <v>11</v>
      </c>
      <c r="AU56" s="102">
        <v>12658.8</v>
      </c>
      <c r="AV56" s="102">
        <v>15</v>
      </c>
      <c r="AW56" s="102">
        <v>17262</v>
      </c>
      <c r="AX56" s="102">
        <v>15</v>
      </c>
      <c r="AY56" s="102">
        <v>17262</v>
      </c>
      <c r="AZ56" s="102">
        <v>20</v>
      </c>
      <c r="BA56" s="102">
        <v>23016</v>
      </c>
      <c r="BB56" s="102">
        <v>12</v>
      </c>
      <c r="BC56" s="102">
        <v>13809.599999999999</v>
      </c>
      <c r="BD56" s="102">
        <v>18</v>
      </c>
      <c r="BE56" s="102">
        <v>20714.399999999998</v>
      </c>
      <c r="BF56" s="102">
        <v>14</v>
      </c>
      <c r="BG56" s="102">
        <v>16111.199999999999</v>
      </c>
      <c r="BH56" s="102">
        <v>16</v>
      </c>
      <c r="BI56" s="102">
        <v>18412.8</v>
      </c>
      <c r="BJ56" s="102">
        <v>13</v>
      </c>
      <c r="BK56" s="102">
        <v>14960.4</v>
      </c>
      <c r="BL56" s="102">
        <v>15</v>
      </c>
      <c r="BM56" s="102">
        <v>17262</v>
      </c>
      <c r="BN56" s="102">
        <v>12</v>
      </c>
      <c r="BO56" s="102">
        <v>13809.599999999999</v>
      </c>
      <c r="BP56" s="102">
        <v>14</v>
      </c>
      <c r="BQ56" s="102">
        <v>16111.199999999999</v>
      </c>
      <c r="BR56" s="102">
        <v>14</v>
      </c>
      <c r="BS56" s="102">
        <v>16111.199999999999</v>
      </c>
      <c r="BT56" s="102">
        <v>16</v>
      </c>
      <c r="BU56" s="102">
        <v>18412.8</v>
      </c>
      <c r="BV56" s="102">
        <v>22</v>
      </c>
      <c r="BW56" s="102">
        <v>25317.599999999999</v>
      </c>
      <c r="BX56" s="102">
        <v>18</v>
      </c>
      <c r="BY56" s="102">
        <v>20714.399999999998</v>
      </c>
      <c r="BZ56" s="102">
        <v>18</v>
      </c>
      <c r="CA56" s="102">
        <v>20714.399999999998</v>
      </c>
      <c r="CB56" s="102">
        <v>14</v>
      </c>
      <c r="CC56" s="102">
        <v>16111.199999999999</v>
      </c>
      <c r="CD56" s="102">
        <v>14</v>
      </c>
      <c r="CE56" s="102">
        <v>16111.199999999999</v>
      </c>
      <c r="CF56" s="102">
        <v>16</v>
      </c>
      <c r="CG56" s="102">
        <v>18412.8</v>
      </c>
      <c r="CH56" s="102">
        <v>17</v>
      </c>
      <c r="CI56" s="102">
        <v>19563.599999999999</v>
      </c>
      <c r="CJ56" s="102">
        <v>18</v>
      </c>
      <c r="CK56" s="102">
        <v>20714.399999999998</v>
      </c>
      <c r="CL56" s="102">
        <v>12</v>
      </c>
      <c r="CM56" s="102">
        <v>13809.599999999999</v>
      </c>
      <c r="CN56" s="102">
        <v>14</v>
      </c>
      <c r="CO56" s="102">
        <v>16111.199999999999</v>
      </c>
      <c r="CP56" s="102">
        <v>12</v>
      </c>
      <c r="CQ56" s="102">
        <v>13809.599999999999</v>
      </c>
      <c r="CR56" s="102">
        <v>19</v>
      </c>
      <c r="CS56" s="102">
        <v>21865.200000000001</v>
      </c>
      <c r="CT56" s="102">
        <v>15</v>
      </c>
      <c r="CU56" s="102">
        <v>17262</v>
      </c>
    </row>
    <row r="57" spans="2:99" x14ac:dyDescent="0.25">
      <c r="C57" s="101" t="s">
        <v>222</v>
      </c>
      <c r="D57" s="102">
        <v>11</v>
      </c>
      <c r="E57" s="102">
        <v>15523.2</v>
      </c>
      <c r="F57" s="102">
        <v>10</v>
      </c>
      <c r="G57" s="102">
        <v>14112</v>
      </c>
      <c r="H57" s="102">
        <v>12</v>
      </c>
      <c r="I57" s="102">
        <v>16934.400000000001</v>
      </c>
      <c r="J57" s="102">
        <v>14</v>
      </c>
      <c r="K57" s="102">
        <v>19756.8</v>
      </c>
      <c r="L57" s="102">
        <v>18</v>
      </c>
      <c r="M57" s="102">
        <v>25401.600000000002</v>
      </c>
      <c r="N57" s="102">
        <v>20</v>
      </c>
      <c r="O57" s="102">
        <v>28224</v>
      </c>
      <c r="P57" s="102">
        <v>17</v>
      </c>
      <c r="Q57" s="102">
        <v>23990.400000000001</v>
      </c>
      <c r="R57" s="102">
        <v>14</v>
      </c>
      <c r="S57" s="102">
        <v>19756.8</v>
      </c>
      <c r="T57" s="102">
        <v>15</v>
      </c>
      <c r="U57" s="102">
        <v>21168</v>
      </c>
      <c r="V57" s="102">
        <v>18</v>
      </c>
      <c r="W57" s="102">
        <v>25401.600000000002</v>
      </c>
      <c r="X57" s="102">
        <v>19</v>
      </c>
      <c r="Y57" s="102">
        <v>26812.799999999999</v>
      </c>
      <c r="Z57" s="102">
        <v>20</v>
      </c>
      <c r="AA57" s="102">
        <v>28224</v>
      </c>
      <c r="AB57" s="102">
        <v>21</v>
      </c>
      <c r="AC57" s="102">
        <v>29635.200000000001</v>
      </c>
      <c r="AD57" s="102">
        <v>18</v>
      </c>
      <c r="AE57" s="102">
        <v>25401.600000000002</v>
      </c>
      <c r="AF57" s="102">
        <v>12</v>
      </c>
      <c r="AG57" s="102">
        <v>16934.400000000001</v>
      </c>
      <c r="AH57" s="102">
        <v>15</v>
      </c>
      <c r="AI57" s="102">
        <v>21168</v>
      </c>
      <c r="AJ57" s="102">
        <v>12</v>
      </c>
      <c r="AK57" s="102">
        <v>16934.400000000001</v>
      </c>
      <c r="AL57" s="102">
        <v>13</v>
      </c>
      <c r="AM57" s="102">
        <v>18345.600000000002</v>
      </c>
      <c r="AN57" s="102">
        <v>13</v>
      </c>
      <c r="AO57" s="102">
        <v>18345.600000000002</v>
      </c>
      <c r="AP57" s="102">
        <v>15</v>
      </c>
      <c r="AQ57" s="102">
        <v>21168</v>
      </c>
      <c r="AR57" s="102">
        <v>13</v>
      </c>
      <c r="AS57" s="102">
        <v>18345.600000000002</v>
      </c>
      <c r="AT57" s="102">
        <v>11</v>
      </c>
      <c r="AU57" s="102">
        <v>15523.2</v>
      </c>
      <c r="AV57" s="102">
        <v>14</v>
      </c>
      <c r="AW57" s="102">
        <v>19756.8</v>
      </c>
      <c r="AX57" s="102">
        <v>15</v>
      </c>
      <c r="AY57" s="102">
        <v>21168</v>
      </c>
      <c r="AZ57" s="102">
        <v>22</v>
      </c>
      <c r="BA57" s="102">
        <v>31046.400000000001</v>
      </c>
      <c r="BB57" s="102">
        <v>12</v>
      </c>
      <c r="BC57" s="102">
        <v>16934.400000000001</v>
      </c>
      <c r="BD57" s="102">
        <v>15</v>
      </c>
      <c r="BE57" s="102">
        <v>21168</v>
      </c>
      <c r="BF57" s="102">
        <v>15</v>
      </c>
      <c r="BG57" s="102">
        <v>21168</v>
      </c>
      <c r="BH57" s="102">
        <v>15</v>
      </c>
      <c r="BI57" s="102">
        <v>21168</v>
      </c>
      <c r="BJ57" s="102">
        <v>12</v>
      </c>
      <c r="BK57" s="102">
        <v>16934.400000000001</v>
      </c>
      <c r="BL57" s="102">
        <v>14</v>
      </c>
      <c r="BM57" s="102">
        <v>19756.8</v>
      </c>
      <c r="BN57" s="102">
        <v>13</v>
      </c>
      <c r="BO57" s="102">
        <v>18345.600000000002</v>
      </c>
      <c r="BP57" s="102">
        <v>13</v>
      </c>
      <c r="BQ57" s="102">
        <v>18345.600000000002</v>
      </c>
      <c r="BR57" s="102">
        <v>12</v>
      </c>
      <c r="BS57" s="102">
        <v>16934.400000000001</v>
      </c>
      <c r="BT57" s="102">
        <v>17</v>
      </c>
      <c r="BU57" s="102">
        <v>23990.400000000001</v>
      </c>
      <c r="BV57" s="102">
        <v>22</v>
      </c>
      <c r="BW57" s="102">
        <v>31046.400000000001</v>
      </c>
      <c r="BX57" s="102">
        <v>18</v>
      </c>
      <c r="BY57" s="102">
        <v>25401.600000000002</v>
      </c>
      <c r="BZ57" s="102">
        <v>18</v>
      </c>
      <c r="CA57" s="102">
        <v>25401.600000000002</v>
      </c>
      <c r="CB57" s="102">
        <v>14</v>
      </c>
      <c r="CC57" s="102">
        <v>19756.8</v>
      </c>
      <c r="CD57" s="102">
        <v>12</v>
      </c>
      <c r="CE57" s="102">
        <v>16934.400000000001</v>
      </c>
      <c r="CF57" s="102">
        <v>16</v>
      </c>
      <c r="CG57" s="102">
        <v>22579.200000000001</v>
      </c>
      <c r="CH57" s="102">
        <v>19</v>
      </c>
      <c r="CI57" s="102">
        <v>26812.799999999999</v>
      </c>
      <c r="CJ57" s="102">
        <v>18</v>
      </c>
      <c r="CK57" s="102">
        <v>25401.600000000002</v>
      </c>
      <c r="CL57" s="102">
        <v>13</v>
      </c>
      <c r="CM57" s="102">
        <v>18345.600000000002</v>
      </c>
      <c r="CN57" s="102">
        <v>14</v>
      </c>
      <c r="CO57" s="102">
        <v>19756.8</v>
      </c>
      <c r="CP57" s="102">
        <v>13</v>
      </c>
      <c r="CQ57" s="102">
        <v>18345.600000000002</v>
      </c>
      <c r="CR57" s="102">
        <v>21</v>
      </c>
      <c r="CS57" s="102">
        <v>29635.200000000001</v>
      </c>
      <c r="CT57" s="102">
        <v>15</v>
      </c>
      <c r="CU57" s="102">
        <v>21168</v>
      </c>
    </row>
    <row r="58" spans="2:99" x14ac:dyDescent="0.25">
      <c r="C58" s="101" t="s">
        <v>223</v>
      </c>
      <c r="D58" s="102">
        <v>10</v>
      </c>
      <c r="E58" s="102">
        <v>11772</v>
      </c>
      <c r="F58" s="102">
        <v>11</v>
      </c>
      <c r="G58" s="102">
        <v>12949.2</v>
      </c>
      <c r="H58" s="102">
        <v>13</v>
      </c>
      <c r="I58" s="102">
        <v>15303.6</v>
      </c>
      <c r="J58" s="102">
        <v>15</v>
      </c>
      <c r="K58" s="102">
        <v>17658</v>
      </c>
      <c r="L58" s="102">
        <v>21</v>
      </c>
      <c r="M58" s="102">
        <v>24721.200000000001</v>
      </c>
      <c r="N58" s="102">
        <v>20</v>
      </c>
      <c r="O58" s="102">
        <v>23544</v>
      </c>
      <c r="P58" s="102">
        <v>19</v>
      </c>
      <c r="Q58" s="102">
        <v>22366.799999999999</v>
      </c>
      <c r="R58" s="102">
        <v>14</v>
      </c>
      <c r="S58" s="102">
        <v>16480.8</v>
      </c>
      <c r="T58" s="102">
        <v>17</v>
      </c>
      <c r="U58" s="102">
        <v>20012.400000000001</v>
      </c>
      <c r="V58" s="102">
        <v>18</v>
      </c>
      <c r="W58" s="102">
        <v>21189.600000000002</v>
      </c>
      <c r="X58" s="102">
        <v>20</v>
      </c>
      <c r="Y58" s="102">
        <v>23544</v>
      </c>
      <c r="Z58" s="102">
        <v>20</v>
      </c>
      <c r="AA58" s="102">
        <v>23544</v>
      </c>
      <c r="AB58" s="102">
        <v>22</v>
      </c>
      <c r="AC58" s="102">
        <v>25898.400000000001</v>
      </c>
      <c r="AD58" s="102">
        <v>17</v>
      </c>
      <c r="AE58" s="102">
        <v>20012.400000000001</v>
      </c>
      <c r="AF58" s="102">
        <v>14</v>
      </c>
      <c r="AG58" s="102">
        <v>16480.8</v>
      </c>
      <c r="AH58" s="102">
        <v>14</v>
      </c>
      <c r="AI58" s="102">
        <v>16480.8</v>
      </c>
      <c r="AJ58" s="102">
        <v>11</v>
      </c>
      <c r="AK58" s="102">
        <v>12949.2</v>
      </c>
      <c r="AL58" s="102">
        <v>16</v>
      </c>
      <c r="AM58" s="102">
        <v>18835.2</v>
      </c>
      <c r="AN58" s="102">
        <v>14</v>
      </c>
      <c r="AO58" s="102">
        <v>16480.8</v>
      </c>
      <c r="AP58" s="102">
        <v>16</v>
      </c>
      <c r="AQ58" s="102">
        <v>18835.2</v>
      </c>
      <c r="AR58" s="102">
        <v>13</v>
      </c>
      <c r="AS58" s="102">
        <v>15303.6</v>
      </c>
      <c r="AT58" s="102">
        <v>12</v>
      </c>
      <c r="AU58" s="102">
        <v>14126.400000000001</v>
      </c>
      <c r="AV58" s="102">
        <v>15</v>
      </c>
      <c r="AW58" s="102">
        <v>17658</v>
      </c>
      <c r="AX58" s="102">
        <v>14</v>
      </c>
      <c r="AY58" s="102">
        <v>16480.8</v>
      </c>
      <c r="AZ58" s="102">
        <v>20</v>
      </c>
      <c r="BA58" s="102">
        <v>23544</v>
      </c>
      <c r="BB58" s="102">
        <v>11</v>
      </c>
      <c r="BC58" s="102">
        <v>12949.2</v>
      </c>
      <c r="BD58" s="102">
        <v>16</v>
      </c>
      <c r="BE58" s="102">
        <v>18835.2</v>
      </c>
      <c r="BF58" s="102">
        <v>14</v>
      </c>
      <c r="BG58" s="102">
        <v>16480.8</v>
      </c>
      <c r="BH58" s="102">
        <v>15</v>
      </c>
      <c r="BI58" s="102">
        <v>17658</v>
      </c>
      <c r="BJ58" s="102">
        <v>13</v>
      </c>
      <c r="BK58" s="102">
        <v>15303.6</v>
      </c>
      <c r="BL58" s="102">
        <v>15</v>
      </c>
      <c r="BM58" s="102">
        <v>17658</v>
      </c>
      <c r="BN58" s="102">
        <v>12</v>
      </c>
      <c r="BO58" s="102">
        <v>14126.400000000001</v>
      </c>
      <c r="BP58" s="102">
        <v>13</v>
      </c>
      <c r="BQ58" s="102">
        <v>15303.6</v>
      </c>
      <c r="BR58" s="102">
        <v>13</v>
      </c>
      <c r="BS58" s="102">
        <v>15303.6</v>
      </c>
      <c r="BT58" s="102">
        <v>17</v>
      </c>
      <c r="BU58" s="102">
        <v>20012.400000000001</v>
      </c>
      <c r="BV58" s="102">
        <v>22</v>
      </c>
      <c r="BW58" s="102">
        <v>25898.400000000001</v>
      </c>
      <c r="BX58" s="102">
        <v>21</v>
      </c>
      <c r="BY58" s="102">
        <v>24721.200000000001</v>
      </c>
      <c r="BZ58" s="102">
        <v>19</v>
      </c>
      <c r="CA58" s="102">
        <v>22366.799999999999</v>
      </c>
      <c r="CB58" s="102">
        <v>12</v>
      </c>
      <c r="CC58" s="102">
        <v>14126.400000000001</v>
      </c>
      <c r="CD58" s="102">
        <v>14</v>
      </c>
      <c r="CE58" s="102">
        <v>16480.8</v>
      </c>
      <c r="CF58" s="102">
        <v>16</v>
      </c>
      <c r="CG58" s="102">
        <v>18835.2</v>
      </c>
      <c r="CH58" s="102">
        <v>20</v>
      </c>
      <c r="CI58" s="102">
        <v>23544</v>
      </c>
      <c r="CJ58" s="102">
        <v>18</v>
      </c>
      <c r="CK58" s="102">
        <v>21189.600000000002</v>
      </c>
      <c r="CL58" s="102">
        <v>12</v>
      </c>
      <c r="CM58" s="102">
        <v>14126.400000000001</v>
      </c>
      <c r="CN58" s="102">
        <v>13</v>
      </c>
      <c r="CO58" s="102">
        <v>15303.6</v>
      </c>
      <c r="CP58" s="102">
        <v>13</v>
      </c>
      <c r="CQ58" s="102">
        <v>15303.6</v>
      </c>
      <c r="CR58" s="102">
        <v>22</v>
      </c>
      <c r="CS58" s="102">
        <v>25898.400000000001</v>
      </c>
      <c r="CT58" s="102">
        <v>17</v>
      </c>
      <c r="CU58" s="102">
        <v>20012.400000000001</v>
      </c>
    </row>
    <row r="59" spans="2:99" x14ac:dyDescent="0.25">
      <c r="C59" s="101" t="s">
        <v>224</v>
      </c>
      <c r="D59" s="102">
        <v>12</v>
      </c>
      <c r="E59" s="102">
        <v>3643.2</v>
      </c>
      <c r="F59" s="102">
        <v>13</v>
      </c>
      <c r="G59" s="102">
        <v>3946.7999999999997</v>
      </c>
      <c r="H59" s="102">
        <v>13</v>
      </c>
      <c r="I59" s="102">
        <v>3946.7999999999997</v>
      </c>
      <c r="J59" s="102">
        <v>17</v>
      </c>
      <c r="K59" s="102">
        <v>5161.2</v>
      </c>
      <c r="L59" s="102">
        <v>22</v>
      </c>
      <c r="M59" s="102">
        <v>6679.1999999999989</v>
      </c>
      <c r="N59" s="102">
        <v>21</v>
      </c>
      <c r="O59" s="102">
        <v>6375.5999999999995</v>
      </c>
      <c r="P59" s="102">
        <v>21</v>
      </c>
      <c r="Q59" s="102">
        <v>6375.5999999999995</v>
      </c>
      <c r="R59" s="102">
        <v>14</v>
      </c>
      <c r="S59" s="102">
        <v>4250.3999999999996</v>
      </c>
      <c r="T59" s="102">
        <v>17</v>
      </c>
      <c r="U59" s="102">
        <v>5161.2</v>
      </c>
      <c r="V59" s="102">
        <v>18</v>
      </c>
      <c r="W59" s="102">
        <v>5464.7999999999993</v>
      </c>
      <c r="X59" s="102">
        <v>24</v>
      </c>
      <c r="Y59" s="102">
        <v>7286.4</v>
      </c>
      <c r="Z59" s="102">
        <v>21</v>
      </c>
      <c r="AA59" s="102">
        <v>6375.5999999999995</v>
      </c>
      <c r="AB59" s="102">
        <v>20</v>
      </c>
      <c r="AC59" s="102">
        <v>6071.9999999999991</v>
      </c>
      <c r="AD59" s="102">
        <v>20</v>
      </c>
      <c r="AE59" s="102">
        <v>6071.9999999999991</v>
      </c>
      <c r="AF59" s="102">
        <v>14</v>
      </c>
      <c r="AG59" s="102">
        <v>4250.3999999999996</v>
      </c>
      <c r="AH59" s="102">
        <v>16</v>
      </c>
      <c r="AI59" s="102">
        <v>4857.5999999999995</v>
      </c>
      <c r="AJ59" s="102">
        <v>13</v>
      </c>
      <c r="AK59" s="102">
        <v>3946.7999999999997</v>
      </c>
      <c r="AL59" s="102">
        <v>14</v>
      </c>
      <c r="AM59" s="102">
        <v>4250.3999999999996</v>
      </c>
      <c r="AN59" s="102">
        <v>15</v>
      </c>
      <c r="AO59" s="102">
        <v>4553.9999999999991</v>
      </c>
      <c r="AP59" s="102">
        <v>18</v>
      </c>
      <c r="AQ59" s="102">
        <v>5464.7999999999993</v>
      </c>
      <c r="AR59" s="102">
        <v>13</v>
      </c>
      <c r="AS59" s="102">
        <v>3946.7999999999997</v>
      </c>
      <c r="AT59" s="102">
        <v>13</v>
      </c>
      <c r="AU59" s="102">
        <v>3946.7999999999997</v>
      </c>
      <c r="AV59" s="102">
        <v>17</v>
      </c>
      <c r="AW59" s="102">
        <v>5161.2</v>
      </c>
      <c r="AX59" s="102">
        <v>17</v>
      </c>
      <c r="AY59" s="102">
        <v>5161.2</v>
      </c>
      <c r="AZ59" s="102">
        <v>23</v>
      </c>
      <c r="BA59" s="102">
        <v>6982.7999999999993</v>
      </c>
      <c r="BB59" s="102">
        <v>12</v>
      </c>
      <c r="BC59" s="102">
        <v>3643.2</v>
      </c>
      <c r="BD59" s="102">
        <v>18</v>
      </c>
      <c r="BE59" s="102">
        <v>5464.7999999999993</v>
      </c>
      <c r="BF59" s="102">
        <v>16</v>
      </c>
      <c r="BG59" s="102">
        <v>4857.5999999999995</v>
      </c>
      <c r="BH59" s="102">
        <v>15</v>
      </c>
      <c r="BI59" s="102">
        <v>4553.9999999999991</v>
      </c>
      <c r="BJ59" s="102">
        <v>14</v>
      </c>
      <c r="BK59" s="102">
        <v>4250.3999999999996</v>
      </c>
      <c r="BL59" s="102">
        <v>16</v>
      </c>
      <c r="BM59" s="102">
        <v>4857.5999999999995</v>
      </c>
      <c r="BN59" s="102">
        <v>15</v>
      </c>
      <c r="BO59" s="102">
        <v>4553.9999999999991</v>
      </c>
      <c r="BP59" s="102">
        <v>15</v>
      </c>
      <c r="BQ59" s="102">
        <v>4553.9999999999991</v>
      </c>
      <c r="BR59" s="102">
        <v>15</v>
      </c>
      <c r="BS59" s="102">
        <v>4553.9999999999991</v>
      </c>
      <c r="BT59" s="102">
        <v>19</v>
      </c>
      <c r="BU59" s="102">
        <v>5768.4</v>
      </c>
      <c r="BV59" s="102">
        <v>24</v>
      </c>
      <c r="BW59" s="102">
        <v>7286.4</v>
      </c>
      <c r="BX59" s="102">
        <v>21</v>
      </c>
      <c r="BY59" s="102">
        <v>6375.5999999999995</v>
      </c>
      <c r="BZ59" s="102">
        <v>22</v>
      </c>
      <c r="CA59" s="102">
        <v>6679.1999999999989</v>
      </c>
      <c r="CB59" s="102">
        <v>13</v>
      </c>
      <c r="CC59" s="102">
        <v>3946.7999999999997</v>
      </c>
      <c r="CD59" s="102">
        <v>15</v>
      </c>
      <c r="CE59" s="102">
        <v>4553.9999999999991</v>
      </c>
      <c r="CF59" s="102">
        <v>19</v>
      </c>
      <c r="CG59" s="102">
        <v>5768.4</v>
      </c>
      <c r="CH59" s="102">
        <v>20</v>
      </c>
      <c r="CI59" s="102">
        <v>6071.9999999999991</v>
      </c>
      <c r="CJ59" s="102">
        <v>21</v>
      </c>
      <c r="CK59" s="102">
        <v>6375.5999999999995</v>
      </c>
      <c r="CL59" s="102">
        <v>13</v>
      </c>
      <c r="CM59" s="102">
        <v>3946.7999999999997</v>
      </c>
      <c r="CN59" s="102">
        <v>16</v>
      </c>
      <c r="CO59" s="102">
        <v>4857.5999999999995</v>
      </c>
      <c r="CP59" s="102">
        <v>14</v>
      </c>
      <c r="CQ59" s="102">
        <v>4250.3999999999996</v>
      </c>
      <c r="CR59" s="102">
        <v>23</v>
      </c>
      <c r="CS59" s="102">
        <v>6982.7999999999993</v>
      </c>
      <c r="CT59" s="102">
        <v>20</v>
      </c>
      <c r="CU59" s="102">
        <v>6071.9999999999991</v>
      </c>
    </row>
    <row r="60" spans="2:99" x14ac:dyDescent="0.25">
      <c r="C60" s="101" t="s">
        <v>225</v>
      </c>
      <c r="D60" s="102">
        <v>12</v>
      </c>
      <c r="E60" s="102">
        <v>7819.2000000000007</v>
      </c>
      <c r="F60" s="102">
        <v>12</v>
      </c>
      <c r="G60" s="102">
        <v>7819.2000000000007</v>
      </c>
      <c r="H60" s="102">
        <v>15</v>
      </c>
      <c r="I60" s="102">
        <v>9774</v>
      </c>
      <c r="J60" s="102">
        <v>16</v>
      </c>
      <c r="K60" s="102">
        <v>10425.6</v>
      </c>
      <c r="L60" s="102">
        <v>20</v>
      </c>
      <c r="M60" s="102">
        <v>13032</v>
      </c>
      <c r="N60" s="102">
        <v>22</v>
      </c>
      <c r="O60" s="102">
        <v>14335.2</v>
      </c>
      <c r="P60" s="102">
        <v>21</v>
      </c>
      <c r="Q60" s="102">
        <v>13683.6</v>
      </c>
      <c r="R60" s="102">
        <v>14</v>
      </c>
      <c r="S60" s="102">
        <v>9122.4</v>
      </c>
      <c r="T60" s="102">
        <v>16</v>
      </c>
      <c r="U60" s="102">
        <v>10425.6</v>
      </c>
      <c r="V60" s="102">
        <v>18</v>
      </c>
      <c r="W60" s="102">
        <v>11728.800000000001</v>
      </c>
      <c r="X60" s="102">
        <v>23</v>
      </c>
      <c r="Y60" s="102">
        <v>14986.800000000001</v>
      </c>
      <c r="Z60" s="102">
        <v>21</v>
      </c>
      <c r="AA60" s="102">
        <v>13683.6</v>
      </c>
      <c r="AB60" s="102">
        <v>22</v>
      </c>
      <c r="AC60" s="102">
        <v>14335.2</v>
      </c>
      <c r="AD60" s="102">
        <v>19</v>
      </c>
      <c r="AE60" s="102">
        <v>12380.4</v>
      </c>
      <c r="AF60" s="102">
        <v>16</v>
      </c>
      <c r="AG60" s="102">
        <v>10425.6</v>
      </c>
      <c r="AH60" s="102">
        <v>17</v>
      </c>
      <c r="AI60" s="102">
        <v>11077.2</v>
      </c>
      <c r="AJ60" s="102">
        <v>12</v>
      </c>
      <c r="AK60" s="102">
        <v>7819.2000000000007</v>
      </c>
      <c r="AL60" s="102">
        <v>14</v>
      </c>
      <c r="AM60" s="102">
        <v>9122.4</v>
      </c>
      <c r="AN60" s="102">
        <v>13</v>
      </c>
      <c r="AO60" s="102">
        <v>8470.8000000000011</v>
      </c>
      <c r="AP60" s="102">
        <v>19</v>
      </c>
      <c r="AQ60" s="102">
        <v>12380.4</v>
      </c>
      <c r="AR60" s="102">
        <v>13</v>
      </c>
      <c r="AS60" s="102">
        <v>8470.8000000000011</v>
      </c>
      <c r="AT60" s="102">
        <v>12</v>
      </c>
      <c r="AU60" s="102">
        <v>7819.2000000000007</v>
      </c>
      <c r="AV60" s="102">
        <v>15</v>
      </c>
      <c r="AW60" s="102">
        <v>9774</v>
      </c>
      <c r="AX60" s="102">
        <v>15</v>
      </c>
      <c r="AY60" s="102">
        <v>9774</v>
      </c>
      <c r="AZ60" s="102">
        <v>22</v>
      </c>
      <c r="BA60" s="102">
        <v>14335.2</v>
      </c>
      <c r="BB60" s="102">
        <v>13</v>
      </c>
      <c r="BC60" s="102">
        <v>8470.8000000000011</v>
      </c>
      <c r="BD60" s="102">
        <v>17</v>
      </c>
      <c r="BE60" s="102">
        <v>11077.2</v>
      </c>
      <c r="BF60" s="102">
        <v>15</v>
      </c>
      <c r="BG60" s="102">
        <v>9774</v>
      </c>
      <c r="BH60" s="102">
        <v>15</v>
      </c>
      <c r="BI60" s="102">
        <v>9774</v>
      </c>
      <c r="BJ60" s="102">
        <v>14</v>
      </c>
      <c r="BK60" s="102">
        <v>9122.4</v>
      </c>
      <c r="BL60" s="102">
        <v>16</v>
      </c>
      <c r="BM60" s="102">
        <v>10425.6</v>
      </c>
      <c r="BN60" s="102">
        <v>13</v>
      </c>
      <c r="BO60" s="102">
        <v>8470.8000000000011</v>
      </c>
      <c r="BP60" s="102">
        <v>13</v>
      </c>
      <c r="BQ60" s="102">
        <v>8470.8000000000011</v>
      </c>
      <c r="BR60" s="102">
        <v>15</v>
      </c>
      <c r="BS60" s="102">
        <v>9774</v>
      </c>
      <c r="BT60" s="102">
        <v>18</v>
      </c>
      <c r="BU60" s="102">
        <v>11728.800000000001</v>
      </c>
      <c r="BV60" s="102">
        <v>21</v>
      </c>
      <c r="BW60" s="102">
        <v>13683.6</v>
      </c>
      <c r="BX60" s="102">
        <v>20</v>
      </c>
      <c r="BY60" s="102">
        <v>13032</v>
      </c>
      <c r="BZ60" s="102">
        <v>20</v>
      </c>
      <c r="CA60" s="102">
        <v>13032</v>
      </c>
      <c r="CB60" s="102">
        <v>15</v>
      </c>
      <c r="CC60" s="102">
        <v>9774</v>
      </c>
      <c r="CD60" s="102">
        <v>15</v>
      </c>
      <c r="CE60" s="102">
        <v>9774</v>
      </c>
      <c r="CF60" s="102">
        <v>17</v>
      </c>
      <c r="CG60" s="102">
        <v>11077.2</v>
      </c>
      <c r="CH60" s="102">
        <v>21</v>
      </c>
      <c r="CI60" s="102">
        <v>13683.6</v>
      </c>
      <c r="CJ60" s="102">
        <v>17</v>
      </c>
      <c r="CK60" s="102">
        <v>11077.2</v>
      </c>
      <c r="CL60" s="102">
        <v>13</v>
      </c>
      <c r="CM60" s="102">
        <v>8470.8000000000011</v>
      </c>
      <c r="CN60" s="102">
        <v>13</v>
      </c>
      <c r="CO60" s="102">
        <v>8470.8000000000011</v>
      </c>
      <c r="CP60" s="102">
        <v>13</v>
      </c>
      <c r="CQ60" s="102">
        <v>8470.8000000000011</v>
      </c>
      <c r="CR60" s="102">
        <v>21</v>
      </c>
      <c r="CS60" s="102">
        <v>13683.6</v>
      </c>
      <c r="CT60" s="102">
        <v>18</v>
      </c>
      <c r="CU60" s="102">
        <v>11728.800000000001</v>
      </c>
    </row>
    <row r="61" spans="2:99" x14ac:dyDescent="0.25">
      <c r="C61" s="101" t="s">
        <v>226</v>
      </c>
      <c r="D61" s="102">
        <v>12</v>
      </c>
      <c r="E61" s="102">
        <v>11419.199999999999</v>
      </c>
      <c r="F61" s="102">
        <v>11</v>
      </c>
      <c r="G61" s="102">
        <v>10467.599999999999</v>
      </c>
      <c r="H61" s="102">
        <v>13</v>
      </c>
      <c r="I61" s="102">
        <v>12370.8</v>
      </c>
      <c r="J61" s="102">
        <v>14</v>
      </c>
      <c r="K61" s="102">
        <v>13322.399999999998</v>
      </c>
      <c r="L61" s="102">
        <v>20</v>
      </c>
      <c r="M61" s="102">
        <v>19032</v>
      </c>
      <c r="N61" s="102">
        <v>20</v>
      </c>
      <c r="O61" s="102">
        <v>19032</v>
      </c>
      <c r="P61" s="102">
        <v>17</v>
      </c>
      <c r="Q61" s="102">
        <v>16177.199999999999</v>
      </c>
      <c r="R61" s="102">
        <v>14</v>
      </c>
      <c r="S61" s="102">
        <v>13322.399999999998</v>
      </c>
      <c r="T61" s="102">
        <v>17</v>
      </c>
      <c r="U61" s="102">
        <v>16177.199999999999</v>
      </c>
      <c r="V61" s="102">
        <v>20</v>
      </c>
      <c r="W61" s="102">
        <v>19032</v>
      </c>
      <c r="X61" s="102">
        <v>21</v>
      </c>
      <c r="Y61" s="102">
        <v>19983.599999999999</v>
      </c>
      <c r="Z61" s="102">
        <v>18</v>
      </c>
      <c r="AA61" s="102">
        <v>17128.8</v>
      </c>
      <c r="AB61" s="102">
        <v>20</v>
      </c>
      <c r="AC61" s="102">
        <v>19032</v>
      </c>
      <c r="AD61" s="102">
        <v>17</v>
      </c>
      <c r="AE61" s="102">
        <v>16177.199999999999</v>
      </c>
      <c r="AF61" s="102">
        <v>15</v>
      </c>
      <c r="AG61" s="102">
        <v>14273.999999999998</v>
      </c>
      <c r="AH61" s="102">
        <v>14</v>
      </c>
      <c r="AI61" s="102">
        <v>13322.399999999998</v>
      </c>
      <c r="AJ61" s="102">
        <v>12</v>
      </c>
      <c r="AK61" s="102">
        <v>11419.199999999999</v>
      </c>
      <c r="AL61" s="102">
        <v>14</v>
      </c>
      <c r="AM61" s="102">
        <v>13322.399999999998</v>
      </c>
      <c r="AN61" s="102">
        <v>13</v>
      </c>
      <c r="AO61" s="102">
        <v>12370.8</v>
      </c>
      <c r="AP61" s="102">
        <v>19</v>
      </c>
      <c r="AQ61" s="102">
        <v>18080.399999999998</v>
      </c>
      <c r="AR61" s="102">
        <v>14</v>
      </c>
      <c r="AS61" s="102">
        <v>13322.399999999998</v>
      </c>
      <c r="AT61" s="102">
        <v>11</v>
      </c>
      <c r="AU61" s="102">
        <v>10467.599999999999</v>
      </c>
      <c r="AV61" s="102">
        <v>16</v>
      </c>
      <c r="AW61" s="102">
        <v>15225.599999999999</v>
      </c>
      <c r="AX61" s="102">
        <v>14</v>
      </c>
      <c r="AY61" s="102">
        <v>13322.399999999998</v>
      </c>
      <c r="AZ61" s="102">
        <v>21</v>
      </c>
      <c r="BA61" s="102">
        <v>19983.599999999999</v>
      </c>
      <c r="BB61" s="102">
        <v>11</v>
      </c>
      <c r="BC61" s="102">
        <v>10467.599999999999</v>
      </c>
      <c r="BD61" s="102">
        <v>18</v>
      </c>
      <c r="BE61" s="102">
        <v>17128.8</v>
      </c>
      <c r="BF61" s="102">
        <v>16</v>
      </c>
      <c r="BG61" s="102">
        <v>15225.599999999999</v>
      </c>
      <c r="BH61" s="102">
        <v>15</v>
      </c>
      <c r="BI61" s="102">
        <v>14273.999999999998</v>
      </c>
      <c r="BJ61" s="102">
        <v>13</v>
      </c>
      <c r="BK61" s="102">
        <v>12370.8</v>
      </c>
      <c r="BL61" s="102">
        <v>16</v>
      </c>
      <c r="BM61" s="102">
        <v>15225.599999999999</v>
      </c>
      <c r="BN61" s="102">
        <v>12</v>
      </c>
      <c r="BO61" s="102">
        <v>11419.199999999999</v>
      </c>
      <c r="BP61" s="102">
        <v>12</v>
      </c>
      <c r="BQ61" s="102">
        <v>11419.199999999999</v>
      </c>
      <c r="BR61" s="102">
        <v>14</v>
      </c>
      <c r="BS61" s="102">
        <v>13322.399999999998</v>
      </c>
      <c r="BT61" s="102">
        <v>16</v>
      </c>
      <c r="BU61" s="102">
        <v>15225.599999999999</v>
      </c>
      <c r="BV61" s="102">
        <v>23</v>
      </c>
      <c r="BW61" s="102">
        <v>21886.799999999999</v>
      </c>
      <c r="BX61" s="102">
        <v>21</v>
      </c>
      <c r="BY61" s="102">
        <v>19983.599999999999</v>
      </c>
      <c r="BZ61" s="102">
        <v>20</v>
      </c>
      <c r="CA61" s="102">
        <v>19032</v>
      </c>
      <c r="CB61" s="102">
        <v>13</v>
      </c>
      <c r="CC61" s="102">
        <v>12370.8</v>
      </c>
      <c r="CD61" s="102">
        <v>13</v>
      </c>
      <c r="CE61" s="102">
        <v>12370.8</v>
      </c>
      <c r="CF61" s="102">
        <v>16</v>
      </c>
      <c r="CG61" s="102">
        <v>15225.599999999999</v>
      </c>
      <c r="CH61" s="102">
        <v>21</v>
      </c>
      <c r="CI61" s="102">
        <v>19983.599999999999</v>
      </c>
      <c r="CJ61" s="102">
        <v>18</v>
      </c>
      <c r="CK61" s="102">
        <v>17128.8</v>
      </c>
      <c r="CL61" s="102">
        <v>13</v>
      </c>
      <c r="CM61" s="102">
        <v>12370.8</v>
      </c>
      <c r="CN61" s="102">
        <v>15</v>
      </c>
      <c r="CO61" s="102">
        <v>14273.999999999998</v>
      </c>
      <c r="CP61" s="102">
        <v>14</v>
      </c>
      <c r="CQ61" s="102">
        <v>13322.399999999998</v>
      </c>
      <c r="CR61" s="102">
        <v>22</v>
      </c>
      <c r="CS61" s="102">
        <v>20935.199999999997</v>
      </c>
      <c r="CT61" s="102">
        <v>16</v>
      </c>
      <c r="CU61" s="102">
        <v>15225.599999999999</v>
      </c>
    </row>
    <row r="62" spans="2:99" x14ac:dyDescent="0.25">
      <c r="C62" s="101" t="s">
        <v>227</v>
      </c>
      <c r="D62" s="102">
        <v>11</v>
      </c>
      <c r="E62" s="102">
        <v>18757.2</v>
      </c>
      <c r="F62" s="102">
        <v>9</v>
      </c>
      <c r="G62" s="102">
        <v>15346.800000000001</v>
      </c>
      <c r="H62" s="102">
        <v>12</v>
      </c>
      <c r="I62" s="102">
        <v>20462.400000000001</v>
      </c>
      <c r="J62" s="102">
        <v>14</v>
      </c>
      <c r="K62" s="102">
        <v>23872.799999999999</v>
      </c>
      <c r="L62" s="102">
        <v>17</v>
      </c>
      <c r="M62" s="102">
        <v>28988.400000000001</v>
      </c>
      <c r="N62" s="102">
        <v>17</v>
      </c>
      <c r="O62" s="102">
        <v>28988.400000000001</v>
      </c>
      <c r="P62" s="102">
        <v>16</v>
      </c>
      <c r="Q62" s="102">
        <v>27283.200000000001</v>
      </c>
      <c r="R62" s="102">
        <v>12</v>
      </c>
      <c r="S62" s="102">
        <v>20462.400000000001</v>
      </c>
      <c r="T62" s="102">
        <v>14</v>
      </c>
      <c r="U62" s="102">
        <v>23872.799999999999</v>
      </c>
      <c r="V62" s="102">
        <v>19</v>
      </c>
      <c r="W62" s="102">
        <v>32398.799999999999</v>
      </c>
      <c r="X62" s="102">
        <v>20</v>
      </c>
      <c r="Y62" s="102">
        <v>34104</v>
      </c>
      <c r="Z62" s="102">
        <v>16</v>
      </c>
      <c r="AA62" s="102">
        <v>27283.200000000001</v>
      </c>
      <c r="AB62" s="102">
        <v>19</v>
      </c>
      <c r="AC62" s="102">
        <v>32398.799999999999</v>
      </c>
      <c r="AD62" s="102">
        <v>17</v>
      </c>
      <c r="AE62" s="102">
        <v>28988.400000000001</v>
      </c>
      <c r="AF62" s="102">
        <v>14</v>
      </c>
      <c r="AG62" s="102">
        <v>23872.799999999999</v>
      </c>
      <c r="AH62" s="102">
        <v>15</v>
      </c>
      <c r="AI62" s="102">
        <v>25578</v>
      </c>
      <c r="AJ62" s="102">
        <v>10</v>
      </c>
      <c r="AK62" s="102">
        <v>17052</v>
      </c>
      <c r="AL62" s="102">
        <v>13</v>
      </c>
      <c r="AM62" s="102">
        <v>22167.600000000002</v>
      </c>
      <c r="AN62" s="102">
        <v>14</v>
      </c>
      <c r="AO62" s="102">
        <v>23872.799999999999</v>
      </c>
      <c r="AP62" s="102">
        <v>16</v>
      </c>
      <c r="AQ62" s="102">
        <v>27283.200000000001</v>
      </c>
      <c r="AR62" s="102">
        <v>12</v>
      </c>
      <c r="AS62" s="102">
        <v>20462.400000000001</v>
      </c>
      <c r="AT62" s="102">
        <v>10</v>
      </c>
      <c r="AU62" s="102">
        <v>17052</v>
      </c>
      <c r="AV62" s="102">
        <v>13</v>
      </c>
      <c r="AW62" s="102">
        <v>22167.600000000002</v>
      </c>
      <c r="AX62" s="102">
        <v>14</v>
      </c>
      <c r="AY62" s="102">
        <v>23872.799999999999</v>
      </c>
      <c r="AZ62" s="102">
        <v>19</v>
      </c>
      <c r="BA62" s="102">
        <v>32398.799999999999</v>
      </c>
      <c r="BB62" s="102">
        <v>10</v>
      </c>
      <c r="BC62" s="102">
        <v>17052</v>
      </c>
      <c r="BD62" s="102">
        <v>18</v>
      </c>
      <c r="BE62" s="102">
        <v>30693.600000000002</v>
      </c>
      <c r="BF62" s="102">
        <v>14</v>
      </c>
      <c r="BG62" s="102">
        <v>23872.799999999999</v>
      </c>
      <c r="BH62" s="102">
        <v>14</v>
      </c>
      <c r="BI62" s="102">
        <v>23872.799999999999</v>
      </c>
      <c r="BJ62" s="102">
        <v>11</v>
      </c>
      <c r="BK62" s="102">
        <v>18757.2</v>
      </c>
      <c r="BL62" s="102">
        <v>14</v>
      </c>
      <c r="BM62" s="102">
        <v>23872.799999999999</v>
      </c>
      <c r="BN62" s="102">
        <v>11</v>
      </c>
      <c r="BO62" s="102">
        <v>18757.2</v>
      </c>
      <c r="BP62" s="102">
        <v>14</v>
      </c>
      <c r="BQ62" s="102">
        <v>23872.799999999999</v>
      </c>
      <c r="BR62" s="102">
        <v>12</v>
      </c>
      <c r="BS62" s="102">
        <v>20462.400000000001</v>
      </c>
      <c r="BT62" s="102">
        <v>17</v>
      </c>
      <c r="BU62" s="102">
        <v>28988.400000000001</v>
      </c>
      <c r="BV62" s="102">
        <v>20</v>
      </c>
      <c r="BW62" s="102">
        <v>34104</v>
      </c>
      <c r="BX62" s="102">
        <v>20</v>
      </c>
      <c r="BY62" s="102">
        <v>34104</v>
      </c>
      <c r="BZ62" s="102">
        <v>17</v>
      </c>
      <c r="CA62" s="102">
        <v>28988.400000000001</v>
      </c>
      <c r="CB62" s="102">
        <v>11</v>
      </c>
      <c r="CC62" s="102">
        <v>18757.2</v>
      </c>
      <c r="CD62" s="102">
        <v>13</v>
      </c>
      <c r="CE62" s="102">
        <v>22167.600000000002</v>
      </c>
      <c r="CF62" s="102">
        <v>17</v>
      </c>
      <c r="CG62" s="102">
        <v>28988.400000000001</v>
      </c>
      <c r="CH62" s="102">
        <v>18</v>
      </c>
      <c r="CI62" s="102">
        <v>30693.600000000002</v>
      </c>
      <c r="CJ62" s="102">
        <v>16</v>
      </c>
      <c r="CK62" s="102">
        <v>27283.200000000001</v>
      </c>
      <c r="CL62" s="102">
        <v>12</v>
      </c>
      <c r="CM62" s="102">
        <v>20462.400000000001</v>
      </c>
      <c r="CN62" s="102">
        <v>13</v>
      </c>
      <c r="CO62" s="102">
        <v>22167.600000000002</v>
      </c>
      <c r="CP62" s="102">
        <v>12</v>
      </c>
      <c r="CQ62" s="102">
        <v>20462.400000000001</v>
      </c>
      <c r="CR62" s="102">
        <v>18</v>
      </c>
      <c r="CS62" s="102">
        <v>30693.600000000002</v>
      </c>
      <c r="CT62" s="102">
        <v>17</v>
      </c>
      <c r="CU62" s="102">
        <v>28988.400000000001</v>
      </c>
    </row>
    <row r="63" spans="2:99" x14ac:dyDescent="0.25">
      <c r="C63" s="101" t="s">
        <v>228</v>
      </c>
      <c r="D63" s="102">
        <v>12</v>
      </c>
      <c r="E63" s="102">
        <v>9547.2000000000007</v>
      </c>
      <c r="F63" s="102">
        <v>11</v>
      </c>
      <c r="G63" s="102">
        <v>8751.6</v>
      </c>
      <c r="H63" s="102">
        <v>13</v>
      </c>
      <c r="I63" s="102">
        <v>10342.800000000001</v>
      </c>
      <c r="J63" s="102">
        <v>16</v>
      </c>
      <c r="K63" s="102">
        <v>12729.6</v>
      </c>
      <c r="L63" s="102">
        <v>19</v>
      </c>
      <c r="M63" s="102">
        <v>15116.4</v>
      </c>
      <c r="N63" s="102">
        <v>22</v>
      </c>
      <c r="O63" s="102">
        <v>17503.2</v>
      </c>
      <c r="P63" s="102">
        <v>18</v>
      </c>
      <c r="Q63" s="102">
        <v>14320.800000000001</v>
      </c>
      <c r="R63" s="102">
        <v>15</v>
      </c>
      <c r="S63" s="102">
        <v>11934</v>
      </c>
      <c r="T63" s="102">
        <v>16</v>
      </c>
      <c r="U63" s="102">
        <v>12729.6</v>
      </c>
      <c r="V63" s="102">
        <v>19</v>
      </c>
      <c r="W63" s="102">
        <v>15116.4</v>
      </c>
      <c r="X63" s="102">
        <v>20</v>
      </c>
      <c r="Y63" s="102">
        <v>15912</v>
      </c>
      <c r="Z63" s="102">
        <v>19</v>
      </c>
      <c r="AA63" s="102">
        <v>15116.4</v>
      </c>
      <c r="AB63" s="102">
        <v>22</v>
      </c>
      <c r="AC63" s="102">
        <v>17503.2</v>
      </c>
      <c r="AD63" s="102">
        <v>19</v>
      </c>
      <c r="AE63" s="102">
        <v>15116.4</v>
      </c>
      <c r="AF63" s="102">
        <v>15</v>
      </c>
      <c r="AG63" s="102">
        <v>11934</v>
      </c>
      <c r="AH63" s="102">
        <v>15</v>
      </c>
      <c r="AI63" s="102">
        <v>11934</v>
      </c>
      <c r="AJ63" s="102">
        <v>13</v>
      </c>
      <c r="AK63" s="102">
        <v>10342.800000000001</v>
      </c>
      <c r="AL63" s="102">
        <v>14</v>
      </c>
      <c r="AM63" s="102">
        <v>11138.4</v>
      </c>
      <c r="AN63" s="102">
        <v>15</v>
      </c>
      <c r="AO63" s="102">
        <v>11934</v>
      </c>
      <c r="AP63" s="102">
        <v>18</v>
      </c>
      <c r="AQ63" s="102">
        <v>14320.800000000001</v>
      </c>
      <c r="AR63" s="102">
        <v>15</v>
      </c>
      <c r="AS63" s="102">
        <v>11934</v>
      </c>
      <c r="AT63" s="102">
        <v>11</v>
      </c>
      <c r="AU63" s="102">
        <v>8751.6</v>
      </c>
      <c r="AV63" s="102">
        <v>15</v>
      </c>
      <c r="AW63" s="102">
        <v>11934</v>
      </c>
      <c r="AX63" s="102">
        <v>15</v>
      </c>
      <c r="AY63" s="102">
        <v>11934</v>
      </c>
      <c r="AZ63" s="102">
        <v>20</v>
      </c>
      <c r="BA63" s="102">
        <v>15912</v>
      </c>
      <c r="BB63" s="102">
        <v>11</v>
      </c>
      <c r="BC63" s="102">
        <v>8751.6</v>
      </c>
      <c r="BD63" s="102">
        <v>18</v>
      </c>
      <c r="BE63" s="102">
        <v>14320.800000000001</v>
      </c>
      <c r="BF63" s="102">
        <v>18</v>
      </c>
      <c r="BG63" s="102">
        <v>14320.800000000001</v>
      </c>
      <c r="BH63" s="102">
        <v>15</v>
      </c>
      <c r="BI63" s="102">
        <v>11934</v>
      </c>
      <c r="BJ63" s="102">
        <v>13</v>
      </c>
      <c r="BK63" s="102">
        <v>10342.800000000001</v>
      </c>
      <c r="BL63" s="102">
        <v>17</v>
      </c>
      <c r="BM63" s="102">
        <v>13525.2</v>
      </c>
      <c r="BN63" s="102">
        <v>13</v>
      </c>
      <c r="BO63" s="102">
        <v>10342.800000000001</v>
      </c>
      <c r="BP63" s="102">
        <v>14</v>
      </c>
      <c r="BQ63" s="102">
        <v>11138.4</v>
      </c>
      <c r="BR63" s="102">
        <v>13</v>
      </c>
      <c r="BS63" s="102">
        <v>10342.800000000001</v>
      </c>
      <c r="BT63" s="102">
        <v>17</v>
      </c>
      <c r="BU63" s="102">
        <v>13525.2</v>
      </c>
      <c r="BV63" s="102">
        <v>21</v>
      </c>
      <c r="BW63" s="102">
        <v>16707.600000000002</v>
      </c>
      <c r="BX63" s="102">
        <v>19</v>
      </c>
      <c r="BY63" s="102">
        <v>15116.4</v>
      </c>
      <c r="BZ63" s="102">
        <v>20</v>
      </c>
      <c r="CA63" s="102">
        <v>15912</v>
      </c>
      <c r="CB63" s="102">
        <v>13</v>
      </c>
      <c r="CC63" s="102">
        <v>10342.800000000001</v>
      </c>
      <c r="CD63" s="102">
        <v>15</v>
      </c>
      <c r="CE63" s="102">
        <v>11934</v>
      </c>
      <c r="CF63" s="102">
        <v>17</v>
      </c>
      <c r="CG63" s="102">
        <v>13525.2</v>
      </c>
      <c r="CH63" s="102">
        <v>20</v>
      </c>
      <c r="CI63" s="102">
        <v>15912</v>
      </c>
      <c r="CJ63" s="102">
        <v>18</v>
      </c>
      <c r="CK63" s="102">
        <v>14320.800000000001</v>
      </c>
      <c r="CL63" s="102">
        <v>12</v>
      </c>
      <c r="CM63" s="102">
        <v>9547.2000000000007</v>
      </c>
      <c r="CN63" s="102">
        <v>13</v>
      </c>
      <c r="CO63" s="102">
        <v>10342.800000000001</v>
      </c>
      <c r="CP63" s="102">
        <v>13</v>
      </c>
      <c r="CQ63" s="102">
        <v>10342.800000000001</v>
      </c>
      <c r="CR63" s="102">
        <v>21</v>
      </c>
      <c r="CS63" s="102">
        <v>16707.600000000002</v>
      </c>
      <c r="CT63" s="102">
        <v>18</v>
      </c>
      <c r="CU63" s="102">
        <v>14320.800000000001</v>
      </c>
    </row>
    <row r="64" spans="2:99" x14ac:dyDescent="0.25">
      <c r="C64" s="101" t="s">
        <v>229</v>
      </c>
      <c r="D64" s="102">
        <v>11</v>
      </c>
      <c r="E64" s="102">
        <v>11101.199999999997</v>
      </c>
      <c r="F64" s="102">
        <v>12</v>
      </c>
      <c r="G64" s="102">
        <v>12110.399999999998</v>
      </c>
      <c r="H64" s="102">
        <v>12</v>
      </c>
      <c r="I64" s="102">
        <v>12110.399999999998</v>
      </c>
      <c r="J64" s="102">
        <v>14</v>
      </c>
      <c r="K64" s="102">
        <v>14128.799999999997</v>
      </c>
      <c r="L64" s="102">
        <v>21</v>
      </c>
      <c r="M64" s="102">
        <v>21193.199999999997</v>
      </c>
      <c r="N64" s="102">
        <v>22</v>
      </c>
      <c r="O64" s="102">
        <v>22202.399999999994</v>
      </c>
      <c r="P64" s="102">
        <v>18</v>
      </c>
      <c r="Q64" s="102">
        <v>18165.599999999999</v>
      </c>
      <c r="R64" s="102">
        <v>15</v>
      </c>
      <c r="S64" s="102">
        <v>15137.999999999996</v>
      </c>
      <c r="T64" s="102">
        <v>14</v>
      </c>
      <c r="U64" s="102">
        <v>14128.799999999997</v>
      </c>
      <c r="V64" s="102">
        <v>20</v>
      </c>
      <c r="W64" s="102">
        <v>20183.999999999996</v>
      </c>
      <c r="X64" s="102">
        <v>19</v>
      </c>
      <c r="Y64" s="102">
        <v>19174.799999999996</v>
      </c>
      <c r="Z64" s="102">
        <v>19</v>
      </c>
      <c r="AA64" s="102">
        <v>19174.799999999996</v>
      </c>
      <c r="AB64" s="102">
        <v>22</v>
      </c>
      <c r="AC64" s="102">
        <v>22202.399999999994</v>
      </c>
      <c r="AD64" s="102">
        <v>17</v>
      </c>
      <c r="AE64" s="102">
        <v>17156.399999999998</v>
      </c>
      <c r="AF64" s="102">
        <v>14</v>
      </c>
      <c r="AG64" s="102">
        <v>14128.799999999997</v>
      </c>
      <c r="AH64" s="102">
        <v>15</v>
      </c>
      <c r="AI64" s="102">
        <v>15137.999999999996</v>
      </c>
      <c r="AJ64" s="102">
        <v>12</v>
      </c>
      <c r="AK64" s="102">
        <v>12110.399999999998</v>
      </c>
      <c r="AL64" s="102">
        <v>14</v>
      </c>
      <c r="AM64" s="102">
        <v>14128.799999999997</v>
      </c>
      <c r="AN64" s="102">
        <v>15</v>
      </c>
      <c r="AO64" s="102">
        <v>15137.999999999996</v>
      </c>
      <c r="AP64" s="102">
        <v>18</v>
      </c>
      <c r="AQ64" s="102">
        <v>18165.599999999999</v>
      </c>
      <c r="AR64" s="102">
        <v>14</v>
      </c>
      <c r="AS64" s="102">
        <v>14128.799999999997</v>
      </c>
      <c r="AT64" s="102">
        <v>12</v>
      </c>
      <c r="AU64" s="102">
        <v>12110.399999999998</v>
      </c>
      <c r="AV64" s="102">
        <v>15</v>
      </c>
      <c r="AW64" s="102">
        <v>15137.999999999996</v>
      </c>
      <c r="AX64" s="102">
        <v>16</v>
      </c>
      <c r="AY64" s="102">
        <v>16147.199999999997</v>
      </c>
      <c r="AZ64" s="102">
        <v>22</v>
      </c>
      <c r="BA64" s="102">
        <v>22202.399999999994</v>
      </c>
      <c r="BB64" s="102">
        <v>13</v>
      </c>
      <c r="BC64" s="102">
        <v>13119.599999999999</v>
      </c>
      <c r="BD64" s="102">
        <v>16</v>
      </c>
      <c r="BE64" s="102">
        <v>16147.199999999997</v>
      </c>
      <c r="BF64" s="102">
        <v>15</v>
      </c>
      <c r="BG64" s="102">
        <v>15137.999999999996</v>
      </c>
      <c r="BH64" s="102">
        <v>16</v>
      </c>
      <c r="BI64" s="102">
        <v>16147.199999999997</v>
      </c>
      <c r="BJ64" s="102">
        <v>14</v>
      </c>
      <c r="BK64" s="102">
        <v>14128.799999999997</v>
      </c>
      <c r="BL64" s="102">
        <v>17</v>
      </c>
      <c r="BM64" s="102">
        <v>17156.399999999998</v>
      </c>
      <c r="BN64" s="102">
        <v>13</v>
      </c>
      <c r="BO64" s="102">
        <v>13119.599999999999</v>
      </c>
      <c r="BP64" s="102">
        <v>13</v>
      </c>
      <c r="BQ64" s="102">
        <v>13119.599999999999</v>
      </c>
      <c r="BR64" s="102">
        <v>12</v>
      </c>
      <c r="BS64" s="102">
        <v>12110.399999999998</v>
      </c>
      <c r="BT64" s="102">
        <v>17</v>
      </c>
      <c r="BU64" s="102">
        <v>17156.399999999998</v>
      </c>
      <c r="BV64" s="102">
        <v>20</v>
      </c>
      <c r="BW64" s="102">
        <v>20183.999999999996</v>
      </c>
      <c r="BX64" s="102">
        <v>21</v>
      </c>
      <c r="BY64" s="102">
        <v>21193.199999999997</v>
      </c>
      <c r="BZ64" s="102">
        <v>19</v>
      </c>
      <c r="CA64" s="102">
        <v>19174.799999999996</v>
      </c>
      <c r="CB64" s="102">
        <v>13</v>
      </c>
      <c r="CC64" s="102">
        <v>13119.599999999999</v>
      </c>
      <c r="CD64" s="102">
        <v>15</v>
      </c>
      <c r="CE64" s="102">
        <v>15137.999999999996</v>
      </c>
      <c r="CF64" s="102">
        <v>16</v>
      </c>
      <c r="CG64" s="102">
        <v>16147.199999999997</v>
      </c>
      <c r="CH64" s="102">
        <v>20</v>
      </c>
      <c r="CI64" s="102">
        <v>20183.999999999996</v>
      </c>
      <c r="CJ64" s="102">
        <v>18</v>
      </c>
      <c r="CK64" s="102">
        <v>18165.599999999999</v>
      </c>
      <c r="CL64" s="102">
        <v>12</v>
      </c>
      <c r="CM64" s="102">
        <v>12110.399999999998</v>
      </c>
      <c r="CN64" s="102">
        <v>13</v>
      </c>
      <c r="CO64" s="102">
        <v>13119.599999999999</v>
      </c>
      <c r="CP64" s="102">
        <v>14</v>
      </c>
      <c r="CQ64" s="102">
        <v>14128.799999999997</v>
      </c>
      <c r="CR64" s="102">
        <v>20</v>
      </c>
      <c r="CS64" s="102">
        <v>20183.999999999996</v>
      </c>
      <c r="CT64" s="102">
        <v>17</v>
      </c>
      <c r="CU64" s="102">
        <v>17156.399999999998</v>
      </c>
    </row>
    <row r="65" spans="2:99" x14ac:dyDescent="0.25">
      <c r="C65" s="101" t="s">
        <v>230</v>
      </c>
      <c r="D65" s="102">
        <v>11</v>
      </c>
      <c r="E65" s="102">
        <v>11286</v>
      </c>
      <c r="F65" s="102">
        <v>11</v>
      </c>
      <c r="G65" s="102">
        <v>11286</v>
      </c>
      <c r="H65" s="102">
        <v>12</v>
      </c>
      <c r="I65" s="102">
        <v>12312</v>
      </c>
      <c r="J65" s="102">
        <v>15</v>
      </c>
      <c r="K65" s="102">
        <v>15390</v>
      </c>
      <c r="L65" s="102">
        <v>21</v>
      </c>
      <c r="M65" s="102">
        <v>21546</v>
      </c>
      <c r="N65" s="102">
        <v>22</v>
      </c>
      <c r="O65" s="102">
        <v>22572</v>
      </c>
      <c r="P65" s="102">
        <v>17</v>
      </c>
      <c r="Q65" s="102">
        <v>17442</v>
      </c>
      <c r="R65" s="102">
        <v>14</v>
      </c>
      <c r="S65" s="102">
        <v>14364</v>
      </c>
      <c r="T65" s="102">
        <v>15</v>
      </c>
      <c r="U65" s="102">
        <v>15390</v>
      </c>
      <c r="V65" s="102">
        <v>20</v>
      </c>
      <c r="W65" s="102">
        <v>20520</v>
      </c>
      <c r="X65" s="102">
        <v>19</v>
      </c>
      <c r="Y65" s="102">
        <v>19494</v>
      </c>
      <c r="Z65" s="102">
        <v>19</v>
      </c>
      <c r="AA65" s="102">
        <v>19494</v>
      </c>
      <c r="AB65" s="102">
        <v>19</v>
      </c>
      <c r="AC65" s="102">
        <v>19494</v>
      </c>
      <c r="AD65" s="102">
        <v>18</v>
      </c>
      <c r="AE65" s="102">
        <v>18468</v>
      </c>
      <c r="AF65" s="102">
        <v>15</v>
      </c>
      <c r="AG65" s="102">
        <v>15390</v>
      </c>
      <c r="AH65" s="102">
        <v>14</v>
      </c>
      <c r="AI65" s="102">
        <v>14364</v>
      </c>
      <c r="AJ65" s="102">
        <v>11</v>
      </c>
      <c r="AK65" s="102">
        <v>11286</v>
      </c>
      <c r="AL65" s="102">
        <v>15</v>
      </c>
      <c r="AM65" s="102">
        <v>15390</v>
      </c>
      <c r="AN65" s="102">
        <v>14</v>
      </c>
      <c r="AO65" s="102">
        <v>14364</v>
      </c>
      <c r="AP65" s="102">
        <v>16</v>
      </c>
      <c r="AQ65" s="102">
        <v>16416</v>
      </c>
      <c r="AR65" s="102">
        <v>13</v>
      </c>
      <c r="AS65" s="102">
        <v>13338</v>
      </c>
      <c r="AT65" s="102">
        <v>12</v>
      </c>
      <c r="AU65" s="102">
        <v>12312</v>
      </c>
      <c r="AV65" s="102">
        <v>15</v>
      </c>
      <c r="AW65" s="102">
        <v>15390</v>
      </c>
      <c r="AX65" s="102">
        <v>17</v>
      </c>
      <c r="AY65" s="102">
        <v>17442</v>
      </c>
      <c r="AZ65" s="102">
        <v>19</v>
      </c>
      <c r="BA65" s="102">
        <v>19494</v>
      </c>
      <c r="BB65" s="102">
        <v>11</v>
      </c>
      <c r="BC65" s="102">
        <v>11286</v>
      </c>
      <c r="BD65" s="102">
        <v>18</v>
      </c>
      <c r="BE65" s="102">
        <v>18468</v>
      </c>
      <c r="BF65" s="102">
        <v>17</v>
      </c>
      <c r="BG65" s="102">
        <v>17442</v>
      </c>
      <c r="BH65" s="102">
        <v>16</v>
      </c>
      <c r="BI65" s="102">
        <v>16416</v>
      </c>
      <c r="BJ65" s="102">
        <v>13</v>
      </c>
      <c r="BK65" s="102">
        <v>13338</v>
      </c>
      <c r="BL65" s="102">
        <v>14</v>
      </c>
      <c r="BM65" s="102">
        <v>14364</v>
      </c>
      <c r="BN65" s="102">
        <v>13</v>
      </c>
      <c r="BO65" s="102">
        <v>13338</v>
      </c>
      <c r="BP65" s="102">
        <v>14</v>
      </c>
      <c r="BQ65" s="102">
        <v>14364</v>
      </c>
      <c r="BR65" s="102">
        <v>14</v>
      </c>
      <c r="BS65" s="102">
        <v>14364</v>
      </c>
      <c r="BT65" s="102">
        <v>17</v>
      </c>
      <c r="BU65" s="102">
        <v>17442</v>
      </c>
      <c r="BV65" s="102">
        <v>20</v>
      </c>
      <c r="BW65" s="102">
        <v>20520</v>
      </c>
      <c r="BX65" s="102">
        <v>18</v>
      </c>
      <c r="BY65" s="102">
        <v>18468</v>
      </c>
      <c r="BZ65" s="102">
        <v>20</v>
      </c>
      <c r="CA65" s="102">
        <v>20520</v>
      </c>
      <c r="CB65" s="102">
        <v>12</v>
      </c>
      <c r="CC65" s="102">
        <v>12312</v>
      </c>
      <c r="CD65" s="102">
        <v>15</v>
      </c>
      <c r="CE65" s="102">
        <v>15390</v>
      </c>
      <c r="CF65" s="102">
        <v>16</v>
      </c>
      <c r="CG65" s="102">
        <v>16416</v>
      </c>
      <c r="CH65" s="102">
        <v>17</v>
      </c>
      <c r="CI65" s="102">
        <v>17442</v>
      </c>
      <c r="CJ65" s="102">
        <v>17</v>
      </c>
      <c r="CK65" s="102">
        <v>17442</v>
      </c>
      <c r="CL65" s="102">
        <v>12</v>
      </c>
      <c r="CM65" s="102">
        <v>12312</v>
      </c>
      <c r="CN65" s="102">
        <v>14</v>
      </c>
      <c r="CO65" s="102">
        <v>14364</v>
      </c>
      <c r="CP65" s="102">
        <v>13</v>
      </c>
      <c r="CQ65" s="102">
        <v>13338</v>
      </c>
      <c r="CR65" s="102">
        <v>22</v>
      </c>
      <c r="CS65" s="102">
        <v>22572</v>
      </c>
      <c r="CT65" s="102">
        <v>18</v>
      </c>
      <c r="CU65" s="102">
        <v>18468</v>
      </c>
    </row>
    <row r="66" spans="2:99" x14ac:dyDescent="0.25">
      <c r="C66" s="101" t="s">
        <v>231</v>
      </c>
      <c r="D66" s="102">
        <v>12</v>
      </c>
      <c r="E66" s="102">
        <v>14284.8</v>
      </c>
      <c r="F66" s="102">
        <v>11</v>
      </c>
      <c r="G66" s="102">
        <v>13094.399999999998</v>
      </c>
      <c r="H66" s="102">
        <v>13</v>
      </c>
      <c r="I66" s="102">
        <v>15475.199999999999</v>
      </c>
      <c r="J66" s="102">
        <v>14</v>
      </c>
      <c r="K66" s="102">
        <v>16665.599999999999</v>
      </c>
      <c r="L66" s="102">
        <v>21</v>
      </c>
      <c r="M66" s="102">
        <v>24998.399999999998</v>
      </c>
      <c r="N66" s="102">
        <v>20</v>
      </c>
      <c r="O66" s="102">
        <v>23807.999999999996</v>
      </c>
      <c r="P66" s="102">
        <v>20</v>
      </c>
      <c r="Q66" s="102">
        <v>23807.999999999996</v>
      </c>
      <c r="R66" s="102">
        <v>13</v>
      </c>
      <c r="S66" s="102">
        <v>15475.199999999999</v>
      </c>
      <c r="T66" s="102">
        <v>17</v>
      </c>
      <c r="U66" s="102">
        <v>20236.8</v>
      </c>
      <c r="V66" s="102">
        <v>18</v>
      </c>
      <c r="W66" s="102">
        <v>21427.199999999997</v>
      </c>
      <c r="X66" s="102">
        <v>20</v>
      </c>
      <c r="Y66" s="102">
        <v>23807.999999999996</v>
      </c>
      <c r="Z66" s="102">
        <v>18</v>
      </c>
      <c r="AA66" s="102">
        <v>21427.199999999997</v>
      </c>
      <c r="AB66" s="102">
        <v>21</v>
      </c>
      <c r="AC66" s="102">
        <v>24998.399999999998</v>
      </c>
      <c r="AD66" s="102">
        <v>17</v>
      </c>
      <c r="AE66" s="102">
        <v>20236.8</v>
      </c>
      <c r="AF66" s="102">
        <v>13</v>
      </c>
      <c r="AG66" s="102">
        <v>15475.199999999999</v>
      </c>
      <c r="AH66" s="102">
        <v>15</v>
      </c>
      <c r="AI66" s="102">
        <v>17855.999999999996</v>
      </c>
      <c r="AJ66" s="102">
        <v>11</v>
      </c>
      <c r="AK66" s="102">
        <v>13094.399999999998</v>
      </c>
      <c r="AL66" s="102">
        <v>15</v>
      </c>
      <c r="AM66" s="102">
        <v>17855.999999999996</v>
      </c>
      <c r="AN66" s="102">
        <v>13</v>
      </c>
      <c r="AO66" s="102">
        <v>15475.199999999999</v>
      </c>
      <c r="AP66" s="102">
        <v>15</v>
      </c>
      <c r="AQ66" s="102">
        <v>17855.999999999996</v>
      </c>
      <c r="AR66" s="102">
        <v>14</v>
      </c>
      <c r="AS66" s="102">
        <v>16665.599999999999</v>
      </c>
      <c r="AT66" s="102">
        <v>12</v>
      </c>
      <c r="AU66" s="102">
        <v>14284.8</v>
      </c>
      <c r="AV66" s="102">
        <v>14</v>
      </c>
      <c r="AW66" s="102">
        <v>16665.599999999999</v>
      </c>
      <c r="AX66" s="102">
        <v>15</v>
      </c>
      <c r="AY66" s="102">
        <v>17855.999999999996</v>
      </c>
      <c r="AZ66" s="102">
        <v>20</v>
      </c>
      <c r="BA66" s="102">
        <v>23807.999999999996</v>
      </c>
      <c r="BB66" s="102">
        <v>11</v>
      </c>
      <c r="BC66" s="102">
        <v>13094.399999999998</v>
      </c>
      <c r="BD66" s="102">
        <v>17</v>
      </c>
      <c r="BE66" s="102">
        <v>20236.8</v>
      </c>
      <c r="BF66" s="102">
        <v>16</v>
      </c>
      <c r="BG66" s="102">
        <v>19046.399999999998</v>
      </c>
      <c r="BH66" s="102">
        <v>15</v>
      </c>
      <c r="BI66" s="102">
        <v>17855.999999999996</v>
      </c>
      <c r="BJ66" s="102">
        <v>12</v>
      </c>
      <c r="BK66" s="102">
        <v>14284.8</v>
      </c>
      <c r="BL66" s="102">
        <v>16</v>
      </c>
      <c r="BM66" s="102">
        <v>19046.399999999998</v>
      </c>
      <c r="BN66" s="102">
        <v>12</v>
      </c>
      <c r="BO66" s="102">
        <v>14284.8</v>
      </c>
      <c r="BP66" s="102">
        <v>13</v>
      </c>
      <c r="BQ66" s="102">
        <v>15475.199999999999</v>
      </c>
      <c r="BR66" s="102">
        <v>14</v>
      </c>
      <c r="BS66" s="102">
        <v>16665.599999999999</v>
      </c>
      <c r="BT66" s="102">
        <v>15</v>
      </c>
      <c r="BU66" s="102">
        <v>17855.999999999996</v>
      </c>
      <c r="BV66" s="102">
        <v>21</v>
      </c>
      <c r="BW66" s="102">
        <v>24998.399999999998</v>
      </c>
      <c r="BX66" s="102">
        <v>21</v>
      </c>
      <c r="BY66" s="102">
        <v>24998.399999999998</v>
      </c>
      <c r="BZ66" s="102">
        <v>19</v>
      </c>
      <c r="CA66" s="102">
        <v>22617.599999999999</v>
      </c>
      <c r="CB66" s="102">
        <v>13</v>
      </c>
      <c r="CC66" s="102">
        <v>15475.199999999999</v>
      </c>
      <c r="CD66" s="102">
        <v>14</v>
      </c>
      <c r="CE66" s="102">
        <v>16665.599999999999</v>
      </c>
      <c r="CF66" s="102">
        <v>18</v>
      </c>
      <c r="CG66" s="102">
        <v>21427.199999999997</v>
      </c>
      <c r="CH66" s="102">
        <v>17</v>
      </c>
      <c r="CI66" s="102">
        <v>20236.8</v>
      </c>
      <c r="CJ66" s="102">
        <v>19</v>
      </c>
      <c r="CK66" s="102">
        <v>22617.599999999999</v>
      </c>
      <c r="CL66" s="102">
        <v>12</v>
      </c>
      <c r="CM66" s="102">
        <v>14284.8</v>
      </c>
      <c r="CN66" s="102">
        <v>14</v>
      </c>
      <c r="CO66" s="102">
        <v>16665.599999999999</v>
      </c>
      <c r="CP66" s="102">
        <v>13</v>
      </c>
      <c r="CQ66" s="102">
        <v>15475.199999999999</v>
      </c>
      <c r="CR66" s="102">
        <v>20</v>
      </c>
      <c r="CS66" s="102">
        <v>23807.999999999996</v>
      </c>
      <c r="CT66" s="102">
        <v>16</v>
      </c>
      <c r="CU66" s="102">
        <v>19046.399999999998</v>
      </c>
    </row>
    <row r="67" spans="2:99" x14ac:dyDescent="0.25">
      <c r="C67" s="101" t="s">
        <v>232</v>
      </c>
      <c r="D67" s="102">
        <v>12</v>
      </c>
      <c r="E67" s="102">
        <v>13478.400000000001</v>
      </c>
      <c r="F67" s="102">
        <v>11</v>
      </c>
      <c r="G67" s="102">
        <v>12355.2</v>
      </c>
      <c r="H67" s="102">
        <v>12</v>
      </c>
      <c r="I67" s="102">
        <v>13478.400000000001</v>
      </c>
      <c r="J67" s="102">
        <v>15</v>
      </c>
      <c r="K67" s="102">
        <v>16848</v>
      </c>
      <c r="L67" s="102">
        <v>20</v>
      </c>
      <c r="M67" s="102">
        <v>22464</v>
      </c>
      <c r="N67" s="102">
        <v>20</v>
      </c>
      <c r="O67" s="102">
        <v>22464</v>
      </c>
      <c r="P67" s="102">
        <v>20</v>
      </c>
      <c r="Q67" s="102">
        <v>22464</v>
      </c>
      <c r="R67" s="102">
        <v>14</v>
      </c>
      <c r="S67" s="102">
        <v>15724.800000000001</v>
      </c>
      <c r="T67" s="102">
        <v>17</v>
      </c>
      <c r="U67" s="102">
        <v>19094.400000000001</v>
      </c>
      <c r="V67" s="102">
        <v>19</v>
      </c>
      <c r="W67" s="102">
        <v>21340.799999999999</v>
      </c>
      <c r="X67" s="102">
        <v>22</v>
      </c>
      <c r="Y67" s="102">
        <v>24710.400000000001</v>
      </c>
      <c r="Z67" s="102">
        <v>19</v>
      </c>
      <c r="AA67" s="102">
        <v>21340.799999999999</v>
      </c>
      <c r="AB67" s="102">
        <v>20</v>
      </c>
      <c r="AC67" s="102">
        <v>22464</v>
      </c>
      <c r="AD67" s="102">
        <v>19</v>
      </c>
      <c r="AE67" s="102">
        <v>21340.799999999999</v>
      </c>
      <c r="AF67" s="102">
        <v>12</v>
      </c>
      <c r="AG67" s="102">
        <v>13478.400000000001</v>
      </c>
      <c r="AH67" s="102">
        <v>16</v>
      </c>
      <c r="AI67" s="102">
        <v>17971.2</v>
      </c>
      <c r="AJ67" s="102">
        <v>12</v>
      </c>
      <c r="AK67" s="102">
        <v>13478.400000000001</v>
      </c>
      <c r="AL67" s="102">
        <v>14</v>
      </c>
      <c r="AM67" s="102">
        <v>15724.800000000001</v>
      </c>
      <c r="AN67" s="102">
        <v>14</v>
      </c>
      <c r="AO67" s="102">
        <v>15724.800000000001</v>
      </c>
      <c r="AP67" s="102">
        <v>17</v>
      </c>
      <c r="AQ67" s="102">
        <v>19094.400000000001</v>
      </c>
      <c r="AR67" s="102">
        <v>14</v>
      </c>
      <c r="AS67" s="102">
        <v>15724.800000000001</v>
      </c>
      <c r="AT67" s="102">
        <v>12</v>
      </c>
      <c r="AU67" s="102">
        <v>13478.400000000001</v>
      </c>
      <c r="AV67" s="102">
        <v>16</v>
      </c>
      <c r="AW67" s="102">
        <v>17971.2</v>
      </c>
      <c r="AX67" s="102">
        <v>14</v>
      </c>
      <c r="AY67" s="102">
        <v>15724.800000000001</v>
      </c>
      <c r="AZ67" s="102">
        <v>19</v>
      </c>
      <c r="BA67" s="102">
        <v>21340.799999999999</v>
      </c>
      <c r="BB67" s="102">
        <v>11</v>
      </c>
      <c r="BC67" s="102">
        <v>12355.2</v>
      </c>
      <c r="BD67" s="102">
        <v>17</v>
      </c>
      <c r="BE67" s="102">
        <v>19094.400000000001</v>
      </c>
      <c r="BF67" s="102">
        <v>15</v>
      </c>
      <c r="BG67" s="102">
        <v>16848</v>
      </c>
      <c r="BH67" s="102">
        <v>16</v>
      </c>
      <c r="BI67" s="102">
        <v>17971.2</v>
      </c>
      <c r="BJ67" s="102">
        <v>13</v>
      </c>
      <c r="BK67" s="102">
        <v>14601.6</v>
      </c>
      <c r="BL67" s="102">
        <v>17</v>
      </c>
      <c r="BM67" s="102">
        <v>19094.400000000001</v>
      </c>
      <c r="BN67" s="102">
        <v>14</v>
      </c>
      <c r="BO67" s="102">
        <v>15724.800000000001</v>
      </c>
      <c r="BP67" s="102">
        <v>14</v>
      </c>
      <c r="BQ67" s="102">
        <v>15724.800000000001</v>
      </c>
      <c r="BR67" s="102">
        <v>12</v>
      </c>
      <c r="BS67" s="102">
        <v>13478.400000000001</v>
      </c>
      <c r="BT67" s="102">
        <v>18</v>
      </c>
      <c r="BU67" s="102">
        <v>20217.600000000002</v>
      </c>
      <c r="BV67" s="102">
        <v>22</v>
      </c>
      <c r="BW67" s="102">
        <v>24710.400000000001</v>
      </c>
      <c r="BX67" s="102">
        <v>18</v>
      </c>
      <c r="BY67" s="102">
        <v>20217.600000000002</v>
      </c>
      <c r="BZ67" s="102">
        <v>18</v>
      </c>
      <c r="CA67" s="102">
        <v>20217.600000000002</v>
      </c>
      <c r="CB67" s="102">
        <v>13</v>
      </c>
      <c r="CC67" s="102">
        <v>14601.6</v>
      </c>
      <c r="CD67" s="102">
        <v>14</v>
      </c>
      <c r="CE67" s="102">
        <v>15724.800000000001</v>
      </c>
      <c r="CF67" s="102">
        <v>18</v>
      </c>
      <c r="CG67" s="102">
        <v>20217.600000000002</v>
      </c>
      <c r="CH67" s="102">
        <v>19</v>
      </c>
      <c r="CI67" s="102">
        <v>21340.799999999999</v>
      </c>
      <c r="CJ67" s="102">
        <v>19</v>
      </c>
      <c r="CK67" s="102">
        <v>21340.799999999999</v>
      </c>
      <c r="CL67" s="102">
        <v>12</v>
      </c>
      <c r="CM67" s="102">
        <v>13478.400000000001</v>
      </c>
      <c r="CN67" s="102">
        <v>15</v>
      </c>
      <c r="CO67" s="102">
        <v>16848</v>
      </c>
      <c r="CP67" s="102">
        <v>13</v>
      </c>
      <c r="CQ67" s="102">
        <v>14601.6</v>
      </c>
      <c r="CR67" s="102">
        <v>20</v>
      </c>
      <c r="CS67" s="102">
        <v>22464</v>
      </c>
      <c r="CT67" s="102">
        <v>18</v>
      </c>
      <c r="CU67" s="102">
        <v>20217.600000000002</v>
      </c>
    </row>
    <row r="68" spans="2:99" x14ac:dyDescent="0.25">
      <c r="C68" s="101" t="s">
        <v>233</v>
      </c>
      <c r="D68" s="102">
        <v>13</v>
      </c>
      <c r="E68" s="102">
        <v>13431.6</v>
      </c>
      <c r="F68" s="102">
        <v>11</v>
      </c>
      <c r="G68" s="102">
        <v>11365.2</v>
      </c>
      <c r="H68" s="102">
        <v>14</v>
      </c>
      <c r="I68" s="102">
        <v>14464.800000000001</v>
      </c>
      <c r="J68" s="102">
        <v>13</v>
      </c>
      <c r="K68" s="102">
        <v>13431.6</v>
      </c>
      <c r="L68" s="102">
        <v>20</v>
      </c>
      <c r="M68" s="102">
        <v>20664</v>
      </c>
      <c r="N68" s="102">
        <v>18</v>
      </c>
      <c r="O68" s="102">
        <v>18597.600000000002</v>
      </c>
      <c r="P68" s="102">
        <v>17</v>
      </c>
      <c r="Q68" s="102">
        <v>17564.400000000001</v>
      </c>
      <c r="R68" s="102">
        <v>14</v>
      </c>
      <c r="S68" s="102">
        <v>14464.800000000001</v>
      </c>
      <c r="T68" s="102">
        <v>16</v>
      </c>
      <c r="U68" s="102">
        <v>16531.2</v>
      </c>
      <c r="V68" s="102">
        <v>17</v>
      </c>
      <c r="W68" s="102">
        <v>17564.400000000001</v>
      </c>
      <c r="X68" s="102">
        <v>20</v>
      </c>
      <c r="Y68" s="102">
        <v>20664</v>
      </c>
      <c r="Z68" s="102">
        <v>18</v>
      </c>
      <c r="AA68" s="102">
        <v>18597.600000000002</v>
      </c>
      <c r="AB68" s="102">
        <v>19</v>
      </c>
      <c r="AC68" s="102">
        <v>19630.8</v>
      </c>
      <c r="AD68" s="102">
        <v>17</v>
      </c>
      <c r="AE68" s="102">
        <v>17564.400000000001</v>
      </c>
      <c r="AF68" s="102">
        <v>15</v>
      </c>
      <c r="AG68" s="102">
        <v>15498</v>
      </c>
      <c r="AH68" s="102">
        <v>17</v>
      </c>
      <c r="AI68" s="102">
        <v>17564.400000000001</v>
      </c>
      <c r="AJ68" s="102">
        <v>12</v>
      </c>
      <c r="AK68" s="102">
        <v>12398.400000000001</v>
      </c>
      <c r="AL68" s="102">
        <v>16</v>
      </c>
      <c r="AM68" s="102">
        <v>16531.2</v>
      </c>
      <c r="AN68" s="102">
        <v>13</v>
      </c>
      <c r="AO68" s="102">
        <v>13431.6</v>
      </c>
      <c r="AP68" s="102">
        <v>18</v>
      </c>
      <c r="AQ68" s="102">
        <v>18597.600000000002</v>
      </c>
      <c r="AR68" s="102">
        <v>14</v>
      </c>
      <c r="AS68" s="102">
        <v>14464.800000000001</v>
      </c>
      <c r="AT68" s="102">
        <v>12</v>
      </c>
      <c r="AU68" s="102">
        <v>12398.400000000001</v>
      </c>
      <c r="AV68" s="102">
        <v>16</v>
      </c>
      <c r="AW68" s="102">
        <v>16531.2</v>
      </c>
      <c r="AX68" s="102">
        <v>15</v>
      </c>
      <c r="AY68" s="102">
        <v>15498</v>
      </c>
      <c r="AZ68" s="102">
        <v>19</v>
      </c>
      <c r="BA68" s="102">
        <v>19630.8</v>
      </c>
      <c r="BB68" s="102">
        <v>12</v>
      </c>
      <c r="BC68" s="102">
        <v>12398.400000000001</v>
      </c>
      <c r="BD68" s="102">
        <v>17</v>
      </c>
      <c r="BE68" s="102">
        <v>17564.400000000001</v>
      </c>
      <c r="BF68" s="102">
        <v>15</v>
      </c>
      <c r="BG68" s="102">
        <v>15498</v>
      </c>
      <c r="BH68" s="102">
        <v>14</v>
      </c>
      <c r="BI68" s="102">
        <v>14464.800000000001</v>
      </c>
      <c r="BJ68" s="102">
        <v>13</v>
      </c>
      <c r="BK68" s="102">
        <v>13431.6</v>
      </c>
      <c r="BL68" s="102">
        <v>15</v>
      </c>
      <c r="BM68" s="102">
        <v>15498</v>
      </c>
      <c r="BN68" s="102">
        <v>13</v>
      </c>
      <c r="BO68" s="102">
        <v>13431.6</v>
      </c>
      <c r="BP68" s="102">
        <v>13</v>
      </c>
      <c r="BQ68" s="102">
        <v>13431.6</v>
      </c>
      <c r="BR68" s="102">
        <v>14</v>
      </c>
      <c r="BS68" s="102">
        <v>14464.800000000001</v>
      </c>
      <c r="BT68" s="102">
        <v>16</v>
      </c>
      <c r="BU68" s="102">
        <v>16531.2</v>
      </c>
      <c r="BV68" s="102">
        <v>22</v>
      </c>
      <c r="BW68" s="102">
        <v>22730.400000000001</v>
      </c>
      <c r="BX68" s="102">
        <v>21</v>
      </c>
      <c r="BY68" s="102">
        <v>21697.200000000001</v>
      </c>
      <c r="BZ68" s="102">
        <v>21</v>
      </c>
      <c r="CA68" s="102">
        <v>21697.200000000001</v>
      </c>
      <c r="CB68" s="102">
        <v>13</v>
      </c>
      <c r="CC68" s="102">
        <v>13431.6</v>
      </c>
      <c r="CD68" s="102">
        <v>14</v>
      </c>
      <c r="CE68" s="102">
        <v>14464.800000000001</v>
      </c>
      <c r="CF68" s="102">
        <v>18</v>
      </c>
      <c r="CG68" s="102">
        <v>18597.600000000002</v>
      </c>
      <c r="CH68" s="102">
        <v>18</v>
      </c>
      <c r="CI68" s="102">
        <v>18597.600000000002</v>
      </c>
      <c r="CJ68" s="102">
        <v>18</v>
      </c>
      <c r="CK68" s="102">
        <v>18597.600000000002</v>
      </c>
      <c r="CL68" s="102">
        <v>11</v>
      </c>
      <c r="CM68" s="102">
        <v>11365.2</v>
      </c>
      <c r="CN68" s="102">
        <v>13</v>
      </c>
      <c r="CO68" s="102">
        <v>13431.6</v>
      </c>
      <c r="CP68" s="102">
        <v>13</v>
      </c>
      <c r="CQ68" s="102">
        <v>13431.6</v>
      </c>
      <c r="CR68" s="102">
        <v>20</v>
      </c>
      <c r="CS68" s="102">
        <v>20664</v>
      </c>
      <c r="CT68" s="102">
        <v>18</v>
      </c>
      <c r="CU68" s="102">
        <v>18597.600000000002</v>
      </c>
    </row>
    <row r="69" spans="2:99" x14ac:dyDescent="0.25">
      <c r="C69" s="101" t="s">
        <v>234</v>
      </c>
      <c r="D69" s="102">
        <v>12</v>
      </c>
      <c r="E69" s="102">
        <v>9100.7999999999993</v>
      </c>
      <c r="F69" s="102">
        <v>10</v>
      </c>
      <c r="G69" s="102">
        <v>7584</v>
      </c>
      <c r="H69" s="102">
        <v>14</v>
      </c>
      <c r="I69" s="102">
        <v>10617.6</v>
      </c>
      <c r="J69" s="102">
        <v>15</v>
      </c>
      <c r="K69" s="102">
        <v>11376</v>
      </c>
      <c r="L69" s="102">
        <v>20</v>
      </c>
      <c r="M69" s="102">
        <v>15168</v>
      </c>
      <c r="N69" s="102">
        <v>21</v>
      </c>
      <c r="O69" s="102">
        <v>15926.4</v>
      </c>
      <c r="P69" s="102">
        <v>21</v>
      </c>
      <c r="Q69" s="102">
        <v>15926.4</v>
      </c>
      <c r="R69" s="102">
        <v>15</v>
      </c>
      <c r="S69" s="102">
        <v>11376</v>
      </c>
      <c r="T69" s="102">
        <v>15</v>
      </c>
      <c r="U69" s="102">
        <v>11376</v>
      </c>
      <c r="V69" s="102">
        <v>21</v>
      </c>
      <c r="W69" s="102">
        <v>15926.4</v>
      </c>
      <c r="X69" s="102">
        <v>20</v>
      </c>
      <c r="Y69" s="102">
        <v>15168</v>
      </c>
      <c r="Z69" s="102">
        <v>19</v>
      </c>
      <c r="AA69" s="102">
        <v>14409.6</v>
      </c>
      <c r="AB69" s="102">
        <v>20</v>
      </c>
      <c r="AC69" s="102">
        <v>15168</v>
      </c>
      <c r="AD69" s="102">
        <v>19</v>
      </c>
      <c r="AE69" s="102">
        <v>14409.6</v>
      </c>
      <c r="AF69" s="102">
        <v>16</v>
      </c>
      <c r="AG69" s="102">
        <v>12134.4</v>
      </c>
      <c r="AH69" s="102">
        <v>16</v>
      </c>
      <c r="AI69" s="102">
        <v>12134.4</v>
      </c>
      <c r="AJ69" s="102">
        <v>11</v>
      </c>
      <c r="AK69" s="102">
        <v>8342.4</v>
      </c>
      <c r="AL69" s="102">
        <v>16</v>
      </c>
      <c r="AM69" s="102">
        <v>12134.4</v>
      </c>
      <c r="AN69" s="102">
        <v>13</v>
      </c>
      <c r="AO69" s="102">
        <v>9859.1999999999989</v>
      </c>
      <c r="AP69" s="102">
        <v>18</v>
      </c>
      <c r="AQ69" s="102">
        <v>13651.199999999999</v>
      </c>
      <c r="AR69" s="102">
        <v>14</v>
      </c>
      <c r="AS69" s="102">
        <v>10617.6</v>
      </c>
      <c r="AT69" s="102">
        <v>11</v>
      </c>
      <c r="AU69" s="102">
        <v>8342.4</v>
      </c>
      <c r="AV69" s="102">
        <v>15</v>
      </c>
      <c r="AW69" s="102">
        <v>11376</v>
      </c>
      <c r="AX69" s="102">
        <v>17</v>
      </c>
      <c r="AY69" s="102">
        <v>12892.8</v>
      </c>
      <c r="AZ69" s="102">
        <v>20</v>
      </c>
      <c r="BA69" s="102">
        <v>15168</v>
      </c>
      <c r="BB69" s="102">
        <v>12</v>
      </c>
      <c r="BC69" s="102">
        <v>9100.7999999999993</v>
      </c>
      <c r="BD69" s="102">
        <v>20</v>
      </c>
      <c r="BE69" s="102">
        <v>15168</v>
      </c>
      <c r="BF69" s="102">
        <v>15</v>
      </c>
      <c r="BG69" s="102">
        <v>11376</v>
      </c>
      <c r="BH69" s="102">
        <v>16</v>
      </c>
      <c r="BI69" s="102">
        <v>12134.4</v>
      </c>
      <c r="BJ69" s="102">
        <v>12</v>
      </c>
      <c r="BK69" s="102">
        <v>9100.7999999999993</v>
      </c>
      <c r="BL69" s="102">
        <v>16</v>
      </c>
      <c r="BM69" s="102">
        <v>12134.4</v>
      </c>
      <c r="BN69" s="102">
        <v>14</v>
      </c>
      <c r="BO69" s="102">
        <v>10617.6</v>
      </c>
      <c r="BP69" s="102">
        <v>15</v>
      </c>
      <c r="BQ69" s="102">
        <v>11376</v>
      </c>
      <c r="BR69" s="102">
        <v>15</v>
      </c>
      <c r="BS69" s="102">
        <v>11376</v>
      </c>
      <c r="BT69" s="102">
        <v>19</v>
      </c>
      <c r="BU69" s="102">
        <v>14409.6</v>
      </c>
      <c r="BV69" s="102">
        <v>22</v>
      </c>
      <c r="BW69" s="102">
        <v>16684.8</v>
      </c>
      <c r="BX69" s="102">
        <v>21</v>
      </c>
      <c r="BY69" s="102">
        <v>15926.4</v>
      </c>
      <c r="BZ69" s="102">
        <v>19</v>
      </c>
      <c r="CA69" s="102">
        <v>14409.6</v>
      </c>
      <c r="CB69" s="102">
        <v>14</v>
      </c>
      <c r="CC69" s="102">
        <v>10617.6</v>
      </c>
      <c r="CD69" s="102">
        <v>14</v>
      </c>
      <c r="CE69" s="102">
        <v>10617.6</v>
      </c>
      <c r="CF69" s="102">
        <v>18</v>
      </c>
      <c r="CG69" s="102">
        <v>13651.199999999999</v>
      </c>
      <c r="CH69" s="102">
        <v>20</v>
      </c>
      <c r="CI69" s="102">
        <v>15168</v>
      </c>
      <c r="CJ69" s="102">
        <v>18</v>
      </c>
      <c r="CK69" s="102">
        <v>13651.199999999999</v>
      </c>
      <c r="CL69" s="102">
        <v>14</v>
      </c>
      <c r="CM69" s="102">
        <v>10617.6</v>
      </c>
      <c r="CN69" s="102">
        <v>13</v>
      </c>
      <c r="CO69" s="102">
        <v>9859.1999999999989</v>
      </c>
      <c r="CP69" s="102">
        <v>14</v>
      </c>
      <c r="CQ69" s="102">
        <v>10617.6</v>
      </c>
      <c r="CR69" s="102">
        <v>23</v>
      </c>
      <c r="CS69" s="102">
        <v>17443.2</v>
      </c>
      <c r="CT69" s="102">
        <v>19</v>
      </c>
      <c r="CU69" s="102">
        <v>14409.6</v>
      </c>
    </row>
    <row r="70" spans="2:99" x14ac:dyDescent="0.25">
      <c r="C70" s="101" t="s">
        <v>235</v>
      </c>
      <c r="D70" s="102">
        <v>11</v>
      </c>
      <c r="E70" s="102">
        <v>5887.1999999999989</v>
      </c>
      <c r="F70" s="102">
        <v>12</v>
      </c>
      <c r="G70" s="102">
        <v>6422.4</v>
      </c>
      <c r="H70" s="102">
        <v>14</v>
      </c>
      <c r="I70" s="102">
        <v>7492.7999999999993</v>
      </c>
      <c r="J70" s="102">
        <v>14</v>
      </c>
      <c r="K70" s="102">
        <v>7492.7999999999993</v>
      </c>
      <c r="L70" s="102">
        <v>23</v>
      </c>
      <c r="M70" s="102">
        <v>12309.599999999999</v>
      </c>
      <c r="N70" s="102">
        <v>21</v>
      </c>
      <c r="O70" s="102">
        <v>11239.199999999999</v>
      </c>
      <c r="P70" s="102">
        <v>18</v>
      </c>
      <c r="Q70" s="102">
        <v>9633.5999999999985</v>
      </c>
      <c r="R70" s="102">
        <v>13</v>
      </c>
      <c r="S70" s="102">
        <v>6957.5999999999995</v>
      </c>
      <c r="T70" s="102">
        <v>15</v>
      </c>
      <c r="U70" s="102">
        <v>8027.9999999999991</v>
      </c>
      <c r="V70" s="102">
        <v>20</v>
      </c>
      <c r="W70" s="102">
        <v>10703.999999999998</v>
      </c>
      <c r="X70" s="102">
        <v>24</v>
      </c>
      <c r="Y70" s="102">
        <v>12844.8</v>
      </c>
      <c r="Z70" s="102">
        <v>19</v>
      </c>
      <c r="AA70" s="102">
        <v>10168.799999999999</v>
      </c>
      <c r="AB70" s="102">
        <v>20</v>
      </c>
      <c r="AC70" s="102">
        <v>10703.999999999998</v>
      </c>
      <c r="AD70" s="102">
        <v>18</v>
      </c>
      <c r="AE70" s="102">
        <v>9633.5999999999985</v>
      </c>
      <c r="AF70" s="102">
        <v>14</v>
      </c>
      <c r="AG70" s="102">
        <v>7492.7999999999993</v>
      </c>
      <c r="AH70" s="102">
        <v>16</v>
      </c>
      <c r="AI70" s="102">
        <v>8563.1999999999989</v>
      </c>
      <c r="AJ70" s="102">
        <v>11</v>
      </c>
      <c r="AK70" s="102">
        <v>5887.1999999999989</v>
      </c>
      <c r="AL70" s="102">
        <v>17</v>
      </c>
      <c r="AM70" s="102">
        <v>9098.4</v>
      </c>
      <c r="AN70" s="102">
        <v>13</v>
      </c>
      <c r="AO70" s="102">
        <v>6957.5999999999995</v>
      </c>
      <c r="AP70" s="102">
        <v>17</v>
      </c>
      <c r="AQ70" s="102">
        <v>9098.4</v>
      </c>
      <c r="AR70" s="102">
        <v>14</v>
      </c>
      <c r="AS70" s="102">
        <v>7492.7999999999993</v>
      </c>
      <c r="AT70" s="102">
        <v>13</v>
      </c>
      <c r="AU70" s="102">
        <v>6957.5999999999995</v>
      </c>
      <c r="AV70" s="102">
        <v>14</v>
      </c>
      <c r="AW70" s="102">
        <v>7492.7999999999993</v>
      </c>
      <c r="AX70" s="102">
        <v>16</v>
      </c>
      <c r="AY70" s="102">
        <v>8563.1999999999989</v>
      </c>
      <c r="AZ70" s="102">
        <v>23</v>
      </c>
      <c r="BA70" s="102">
        <v>12309.599999999999</v>
      </c>
      <c r="BB70" s="102">
        <v>13</v>
      </c>
      <c r="BC70" s="102">
        <v>6957.5999999999995</v>
      </c>
      <c r="BD70" s="102">
        <v>19</v>
      </c>
      <c r="BE70" s="102">
        <v>10168.799999999999</v>
      </c>
      <c r="BF70" s="102">
        <v>18</v>
      </c>
      <c r="BG70" s="102">
        <v>9633.5999999999985</v>
      </c>
      <c r="BH70" s="102">
        <v>17</v>
      </c>
      <c r="BI70" s="102">
        <v>9098.4</v>
      </c>
      <c r="BJ70" s="102">
        <v>14</v>
      </c>
      <c r="BK70" s="102">
        <v>7492.7999999999993</v>
      </c>
      <c r="BL70" s="102">
        <v>17</v>
      </c>
      <c r="BM70" s="102">
        <v>9098.4</v>
      </c>
      <c r="BN70" s="102">
        <v>13</v>
      </c>
      <c r="BO70" s="102">
        <v>6957.5999999999995</v>
      </c>
      <c r="BP70" s="102">
        <v>13</v>
      </c>
      <c r="BQ70" s="102">
        <v>6957.5999999999995</v>
      </c>
      <c r="BR70" s="102">
        <v>15</v>
      </c>
      <c r="BS70" s="102">
        <v>8027.9999999999991</v>
      </c>
      <c r="BT70" s="102">
        <v>19</v>
      </c>
      <c r="BU70" s="102">
        <v>10168.799999999999</v>
      </c>
      <c r="BV70" s="102">
        <v>22</v>
      </c>
      <c r="BW70" s="102">
        <v>11774.399999999998</v>
      </c>
      <c r="BX70" s="102">
        <v>21</v>
      </c>
      <c r="BY70" s="102">
        <v>11239.199999999999</v>
      </c>
      <c r="BZ70" s="102">
        <v>19</v>
      </c>
      <c r="CA70" s="102">
        <v>10168.799999999999</v>
      </c>
      <c r="CB70" s="102">
        <v>15</v>
      </c>
      <c r="CC70" s="102">
        <v>8027.9999999999991</v>
      </c>
      <c r="CD70" s="102">
        <v>14</v>
      </c>
      <c r="CE70" s="102">
        <v>7492.7999999999993</v>
      </c>
      <c r="CF70" s="102">
        <v>18</v>
      </c>
      <c r="CG70" s="102">
        <v>9633.5999999999985</v>
      </c>
      <c r="CH70" s="102">
        <v>20</v>
      </c>
      <c r="CI70" s="102">
        <v>10703.999999999998</v>
      </c>
      <c r="CJ70" s="102">
        <v>17</v>
      </c>
      <c r="CK70" s="102">
        <v>9098.4</v>
      </c>
      <c r="CL70" s="102">
        <v>12</v>
      </c>
      <c r="CM70" s="102">
        <v>6422.4</v>
      </c>
      <c r="CN70" s="102">
        <v>16</v>
      </c>
      <c r="CO70" s="102">
        <v>8563.1999999999989</v>
      </c>
      <c r="CP70" s="102">
        <v>14</v>
      </c>
      <c r="CQ70" s="102">
        <v>7492.7999999999993</v>
      </c>
      <c r="CR70" s="102">
        <v>22</v>
      </c>
      <c r="CS70" s="102">
        <v>11774.399999999998</v>
      </c>
      <c r="CT70" s="102">
        <v>20</v>
      </c>
      <c r="CU70" s="102">
        <v>10703.999999999998</v>
      </c>
    </row>
    <row r="71" spans="2:99" x14ac:dyDescent="0.25">
      <c r="B71" s="101" t="s">
        <v>130</v>
      </c>
      <c r="C71" s="101" t="s">
        <v>236</v>
      </c>
      <c r="D71" s="102">
        <v>9</v>
      </c>
      <c r="E71" s="102">
        <v>5076</v>
      </c>
      <c r="F71" s="102">
        <v>11</v>
      </c>
      <c r="G71" s="102">
        <v>6204</v>
      </c>
      <c r="H71" s="102">
        <v>15</v>
      </c>
      <c r="I71" s="102">
        <v>8460</v>
      </c>
      <c r="J71" s="102">
        <v>10</v>
      </c>
      <c r="K71" s="102">
        <v>5640</v>
      </c>
      <c r="L71" s="102">
        <v>16</v>
      </c>
      <c r="M71" s="102">
        <v>9024</v>
      </c>
      <c r="N71" s="102">
        <v>13</v>
      </c>
      <c r="O71" s="102">
        <v>7332</v>
      </c>
      <c r="P71" s="102">
        <v>10</v>
      </c>
      <c r="Q71" s="102">
        <v>5640</v>
      </c>
      <c r="R71" s="102">
        <v>9</v>
      </c>
      <c r="S71" s="102">
        <v>5076</v>
      </c>
      <c r="T71" s="102">
        <v>9</v>
      </c>
      <c r="U71" s="102">
        <v>5076</v>
      </c>
      <c r="V71" s="102">
        <v>17</v>
      </c>
      <c r="W71" s="102">
        <v>9588</v>
      </c>
      <c r="X71" s="102">
        <v>11</v>
      </c>
      <c r="Y71" s="102">
        <v>6204</v>
      </c>
      <c r="Z71" s="102">
        <v>15</v>
      </c>
      <c r="AA71" s="102">
        <v>8460</v>
      </c>
      <c r="AB71" s="102">
        <v>12</v>
      </c>
      <c r="AC71" s="102">
        <v>6768</v>
      </c>
      <c r="AD71" s="102">
        <v>11</v>
      </c>
      <c r="AE71" s="102">
        <v>6204</v>
      </c>
      <c r="AF71" s="102">
        <v>17</v>
      </c>
      <c r="AG71" s="102">
        <v>9588</v>
      </c>
      <c r="AH71" s="102">
        <v>15</v>
      </c>
      <c r="AI71" s="102">
        <v>8460</v>
      </c>
      <c r="AJ71" s="102">
        <v>12</v>
      </c>
      <c r="AK71" s="102">
        <v>6768</v>
      </c>
      <c r="AL71" s="102">
        <v>17</v>
      </c>
      <c r="AM71" s="102">
        <v>9588</v>
      </c>
      <c r="AN71" s="102">
        <v>14</v>
      </c>
      <c r="AO71" s="102">
        <v>7896</v>
      </c>
      <c r="AP71" s="102">
        <v>13</v>
      </c>
      <c r="AQ71" s="102">
        <v>7332</v>
      </c>
      <c r="AR71" s="102">
        <v>13</v>
      </c>
      <c r="AS71" s="102">
        <v>7332</v>
      </c>
      <c r="AT71" s="102">
        <v>12</v>
      </c>
      <c r="AU71" s="102">
        <v>6768</v>
      </c>
      <c r="AV71" s="102">
        <v>11</v>
      </c>
      <c r="AW71" s="102">
        <v>6204</v>
      </c>
      <c r="AX71" s="102">
        <v>15</v>
      </c>
      <c r="AY71" s="102">
        <v>8460</v>
      </c>
      <c r="AZ71" s="102">
        <v>14</v>
      </c>
      <c r="BA71" s="102">
        <v>7896</v>
      </c>
      <c r="BB71" s="102">
        <v>15</v>
      </c>
      <c r="BC71" s="102">
        <v>8460</v>
      </c>
      <c r="BD71" s="102">
        <v>11</v>
      </c>
      <c r="BE71" s="102">
        <v>6204</v>
      </c>
      <c r="BF71" s="102">
        <v>15</v>
      </c>
      <c r="BG71" s="102">
        <v>8460</v>
      </c>
      <c r="BH71" s="102">
        <v>16</v>
      </c>
      <c r="BI71" s="102">
        <v>9024</v>
      </c>
      <c r="BJ71" s="102">
        <v>12</v>
      </c>
      <c r="BK71" s="102">
        <v>6768</v>
      </c>
      <c r="BL71" s="102">
        <v>9</v>
      </c>
      <c r="BM71" s="102">
        <v>5076</v>
      </c>
      <c r="BN71" s="102">
        <v>14</v>
      </c>
      <c r="BO71" s="102">
        <v>7896</v>
      </c>
      <c r="BP71" s="102">
        <v>13</v>
      </c>
      <c r="BQ71" s="102">
        <v>7332</v>
      </c>
      <c r="BR71" s="102">
        <v>10</v>
      </c>
      <c r="BS71" s="102">
        <v>5640</v>
      </c>
      <c r="BT71" s="102">
        <v>11</v>
      </c>
      <c r="BU71" s="102">
        <v>6204</v>
      </c>
      <c r="BV71" s="102">
        <v>10</v>
      </c>
      <c r="BW71" s="102">
        <v>5640</v>
      </c>
      <c r="BX71" s="102">
        <v>14</v>
      </c>
      <c r="BY71" s="102">
        <v>7896</v>
      </c>
      <c r="BZ71" s="102">
        <v>16</v>
      </c>
      <c r="CA71" s="102">
        <v>9024</v>
      </c>
      <c r="CB71" s="102">
        <v>9</v>
      </c>
      <c r="CC71" s="102">
        <v>5076</v>
      </c>
      <c r="CD71" s="102">
        <v>10</v>
      </c>
      <c r="CE71" s="102">
        <v>5640</v>
      </c>
      <c r="CF71" s="102">
        <v>18</v>
      </c>
      <c r="CG71" s="102">
        <v>10152</v>
      </c>
      <c r="CH71" s="102">
        <v>12</v>
      </c>
      <c r="CI71" s="102">
        <v>6768</v>
      </c>
      <c r="CJ71" s="102">
        <v>15</v>
      </c>
      <c r="CK71" s="102">
        <v>8460</v>
      </c>
      <c r="CL71" s="102">
        <v>12</v>
      </c>
      <c r="CM71" s="102">
        <v>6768</v>
      </c>
      <c r="CN71" s="102">
        <v>12</v>
      </c>
      <c r="CO71" s="102">
        <v>6768</v>
      </c>
      <c r="CP71" s="102">
        <v>15</v>
      </c>
      <c r="CQ71" s="102">
        <v>8460</v>
      </c>
      <c r="CR71" s="102">
        <v>12</v>
      </c>
      <c r="CS71" s="102">
        <v>6768</v>
      </c>
      <c r="CT71" s="102">
        <v>13</v>
      </c>
      <c r="CU71" s="102">
        <v>7332</v>
      </c>
    </row>
    <row r="72" spans="2:99" x14ac:dyDescent="0.25">
      <c r="C72" s="101" t="s">
        <v>237</v>
      </c>
      <c r="D72" s="102">
        <v>9</v>
      </c>
      <c r="E72" s="102">
        <v>669.59999999999991</v>
      </c>
      <c r="F72" s="102">
        <v>11</v>
      </c>
      <c r="G72" s="102">
        <v>818.39999999999986</v>
      </c>
      <c r="H72" s="102">
        <v>14</v>
      </c>
      <c r="I72" s="102">
        <v>1041.5999999999999</v>
      </c>
      <c r="J72" s="102">
        <v>11</v>
      </c>
      <c r="K72" s="102">
        <v>818.39999999999986</v>
      </c>
      <c r="L72" s="102">
        <v>15</v>
      </c>
      <c r="M72" s="102">
        <v>1115.9999999999998</v>
      </c>
      <c r="N72" s="102">
        <v>14</v>
      </c>
      <c r="O72" s="102">
        <v>1041.5999999999999</v>
      </c>
      <c r="P72" s="102">
        <v>12</v>
      </c>
      <c r="Q72" s="102">
        <v>892.8</v>
      </c>
      <c r="R72" s="102">
        <v>10</v>
      </c>
      <c r="S72" s="102">
        <v>743.99999999999989</v>
      </c>
      <c r="T72" s="102">
        <v>9</v>
      </c>
      <c r="U72" s="102">
        <v>669.59999999999991</v>
      </c>
      <c r="V72" s="102">
        <v>18</v>
      </c>
      <c r="W72" s="102">
        <v>1339.1999999999998</v>
      </c>
      <c r="X72" s="102">
        <v>11</v>
      </c>
      <c r="Y72" s="102">
        <v>818.39999999999986</v>
      </c>
      <c r="Z72" s="102">
        <v>14</v>
      </c>
      <c r="AA72" s="102">
        <v>1041.5999999999999</v>
      </c>
      <c r="AB72" s="102">
        <v>13</v>
      </c>
      <c r="AC72" s="102">
        <v>967.19999999999993</v>
      </c>
      <c r="AD72" s="102">
        <v>13</v>
      </c>
      <c r="AE72" s="102">
        <v>967.19999999999993</v>
      </c>
      <c r="AF72" s="102">
        <v>18</v>
      </c>
      <c r="AG72" s="102">
        <v>1339.1999999999998</v>
      </c>
      <c r="AH72" s="102">
        <v>16</v>
      </c>
      <c r="AI72" s="102">
        <v>1190.3999999999999</v>
      </c>
      <c r="AJ72" s="102">
        <v>12</v>
      </c>
      <c r="AK72" s="102">
        <v>892.8</v>
      </c>
      <c r="AL72" s="102">
        <v>18</v>
      </c>
      <c r="AM72" s="102">
        <v>1339.1999999999998</v>
      </c>
      <c r="AN72" s="102">
        <v>15</v>
      </c>
      <c r="AO72" s="102">
        <v>1115.9999999999998</v>
      </c>
      <c r="AP72" s="102">
        <v>14</v>
      </c>
      <c r="AQ72" s="102">
        <v>1041.5999999999999</v>
      </c>
      <c r="AR72" s="102">
        <v>14</v>
      </c>
      <c r="AS72" s="102">
        <v>1041.5999999999999</v>
      </c>
      <c r="AT72" s="102">
        <v>13</v>
      </c>
      <c r="AU72" s="102">
        <v>967.19999999999993</v>
      </c>
      <c r="AV72" s="102">
        <v>12</v>
      </c>
      <c r="AW72" s="102">
        <v>892.8</v>
      </c>
      <c r="AX72" s="102">
        <v>15</v>
      </c>
      <c r="AY72" s="102">
        <v>1115.9999999999998</v>
      </c>
      <c r="AZ72" s="102">
        <v>15</v>
      </c>
      <c r="BA72" s="102">
        <v>1115.9999999999998</v>
      </c>
      <c r="BB72" s="102">
        <v>15</v>
      </c>
      <c r="BC72" s="102">
        <v>1115.9999999999998</v>
      </c>
      <c r="BD72" s="102">
        <v>10</v>
      </c>
      <c r="BE72" s="102">
        <v>743.99999999999989</v>
      </c>
      <c r="BF72" s="102">
        <v>15</v>
      </c>
      <c r="BG72" s="102">
        <v>1115.9999999999998</v>
      </c>
      <c r="BH72" s="102">
        <v>17</v>
      </c>
      <c r="BI72" s="102">
        <v>1264.8</v>
      </c>
      <c r="BJ72" s="102">
        <v>13</v>
      </c>
      <c r="BK72" s="102">
        <v>967.19999999999993</v>
      </c>
      <c r="BL72" s="102">
        <v>8</v>
      </c>
      <c r="BM72" s="102">
        <v>595.19999999999993</v>
      </c>
      <c r="BN72" s="102">
        <v>15</v>
      </c>
      <c r="BO72" s="102">
        <v>1115.9999999999998</v>
      </c>
      <c r="BP72" s="102">
        <v>13</v>
      </c>
      <c r="BQ72" s="102">
        <v>967.19999999999993</v>
      </c>
      <c r="BR72" s="102">
        <v>12</v>
      </c>
      <c r="BS72" s="102">
        <v>892.8</v>
      </c>
      <c r="BT72" s="102">
        <v>11</v>
      </c>
      <c r="BU72" s="102">
        <v>818.39999999999986</v>
      </c>
      <c r="BV72" s="102">
        <v>12</v>
      </c>
      <c r="BW72" s="102">
        <v>892.8</v>
      </c>
      <c r="BX72" s="102">
        <v>15</v>
      </c>
      <c r="BY72" s="102">
        <v>1115.9999999999998</v>
      </c>
      <c r="BZ72" s="102">
        <v>19</v>
      </c>
      <c r="CA72" s="102">
        <v>1413.6</v>
      </c>
      <c r="CB72" s="102">
        <v>11</v>
      </c>
      <c r="CC72" s="102">
        <v>818.39999999999986</v>
      </c>
      <c r="CD72" s="102">
        <v>10</v>
      </c>
      <c r="CE72" s="102">
        <v>743.99999999999989</v>
      </c>
      <c r="CF72" s="102">
        <v>18</v>
      </c>
      <c r="CG72" s="102">
        <v>1339.1999999999998</v>
      </c>
      <c r="CH72" s="102">
        <v>13</v>
      </c>
      <c r="CI72" s="102">
        <v>967.19999999999993</v>
      </c>
      <c r="CJ72" s="102">
        <v>16</v>
      </c>
      <c r="CK72" s="102">
        <v>1190.3999999999999</v>
      </c>
      <c r="CL72" s="102">
        <v>13</v>
      </c>
      <c r="CM72" s="102">
        <v>967.19999999999993</v>
      </c>
      <c r="CN72" s="102">
        <v>12</v>
      </c>
      <c r="CO72" s="102">
        <v>892.8</v>
      </c>
      <c r="CP72" s="102">
        <v>17</v>
      </c>
      <c r="CQ72" s="102">
        <v>1264.8</v>
      </c>
      <c r="CR72" s="102">
        <v>14</v>
      </c>
      <c r="CS72" s="102">
        <v>1041.5999999999999</v>
      </c>
      <c r="CT72" s="102">
        <v>14</v>
      </c>
      <c r="CU72" s="102">
        <v>1041.5999999999999</v>
      </c>
    </row>
    <row r="73" spans="2:99" x14ac:dyDescent="0.25">
      <c r="C73" s="101" t="s">
        <v>238</v>
      </c>
      <c r="D73" s="102">
        <v>9</v>
      </c>
      <c r="E73" s="102">
        <v>5032.7999999999993</v>
      </c>
      <c r="F73" s="102">
        <v>11</v>
      </c>
      <c r="G73" s="102">
        <v>6151.1999999999989</v>
      </c>
      <c r="H73" s="102">
        <v>15</v>
      </c>
      <c r="I73" s="102">
        <v>8387.9999999999982</v>
      </c>
      <c r="J73" s="102">
        <v>11</v>
      </c>
      <c r="K73" s="102">
        <v>6151.1999999999989</v>
      </c>
      <c r="L73" s="102">
        <v>15</v>
      </c>
      <c r="M73" s="102">
        <v>8387.9999999999982</v>
      </c>
      <c r="N73" s="102">
        <v>13</v>
      </c>
      <c r="O73" s="102">
        <v>7269.5999999999995</v>
      </c>
      <c r="P73" s="102">
        <v>12</v>
      </c>
      <c r="Q73" s="102">
        <v>6710.4</v>
      </c>
      <c r="R73" s="102">
        <v>9</v>
      </c>
      <c r="S73" s="102">
        <v>5032.7999999999993</v>
      </c>
      <c r="T73" s="102">
        <v>8</v>
      </c>
      <c r="U73" s="102">
        <v>4473.5999999999995</v>
      </c>
      <c r="V73" s="102">
        <v>18</v>
      </c>
      <c r="W73" s="102">
        <v>10065.599999999999</v>
      </c>
      <c r="X73" s="102">
        <v>9</v>
      </c>
      <c r="Y73" s="102">
        <v>5032.7999999999993</v>
      </c>
      <c r="Z73" s="102">
        <v>13</v>
      </c>
      <c r="AA73" s="102">
        <v>7269.5999999999995</v>
      </c>
      <c r="AB73" s="102">
        <v>13</v>
      </c>
      <c r="AC73" s="102">
        <v>7269.5999999999995</v>
      </c>
      <c r="AD73" s="102">
        <v>11</v>
      </c>
      <c r="AE73" s="102">
        <v>6151.1999999999989</v>
      </c>
      <c r="AF73" s="102">
        <v>15</v>
      </c>
      <c r="AG73" s="102">
        <v>8387.9999999999982</v>
      </c>
      <c r="AH73" s="102">
        <v>13</v>
      </c>
      <c r="AI73" s="102">
        <v>7269.5999999999995</v>
      </c>
      <c r="AJ73" s="102">
        <v>12</v>
      </c>
      <c r="AK73" s="102">
        <v>6710.4</v>
      </c>
      <c r="AL73" s="102">
        <v>15</v>
      </c>
      <c r="AM73" s="102">
        <v>8387.9999999999982</v>
      </c>
      <c r="AN73" s="102">
        <v>14</v>
      </c>
      <c r="AO73" s="102">
        <v>7828.7999999999993</v>
      </c>
      <c r="AP73" s="102">
        <v>12</v>
      </c>
      <c r="AQ73" s="102">
        <v>6710.4</v>
      </c>
      <c r="AR73" s="102">
        <v>13</v>
      </c>
      <c r="AS73" s="102">
        <v>7269.5999999999995</v>
      </c>
      <c r="AT73" s="102">
        <v>12</v>
      </c>
      <c r="AU73" s="102">
        <v>6710.4</v>
      </c>
      <c r="AV73" s="102">
        <v>11</v>
      </c>
      <c r="AW73" s="102">
        <v>6151.1999999999989</v>
      </c>
      <c r="AX73" s="102">
        <v>15</v>
      </c>
      <c r="AY73" s="102">
        <v>8387.9999999999982</v>
      </c>
      <c r="AZ73" s="102">
        <v>15</v>
      </c>
      <c r="BA73" s="102">
        <v>8387.9999999999982</v>
      </c>
      <c r="BB73" s="102">
        <v>16</v>
      </c>
      <c r="BC73" s="102">
        <v>8947.1999999999989</v>
      </c>
      <c r="BD73" s="102">
        <v>11</v>
      </c>
      <c r="BE73" s="102">
        <v>6151.1999999999989</v>
      </c>
      <c r="BF73" s="102">
        <v>16</v>
      </c>
      <c r="BG73" s="102">
        <v>8947.1999999999989</v>
      </c>
      <c r="BH73" s="102">
        <v>16</v>
      </c>
      <c r="BI73" s="102">
        <v>8947.1999999999989</v>
      </c>
      <c r="BJ73" s="102">
        <v>13</v>
      </c>
      <c r="BK73" s="102">
        <v>7269.5999999999995</v>
      </c>
      <c r="BL73" s="102">
        <v>8</v>
      </c>
      <c r="BM73" s="102">
        <v>4473.5999999999995</v>
      </c>
      <c r="BN73" s="102">
        <v>15</v>
      </c>
      <c r="BO73" s="102">
        <v>8387.9999999999982</v>
      </c>
      <c r="BP73" s="102">
        <v>11</v>
      </c>
      <c r="BQ73" s="102">
        <v>6151.1999999999989</v>
      </c>
      <c r="BR73" s="102">
        <v>10</v>
      </c>
      <c r="BS73" s="102">
        <v>5591.9999999999991</v>
      </c>
      <c r="BT73" s="102">
        <v>12</v>
      </c>
      <c r="BU73" s="102">
        <v>6710.4</v>
      </c>
      <c r="BV73" s="102">
        <v>11</v>
      </c>
      <c r="BW73" s="102">
        <v>6151.1999999999989</v>
      </c>
      <c r="BX73" s="102">
        <v>15</v>
      </c>
      <c r="BY73" s="102">
        <v>8387.9999999999982</v>
      </c>
      <c r="BZ73" s="102">
        <v>18</v>
      </c>
      <c r="CA73" s="102">
        <v>10065.599999999999</v>
      </c>
      <c r="CB73" s="102">
        <v>9</v>
      </c>
      <c r="CC73" s="102">
        <v>5032.7999999999993</v>
      </c>
      <c r="CD73" s="102">
        <v>9</v>
      </c>
      <c r="CE73" s="102">
        <v>5032.7999999999993</v>
      </c>
      <c r="CF73" s="102">
        <v>17</v>
      </c>
      <c r="CG73" s="102">
        <v>9506.4</v>
      </c>
      <c r="CH73" s="102">
        <v>13</v>
      </c>
      <c r="CI73" s="102">
        <v>7269.5999999999995</v>
      </c>
      <c r="CJ73" s="102">
        <v>14</v>
      </c>
      <c r="CK73" s="102">
        <v>7828.7999999999993</v>
      </c>
      <c r="CL73" s="102">
        <v>13</v>
      </c>
      <c r="CM73" s="102">
        <v>7269.5999999999995</v>
      </c>
      <c r="CN73" s="102">
        <v>11</v>
      </c>
      <c r="CO73" s="102">
        <v>6151.1999999999989</v>
      </c>
      <c r="CP73" s="102">
        <v>15</v>
      </c>
      <c r="CQ73" s="102">
        <v>8387.9999999999982</v>
      </c>
      <c r="CR73" s="102">
        <v>13</v>
      </c>
      <c r="CS73" s="102">
        <v>7269.5999999999995</v>
      </c>
      <c r="CT73" s="102">
        <v>14</v>
      </c>
      <c r="CU73" s="102">
        <v>7828.7999999999993</v>
      </c>
    </row>
    <row r="74" spans="2:99" x14ac:dyDescent="0.25">
      <c r="C74" s="101" t="s">
        <v>239</v>
      </c>
      <c r="D74" s="102">
        <v>9</v>
      </c>
      <c r="E74" s="102">
        <v>3628.7999999999997</v>
      </c>
      <c r="F74" s="102">
        <v>11</v>
      </c>
      <c r="G74" s="102">
        <v>4435.2</v>
      </c>
      <c r="H74" s="102">
        <v>16</v>
      </c>
      <c r="I74" s="102">
        <v>6451.2</v>
      </c>
      <c r="J74" s="102">
        <v>10</v>
      </c>
      <c r="K74" s="102">
        <v>4032</v>
      </c>
      <c r="L74" s="102">
        <v>15</v>
      </c>
      <c r="M74" s="102">
        <v>6048</v>
      </c>
      <c r="N74" s="102">
        <v>14</v>
      </c>
      <c r="O74" s="102">
        <v>5644.8</v>
      </c>
      <c r="P74" s="102">
        <v>11</v>
      </c>
      <c r="Q74" s="102">
        <v>4435.2</v>
      </c>
      <c r="R74" s="102">
        <v>9</v>
      </c>
      <c r="S74" s="102">
        <v>3628.7999999999997</v>
      </c>
      <c r="T74" s="102">
        <v>9</v>
      </c>
      <c r="U74" s="102">
        <v>3628.7999999999997</v>
      </c>
      <c r="V74" s="102">
        <v>15</v>
      </c>
      <c r="W74" s="102">
        <v>6048</v>
      </c>
      <c r="X74" s="102">
        <v>11</v>
      </c>
      <c r="Y74" s="102">
        <v>4435.2</v>
      </c>
      <c r="Z74" s="102">
        <v>14</v>
      </c>
      <c r="AA74" s="102">
        <v>5644.8</v>
      </c>
      <c r="AB74" s="102">
        <v>11</v>
      </c>
      <c r="AC74" s="102">
        <v>4435.2</v>
      </c>
      <c r="AD74" s="102">
        <v>12</v>
      </c>
      <c r="AE74" s="102">
        <v>4838.3999999999996</v>
      </c>
      <c r="AF74" s="102">
        <v>17</v>
      </c>
      <c r="AG74" s="102">
        <v>6854.4</v>
      </c>
      <c r="AH74" s="102">
        <v>15</v>
      </c>
      <c r="AI74" s="102">
        <v>6048</v>
      </c>
      <c r="AJ74" s="102">
        <v>12</v>
      </c>
      <c r="AK74" s="102">
        <v>4838.3999999999996</v>
      </c>
      <c r="AL74" s="102">
        <v>16</v>
      </c>
      <c r="AM74" s="102">
        <v>6451.2</v>
      </c>
      <c r="AN74" s="102">
        <v>15</v>
      </c>
      <c r="AO74" s="102">
        <v>6048</v>
      </c>
      <c r="AP74" s="102">
        <v>12</v>
      </c>
      <c r="AQ74" s="102">
        <v>4838.3999999999996</v>
      </c>
      <c r="AR74" s="102">
        <v>13</v>
      </c>
      <c r="AS74" s="102">
        <v>5241.5999999999995</v>
      </c>
      <c r="AT74" s="102">
        <v>13</v>
      </c>
      <c r="AU74" s="102">
        <v>5241.5999999999995</v>
      </c>
      <c r="AV74" s="102">
        <v>11</v>
      </c>
      <c r="AW74" s="102">
        <v>4435.2</v>
      </c>
      <c r="AX74" s="102">
        <v>15</v>
      </c>
      <c r="AY74" s="102">
        <v>6048</v>
      </c>
      <c r="AZ74" s="102">
        <v>16</v>
      </c>
      <c r="BA74" s="102">
        <v>6451.2</v>
      </c>
      <c r="BB74" s="102">
        <v>16</v>
      </c>
      <c r="BC74" s="102">
        <v>6451.2</v>
      </c>
      <c r="BD74" s="102">
        <v>10</v>
      </c>
      <c r="BE74" s="102">
        <v>4032</v>
      </c>
      <c r="BF74" s="102">
        <v>17</v>
      </c>
      <c r="BG74" s="102">
        <v>6854.4</v>
      </c>
      <c r="BH74" s="102">
        <v>15</v>
      </c>
      <c r="BI74" s="102">
        <v>6048</v>
      </c>
      <c r="BJ74" s="102">
        <v>14</v>
      </c>
      <c r="BK74" s="102">
        <v>5644.8</v>
      </c>
      <c r="BL74" s="102">
        <v>8</v>
      </c>
      <c r="BM74" s="102">
        <v>3225.6</v>
      </c>
      <c r="BN74" s="102">
        <v>15</v>
      </c>
      <c r="BO74" s="102">
        <v>6048</v>
      </c>
      <c r="BP74" s="102">
        <v>11</v>
      </c>
      <c r="BQ74" s="102">
        <v>4435.2</v>
      </c>
      <c r="BR74" s="102">
        <v>11</v>
      </c>
      <c r="BS74" s="102">
        <v>4435.2</v>
      </c>
      <c r="BT74" s="102">
        <v>10</v>
      </c>
      <c r="BU74" s="102">
        <v>4032</v>
      </c>
      <c r="BV74" s="102">
        <v>11</v>
      </c>
      <c r="BW74" s="102">
        <v>4435.2</v>
      </c>
      <c r="BX74" s="102">
        <v>15</v>
      </c>
      <c r="BY74" s="102">
        <v>6048</v>
      </c>
      <c r="BZ74" s="102">
        <v>18</v>
      </c>
      <c r="CA74" s="102">
        <v>7257.5999999999995</v>
      </c>
      <c r="CB74" s="102">
        <v>10</v>
      </c>
      <c r="CC74" s="102">
        <v>4032</v>
      </c>
      <c r="CD74" s="102">
        <v>10</v>
      </c>
      <c r="CE74" s="102">
        <v>4032</v>
      </c>
      <c r="CF74" s="102">
        <v>17</v>
      </c>
      <c r="CG74" s="102">
        <v>6854.4</v>
      </c>
      <c r="CH74" s="102">
        <v>13</v>
      </c>
      <c r="CI74" s="102">
        <v>5241.5999999999995</v>
      </c>
      <c r="CJ74" s="102">
        <v>14</v>
      </c>
      <c r="CK74" s="102">
        <v>5644.8</v>
      </c>
      <c r="CL74" s="102">
        <v>13</v>
      </c>
      <c r="CM74" s="102">
        <v>5241.5999999999995</v>
      </c>
      <c r="CN74" s="102">
        <v>11</v>
      </c>
      <c r="CO74" s="102">
        <v>4435.2</v>
      </c>
      <c r="CP74" s="102">
        <v>16</v>
      </c>
      <c r="CQ74" s="102">
        <v>6451.2</v>
      </c>
      <c r="CR74" s="102">
        <v>13</v>
      </c>
      <c r="CS74" s="102">
        <v>5241.5999999999995</v>
      </c>
      <c r="CT74" s="102">
        <v>15</v>
      </c>
      <c r="CU74" s="102">
        <v>6048</v>
      </c>
    </row>
    <row r="75" spans="2:99" x14ac:dyDescent="0.25">
      <c r="C75" s="101" t="s">
        <v>240</v>
      </c>
      <c r="D75" s="102">
        <v>9</v>
      </c>
      <c r="E75" s="102">
        <v>5788.7999999999993</v>
      </c>
      <c r="F75" s="102">
        <v>9</v>
      </c>
      <c r="G75" s="102">
        <v>5788.7999999999993</v>
      </c>
      <c r="H75" s="102">
        <v>13</v>
      </c>
      <c r="I75" s="102">
        <v>8361.5999999999985</v>
      </c>
      <c r="J75" s="102">
        <v>10</v>
      </c>
      <c r="K75" s="102">
        <v>6431.9999999999991</v>
      </c>
      <c r="L75" s="102">
        <v>14</v>
      </c>
      <c r="M75" s="102">
        <v>9004.7999999999993</v>
      </c>
      <c r="N75" s="102">
        <v>13</v>
      </c>
      <c r="O75" s="102">
        <v>8361.5999999999985</v>
      </c>
      <c r="P75" s="102">
        <v>11</v>
      </c>
      <c r="Q75" s="102">
        <v>7075.1999999999989</v>
      </c>
      <c r="R75" s="102">
        <v>9</v>
      </c>
      <c r="S75" s="102">
        <v>5788.7999999999993</v>
      </c>
      <c r="T75" s="102">
        <v>9</v>
      </c>
      <c r="U75" s="102">
        <v>5788.7999999999993</v>
      </c>
      <c r="V75" s="102">
        <v>15</v>
      </c>
      <c r="W75" s="102">
        <v>9647.9999999999982</v>
      </c>
      <c r="X75" s="102">
        <v>11</v>
      </c>
      <c r="Y75" s="102">
        <v>7075.1999999999989</v>
      </c>
      <c r="Z75" s="102">
        <v>13</v>
      </c>
      <c r="AA75" s="102">
        <v>8361.5999999999985</v>
      </c>
      <c r="AB75" s="102">
        <v>12</v>
      </c>
      <c r="AC75" s="102">
        <v>7718.4</v>
      </c>
      <c r="AD75" s="102">
        <v>11</v>
      </c>
      <c r="AE75" s="102">
        <v>7075.1999999999989</v>
      </c>
      <c r="AF75" s="102">
        <v>17</v>
      </c>
      <c r="AG75" s="102">
        <v>10934.4</v>
      </c>
      <c r="AH75" s="102">
        <v>15</v>
      </c>
      <c r="AI75" s="102">
        <v>9647.9999999999982</v>
      </c>
      <c r="AJ75" s="102">
        <v>12</v>
      </c>
      <c r="AK75" s="102">
        <v>7718.4</v>
      </c>
      <c r="AL75" s="102">
        <v>17</v>
      </c>
      <c r="AM75" s="102">
        <v>10934.4</v>
      </c>
      <c r="AN75" s="102">
        <v>15</v>
      </c>
      <c r="AO75" s="102">
        <v>9647.9999999999982</v>
      </c>
      <c r="AP75" s="102">
        <v>12</v>
      </c>
      <c r="AQ75" s="102">
        <v>7718.4</v>
      </c>
      <c r="AR75" s="102">
        <v>14</v>
      </c>
      <c r="AS75" s="102">
        <v>9004.7999999999993</v>
      </c>
      <c r="AT75" s="102">
        <v>12</v>
      </c>
      <c r="AU75" s="102">
        <v>7718.4</v>
      </c>
      <c r="AV75" s="102">
        <v>11</v>
      </c>
      <c r="AW75" s="102">
        <v>7075.1999999999989</v>
      </c>
      <c r="AX75" s="102">
        <v>15</v>
      </c>
      <c r="AY75" s="102">
        <v>9647.9999999999982</v>
      </c>
      <c r="AZ75" s="102">
        <v>13</v>
      </c>
      <c r="BA75" s="102">
        <v>8361.5999999999985</v>
      </c>
      <c r="BB75" s="102">
        <v>17</v>
      </c>
      <c r="BC75" s="102">
        <v>10934.4</v>
      </c>
      <c r="BD75" s="102">
        <v>11</v>
      </c>
      <c r="BE75" s="102">
        <v>7075.1999999999989</v>
      </c>
      <c r="BF75" s="102">
        <v>16</v>
      </c>
      <c r="BG75" s="102">
        <v>10291.199999999999</v>
      </c>
      <c r="BH75" s="102">
        <v>15</v>
      </c>
      <c r="BI75" s="102">
        <v>9647.9999999999982</v>
      </c>
      <c r="BJ75" s="102">
        <v>12</v>
      </c>
      <c r="BK75" s="102">
        <v>7718.4</v>
      </c>
      <c r="BL75" s="102">
        <v>9</v>
      </c>
      <c r="BM75" s="102">
        <v>5788.7999999999993</v>
      </c>
      <c r="BN75" s="102">
        <v>15</v>
      </c>
      <c r="BO75" s="102">
        <v>9647.9999999999982</v>
      </c>
      <c r="BP75" s="102">
        <v>11</v>
      </c>
      <c r="BQ75" s="102">
        <v>7075.1999999999989</v>
      </c>
      <c r="BR75" s="102">
        <v>11</v>
      </c>
      <c r="BS75" s="102">
        <v>7075.1999999999989</v>
      </c>
      <c r="BT75" s="102">
        <v>10</v>
      </c>
      <c r="BU75" s="102">
        <v>6431.9999999999991</v>
      </c>
      <c r="BV75" s="102">
        <v>9</v>
      </c>
      <c r="BW75" s="102">
        <v>5788.7999999999993</v>
      </c>
      <c r="BX75" s="102">
        <v>15</v>
      </c>
      <c r="BY75" s="102">
        <v>9647.9999999999982</v>
      </c>
      <c r="BZ75" s="102">
        <v>16</v>
      </c>
      <c r="CA75" s="102">
        <v>10291.199999999999</v>
      </c>
      <c r="CB75" s="102">
        <v>8</v>
      </c>
      <c r="CC75" s="102">
        <v>5145.5999999999995</v>
      </c>
      <c r="CD75" s="102">
        <v>10</v>
      </c>
      <c r="CE75" s="102">
        <v>6431.9999999999991</v>
      </c>
      <c r="CF75" s="102">
        <v>16</v>
      </c>
      <c r="CG75" s="102">
        <v>10291.199999999999</v>
      </c>
      <c r="CH75" s="102">
        <v>11</v>
      </c>
      <c r="CI75" s="102">
        <v>7075.1999999999989</v>
      </c>
      <c r="CJ75" s="102">
        <v>15</v>
      </c>
      <c r="CK75" s="102">
        <v>9647.9999999999982</v>
      </c>
      <c r="CL75" s="102">
        <v>12</v>
      </c>
      <c r="CM75" s="102">
        <v>7718.4</v>
      </c>
      <c r="CN75" s="102">
        <v>11</v>
      </c>
      <c r="CO75" s="102">
        <v>7075.1999999999989</v>
      </c>
      <c r="CP75" s="102">
        <v>16</v>
      </c>
      <c r="CQ75" s="102">
        <v>10291.199999999999</v>
      </c>
      <c r="CR75" s="102">
        <v>14</v>
      </c>
      <c r="CS75" s="102">
        <v>9004.7999999999993</v>
      </c>
      <c r="CT75" s="102">
        <v>14</v>
      </c>
      <c r="CU75" s="102">
        <v>9004.7999999999993</v>
      </c>
    </row>
    <row r="76" spans="2:99" x14ac:dyDescent="0.25">
      <c r="C76" s="101" t="s">
        <v>241</v>
      </c>
      <c r="D76" s="102">
        <v>8</v>
      </c>
      <c r="E76" s="102">
        <v>6230.4</v>
      </c>
      <c r="F76" s="102">
        <v>10</v>
      </c>
      <c r="G76" s="102">
        <v>7788</v>
      </c>
      <c r="H76" s="102">
        <v>15</v>
      </c>
      <c r="I76" s="102">
        <v>11682</v>
      </c>
      <c r="J76" s="102">
        <v>10</v>
      </c>
      <c r="K76" s="102">
        <v>7788</v>
      </c>
      <c r="L76" s="102">
        <v>14</v>
      </c>
      <c r="M76" s="102">
        <v>10903.199999999999</v>
      </c>
      <c r="N76" s="102">
        <v>12</v>
      </c>
      <c r="O76" s="102">
        <v>9345.5999999999985</v>
      </c>
      <c r="P76" s="102">
        <v>10</v>
      </c>
      <c r="Q76" s="102">
        <v>7788</v>
      </c>
      <c r="R76" s="102">
        <v>9</v>
      </c>
      <c r="S76" s="102">
        <v>7009.2</v>
      </c>
      <c r="T76" s="102">
        <v>7</v>
      </c>
      <c r="U76" s="102">
        <v>5451.5999999999995</v>
      </c>
      <c r="V76" s="102">
        <v>15</v>
      </c>
      <c r="W76" s="102">
        <v>11682</v>
      </c>
      <c r="X76" s="102">
        <v>11</v>
      </c>
      <c r="Y76" s="102">
        <v>8566.7999999999993</v>
      </c>
      <c r="Z76" s="102">
        <v>12</v>
      </c>
      <c r="AA76" s="102">
        <v>9345.5999999999985</v>
      </c>
      <c r="AB76" s="102">
        <v>11</v>
      </c>
      <c r="AC76" s="102">
        <v>8566.7999999999993</v>
      </c>
      <c r="AD76" s="102">
        <v>11</v>
      </c>
      <c r="AE76" s="102">
        <v>8566.7999999999993</v>
      </c>
      <c r="AF76" s="102">
        <v>15</v>
      </c>
      <c r="AG76" s="102">
        <v>11682</v>
      </c>
      <c r="AH76" s="102">
        <v>14</v>
      </c>
      <c r="AI76" s="102">
        <v>10903.199999999999</v>
      </c>
      <c r="AJ76" s="102">
        <v>11</v>
      </c>
      <c r="AK76" s="102">
        <v>8566.7999999999993</v>
      </c>
      <c r="AL76" s="102">
        <v>15</v>
      </c>
      <c r="AM76" s="102">
        <v>11682</v>
      </c>
      <c r="AN76" s="102">
        <v>13</v>
      </c>
      <c r="AO76" s="102">
        <v>10124.4</v>
      </c>
      <c r="AP76" s="102">
        <v>13</v>
      </c>
      <c r="AQ76" s="102">
        <v>10124.4</v>
      </c>
      <c r="AR76" s="102">
        <v>14</v>
      </c>
      <c r="AS76" s="102">
        <v>10903.199999999999</v>
      </c>
      <c r="AT76" s="102">
        <v>11</v>
      </c>
      <c r="AU76" s="102">
        <v>8566.7999999999993</v>
      </c>
      <c r="AV76" s="102">
        <v>10</v>
      </c>
      <c r="AW76" s="102">
        <v>7788</v>
      </c>
      <c r="AX76" s="102">
        <v>15</v>
      </c>
      <c r="AY76" s="102">
        <v>11682</v>
      </c>
      <c r="AZ76" s="102">
        <v>15</v>
      </c>
      <c r="BA76" s="102">
        <v>11682</v>
      </c>
      <c r="BB76" s="102">
        <v>16</v>
      </c>
      <c r="BC76" s="102">
        <v>12460.8</v>
      </c>
      <c r="BD76" s="102">
        <v>11</v>
      </c>
      <c r="BE76" s="102">
        <v>8566.7999999999993</v>
      </c>
      <c r="BF76" s="102">
        <v>15</v>
      </c>
      <c r="BG76" s="102">
        <v>11682</v>
      </c>
      <c r="BH76" s="102">
        <v>15</v>
      </c>
      <c r="BI76" s="102">
        <v>11682</v>
      </c>
      <c r="BJ76" s="102">
        <v>13</v>
      </c>
      <c r="BK76" s="102">
        <v>10124.4</v>
      </c>
      <c r="BL76" s="102">
        <v>8</v>
      </c>
      <c r="BM76" s="102">
        <v>6230.4</v>
      </c>
      <c r="BN76" s="102">
        <v>14</v>
      </c>
      <c r="BO76" s="102">
        <v>10903.199999999999</v>
      </c>
      <c r="BP76" s="102">
        <v>12</v>
      </c>
      <c r="BQ76" s="102">
        <v>9345.5999999999985</v>
      </c>
      <c r="BR76" s="102">
        <v>10</v>
      </c>
      <c r="BS76" s="102">
        <v>7788</v>
      </c>
      <c r="BT76" s="102">
        <v>11</v>
      </c>
      <c r="BU76" s="102">
        <v>8566.7999999999993</v>
      </c>
      <c r="BV76" s="102">
        <v>11</v>
      </c>
      <c r="BW76" s="102">
        <v>8566.7999999999993</v>
      </c>
      <c r="BX76" s="102">
        <v>14</v>
      </c>
      <c r="BY76" s="102">
        <v>10903.199999999999</v>
      </c>
      <c r="BZ76" s="102">
        <v>15</v>
      </c>
      <c r="CA76" s="102">
        <v>11682</v>
      </c>
      <c r="CB76" s="102">
        <v>10</v>
      </c>
      <c r="CC76" s="102">
        <v>7788</v>
      </c>
      <c r="CD76" s="102">
        <v>9</v>
      </c>
      <c r="CE76" s="102">
        <v>7009.2</v>
      </c>
      <c r="CF76" s="102">
        <v>17</v>
      </c>
      <c r="CG76" s="102">
        <v>13239.599999999999</v>
      </c>
      <c r="CH76" s="102">
        <v>11</v>
      </c>
      <c r="CI76" s="102">
        <v>8566.7999999999993</v>
      </c>
      <c r="CJ76" s="102">
        <v>14</v>
      </c>
      <c r="CK76" s="102">
        <v>10903.199999999999</v>
      </c>
      <c r="CL76" s="102">
        <v>12</v>
      </c>
      <c r="CM76" s="102">
        <v>9345.5999999999985</v>
      </c>
      <c r="CN76" s="102">
        <v>10</v>
      </c>
      <c r="CO76" s="102">
        <v>7788</v>
      </c>
      <c r="CP76" s="102">
        <v>15</v>
      </c>
      <c r="CQ76" s="102">
        <v>11682</v>
      </c>
      <c r="CR76" s="102">
        <v>12</v>
      </c>
      <c r="CS76" s="102">
        <v>9345.5999999999985</v>
      </c>
      <c r="CT76" s="102">
        <v>13</v>
      </c>
      <c r="CU76" s="102">
        <v>10124.4</v>
      </c>
    </row>
    <row r="77" spans="2:99" x14ac:dyDescent="0.25">
      <c r="C77" s="101" t="s">
        <v>242</v>
      </c>
      <c r="D77" s="102">
        <v>9</v>
      </c>
      <c r="E77" s="102">
        <v>2505.6</v>
      </c>
      <c r="F77" s="102">
        <v>10</v>
      </c>
      <c r="G77" s="102">
        <v>2784</v>
      </c>
      <c r="H77" s="102">
        <v>16</v>
      </c>
      <c r="I77" s="102">
        <v>4454.3999999999996</v>
      </c>
      <c r="J77" s="102">
        <v>10</v>
      </c>
      <c r="K77" s="102">
        <v>2784</v>
      </c>
      <c r="L77" s="102">
        <v>16</v>
      </c>
      <c r="M77" s="102">
        <v>4454.3999999999996</v>
      </c>
      <c r="N77" s="102">
        <v>13</v>
      </c>
      <c r="O77" s="102">
        <v>3619.2</v>
      </c>
      <c r="P77" s="102">
        <v>10</v>
      </c>
      <c r="Q77" s="102">
        <v>2784</v>
      </c>
      <c r="R77" s="102">
        <v>9</v>
      </c>
      <c r="S77" s="102">
        <v>2505.6</v>
      </c>
      <c r="T77" s="102">
        <v>9</v>
      </c>
      <c r="U77" s="102">
        <v>2505.6</v>
      </c>
      <c r="V77" s="102">
        <v>17</v>
      </c>
      <c r="W77" s="102">
        <v>4732.7999999999993</v>
      </c>
      <c r="X77" s="102">
        <v>10</v>
      </c>
      <c r="Y77" s="102">
        <v>2784</v>
      </c>
      <c r="Z77" s="102">
        <v>13</v>
      </c>
      <c r="AA77" s="102">
        <v>3619.2</v>
      </c>
      <c r="AB77" s="102">
        <v>13</v>
      </c>
      <c r="AC77" s="102">
        <v>3619.2</v>
      </c>
      <c r="AD77" s="102">
        <v>12</v>
      </c>
      <c r="AE77" s="102">
        <v>3340.7999999999997</v>
      </c>
      <c r="AF77" s="102">
        <v>18</v>
      </c>
      <c r="AG77" s="102">
        <v>5011.2</v>
      </c>
      <c r="AH77" s="102">
        <v>14</v>
      </c>
      <c r="AI77" s="102">
        <v>3897.5999999999995</v>
      </c>
      <c r="AJ77" s="102">
        <v>13</v>
      </c>
      <c r="AK77" s="102">
        <v>3619.2</v>
      </c>
      <c r="AL77" s="102">
        <v>17</v>
      </c>
      <c r="AM77" s="102">
        <v>4732.7999999999993</v>
      </c>
      <c r="AN77" s="102">
        <v>14</v>
      </c>
      <c r="AO77" s="102">
        <v>3897.5999999999995</v>
      </c>
      <c r="AP77" s="102">
        <v>13</v>
      </c>
      <c r="AQ77" s="102">
        <v>3619.2</v>
      </c>
      <c r="AR77" s="102">
        <v>14</v>
      </c>
      <c r="AS77" s="102">
        <v>3897.5999999999995</v>
      </c>
      <c r="AT77" s="102">
        <v>13</v>
      </c>
      <c r="AU77" s="102">
        <v>3619.2</v>
      </c>
      <c r="AV77" s="102">
        <v>12</v>
      </c>
      <c r="AW77" s="102">
        <v>3340.7999999999997</v>
      </c>
      <c r="AX77" s="102">
        <v>15</v>
      </c>
      <c r="AY77" s="102">
        <v>4176</v>
      </c>
      <c r="AZ77" s="102">
        <v>13</v>
      </c>
      <c r="BA77" s="102">
        <v>3619.2</v>
      </c>
      <c r="BB77" s="102">
        <v>15</v>
      </c>
      <c r="BC77" s="102">
        <v>4176</v>
      </c>
      <c r="BD77" s="102">
        <v>10</v>
      </c>
      <c r="BE77" s="102">
        <v>2784</v>
      </c>
      <c r="BF77" s="102">
        <v>16</v>
      </c>
      <c r="BG77" s="102">
        <v>4454.3999999999996</v>
      </c>
      <c r="BH77" s="102">
        <v>15</v>
      </c>
      <c r="BI77" s="102">
        <v>4176</v>
      </c>
      <c r="BJ77" s="102">
        <v>12</v>
      </c>
      <c r="BK77" s="102">
        <v>3340.7999999999997</v>
      </c>
      <c r="BL77" s="102">
        <v>8</v>
      </c>
      <c r="BM77" s="102">
        <v>2227.1999999999998</v>
      </c>
      <c r="BN77" s="102">
        <v>15</v>
      </c>
      <c r="BO77" s="102">
        <v>4176</v>
      </c>
      <c r="BP77" s="102">
        <v>12</v>
      </c>
      <c r="BQ77" s="102">
        <v>3340.7999999999997</v>
      </c>
      <c r="BR77" s="102">
        <v>10</v>
      </c>
      <c r="BS77" s="102">
        <v>2784</v>
      </c>
      <c r="BT77" s="102">
        <v>11</v>
      </c>
      <c r="BU77" s="102">
        <v>3062.3999999999996</v>
      </c>
      <c r="BV77" s="102">
        <v>12</v>
      </c>
      <c r="BW77" s="102">
        <v>3340.7999999999997</v>
      </c>
      <c r="BX77" s="102">
        <v>14</v>
      </c>
      <c r="BY77" s="102">
        <v>3897.5999999999995</v>
      </c>
      <c r="BZ77" s="102">
        <v>16</v>
      </c>
      <c r="CA77" s="102">
        <v>4454.3999999999996</v>
      </c>
      <c r="CB77" s="102">
        <v>11</v>
      </c>
      <c r="CC77" s="102">
        <v>3062.3999999999996</v>
      </c>
      <c r="CD77" s="102">
        <v>11</v>
      </c>
      <c r="CE77" s="102">
        <v>3062.3999999999996</v>
      </c>
      <c r="CF77" s="102">
        <v>15</v>
      </c>
      <c r="CG77" s="102">
        <v>4176</v>
      </c>
      <c r="CH77" s="102">
        <v>13</v>
      </c>
      <c r="CI77" s="102">
        <v>3619.2</v>
      </c>
      <c r="CJ77" s="102">
        <v>15</v>
      </c>
      <c r="CK77" s="102">
        <v>4176</v>
      </c>
      <c r="CL77" s="102">
        <v>13</v>
      </c>
      <c r="CM77" s="102">
        <v>3619.2</v>
      </c>
      <c r="CN77" s="102">
        <v>11</v>
      </c>
      <c r="CO77" s="102">
        <v>3062.3999999999996</v>
      </c>
      <c r="CP77" s="102">
        <v>18</v>
      </c>
      <c r="CQ77" s="102">
        <v>5011.2</v>
      </c>
      <c r="CR77" s="102">
        <v>14</v>
      </c>
      <c r="CS77" s="102">
        <v>3897.5999999999995</v>
      </c>
      <c r="CT77" s="102">
        <v>14</v>
      </c>
      <c r="CU77" s="102">
        <v>3897.5999999999995</v>
      </c>
    </row>
    <row r="78" spans="2:99" x14ac:dyDescent="0.25">
      <c r="C78" s="101" t="s">
        <v>243</v>
      </c>
      <c r="D78" s="102">
        <v>9</v>
      </c>
      <c r="E78" s="102">
        <v>4968</v>
      </c>
      <c r="F78" s="102">
        <v>11</v>
      </c>
      <c r="G78" s="102">
        <v>6072</v>
      </c>
      <c r="H78" s="102">
        <v>16</v>
      </c>
      <c r="I78" s="102">
        <v>8832</v>
      </c>
      <c r="J78" s="102">
        <v>11</v>
      </c>
      <c r="K78" s="102">
        <v>6072</v>
      </c>
      <c r="L78" s="102">
        <v>15</v>
      </c>
      <c r="M78" s="102">
        <v>8280</v>
      </c>
      <c r="N78" s="102">
        <v>14</v>
      </c>
      <c r="O78" s="102">
        <v>7728</v>
      </c>
      <c r="P78" s="102">
        <v>11</v>
      </c>
      <c r="Q78" s="102">
        <v>6072</v>
      </c>
      <c r="R78" s="102">
        <v>10</v>
      </c>
      <c r="S78" s="102">
        <v>5520</v>
      </c>
      <c r="T78" s="102">
        <v>8</v>
      </c>
      <c r="U78" s="102">
        <v>4416</v>
      </c>
      <c r="V78" s="102">
        <v>15</v>
      </c>
      <c r="W78" s="102">
        <v>8280</v>
      </c>
      <c r="X78" s="102">
        <v>11</v>
      </c>
      <c r="Y78" s="102">
        <v>6072</v>
      </c>
      <c r="Z78" s="102">
        <v>15</v>
      </c>
      <c r="AA78" s="102">
        <v>8280</v>
      </c>
      <c r="AB78" s="102">
        <v>12</v>
      </c>
      <c r="AC78" s="102">
        <v>6624</v>
      </c>
      <c r="AD78" s="102">
        <v>11</v>
      </c>
      <c r="AE78" s="102">
        <v>6072</v>
      </c>
      <c r="AF78" s="102">
        <v>16</v>
      </c>
      <c r="AG78" s="102">
        <v>8832</v>
      </c>
      <c r="AH78" s="102">
        <v>14</v>
      </c>
      <c r="AI78" s="102">
        <v>7728</v>
      </c>
      <c r="AJ78" s="102">
        <v>12</v>
      </c>
      <c r="AK78" s="102">
        <v>6624</v>
      </c>
      <c r="AL78" s="102">
        <v>16</v>
      </c>
      <c r="AM78" s="102">
        <v>8832</v>
      </c>
      <c r="AN78" s="102">
        <v>13</v>
      </c>
      <c r="AO78" s="102">
        <v>7176</v>
      </c>
      <c r="AP78" s="102">
        <v>11</v>
      </c>
      <c r="AQ78" s="102">
        <v>6072</v>
      </c>
      <c r="AR78" s="102">
        <v>13</v>
      </c>
      <c r="AS78" s="102">
        <v>7176</v>
      </c>
      <c r="AT78" s="102">
        <v>11</v>
      </c>
      <c r="AU78" s="102">
        <v>6072</v>
      </c>
      <c r="AV78" s="102">
        <v>10</v>
      </c>
      <c r="AW78" s="102">
        <v>5520</v>
      </c>
      <c r="AX78" s="102">
        <v>13</v>
      </c>
      <c r="AY78" s="102">
        <v>7176</v>
      </c>
      <c r="AZ78" s="102">
        <v>14</v>
      </c>
      <c r="BA78" s="102">
        <v>7728</v>
      </c>
      <c r="BB78" s="102">
        <v>15</v>
      </c>
      <c r="BC78" s="102">
        <v>8280</v>
      </c>
      <c r="BD78" s="102">
        <v>10</v>
      </c>
      <c r="BE78" s="102">
        <v>5520</v>
      </c>
      <c r="BF78" s="102">
        <v>16</v>
      </c>
      <c r="BG78" s="102">
        <v>8832</v>
      </c>
      <c r="BH78" s="102">
        <v>14</v>
      </c>
      <c r="BI78" s="102">
        <v>7728</v>
      </c>
      <c r="BJ78" s="102">
        <v>13</v>
      </c>
      <c r="BK78" s="102">
        <v>7176</v>
      </c>
      <c r="BL78" s="102">
        <v>8</v>
      </c>
      <c r="BM78" s="102">
        <v>4416</v>
      </c>
      <c r="BN78" s="102">
        <v>14</v>
      </c>
      <c r="BO78" s="102">
        <v>7728</v>
      </c>
      <c r="BP78" s="102">
        <v>12</v>
      </c>
      <c r="BQ78" s="102">
        <v>6624</v>
      </c>
      <c r="BR78" s="102">
        <v>9</v>
      </c>
      <c r="BS78" s="102">
        <v>4968</v>
      </c>
      <c r="BT78" s="102">
        <v>11</v>
      </c>
      <c r="BU78" s="102">
        <v>6072</v>
      </c>
      <c r="BV78" s="102">
        <v>11</v>
      </c>
      <c r="BW78" s="102">
        <v>6072</v>
      </c>
      <c r="BX78" s="102">
        <v>13</v>
      </c>
      <c r="BY78" s="102">
        <v>7176</v>
      </c>
      <c r="BZ78" s="102">
        <v>17</v>
      </c>
      <c r="CA78" s="102">
        <v>9384</v>
      </c>
      <c r="CB78" s="102">
        <v>9</v>
      </c>
      <c r="CC78" s="102">
        <v>4968</v>
      </c>
      <c r="CD78" s="102">
        <v>9</v>
      </c>
      <c r="CE78" s="102">
        <v>4968</v>
      </c>
      <c r="CF78" s="102">
        <v>16</v>
      </c>
      <c r="CG78" s="102">
        <v>8832</v>
      </c>
      <c r="CH78" s="102">
        <v>12</v>
      </c>
      <c r="CI78" s="102">
        <v>6624</v>
      </c>
      <c r="CJ78" s="102">
        <v>15</v>
      </c>
      <c r="CK78" s="102">
        <v>8280</v>
      </c>
      <c r="CL78" s="102">
        <v>13</v>
      </c>
      <c r="CM78" s="102">
        <v>7176</v>
      </c>
      <c r="CN78" s="102">
        <v>12</v>
      </c>
      <c r="CO78" s="102">
        <v>6624</v>
      </c>
      <c r="CP78" s="102">
        <v>17</v>
      </c>
      <c r="CQ78" s="102">
        <v>9384</v>
      </c>
      <c r="CR78" s="102">
        <v>13</v>
      </c>
      <c r="CS78" s="102">
        <v>7176</v>
      </c>
      <c r="CT78" s="102">
        <v>14</v>
      </c>
      <c r="CU78" s="102">
        <v>7728</v>
      </c>
    </row>
    <row r="79" spans="2:99" x14ac:dyDescent="0.25">
      <c r="C79" s="101" t="s">
        <v>244</v>
      </c>
      <c r="D79" s="102">
        <v>8</v>
      </c>
      <c r="E79" s="102">
        <v>6057.5999999999995</v>
      </c>
      <c r="F79" s="102">
        <v>11</v>
      </c>
      <c r="G79" s="102">
        <v>8329.1999999999989</v>
      </c>
      <c r="H79" s="102">
        <v>15</v>
      </c>
      <c r="I79" s="102">
        <v>11357.999999999998</v>
      </c>
      <c r="J79" s="102">
        <v>11</v>
      </c>
      <c r="K79" s="102">
        <v>8329.1999999999989</v>
      </c>
      <c r="L79" s="102">
        <v>15</v>
      </c>
      <c r="M79" s="102">
        <v>11357.999999999998</v>
      </c>
      <c r="N79" s="102">
        <v>13</v>
      </c>
      <c r="O79" s="102">
        <v>9843.5999999999985</v>
      </c>
      <c r="P79" s="102">
        <v>10</v>
      </c>
      <c r="Q79" s="102">
        <v>7571.9999999999991</v>
      </c>
      <c r="R79" s="102">
        <v>9</v>
      </c>
      <c r="S79" s="102">
        <v>6814.7999999999993</v>
      </c>
      <c r="T79" s="102">
        <v>8</v>
      </c>
      <c r="U79" s="102">
        <v>6057.5999999999995</v>
      </c>
      <c r="V79" s="102">
        <v>16</v>
      </c>
      <c r="W79" s="102">
        <v>12115.199999999999</v>
      </c>
      <c r="X79" s="102">
        <v>11</v>
      </c>
      <c r="Y79" s="102">
        <v>8329.1999999999989</v>
      </c>
      <c r="Z79" s="102">
        <v>13</v>
      </c>
      <c r="AA79" s="102">
        <v>9843.5999999999985</v>
      </c>
      <c r="AB79" s="102">
        <v>11</v>
      </c>
      <c r="AC79" s="102">
        <v>8329.1999999999989</v>
      </c>
      <c r="AD79" s="102">
        <v>11</v>
      </c>
      <c r="AE79" s="102">
        <v>8329.1999999999989</v>
      </c>
      <c r="AF79" s="102">
        <v>16</v>
      </c>
      <c r="AG79" s="102">
        <v>12115.199999999999</v>
      </c>
      <c r="AH79" s="102">
        <v>15</v>
      </c>
      <c r="AI79" s="102">
        <v>11357.999999999998</v>
      </c>
      <c r="AJ79" s="102">
        <v>13</v>
      </c>
      <c r="AK79" s="102">
        <v>9843.5999999999985</v>
      </c>
      <c r="AL79" s="102">
        <v>17</v>
      </c>
      <c r="AM79" s="102">
        <v>12872.4</v>
      </c>
      <c r="AN79" s="102">
        <v>13</v>
      </c>
      <c r="AO79" s="102">
        <v>9843.5999999999985</v>
      </c>
      <c r="AP79" s="102">
        <v>12</v>
      </c>
      <c r="AQ79" s="102">
        <v>9086.4</v>
      </c>
      <c r="AR79" s="102">
        <v>13</v>
      </c>
      <c r="AS79" s="102">
        <v>9843.5999999999985</v>
      </c>
      <c r="AT79" s="102">
        <v>13</v>
      </c>
      <c r="AU79" s="102">
        <v>9843.5999999999985</v>
      </c>
      <c r="AV79" s="102">
        <v>10</v>
      </c>
      <c r="AW79" s="102">
        <v>7571.9999999999991</v>
      </c>
      <c r="AX79" s="102">
        <v>13</v>
      </c>
      <c r="AY79" s="102">
        <v>9843.5999999999985</v>
      </c>
      <c r="AZ79" s="102">
        <v>13</v>
      </c>
      <c r="BA79" s="102">
        <v>9843.5999999999985</v>
      </c>
      <c r="BB79" s="102">
        <v>14</v>
      </c>
      <c r="BC79" s="102">
        <v>10600.8</v>
      </c>
      <c r="BD79" s="102">
        <v>9</v>
      </c>
      <c r="BE79" s="102">
        <v>6814.7999999999993</v>
      </c>
      <c r="BF79" s="102">
        <v>14</v>
      </c>
      <c r="BG79" s="102">
        <v>10600.8</v>
      </c>
      <c r="BH79" s="102">
        <v>15</v>
      </c>
      <c r="BI79" s="102">
        <v>11357.999999999998</v>
      </c>
      <c r="BJ79" s="102">
        <v>11</v>
      </c>
      <c r="BK79" s="102">
        <v>8329.1999999999989</v>
      </c>
      <c r="BL79" s="102">
        <v>8</v>
      </c>
      <c r="BM79" s="102">
        <v>6057.5999999999995</v>
      </c>
      <c r="BN79" s="102">
        <v>12</v>
      </c>
      <c r="BO79" s="102">
        <v>9086.4</v>
      </c>
      <c r="BP79" s="102">
        <v>12</v>
      </c>
      <c r="BQ79" s="102">
        <v>9086.4</v>
      </c>
      <c r="BR79" s="102">
        <v>10</v>
      </c>
      <c r="BS79" s="102">
        <v>7571.9999999999991</v>
      </c>
      <c r="BT79" s="102">
        <v>11</v>
      </c>
      <c r="BU79" s="102">
        <v>8329.1999999999989</v>
      </c>
      <c r="BV79" s="102">
        <v>11</v>
      </c>
      <c r="BW79" s="102">
        <v>8329.1999999999989</v>
      </c>
      <c r="BX79" s="102">
        <v>15</v>
      </c>
      <c r="BY79" s="102">
        <v>11357.999999999998</v>
      </c>
      <c r="BZ79" s="102">
        <v>18</v>
      </c>
      <c r="CA79" s="102">
        <v>13629.599999999999</v>
      </c>
      <c r="CB79" s="102">
        <v>9</v>
      </c>
      <c r="CC79" s="102">
        <v>6814.7999999999993</v>
      </c>
      <c r="CD79" s="102">
        <v>8</v>
      </c>
      <c r="CE79" s="102">
        <v>6057.5999999999995</v>
      </c>
      <c r="CF79" s="102">
        <v>15</v>
      </c>
      <c r="CG79" s="102">
        <v>11357.999999999998</v>
      </c>
      <c r="CH79" s="102">
        <v>12</v>
      </c>
      <c r="CI79" s="102">
        <v>9086.4</v>
      </c>
      <c r="CJ79" s="102">
        <v>14</v>
      </c>
      <c r="CK79" s="102">
        <v>10600.8</v>
      </c>
      <c r="CL79" s="102">
        <v>12</v>
      </c>
      <c r="CM79" s="102">
        <v>9086.4</v>
      </c>
      <c r="CN79" s="102">
        <v>10</v>
      </c>
      <c r="CO79" s="102">
        <v>7571.9999999999991</v>
      </c>
      <c r="CP79" s="102">
        <v>16</v>
      </c>
      <c r="CQ79" s="102">
        <v>12115.199999999999</v>
      </c>
      <c r="CR79" s="102">
        <v>13</v>
      </c>
      <c r="CS79" s="102">
        <v>9843.5999999999985</v>
      </c>
      <c r="CT79" s="102">
        <v>13</v>
      </c>
      <c r="CU79" s="102">
        <v>9843.5999999999985</v>
      </c>
    </row>
    <row r="80" spans="2:99" x14ac:dyDescent="0.25">
      <c r="C80" s="101" t="s">
        <v>245</v>
      </c>
      <c r="D80" s="102">
        <v>9</v>
      </c>
      <c r="E80" s="102">
        <v>7246.7999999999993</v>
      </c>
      <c r="F80" s="102">
        <v>11</v>
      </c>
      <c r="G80" s="102">
        <v>8857.1999999999989</v>
      </c>
      <c r="H80" s="102">
        <v>14</v>
      </c>
      <c r="I80" s="102">
        <v>11272.8</v>
      </c>
      <c r="J80" s="102">
        <v>10</v>
      </c>
      <c r="K80" s="102">
        <v>8051.9999999999991</v>
      </c>
      <c r="L80" s="102">
        <v>15</v>
      </c>
      <c r="M80" s="102">
        <v>12077.999999999998</v>
      </c>
      <c r="N80" s="102">
        <v>12</v>
      </c>
      <c r="O80" s="102">
        <v>9662.4</v>
      </c>
      <c r="P80" s="102">
        <v>11</v>
      </c>
      <c r="Q80" s="102">
        <v>8857.1999999999989</v>
      </c>
      <c r="R80" s="102">
        <v>9</v>
      </c>
      <c r="S80" s="102">
        <v>7246.7999999999993</v>
      </c>
      <c r="T80" s="102">
        <v>8</v>
      </c>
      <c r="U80" s="102">
        <v>6441.5999999999995</v>
      </c>
      <c r="V80" s="102">
        <v>14</v>
      </c>
      <c r="W80" s="102">
        <v>11272.8</v>
      </c>
      <c r="X80" s="102">
        <v>10</v>
      </c>
      <c r="Y80" s="102">
        <v>8051.9999999999991</v>
      </c>
      <c r="Z80" s="102">
        <v>12</v>
      </c>
      <c r="AA80" s="102">
        <v>9662.4</v>
      </c>
      <c r="AB80" s="102">
        <v>12</v>
      </c>
      <c r="AC80" s="102">
        <v>9662.4</v>
      </c>
      <c r="AD80" s="102">
        <v>10</v>
      </c>
      <c r="AE80" s="102">
        <v>8051.9999999999991</v>
      </c>
      <c r="AF80" s="102">
        <v>15</v>
      </c>
      <c r="AG80" s="102">
        <v>12077.999999999998</v>
      </c>
      <c r="AH80" s="102">
        <v>13</v>
      </c>
      <c r="AI80" s="102">
        <v>10467.599999999999</v>
      </c>
      <c r="AJ80" s="102">
        <v>14</v>
      </c>
      <c r="AK80" s="102">
        <v>11272.8</v>
      </c>
      <c r="AL80" s="102">
        <v>16</v>
      </c>
      <c r="AM80" s="102">
        <v>12883.199999999999</v>
      </c>
      <c r="AN80" s="102">
        <v>15</v>
      </c>
      <c r="AO80" s="102">
        <v>12077.999999999998</v>
      </c>
      <c r="AP80" s="102">
        <v>13</v>
      </c>
      <c r="AQ80" s="102">
        <v>10467.599999999999</v>
      </c>
      <c r="AR80" s="102">
        <v>15</v>
      </c>
      <c r="AS80" s="102">
        <v>12077.999999999998</v>
      </c>
      <c r="AT80" s="102">
        <v>11</v>
      </c>
      <c r="AU80" s="102">
        <v>8857.1999999999989</v>
      </c>
      <c r="AV80" s="102">
        <v>10</v>
      </c>
      <c r="AW80" s="102">
        <v>8051.9999999999991</v>
      </c>
      <c r="AX80" s="102">
        <v>13</v>
      </c>
      <c r="AY80" s="102">
        <v>10467.599999999999</v>
      </c>
      <c r="AZ80" s="102">
        <v>14</v>
      </c>
      <c r="BA80" s="102">
        <v>11272.8</v>
      </c>
      <c r="BB80" s="102">
        <v>16</v>
      </c>
      <c r="BC80" s="102">
        <v>12883.199999999999</v>
      </c>
      <c r="BD80" s="102">
        <v>10</v>
      </c>
      <c r="BE80" s="102">
        <v>8051.9999999999991</v>
      </c>
      <c r="BF80" s="102">
        <v>14</v>
      </c>
      <c r="BG80" s="102">
        <v>11272.8</v>
      </c>
      <c r="BH80" s="102">
        <v>13</v>
      </c>
      <c r="BI80" s="102">
        <v>10467.599999999999</v>
      </c>
      <c r="BJ80" s="102">
        <v>12</v>
      </c>
      <c r="BK80" s="102">
        <v>9662.4</v>
      </c>
      <c r="BL80" s="102">
        <v>8</v>
      </c>
      <c r="BM80" s="102">
        <v>6441.5999999999995</v>
      </c>
      <c r="BN80" s="102">
        <v>13</v>
      </c>
      <c r="BO80" s="102">
        <v>10467.599999999999</v>
      </c>
      <c r="BP80" s="102">
        <v>10</v>
      </c>
      <c r="BQ80" s="102">
        <v>8051.9999999999991</v>
      </c>
      <c r="BR80" s="102">
        <v>10</v>
      </c>
      <c r="BS80" s="102">
        <v>8051.9999999999991</v>
      </c>
      <c r="BT80" s="102">
        <v>10</v>
      </c>
      <c r="BU80" s="102">
        <v>8051.9999999999991</v>
      </c>
      <c r="BV80" s="102">
        <v>11</v>
      </c>
      <c r="BW80" s="102">
        <v>8857.1999999999989</v>
      </c>
      <c r="BX80" s="102">
        <v>15</v>
      </c>
      <c r="BY80" s="102">
        <v>12077.999999999998</v>
      </c>
      <c r="BZ80" s="102">
        <v>17</v>
      </c>
      <c r="CA80" s="102">
        <v>13688.4</v>
      </c>
      <c r="CB80" s="102">
        <v>10</v>
      </c>
      <c r="CC80" s="102">
        <v>8051.9999999999991</v>
      </c>
      <c r="CD80" s="102">
        <v>8</v>
      </c>
      <c r="CE80" s="102">
        <v>6441.5999999999995</v>
      </c>
      <c r="CF80" s="102">
        <v>14</v>
      </c>
      <c r="CG80" s="102">
        <v>11272.8</v>
      </c>
      <c r="CH80" s="102">
        <v>12</v>
      </c>
      <c r="CI80" s="102">
        <v>9662.4</v>
      </c>
      <c r="CJ80" s="102">
        <v>15</v>
      </c>
      <c r="CK80" s="102">
        <v>12077.999999999998</v>
      </c>
      <c r="CL80" s="102">
        <v>11</v>
      </c>
      <c r="CM80" s="102">
        <v>8857.1999999999989</v>
      </c>
      <c r="CN80" s="102">
        <v>11</v>
      </c>
      <c r="CO80" s="102">
        <v>8857.1999999999989</v>
      </c>
      <c r="CP80" s="102">
        <v>16</v>
      </c>
      <c r="CQ80" s="102">
        <v>12883.199999999999</v>
      </c>
      <c r="CR80" s="102">
        <v>13</v>
      </c>
      <c r="CS80" s="102">
        <v>10467.599999999999</v>
      </c>
      <c r="CT80" s="102">
        <v>13</v>
      </c>
      <c r="CU80" s="102">
        <v>10467.599999999999</v>
      </c>
    </row>
    <row r="81" spans="2:99" x14ac:dyDescent="0.25">
      <c r="C81" s="101" t="s">
        <v>246</v>
      </c>
      <c r="D81" s="102">
        <v>8</v>
      </c>
      <c r="E81" s="102">
        <v>6028.8</v>
      </c>
      <c r="F81" s="102">
        <v>11</v>
      </c>
      <c r="G81" s="102">
        <v>8289.6</v>
      </c>
      <c r="H81" s="102">
        <v>13</v>
      </c>
      <c r="I81" s="102">
        <v>9796.8000000000011</v>
      </c>
      <c r="J81" s="102">
        <v>9</v>
      </c>
      <c r="K81" s="102">
        <v>6782.4000000000005</v>
      </c>
      <c r="L81" s="102">
        <v>14</v>
      </c>
      <c r="M81" s="102">
        <v>10550.4</v>
      </c>
      <c r="N81" s="102">
        <v>13</v>
      </c>
      <c r="O81" s="102">
        <v>9796.8000000000011</v>
      </c>
      <c r="P81" s="102">
        <v>11</v>
      </c>
      <c r="Q81" s="102">
        <v>8289.6</v>
      </c>
      <c r="R81" s="102">
        <v>10</v>
      </c>
      <c r="S81" s="102">
        <v>7536</v>
      </c>
      <c r="T81" s="102">
        <v>9</v>
      </c>
      <c r="U81" s="102">
        <v>6782.4000000000005</v>
      </c>
      <c r="V81" s="102">
        <v>15</v>
      </c>
      <c r="W81" s="102">
        <v>11304</v>
      </c>
      <c r="X81" s="102">
        <v>10</v>
      </c>
      <c r="Y81" s="102">
        <v>7536</v>
      </c>
      <c r="Z81" s="102">
        <v>13</v>
      </c>
      <c r="AA81" s="102">
        <v>9796.8000000000011</v>
      </c>
      <c r="AB81" s="102">
        <v>11</v>
      </c>
      <c r="AC81" s="102">
        <v>8289.6</v>
      </c>
      <c r="AD81" s="102">
        <v>10</v>
      </c>
      <c r="AE81" s="102">
        <v>7536</v>
      </c>
      <c r="AF81" s="102">
        <v>15</v>
      </c>
      <c r="AG81" s="102">
        <v>11304</v>
      </c>
      <c r="AH81" s="102">
        <v>13</v>
      </c>
      <c r="AI81" s="102">
        <v>9796.8000000000011</v>
      </c>
      <c r="AJ81" s="102">
        <v>12</v>
      </c>
      <c r="AK81" s="102">
        <v>9043.2000000000007</v>
      </c>
      <c r="AL81" s="102">
        <v>17</v>
      </c>
      <c r="AM81" s="102">
        <v>12811.2</v>
      </c>
      <c r="AN81" s="102">
        <v>14</v>
      </c>
      <c r="AO81" s="102">
        <v>10550.4</v>
      </c>
      <c r="AP81" s="102">
        <v>13</v>
      </c>
      <c r="AQ81" s="102">
        <v>9796.8000000000011</v>
      </c>
      <c r="AR81" s="102">
        <v>14</v>
      </c>
      <c r="AS81" s="102">
        <v>10550.4</v>
      </c>
      <c r="AT81" s="102">
        <v>12</v>
      </c>
      <c r="AU81" s="102">
        <v>9043.2000000000007</v>
      </c>
      <c r="AV81" s="102">
        <v>11</v>
      </c>
      <c r="AW81" s="102">
        <v>8289.6</v>
      </c>
      <c r="AX81" s="102">
        <v>14</v>
      </c>
      <c r="AY81" s="102">
        <v>10550.4</v>
      </c>
      <c r="AZ81" s="102">
        <v>13</v>
      </c>
      <c r="BA81" s="102">
        <v>9796.8000000000011</v>
      </c>
      <c r="BB81" s="102">
        <v>14</v>
      </c>
      <c r="BC81" s="102">
        <v>10550.4</v>
      </c>
      <c r="BD81" s="102">
        <v>10</v>
      </c>
      <c r="BE81" s="102">
        <v>7536</v>
      </c>
      <c r="BF81" s="102">
        <v>16</v>
      </c>
      <c r="BG81" s="102">
        <v>12057.6</v>
      </c>
      <c r="BH81" s="102">
        <v>16</v>
      </c>
      <c r="BI81" s="102">
        <v>12057.6</v>
      </c>
      <c r="BJ81" s="102">
        <v>11</v>
      </c>
      <c r="BK81" s="102">
        <v>8289.6</v>
      </c>
      <c r="BL81" s="102">
        <v>8</v>
      </c>
      <c r="BM81" s="102">
        <v>6028.8</v>
      </c>
      <c r="BN81" s="102">
        <v>14</v>
      </c>
      <c r="BO81" s="102">
        <v>10550.4</v>
      </c>
      <c r="BP81" s="102">
        <v>11</v>
      </c>
      <c r="BQ81" s="102">
        <v>8289.6</v>
      </c>
      <c r="BR81" s="102">
        <v>9</v>
      </c>
      <c r="BS81" s="102">
        <v>6782.4000000000005</v>
      </c>
      <c r="BT81" s="102">
        <v>11</v>
      </c>
      <c r="BU81" s="102">
        <v>8289.6</v>
      </c>
      <c r="BV81" s="102">
        <v>10</v>
      </c>
      <c r="BW81" s="102">
        <v>7536</v>
      </c>
      <c r="BX81" s="102">
        <v>14</v>
      </c>
      <c r="BY81" s="102">
        <v>10550.4</v>
      </c>
      <c r="BZ81" s="102">
        <v>16</v>
      </c>
      <c r="CA81" s="102">
        <v>12057.6</v>
      </c>
      <c r="CB81" s="102">
        <v>9</v>
      </c>
      <c r="CC81" s="102">
        <v>6782.4000000000005</v>
      </c>
      <c r="CD81" s="102">
        <v>9</v>
      </c>
      <c r="CE81" s="102">
        <v>6782.4000000000005</v>
      </c>
      <c r="CF81" s="102">
        <v>17</v>
      </c>
      <c r="CG81" s="102">
        <v>12811.2</v>
      </c>
      <c r="CH81" s="102">
        <v>13</v>
      </c>
      <c r="CI81" s="102">
        <v>9796.8000000000011</v>
      </c>
      <c r="CJ81" s="102">
        <v>15</v>
      </c>
      <c r="CK81" s="102">
        <v>11304</v>
      </c>
      <c r="CL81" s="102">
        <v>12</v>
      </c>
      <c r="CM81" s="102">
        <v>9043.2000000000007</v>
      </c>
      <c r="CN81" s="102">
        <v>12</v>
      </c>
      <c r="CO81" s="102">
        <v>9043.2000000000007</v>
      </c>
      <c r="CP81" s="102">
        <v>15</v>
      </c>
      <c r="CQ81" s="102">
        <v>11304</v>
      </c>
      <c r="CR81" s="102">
        <v>12</v>
      </c>
      <c r="CS81" s="102">
        <v>9043.2000000000007</v>
      </c>
      <c r="CT81" s="102">
        <v>12</v>
      </c>
      <c r="CU81" s="102">
        <v>9043.2000000000007</v>
      </c>
    </row>
    <row r="82" spans="2:99" x14ac:dyDescent="0.25">
      <c r="C82" s="101" t="s">
        <v>247</v>
      </c>
      <c r="D82" s="102">
        <v>9</v>
      </c>
      <c r="E82" s="102">
        <v>4579.1999999999989</v>
      </c>
      <c r="F82" s="102">
        <v>11</v>
      </c>
      <c r="G82" s="102">
        <v>5596.7999999999993</v>
      </c>
      <c r="H82" s="102">
        <v>15</v>
      </c>
      <c r="I82" s="102">
        <v>7631.9999999999982</v>
      </c>
      <c r="J82" s="102">
        <v>11</v>
      </c>
      <c r="K82" s="102">
        <v>5596.7999999999993</v>
      </c>
      <c r="L82" s="102">
        <v>14</v>
      </c>
      <c r="M82" s="102">
        <v>7123.1999999999989</v>
      </c>
      <c r="N82" s="102">
        <v>13</v>
      </c>
      <c r="O82" s="102">
        <v>6614.3999999999987</v>
      </c>
      <c r="P82" s="102">
        <v>11</v>
      </c>
      <c r="Q82" s="102">
        <v>5596.7999999999993</v>
      </c>
      <c r="R82" s="102">
        <v>10</v>
      </c>
      <c r="S82" s="102">
        <v>5087.9999999999991</v>
      </c>
      <c r="T82" s="102">
        <v>8</v>
      </c>
      <c r="U82" s="102">
        <v>4070.3999999999992</v>
      </c>
      <c r="V82" s="102">
        <v>16</v>
      </c>
      <c r="W82" s="102">
        <v>8140.7999999999984</v>
      </c>
      <c r="X82" s="102">
        <v>11</v>
      </c>
      <c r="Y82" s="102">
        <v>5596.7999999999993</v>
      </c>
      <c r="Z82" s="102">
        <v>15</v>
      </c>
      <c r="AA82" s="102">
        <v>7631.9999999999982</v>
      </c>
      <c r="AB82" s="102">
        <v>12</v>
      </c>
      <c r="AC82" s="102">
        <v>6105.5999999999985</v>
      </c>
      <c r="AD82" s="102">
        <v>12</v>
      </c>
      <c r="AE82" s="102">
        <v>6105.5999999999985</v>
      </c>
      <c r="AF82" s="102">
        <v>15</v>
      </c>
      <c r="AG82" s="102">
        <v>7631.9999999999982</v>
      </c>
      <c r="AH82" s="102">
        <v>15</v>
      </c>
      <c r="AI82" s="102">
        <v>7631.9999999999982</v>
      </c>
      <c r="AJ82" s="102">
        <v>13</v>
      </c>
      <c r="AK82" s="102">
        <v>6614.3999999999987</v>
      </c>
      <c r="AL82" s="102">
        <v>15</v>
      </c>
      <c r="AM82" s="102">
        <v>7631.9999999999982</v>
      </c>
      <c r="AN82" s="102">
        <v>14</v>
      </c>
      <c r="AO82" s="102">
        <v>7123.1999999999989</v>
      </c>
      <c r="AP82" s="102">
        <v>14</v>
      </c>
      <c r="AQ82" s="102">
        <v>7123.1999999999989</v>
      </c>
      <c r="AR82" s="102">
        <v>15</v>
      </c>
      <c r="AS82" s="102">
        <v>7631.9999999999982</v>
      </c>
      <c r="AT82" s="102">
        <v>13</v>
      </c>
      <c r="AU82" s="102">
        <v>6614.3999999999987</v>
      </c>
      <c r="AV82" s="102">
        <v>10</v>
      </c>
      <c r="AW82" s="102">
        <v>5087.9999999999991</v>
      </c>
      <c r="AX82" s="102">
        <v>16</v>
      </c>
      <c r="AY82" s="102">
        <v>8140.7999999999984</v>
      </c>
      <c r="AZ82" s="102">
        <v>15</v>
      </c>
      <c r="BA82" s="102">
        <v>7631.9999999999982</v>
      </c>
      <c r="BB82" s="102">
        <v>15</v>
      </c>
      <c r="BC82" s="102">
        <v>7631.9999999999982</v>
      </c>
      <c r="BD82" s="102">
        <v>11</v>
      </c>
      <c r="BE82" s="102">
        <v>5596.7999999999993</v>
      </c>
      <c r="BF82" s="102">
        <v>15</v>
      </c>
      <c r="BG82" s="102">
        <v>7631.9999999999982</v>
      </c>
      <c r="BH82" s="102">
        <v>16</v>
      </c>
      <c r="BI82" s="102">
        <v>8140.7999999999984</v>
      </c>
      <c r="BJ82" s="102">
        <v>12</v>
      </c>
      <c r="BK82" s="102">
        <v>6105.5999999999985</v>
      </c>
      <c r="BL82" s="102">
        <v>8</v>
      </c>
      <c r="BM82" s="102">
        <v>4070.3999999999992</v>
      </c>
      <c r="BN82" s="102">
        <v>14</v>
      </c>
      <c r="BO82" s="102">
        <v>7123.1999999999989</v>
      </c>
      <c r="BP82" s="102">
        <v>13</v>
      </c>
      <c r="BQ82" s="102">
        <v>6614.3999999999987</v>
      </c>
      <c r="BR82" s="102">
        <v>11</v>
      </c>
      <c r="BS82" s="102">
        <v>5596.7999999999993</v>
      </c>
      <c r="BT82" s="102">
        <v>12</v>
      </c>
      <c r="BU82" s="102">
        <v>6105.5999999999985</v>
      </c>
      <c r="BV82" s="102">
        <v>10</v>
      </c>
      <c r="BW82" s="102">
        <v>5087.9999999999991</v>
      </c>
      <c r="BX82" s="102">
        <v>15</v>
      </c>
      <c r="BY82" s="102">
        <v>7631.9999999999982</v>
      </c>
      <c r="BZ82" s="102">
        <v>18</v>
      </c>
      <c r="CA82" s="102">
        <v>9158.3999999999978</v>
      </c>
      <c r="CB82" s="102">
        <v>9</v>
      </c>
      <c r="CC82" s="102">
        <v>4579.1999999999989</v>
      </c>
      <c r="CD82" s="102">
        <v>10</v>
      </c>
      <c r="CE82" s="102">
        <v>5087.9999999999991</v>
      </c>
      <c r="CF82" s="102">
        <v>15</v>
      </c>
      <c r="CG82" s="102">
        <v>7631.9999999999982</v>
      </c>
      <c r="CH82" s="102">
        <v>12</v>
      </c>
      <c r="CI82" s="102">
        <v>6105.5999999999985</v>
      </c>
      <c r="CJ82" s="102">
        <v>14</v>
      </c>
      <c r="CK82" s="102">
        <v>7123.1999999999989</v>
      </c>
      <c r="CL82" s="102">
        <v>11</v>
      </c>
      <c r="CM82" s="102">
        <v>5596.7999999999993</v>
      </c>
      <c r="CN82" s="102">
        <v>11</v>
      </c>
      <c r="CO82" s="102">
        <v>5596.7999999999993</v>
      </c>
      <c r="CP82" s="102">
        <v>16</v>
      </c>
      <c r="CQ82" s="102">
        <v>8140.7999999999984</v>
      </c>
      <c r="CR82" s="102">
        <v>14</v>
      </c>
      <c r="CS82" s="102">
        <v>7123.1999999999989</v>
      </c>
      <c r="CT82" s="102">
        <v>14</v>
      </c>
      <c r="CU82" s="102">
        <v>7123.1999999999989</v>
      </c>
    </row>
    <row r="83" spans="2:99" x14ac:dyDescent="0.25">
      <c r="C83" s="101" t="s">
        <v>248</v>
      </c>
      <c r="D83" s="102">
        <v>8</v>
      </c>
      <c r="E83" s="102">
        <v>6883.2</v>
      </c>
      <c r="F83" s="102">
        <v>11</v>
      </c>
      <c r="G83" s="102">
        <v>9464.4</v>
      </c>
      <c r="H83" s="102">
        <v>15</v>
      </c>
      <c r="I83" s="102">
        <v>12906</v>
      </c>
      <c r="J83" s="102">
        <v>10</v>
      </c>
      <c r="K83" s="102">
        <v>8604</v>
      </c>
      <c r="L83" s="102">
        <v>15</v>
      </c>
      <c r="M83" s="102">
        <v>12906</v>
      </c>
      <c r="N83" s="102">
        <v>13</v>
      </c>
      <c r="O83" s="102">
        <v>11185.199999999999</v>
      </c>
      <c r="P83" s="102">
        <v>11</v>
      </c>
      <c r="Q83" s="102">
        <v>9464.4</v>
      </c>
      <c r="R83" s="102">
        <v>10</v>
      </c>
      <c r="S83" s="102">
        <v>8604</v>
      </c>
      <c r="T83" s="102">
        <v>8</v>
      </c>
      <c r="U83" s="102">
        <v>6883.2</v>
      </c>
      <c r="V83" s="102">
        <v>15</v>
      </c>
      <c r="W83" s="102">
        <v>12906</v>
      </c>
      <c r="X83" s="102">
        <v>10</v>
      </c>
      <c r="Y83" s="102">
        <v>8604</v>
      </c>
      <c r="Z83" s="102">
        <v>13</v>
      </c>
      <c r="AA83" s="102">
        <v>11185.199999999999</v>
      </c>
      <c r="AB83" s="102">
        <v>11</v>
      </c>
      <c r="AC83" s="102">
        <v>9464.4</v>
      </c>
      <c r="AD83" s="102">
        <v>11</v>
      </c>
      <c r="AE83" s="102">
        <v>9464.4</v>
      </c>
      <c r="AF83" s="102">
        <v>16</v>
      </c>
      <c r="AG83" s="102">
        <v>13766.4</v>
      </c>
      <c r="AH83" s="102">
        <v>13</v>
      </c>
      <c r="AI83" s="102">
        <v>11185.199999999999</v>
      </c>
      <c r="AJ83" s="102">
        <v>12</v>
      </c>
      <c r="AK83" s="102">
        <v>10324.799999999999</v>
      </c>
      <c r="AL83" s="102">
        <v>17</v>
      </c>
      <c r="AM83" s="102">
        <v>14626.8</v>
      </c>
      <c r="AN83" s="102">
        <v>13</v>
      </c>
      <c r="AO83" s="102">
        <v>11185.199999999999</v>
      </c>
      <c r="AP83" s="102">
        <v>12</v>
      </c>
      <c r="AQ83" s="102">
        <v>10324.799999999999</v>
      </c>
      <c r="AR83" s="102">
        <v>12</v>
      </c>
      <c r="AS83" s="102">
        <v>10324.799999999999</v>
      </c>
      <c r="AT83" s="102">
        <v>11</v>
      </c>
      <c r="AU83" s="102">
        <v>9464.4</v>
      </c>
      <c r="AV83" s="102">
        <v>10</v>
      </c>
      <c r="AW83" s="102">
        <v>8604</v>
      </c>
      <c r="AX83" s="102">
        <v>15</v>
      </c>
      <c r="AY83" s="102">
        <v>12906</v>
      </c>
      <c r="AZ83" s="102">
        <v>14</v>
      </c>
      <c r="BA83" s="102">
        <v>12045.6</v>
      </c>
      <c r="BB83" s="102">
        <v>14</v>
      </c>
      <c r="BC83" s="102">
        <v>12045.6</v>
      </c>
      <c r="BD83" s="102">
        <v>9</v>
      </c>
      <c r="BE83" s="102">
        <v>7743.5999999999995</v>
      </c>
      <c r="BF83" s="102">
        <v>15</v>
      </c>
      <c r="BG83" s="102">
        <v>12906</v>
      </c>
      <c r="BH83" s="102">
        <v>15</v>
      </c>
      <c r="BI83" s="102">
        <v>12906</v>
      </c>
      <c r="BJ83" s="102">
        <v>13</v>
      </c>
      <c r="BK83" s="102">
        <v>11185.199999999999</v>
      </c>
      <c r="BL83" s="102">
        <v>8</v>
      </c>
      <c r="BM83" s="102">
        <v>6883.2</v>
      </c>
      <c r="BN83" s="102">
        <v>14</v>
      </c>
      <c r="BO83" s="102">
        <v>12045.6</v>
      </c>
      <c r="BP83" s="102">
        <v>12</v>
      </c>
      <c r="BQ83" s="102">
        <v>10324.799999999999</v>
      </c>
      <c r="BR83" s="102">
        <v>10</v>
      </c>
      <c r="BS83" s="102">
        <v>8604</v>
      </c>
      <c r="BT83" s="102">
        <v>11</v>
      </c>
      <c r="BU83" s="102">
        <v>9464.4</v>
      </c>
      <c r="BV83" s="102">
        <v>10</v>
      </c>
      <c r="BW83" s="102">
        <v>8604</v>
      </c>
      <c r="BX83" s="102">
        <v>14</v>
      </c>
      <c r="BY83" s="102">
        <v>12045.6</v>
      </c>
      <c r="BZ83" s="102">
        <v>17</v>
      </c>
      <c r="CA83" s="102">
        <v>14626.8</v>
      </c>
      <c r="CB83" s="102">
        <v>10</v>
      </c>
      <c r="CC83" s="102">
        <v>8604</v>
      </c>
      <c r="CD83" s="102">
        <v>8</v>
      </c>
      <c r="CE83" s="102">
        <v>6883.2</v>
      </c>
      <c r="CF83" s="102">
        <v>15</v>
      </c>
      <c r="CG83" s="102">
        <v>12906</v>
      </c>
      <c r="CH83" s="102">
        <v>12</v>
      </c>
      <c r="CI83" s="102">
        <v>10324.799999999999</v>
      </c>
      <c r="CJ83" s="102">
        <v>14</v>
      </c>
      <c r="CK83" s="102">
        <v>12045.6</v>
      </c>
      <c r="CL83" s="102">
        <v>12</v>
      </c>
      <c r="CM83" s="102">
        <v>10324.799999999999</v>
      </c>
      <c r="CN83" s="102">
        <v>11</v>
      </c>
      <c r="CO83" s="102">
        <v>9464.4</v>
      </c>
      <c r="CP83" s="102">
        <v>17</v>
      </c>
      <c r="CQ83" s="102">
        <v>14626.8</v>
      </c>
      <c r="CR83" s="102">
        <v>13</v>
      </c>
      <c r="CS83" s="102">
        <v>11185.199999999999</v>
      </c>
      <c r="CT83" s="102">
        <v>14</v>
      </c>
      <c r="CU83" s="102">
        <v>12045.6</v>
      </c>
    </row>
    <row r="84" spans="2:99" x14ac:dyDescent="0.25">
      <c r="C84" s="101" t="s">
        <v>249</v>
      </c>
      <c r="D84" s="102">
        <v>8</v>
      </c>
      <c r="E84" s="102">
        <v>6249.5999999999995</v>
      </c>
      <c r="F84" s="102">
        <v>11</v>
      </c>
      <c r="G84" s="102">
        <v>8593.1999999999989</v>
      </c>
      <c r="H84" s="102">
        <v>14</v>
      </c>
      <c r="I84" s="102">
        <v>10936.8</v>
      </c>
      <c r="J84" s="102">
        <v>9</v>
      </c>
      <c r="K84" s="102">
        <v>7030.7999999999993</v>
      </c>
      <c r="L84" s="102">
        <v>15</v>
      </c>
      <c r="M84" s="102">
        <v>11717.999999999998</v>
      </c>
      <c r="N84" s="102">
        <v>12</v>
      </c>
      <c r="O84" s="102">
        <v>9374.4</v>
      </c>
      <c r="P84" s="102">
        <v>11</v>
      </c>
      <c r="Q84" s="102">
        <v>8593.1999999999989</v>
      </c>
      <c r="R84" s="102">
        <v>9</v>
      </c>
      <c r="S84" s="102">
        <v>7030.7999999999993</v>
      </c>
      <c r="T84" s="102">
        <v>8</v>
      </c>
      <c r="U84" s="102">
        <v>6249.5999999999995</v>
      </c>
      <c r="V84" s="102">
        <v>16</v>
      </c>
      <c r="W84" s="102">
        <v>12499.199999999999</v>
      </c>
      <c r="X84" s="102">
        <v>10</v>
      </c>
      <c r="Y84" s="102">
        <v>7811.9999999999991</v>
      </c>
      <c r="Z84" s="102">
        <v>14</v>
      </c>
      <c r="AA84" s="102">
        <v>10936.8</v>
      </c>
      <c r="AB84" s="102">
        <v>12</v>
      </c>
      <c r="AC84" s="102">
        <v>9374.4</v>
      </c>
      <c r="AD84" s="102">
        <v>10</v>
      </c>
      <c r="AE84" s="102">
        <v>7811.9999999999991</v>
      </c>
      <c r="AF84" s="102">
        <v>15</v>
      </c>
      <c r="AG84" s="102">
        <v>11717.999999999998</v>
      </c>
      <c r="AH84" s="102">
        <v>13</v>
      </c>
      <c r="AI84" s="102">
        <v>10155.599999999999</v>
      </c>
      <c r="AJ84" s="102">
        <v>12</v>
      </c>
      <c r="AK84" s="102">
        <v>9374.4</v>
      </c>
      <c r="AL84" s="102">
        <v>16</v>
      </c>
      <c r="AM84" s="102">
        <v>12499.199999999999</v>
      </c>
      <c r="AN84" s="102">
        <v>15</v>
      </c>
      <c r="AO84" s="102">
        <v>11717.999999999998</v>
      </c>
      <c r="AP84" s="102">
        <v>13</v>
      </c>
      <c r="AQ84" s="102">
        <v>10155.599999999999</v>
      </c>
      <c r="AR84" s="102">
        <v>13</v>
      </c>
      <c r="AS84" s="102">
        <v>10155.599999999999</v>
      </c>
      <c r="AT84" s="102">
        <v>12</v>
      </c>
      <c r="AU84" s="102">
        <v>9374.4</v>
      </c>
      <c r="AV84" s="102">
        <v>11</v>
      </c>
      <c r="AW84" s="102">
        <v>8593.1999999999989</v>
      </c>
      <c r="AX84" s="102">
        <v>14</v>
      </c>
      <c r="AY84" s="102">
        <v>10936.8</v>
      </c>
      <c r="AZ84" s="102">
        <v>14</v>
      </c>
      <c r="BA84" s="102">
        <v>10936.8</v>
      </c>
      <c r="BB84" s="102">
        <v>16</v>
      </c>
      <c r="BC84" s="102">
        <v>12499.199999999999</v>
      </c>
      <c r="BD84" s="102">
        <v>10</v>
      </c>
      <c r="BE84" s="102">
        <v>7811.9999999999991</v>
      </c>
      <c r="BF84" s="102">
        <v>16</v>
      </c>
      <c r="BG84" s="102">
        <v>12499.199999999999</v>
      </c>
      <c r="BH84" s="102">
        <v>13</v>
      </c>
      <c r="BI84" s="102">
        <v>10155.599999999999</v>
      </c>
      <c r="BJ84" s="102">
        <v>12</v>
      </c>
      <c r="BK84" s="102">
        <v>9374.4</v>
      </c>
      <c r="BL84" s="102">
        <v>8</v>
      </c>
      <c r="BM84" s="102">
        <v>6249.5999999999995</v>
      </c>
      <c r="BN84" s="102">
        <v>13</v>
      </c>
      <c r="BO84" s="102">
        <v>10155.599999999999</v>
      </c>
      <c r="BP84" s="102">
        <v>11</v>
      </c>
      <c r="BQ84" s="102">
        <v>8593.1999999999989</v>
      </c>
      <c r="BR84" s="102">
        <v>10</v>
      </c>
      <c r="BS84" s="102">
        <v>7811.9999999999991</v>
      </c>
      <c r="BT84" s="102">
        <v>10</v>
      </c>
      <c r="BU84" s="102">
        <v>7811.9999999999991</v>
      </c>
      <c r="BV84" s="102">
        <v>10</v>
      </c>
      <c r="BW84" s="102">
        <v>7811.9999999999991</v>
      </c>
      <c r="BX84" s="102">
        <v>13</v>
      </c>
      <c r="BY84" s="102">
        <v>10155.599999999999</v>
      </c>
      <c r="BZ84" s="102">
        <v>16</v>
      </c>
      <c r="CA84" s="102">
        <v>12499.199999999999</v>
      </c>
      <c r="CB84" s="102">
        <v>10</v>
      </c>
      <c r="CC84" s="102">
        <v>7811.9999999999991</v>
      </c>
      <c r="CD84" s="102">
        <v>9</v>
      </c>
      <c r="CE84" s="102">
        <v>7030.7999999999993</v>
      </c>
      <c r="CF84" s="102">
        <v>17</v>
      </c>
      <c r="CG84" s="102">
        <v>13280.4</v>
      </c>
      <c r="CH84" s="102">
        <v>13</v>
      </c>
      <c r="CI84" s="102">
        <v>10155.599999999999</v>
      </c>
      <c r="CJ84" s="102">
        <v>13</v>
      </c>
      <c r="CK84" s="102">
        <v>10155.599999999999</v>
      </c>
      <c r="CL84" s="102">
        <v>13</v>
      </c>
      <c r="CM84" s="102">
        <v>10155.599999999999</v>
      </c>
      <c r="CN84" s="102">
        <v>12</v>
      </c>
      <c r="CO84" s="102">
        <v>9374.4</v>
      </c>
      <c r="CP84" s="102">
        <v>16</v>
      </c>
      <c r="CQ84" s="102">
        <v>12499.199999999999</v>
      </c>
      <c r="CR84" s="102">
        <v>12</v>
      </c>
      <c r="CS84" s="102">
        <v>9374.4</v>
      </c>
      <c r="CT84" s="102">
        <v>14</v>
      </c>
      <c r="CU84" s="102">
        <v>10936.8</v>
      </c>
    </row>
    <row r="85" spans="2:99" x14ac:dyDescent="0.25">
      <c r="C85" s="101" t="s">
        <v>250</v>
      </c>
      <c r="D85" s="102">
        <v>9</v>
      </c>
      <c r="E85" s="102">
        <v>1350</v>
      </c>
      <c r="F85" s="102">
        <v>11</v>
      </c>
      <c r="G85" s="102">
        <v>1650</v>
      </c>
      <c r="H85" s="102">
        <v>16</v>
      </c>
      <c r="I85" s="102">
        <v>2400</v>
      </c>
      <c r="J85" s="102">
        <v>10</v>
      </c>
      <c r="K85" s="102">
        <v>1500</v>
      </c>
      <c r="L85" s="102">
        <v>15</v>
      </c>
      <c r="M85" s="102">
        <v>2250</v>
      </c>
      <c r="N85" s="102">
        <v>14</v>
      </c>
      <c r="O85" s="102">
        <v>2100</v>
      </c>
      <c r="P85" s="102">
        <v>11</v>
      </c>
      <c r="Q85" s="102">
        <v>1650</v>
      </c>
      <c r="R85" s="102">
        <v>11</v>
      </c>
      <c r="S85" s="102">
        <v>1650</v>
      </c>
      <c r="T85" s="102">
        <v>8</v>
      </c>
      <c r="U85" s="102">
        <v>1200</v>
      </c>
      <c r="V85" s="102">
        <v>17</v>
      </c>
      <c r="W85" s="102">
        <v>2550</v>
      </c>
      <c r="X85" s="102">
        <v>10</v>
      </c>
      <c r="Y85" s="102">
        <v>1500</v>
      </c>
      <c r="Z85" s="102">
        <v>15</v>
      </c>
      <c r="AA85" s="102">
        <v>2250</v>
      </c>
      <c r="AB85" s="102">
        <v>12</v>
      </c>
      <c r="AC85" s="102">
        <v>1800</v>
      </c>
      <c r="AD85" s="102">
        <v>13</v>
      </c>
      <c r="AE85" s="102">
        <v>1950</v>
      </c>
      <c r="AF85" s="102">
        <v>16</v>
      </c>
      <c r="AG85" s="102">
        <v>2400</v>
      </c>
      <c r="AH85" s="102">
        <v>14</v>
      </c>
      <c r="AI85" s="102">
        <v>2100</v>
      </c>
      <c r="AJ85" s="102">
        <v>14</v>
      </c>
      <c r="AK85" s="102">
        <v>2100</v>
      </c>
      <c r="AL85" s="102">
        <v>18</v>
      </c>
      <c r="AM85" s="102">
        <v>2700</v>
      </c>
      <c r="AN85" s="102">
        <v>15</v>
      </c>
      <c r="AO85" s="102">
        <v>2250</v>
      </c>
      <c r="AP85" s="102">
        <v>12</v>
      </c>
      <c r="AQ85" s="102">
        <v>1800</v>
      </c>
      <c r="AR85" s="102">
        <v>14</v>
      </c>
      <c r="AS85" s="102">
        <v>2100</v>
      </c>
      <c r="AT85" s="102">
        <v>13</v>
      </c>
      <c r="AU85" s="102">
        <v>1950</v>
      </c>
      <c r="AV85" s="102">
        <v>11</v>
      </c>
      <c r="AW85" s="102">
        <v>1650</v>
      </c>
      <c r="AX85" s="102">
        <v>15</v>
      </c>
      <c r="AY85" s="102">
        <v>2250</v>
      </c>
      <c r="AZ85" s="102">
        <v>14</v>
      </c>
      <c r="BA85" s="102">
        <v>2100</v>
      </c>
      <c r="BB85" s="102">
        <v>15</v>
      </c>
      <c r="BC85" s="102">
        <v>2250</v>
      </c>
      <c r="BD85" s="102">
        <v>11</v>
      </c>
      <c r="BE85" s="102">
        <v>1650</v>
      </c>
      <c r="BF85" s="102">
        <v>16</v>
      </c>
      <c r="BG85" s="102">
        <v>2400</v>
      </c>
      <c r="BH85" s="102">
        <v>16</v>
      </c>
      <c r="BI85" s="102">
        <v>2400</v>
      </c>
      <c r="BJ85" s="102">
        <v>14</v>
      </c>
      <c r="BK85" s="102">
        <v>2100</v>
      </c>
      <c r="BL85" s="102">
        <v>9</v>
      </c>
      <c r="BM85" s="102">
        <v>1350</v>
      </c>
      <c r="BN85" s="102">
        <v>13</v>
      </c>
      <c r="BO85" s="102">
        <v>1950</v>
      </c>
      <c r="BP85" s="102">
        <v>12</v>
      </c>
      <c r="BQ85" s="102">
        <v>1800</v>
      </c>
      <c r="BR85" s="102">
        <v>11</v>
      </c>
      <c r="BS85" s="102">
        <v>1650</v>
      </c>
      <c r="BT85" s="102">
        <v>11</v>
      </c>
      <c r="BU85" s="102">
        <v>1650</v>
      </c>
      <c r="BV85" s="102">
        <v>11</v>
      </c>
      <c r="BW85" s="102">
        <v>1650</v>
      </c>
      <c r="BX85" s="102">
        <v>16</v>
      </c>
      <c r="BY85" s="102">
        <v>2400</v>
      </c>
      <c r="BZ85" s="102">
        <v>18</v>
      </c>
      <c r="CA85" s="102">
        <v>2700</v>
      </c>
      <c r="CB85" s="102">
        <v>10</v>
      </c>
      <c r="CC85" s="102">
        <v>1500</v>
      </c>
      <c r="CD85" s="102">
        <v>10</v>
      </c>
      <c r="CE85" s="102">
        <v>1500</v>
      </c>
      <c r="CF85" s="102">
        <v>17</v>
      </c>
      <c r="CG85" s="102">
        <v>2550</v>
      </c>
      <c r="CH85" s="102">
        <v>14</v>
      </c>
      <c r="CI85" s="102">
        <v>2100</v>
      </c>
      <c r="CJ85" s="102">
        <v>16</v>
      </c>
      <c r="CK85" s="102">
        <v>2400</v>
      </c>
      <c r="CL85" s="102">
        <v>13</v>
      </c>
      <c r="CM85" s="102">
        <v>1950</v>
      </c>
      <c r="CN85" s="102">
        <v>13</v>
      </c>
      <c r="CO85" s="102">
        <v>1950</v>
      </c>
      <c r="CP85" s="102">
        <v>16</v>
      </c>
      <c r="CQ85" s="102">
        <v>2400</v>
      </c>
      <c r="CR85" s="102">
        <v>13</v>
      </c>
      <c r="CS85" s="102">
        <v>1950</v>
      </c>
      <c r="CT85" s="102">
        <v>15</v>
      </c>
      <c r="CU85" s="102">
        <v>2250</v>
      </c>
    </row>
    <row r="86" spans="2:99" x14ac:dyDescent="0.25">
      <c r="C86" s="101" t="s">
        <v>251</v>
      </c>
      <c r="D86" s="102">
        <v>9</v>
      </c>
      <c r="E86" s="102">
        <v>4860</v>
      </c>
      <c r="F86" s="102">
        <v>11</v>
      </c>
      <c r="G86" s="102">
        <v>5940</v>
      </c>
      <c r="H86" s="102">
        <v>14</v>
      </c>
      <c r="I86" s="102">
        <v>7560</v>
      </c>
      <c r="J86" s="102">
        <v>11</v>
      </c>
      <c r="K86" s="102">
        <v>5940</v>
      </c>
      <c r="L86" s="102">
        <v>14</v>
      </c>
      <c r="M86" s="102">
        <v>7560</v>
      </c>
      <c r="N86" s="102">
        <v>14</v>
      </c>
      <c r="O86" s="102">
        <v>7560</v>
      </c>
      <c r="P86" s="102">
        <v>11</v>
      </c>
      <c r="Q86" s="102">
        <v>5940</v>
      </c>
      <c r="R86" s="102">
        <v>9</v>
      </c>
      <c r="S86" s="102">
        <v>4860</v>
      </c>
      <c r="T86" s="102">
        <v>9</v>
      </c>
      <c r="U86" s="102">
        <v>4860</v>
      </c>
      <c r="V86" s="102">
        <v>17</v>
      </c>
      <c r="W86" s="102">
        <v>9180</v>
      </c>
      <c r="X86" s="102">
        <v>10</v>
      </c>
      <c r="Y86" s="102">
        <v>5400</v>
      </c>
      <c r="Z86" s="102">
        <v>15</v>
      </c>
      <c r="AA86" s="102">
        <v>8100</v>
      </c>
      <c r="AB86" s="102">
        <v>11</v>
      </c>
      <c r="AC86" s="102">
        <v>5940</v>
      </c>
      <c r="AD86" s="102">
        <v>10</v>
      </c>
      <c r="AE86" s="102">
        <v>5400</v>
      </c>
      <c r="AF86" s="102">
        <v>17</v>
      </c>
      <c r="AG86" s="102">
        <v>9180</v>
      </c>
      <c r="AH86" s="102">
        <v>15</v>
      </c>
      <c r="AI86" s="102">
        <v>8100</v>
      </c>
      <c r="AJ86" s="102">
        <v>12</v>
      </c>
      <c r="AK86" s="102">
        <v>6480</v>
      </c>
      <c r="AL86" s="102">
        <v>15</v>
      </c>
      <c r="AM86" s="102">
        <v>8100</v>
      </c>
      <c r="AN86" s="102">
        <v>15</v>
      </c>
      <c r="AO86" s="102">
        <v>8100</v>
      </c>
      <c r="AP86" s="102">
        <v>12</v>
      </c>
      <c r="AQ86" s="102">
        <v>6480</v>
      </c>
      <c r="AR86" s="102">
        <v>13</v>
      </c>
      <c r="AS86" s="102">
        <v>7020</v>
      </c>
      <c r="AT86" s="102">
        <v>11</v>
      </c>
      <c r="AU86" s="102">
        <v>5940</v>
      </c>
      <c r="AV86" s="102">
        <v>10</v>
      </c>
      <c r="AW86" s="102">
        <v>5400</v>
      </c>
      <c r="AX86" s="102">
        <v>14</v>
      </c>
      <c r="AY86" s="102">
        <v>7560</v>
      </c>
      <c r="AZ86" s="102">
        <v>14</v>
      </c>
      <c r="BA86" s="102">
        <v>7560</v>
      </c>
      <c r="BB86" s="102">
        <v>15</v>
      </c>
      <c r="BC86" s="102">
        <v>8100</v>
      </c>
      <c r="BD86" s="102">
        <v>11</v>
      </c>
      <c r="BE86" s="102">
        <v>5940</v>
      </c>
      <c r="BF86" s="102">
        <v>15</v>
      </c>
      <c r="BG86" s="102">
        <v>8100</v>
      </c>
      <c r="BH86" s="102">
        <v>14</v>
      </c>
      <c r="BI86" s="102">
        <v>7560</v>
      </c>
      <c r="BJ86" s="102">
        <v>13</v>
      </c>
      <c r="BK86" s="102">
        <v>7020</v>
      </c>
      <c r="BL86" s="102">
        <v>9</v>
      </c>
      <c r="BM86" s="102">
        <v>4860</v>
      </c>
      <c r="BN86" s="102">
        <v>13</v>
      </c>
      <c r="BO86" s="102">
        <v>7020</v>
      </c>
      <c r="BP86" s="102">
        <v>12</v>
      </c>
      <c r="BQ86" s="102">
        <v>6480</v>
      </c>
      <c r="BR86" s="102">
        <v>10</v>
      </c>
      <c r="BS86" s="102">
        <v>5400</v>
      </c>
      <c r="BT86" s="102">
        <v>10</v>
      </c>
      <c r="BU86" s="102">
        <v>5400</v>
      </c>
      <c r="BV86" s="102">
        <v>12</v>
      </c>
      <c r="BW86" s="102">
        <v>6480</v>
      </c>
      <c r="BX86" s="102">
        <v>13</v>
      </c>
      <c r="BY86" s="102">
        <v>7020</v>
      </c>
      <c r="BZ86" s="102">
        <v>16</v>
      </c>
      <c r="CA86" s="102">
        <v>8640</v>
      </c>
      <c r="CB86" s="102">
        <v>9</v>
      </c>
      <c r="CC86" s="102">
        <v>4860</v>
      </c>
      <c r="CD86" s="102">
        <v>9</v>
      </c>
      <c r="CE86" s="102">
        <v>4860</v>
      </c>
      <c r="CF86" s="102">
        <v>18</v>
      </c>
      <c r="CG86" s="102">
        <v>9720</v>
      </c>
      <c r="CH86" s="102">
        <v>13</v>
      </c>
      <c r="CI86" s="102">
        <v>7020</v>
      </c>
      <c r="CJ86" s="102">
        <v>14</v>
      </c>
      <c r="CK86" s="102">
        <v>7560</v>
      </c>
      <c r="CL86" s="102">
        <v>12</v>
      </c>
      <c r="CM86" s="102">
        <v>6480</v>
      </c>
      <c r="CN86" s="102">
        <v>11</v>
      </c>
      <c r="CO86" s="102">
        <v>5940</v>
      </c>
      <c r="CP86" s="102">
        <v>16</v>
      </c>
      <c r="CQ86" s="102">
        <v>8640</v>
      </c>
      <c r="CR86" s="102">
        <v>13</v>
      </c>
      <c r="CS86" s="102">
        <v>7020</v>
      </c>
      <c r="CT86" s="102">
        <v>13</v>
      </c>
      <c r="CU86" s="102">
        <v>7020</v>
      </c>
    </row>
    <row r="87" spans="2:99" x14ac:dyDescent="0.25">
      <c r="B87" s="101" t="s">
        <v>131</v>
      </c>
      <c r="C87" s="101" t="s">
        <v>252</v>
      </c>
      <c r="D87" s="102">
        <v>12</v>
      </c>
      <c r="E87" s="102">
        <v>23457.599999999999</v>
      </c>
      <c r="F87" s="102">
        <v>12</v>
      </c>
      <c r="G87" s="102">
        <v>23457.599999999999</v>
      </c>
      <c r="H87" s="102">
        <v>15</v>
      </c>
      <c r="I87" s="102">
        <v>29322</v>
      </c>
      <c r="J87" s="102">
        <v>13</v>
      </c>
      <c r="K87" s="102">
        <v>25412.399999999998</v>
      </c>
      <c r="L87" s="102">
        <v>12</v>
      </c>
      <c r="M87" s="102">
        <v>23457.599999999999</v>
      </c>
      <c r="N87" s="102">
        <v>14</v>
      </c>
      <c r="O87" s="102">
        <v>27367.200000000001</v>
      </c>
      <c r="P87" s="102">
        <v>12</v>
      </c>
      <c r="Q87" s="102">
        <v>23457.599999999999</v>
      </c>
      <c r="R87" s="102">
        <v>14</v>
      </c>
      <c r="S87" s="102">
        <v>27367.200000000001</v>
      </c>
      <c r="T87" s="102">
        <v>16</v>
      </c>
      <c r="U87" s="102">
        <v>31276.799999999999</v>
      </c>
      <c r="V87" s="102">
        <v>15</v>
      </c>
      <c r="W87" s="102">
        <v>29322</v>
      </c>
      <c r="X87" s="102">
        <v>10</v>
      </c>
      <c r="Y87" s="102">
        <v>19548</v>
      </c>
      <c r="Z87" s="102">
        <v>13</v>
      </c>
      <c r="AA87" s="102">
        <v>25412.399999999998</v>
      </c>
      <c r="AB87" s="102">
        <v>12</v>
      </c>
      <c r="AC87" s="102">
        <v>23457.599999999999</v>
      </c>
      <c r="AD87" s="102">
        <v>16</v>
      </c>
      <c r="AE87" s="102">
        <v>31276.799999999999</v>
      </c>
      <c r="AF87" s="102">
        <v>18</v>
      </c>
      <c r="AG87" s="102">
        <v>35186.400000000001</v>
      </c>
      <c r="AH87" s="102">
        <v>14</v>
      </c>
      <c r="AI87" s="102">
        <v>27367.200000000001</v>
      </c>
      <c r="AJ87" s="102">
        <v>14</v>
      </c>
      <c r="AK87" s="102">
        <v>27367.200000000001</v>
      </c>
      <c r="AL87" s="102">
        <v>16</v>
      </c>
      <c r="AM87" s="102">
        <v>31276.799999999999</v>
      </c>
      <c r="AN87" s="102">
        <v>14</v>
      </c>
      <c r="AO87" s="102">
        <v>27367.200000000001</v>
      </c>
      <c r="AP87" s="102">
        <v>17</v>
      </c>
      <c r="AQ87" s="102">
        <v>33231.599999999999</v>
      </c>
      <c r="AR87" s="102">
        <v>11</v>
      </c>
      <c r="AS87" s="102">
        <v>21502.799999999999</v>
      </c>
      <c r="AT87" s="102">
        <v>15</v>
      </c>
      <c r="AU87" s="102">
        <v>29322</v>
      </c>
      <c r="AV87" s="102">
        <v>10</v>
      </c>
      <c r="AW87" s="102">
        <v>19548</v>
      </c>
      <c r="AX87" s="102">
        <v>13</v>
      </c>
      <c r="AY87" s="102">
        <v>25412.399999999998</v>
      </c>
      <c r="AZ87" s="102">
        <v>19</v>
      </c>
      <c r="BA87" s="102">
        <v>37141.199999999997</v>
      </c>
      <c r="BB87" s="102">
        <v>14</v>
      </c>
      <c r="BC87" s="102">
        <v>27367.200000000001</v>
      </c>
      <c r="BD87" s="102">
        <v>12</v>
      </c>
      <c r="BE87" s="102">
        <v>23457.599999999999</v>
      </c>
      <c r="BF87" s="102">
        <v>16</v>
      </c>
      <c r="BG87" s="102">
        <v>31276.799999999999</v>
      </c>
      <c r="BH87" s="102">
        <v>15</v>
      </c>
      <c r="BI87" s="102">
        <v>29322</v>
      </c>
      <c r="BJ87" s="102">
        <v>18</v>
      </c>
      <c r="BK87" s="102">
        <v>35186.400000000001</v>
      </c>
      <c r="BL87" s="102">
        <v>21</v>
      </c>
      <c r="BM87" s="102">
        <v>41050.799999999996</v>
      </c>
      <c r="BN87" s="102">
        <v>18</v>
      </c>
      <c r="BO87" s="102">
        <v>35186.400000000001</v>
      </c>
      <c r="BP87" s="102">
        <v>13</v>
      </c>
      <c r="BQ87" s="102">
        <v>25412.399999999998</v>
      </c>
      <c r="BR87" s="102">
        <v>15</v>
      </c>
      <c r="BS87" s="102">
        <v>29322</v>
      </c>
      <c r="BT87" s="102">
        <v>16</v>
      </c>
      <c r="BU87" s="102">
        <v>31276.799999999999</v>
      </c>
      <c r="BV87" s="102">
        <v>10</v>
      </c>
      <c r="BW87" s="102">
        <v>19548</v>
      </c>
      <c r="BX87" s="102">
        <v>10</v>
      </c>
      <c r="BY87" s="102">
        <v>19548</v>
      </c>
      <c r="BZ87" s="102">
        <v>13</v>
      </c>
      <c r="CA87" s="102">
        <v>25412.399999999998</v>
      </c>
      <c r="CB87" s="102">
        <v>13</v>
      </c>
      <c r="CC87" s="102">
        <v>25412.399999999998</v>
      </c>
      <c r="CD87" s="102">
        <v>15</v>
      </c>
      <c r="CE87" s="102">
        <v>29322</v>
      </c>
      <c r="CF87" s="102">
        <v>14</v>
      </c>
      <c r="CG87" s="102">
        <v>27367.200000000001</v>
      </c>
      <c r="CH87" s="102">
        <v>16</v>
      </c>
      <c r="CI87" s="102">
        <v>31276.799999999999</v>
      </c>
      <c r="CJ87" s="102">
        <v>20</v>
      </c>
      <c r="CK87" s="102">
        <v>39096</v>
      </c>
      <c r="CL87" s="102">
        <v>19</v>
      </c>
      <c r="CM87" s="102">
        <v>37141.199999999997</v>
      </c>
      <c r="CN87" s="102">
        <v>16</v>
      </c>
      <c r="CO87" s="102">
        <v>31276.799999999999</v>
      </c>
      <c r="CP87" s="102">
        <v>19</v>
      </c>
      <c r="CQ87" s="102">
        <v>37141.199999999997</v>
      </c>
      <c r="CR87" s="102">
        <v>14</v>
      </c>
      <c r="CS87" s="102">
        <v>27367.200000000001</v>
      </c>
      <c r="CT87" s="102">
        <v>14</v>
      </c>
      <c r="CU87" s="102">
        <v>27367.200000000001</v>
      </c>
    </row>
    <row r="88" spans="2:99" x14ac:dyDescent="0.25">
      <c r="C88" s="101" t="s">
        <v>253</v>
      </c>
      <c r="D88" s="102">
        <v>11</v>
      </c>
      <c r="E88" s="102">
        <v>20816.399999999998</v>
      </c>
      <c r="F88" s="102">
        <v>13</v>
      </c>
      <c r="G88" s="102">
        <v>24601.199999999997</v>
      </c>
      <c r="H88" s="102">
        <v>15</v>
      </c>
      <c r="I88" s="102">
        <v>28385.999999999996</v>
      </c>
      <c r="J88" s="102">
        <v>13</v>
      </c>
      <c r="K88" s="102">
        <v>24601.199999999997</v>
      </c>
      <c r="L88" s="102">
        <v>10</v>
      </c>
      <c r="M88" s="102">
        <v>18924</v>
      </c>
      <c r="N88" s="102">
        <v>14</v>
      </c>
      <c r="O88" s="102">
        <v>26493.599999999999</v>
      </c>
      <c r="P88" s="102">
        <v>14</v>
      </c>
      <c r="Q88" s="102">
        <v>26493.599999999999</v>
      </c>
      <c r="R88" s="102">
        <v>15</v>
      </c>
      <c r="S88" s="102">
        <v>28385.999999999996</v>
      </c>
      <c r="T88" s="102">
        <v>18</v>
      </c>
      <c r="U88" s="102">
        <v>34063.199999999997</v>
      </c>
      <c r="V88" s="102">
        <v>15</v>
      </c>
      <c r="W88" s="102">
        <v>28385.999999999996</v>
      </c>
      <c r="X88" s="102">
        <v>11</v>
      </c>
      <c r="Y88" s="102">
        <v>20816.399999999998</v>
      </c>
      <c r="Z88" s="102">
        <v>14</v>
      </c>
      <c r="AA88" s="102">
        <v>26493.599999999999</v>
      </c>
      <c r="AB88" s="102">
        <v>11</v>
      </c>
      <c r="AC88" s="102">
        <v>20816.399999999998</v>
      </c>
      <c r="AD88" s="102">
        <v>17</v>
      </c>
      <c r="AE88" s="102">
        <v>32170.799999999999</v>
      </c>
      <c r="AF88" s="102">
        <v>18</v>
      </c>
      <c r="AG88" s="102">
        <v>34063.199999999997</v>
      </c>
      <c r="AH88" s="102">
        <v>13</v>
      </c>
      <c r="AI88" s="102">
        <v>24601.199999999997</v>
      </c>
      <c r="AJ88" s="102">
        <v>14</v>
      </c>
      <c r="AK88" s="102">
        <v>26493.599999999999</v>
      </c>
      <c r="AL88" s="102">
        <v>16</v>
      </c>
      <c r="AM88" s="102">
        <v>30278.399999999998</v>
      </c>
      <c r="AN88" s="102">
        <v>15</v>
      </c>
      <c r="AO88" s="102">
        <v>28385.999999999996</v>
      </c>
      <c r="AP88" s="102">
        <v>18</v>
      </c>
      <c r="AQ88" s="102">
        <v>34063.199999999997</v>
      </c>
      <c r="AR88" s="102">
        <v>10</v>
      </c>
      <c r="AS88" s="102">
        <v>18924</v>
      </c>
      <c r="AT88" s="102">
        <v>15</v>
      </c>
      <c r="AU88" s="102">
        <v>28385.999999999996</v>
      </c>
      <c r="AV88" s="102">
        <v>10</v>
      </c>
      <c r="AW88" s="102">
        <v>18924</v>
      </c>
      <c r="AX88" s="102">
        <v>14</v>
      </c>
      <c r="AY88" s="102">
        <v>26493.599999999999</v>
      </c>
      <c r="AZ88" s="102">
        <v>19</v>
      </c>
      <c r="BA88" s="102">
        <v>35955.599999999999</v>
      </c>
      <c r="BB88" s="102">
        <v>13</v>
      </c>
      <c r="BC88" s="102">
        <v>24601.199999999997</v>
      </c>
      <c r="BD88" s="102">
        <v>11</v>
      </c>
      <c r="BE88" s="102">
        <v>20816.399999999998</v>
      </c>
      <c r="BF88" s="102">
        <v>15</v>
      </c>
      <c r="BG88" s="102">
        <v>28385.999999999996</v>
      </c>
      <c r="BH88" s="102">
        <v>15</v>
      </c>
      <c r="BI88" s="102">
        <v>28385.999999999996</v>
      </c>
      <c r="BJ88" s="102">
        <v>18</v>
      </c>
      <c r="BK88" s="102">
        <v>34063.199999999997</v>
      </c>
      <c r="BL88" s="102">
        <v>20</v>
      </c>
      <c r="BM88" s="102">
        <v>37848</v>
      </c>
      <c r="BN88" s="102">
        <v>19</v>
      </c>
      <c r="BO88" s="102">
        <v>35955.599999999999</v>
      </c>
      <c r="BP88" s="102">
        <v>14</v>
      </c>
      <c r="BQ88" s="102">
        <v>26493.599999999999</v>
      </c>
      <c r="BR88" s="102">
        <v>15</v>
      </c>
      <c r="BS88" s="102">
        <v>28385.999999999996</v>
      </c>
      <c r="BT88" s="102">
        <v>16</v>
      </c>
      <c r="BU88" s="102">
        <v>30278.399999999998</v>
      </c>
      <c r="BV88" s="102">
        <v>10</v>
      </c>
      <c r="BW88" s="102">
        <v>18924</v>
      </c>
      <c r="BX88" s="102">
        <v>11</v>
      </c>
      <c r="BY88" s="102">
        <v>20816.399999999998</v>
      </c>
      <c r="BZ88" s="102">
        <v>13</v>
      </c>
      <c r="CA88" s="102">
        <v>24601.199999999997</v>
      </c>
      <c r="CB88" s="102">
        <v>15</v>
      </c>
      <c r="CC88" s="102">
        <v>28385.999999999996</v>
      </c>
      <c r="CD88" s="102">
        <v>15</v>
      </c>
      <c r="CE88" s="102">
        <v>28385.999999999996</v>
      </c>
      <c r="CF88" s="102">
        <v>13</v>
      </c>
      <c r="CG88" s="102">
        <v>24601.199999999997</v>
      </c>
      <c r="CH88" s="102">
        <v>15</v>
      </c>
      <c r="CI88" s="102">
        <v>28385.999999999996</v>
      </c>
      <c r="CJ88" s="102">
        <v>21</v>
      </c>
      <c r="CK88" s="102">
        <v>39740.399999999994</v>
      </c>
      <c r="CL88" s="102">
        <v>18</v>
      </c>
      <c r="CM88" s="102">
        <v>34063.199999999997</v>
      </c>
      <c r="CN88" s="102">
        <v>17</v>
      </c>
      <c r="CO88" s="102">
        <v>32170.799999999999</v>
      </c>
      <c r="CP88" s="102">
        <v>18</v>
      </c>
      <c r="CQ88" s="102">
        <v>34063.199999999997</v>
      </c>
      <c r="CR88" s="102">
        <v>13</v>
      </c>
      <c r="CS88" s="102">
        <v>24601.199999999997</v>
      </c>
      <c r="CT88" s="102">
        <v>15</v>
      </c>
      <c r="CU88" s="102">
        <v>28385.999999999996</v>
      </c>
    </row>
    <row r="89" spans="2:99" x14ac:dyDescent="0.25">
      <c r="C89" s="101" t="s">
        <v>254</v>
      </c>
      <c r="D89" s="102">
        <v>10</v>
      </c>
      <c r="E89" s="102">
        <v>23976</v>
      </c>
      <c r="F89" s="102">
        <v>13</v>
      </c>
      <c r="G89" s="102">
        <v>31168.799999999999</v>
      </c>
      <c r="H89" s="102">
        <v>13</v>
      </c>
      <c r="I89" s="102">
        <v>31168.799999999999</v>
      </c>
      <c r="J89" s="102">
        <v>13</v>
      </c>
      <c r="K89" s="102">
        <v>31168.799999999999</v>
      </c>
      <c r="L89" s="102">
        <v>10</v>
      </c>
      <c r="M89" s="102">
        <v>23976</v>
      </c>
      <c r="N89" s="102">
        <v>15</v>
      </c>
      <c r="O89" s="102">
        <v>35964</v>
      </c>
      <c r="P89" s="102">
        <v>13</v>
      </c>
      <c r="Q89" s="102">
        <v>31168.799999999999</v>
      </c>
      <c r="R89" s="102">
        <v>13</v>
      </c>
      <c r="S89" s="102">
        <v>31168.799999999999</v>
      </c>
      <c r="T89" s="102">
        <v>16</v>
      </c>
      <c r="U89" s="102">
        <v>38361.599999999999</v>
      </c>
      <c r="V89" s="102">
        <v>15</v>
      </c>
      <c r="W89" s="102">
        <v>35964</v>
      </c>
      <c r="X89" s="102">
        <v>11</v>
      </c>
      <c r="Y89" s="102">
        <v>26373.599999999999</v>
      </c>
      <c r="Z89" s="102">
        <v>13</v>
      </c>
      <c r="AA89" s="102">
        <v>31168.799999999999</v>
      </c>
      <c r="AB89" s="102">
        <v>12</v>
      </c>
      <c r="AC89" s="102">
        <v>28771.199999999997</v>
      </c>
      <c r="AD89" s="102">
        <v>15</v>
      </c>
      <c r="AE89" s="102">
        <v>35964</v>
      </c>
      <c r="AF89" s="102">
        <v>16</v>
      </c>
      <c r="AG89" s="102">
        <v>38361.599999999999</v>
      </c>
      <c r="AH89" s="102">
        <v>12</v>
      </c>
      <c r="AI89" s="102">
        <v>28771.199999999997</v>
      </c>
      <c r="AJ89" s="102">
        <v>13</v>
      </c>
      <c r="AK89" s="102">
        <v>31168.799999999999</v>
      </c>
      <c r="AL89" s="102">
        <v>13</v>
      </c>
      <c r="AM89" s="102">
        <v>31168.799999999999</v>
      </c>
      <c r="AN89" s="102">
        <v>14</v>
      </c>
      <c r="AO89" s="102">
        <v>33566.400000000001</v>
      </c>
      <c r="AP89" s="102">
        <v>16</v>
      </c>
      <c r="AQ89" s="102">
        <v>38361.599999999999</v>
      </c>
      <c r="AR89" s="102">
        <v>11</v>
      </c>
      <c r="AS89" s="102">
        <v>26373.599999999999</v>
      </c>
      <c r="AT89" s="102">
        <v>16</v>
      </c>
      <c r="AU89" s="102">
        <v>38361.599999999999</v>
      </c>
      <c r="AV89" s="102">
        <v>10</v>
      </c>
      <c r="AW89" s="102">
        <v>23976</v>
      </c>
      <c r="AX89" s="102">
        <v>13</v>
      </c>
      <c r="AY89" s="102">
        <v>31168.799999999999</v>
      </c>
      <c r="AZ89" s="102">
        <v>15</v>
      </c>
      <c r="BA89" s="102">
        <v>35964</v>
      </c>
      <c r="BB89" s="102">
        <v>14</v>
      </c>
      <c r="BC89" s="102">
        <v>33566.400000000001</v>
      </c>
      <c r="BD89" s="102">
        <v>10</v>
      </c>
      <c r="BE89" s="102">
        <v>23976</v>
      </c>
      <c r="BF89" s="102">
        <v>15</v>
      </c>
      <c r="BG89" s="102">
        <v>35964</v>
      </c>
      <c r="BH89" s="102">
        <v>14</v>
      </c>
      <c r="BI89" s="102">
        <v>33566.400000000001</v>
      </c>
      <c r="BJ89" s="102">
        <v>19</v>
      </c>
      <c r="BK89" s="102">
        <v>45554.400000000001</v>
      </c>
      <c r="BL89" s="102">
        <v>20</v>
      </c>
      <c r="BM89" s="102">
        <v>47952</v>
      </c>
      <c r="BN89" s="102">
        <v>18</v>
      </c>
      <c r="BO89" s="102">
        <v>43156.799999999996</v>
      </c>
      <c r="BP89" s="102">
        <v>13</v>
      </c>
      <c r="BQ89" s="102">
        <v>31168.799999999999</v>
      </c>
      <c r="BR89" s="102">
        <v>16</v>
      </c>
      <c r="BS89" s="102">
        <v>38361.599999999999</v>
      </c>
      <c r="BT89" s="102">
        <v>17</v>
      </c>
      <c r="BU89" s="102">
        <v>40759.199999999997</v>
      </c>
      <c r="BV89" s="102">
        <v>11</v>
      </c>
      <c r="BW89" s="102">
        <v>26373.599999999999</v>
      </c>
      <c r="BX89" s="102">
        <v>11</v>
      </c>
      <c r="BY89" s="102">
        <v>26373.599999999999</v>
      </c>
      <c r="BZ89" s="102">
        <v>14</v>
      </c>
      <c r="CA89" s="102">
        <v>33566.400000000001</v>
      </c>
      <c r="CB89" s="102">
        <v>14</v>
      </c>
      <c r="CC89" s="102">
        <v>33566.400000000001</v>
      </c>
      <c r="CD89" s="102">
        <v>13</v>
      </c>
      <c r="CE89" s="102">
        <v>31168.799999999999</v>
      </c>
      <c r="CF89" s="102">
        <v>12</v>
      </c>
      <c r="CG89" s="102">
        <v>28771.199999999997</v>
      </c>
      <c r="CH89" s="102">
        <v>13</v>
      </c>
      <c r="CI89" s="102">
        <v>31168.799999999999</v>
      </c>
      <c r="CJ89" s="102">
        <v>20</v>
      </c>
      <c r="CK89" s="102">
        <v>47952</v>
      </c>
      <c r="CL89" s="102">
        <v>20</v>
      </c>
      <c r="CM89" s="102">
        <v>47952</v>
      </c>
      <c r="CN89" s="102">
        <v>18</v>
      </c>
      <c r="CO89" s="102">
        <v>43156.799999999996</v>
      </c>
      <c r="CP89" s="102">
        <v>17</v>
      </c>
      <c r="CQ89" s="102">
        <v>40759.199999999997</v>
      </c>
      <c r="CR89" s="102">
        <v>13</v>
      </c>
      <c r="CS89" s="102">
        <v>31168.799999999999</v>
      </c>
      <c r="CT89" s="102">
        <v>13</v>
      </c>
      <c r="CU89" s="102">
        <v>31168.799999999999</v>
      </c>
    </row>
    <row r="90" spans="2:99" x14ac:dyDescent="0.25">
      <c r="C90" s="101" t="s">
        <v>255</v>
      </c>
      <c r="D90" s="102">
        <v>11</v>
      </c>
      <c r="E90" s="102">
        <v>24169.199999999997</v>
      </c>
      <c r="F90" s="102">
        <v>13</v>
      </c>
      <c r="G90" s="102">
        <v>28563.599999999999</v>
      </c>
      <c r="H90" s="102">
        <v>13</v>
      </c>
      <c r="I90" s="102">
        <v>28563.599999999999</v>
      </c>
      <c r="J90" s="102">
        <v>13</v>
      </c>
      <c r="K90" s="102">
        <v>28563.599999999999</v>
      </c>
      <c r="L90" s="102">
        <v>12</v>
      </c>
      <c r="M90" s="102">
        <v>26366.399999999998</v>
      </c>
      <c r="N90" s="102">
        <v>14</v>
      </c>
      <c r="O90" s="102">
        <v>30760.799999999996</v>
      </c>
      <c r="P90" s="102">
        <v>12</v>
      </c>
      <c r="Q90" s="102">
        <v>26366.399999999998</v>
      </c>
      <c r="R90" s="102">
        <v>14</v>
      </c>
      <c r="S90" s="102">
        <v>30760.799999999996</v>
      </c>
      <c r="T90" s="102">
        <v>16</v>
      </c>
      <c r="U90" s="102">
        <v>35155.199999999997</v>
      </c>
      <c r="V90" s="102">
        <v>14</v>
      </c>
      <c r="W90" s="102">
        <v>30760.799999999996</v>
      </c>
      <c r="X90" s="102">
        <v>10</v>
      </c>
      <c r="Y90" s="102">
        <v>21972</v>
      </c>
      <c r="Z90" s="102">
        <v>12</v>
      </c>
      <c r="AA90" s="102">
        <v>26366.399999999998</v>
      </c>
      <c r="AB90" s="102">
        <v>11</v>
      </c>
      <c r="AC90" s="102">
        <v>24169.199999999997</v>
      </c>
      <c r="AD90" s="102">
        <v>17</v>
      </c>
      <c r="AE90" s="102">
        <v>37352.399999999994</v>
      </c>
      <c r="AF90" s="102">
        <v>16</v>
      </c>
      <c r="AG90" s="102">
        <v>35155.199999999997</v>
      </c>
      <c r="AH90" s="102">
        <v>13</v>
      </c>
      <c r="AI90" s="102">
        <v>28563.599999999999</v>
      </c>
      <c r="AJ90" s="102">
        <v>14</v>
      </c>
      <c r="AK90" s="102">
        <v>30760.799999999996</v>
      </c>
      <c r="AL90" s="102">
        <v>15</v>
      </c>
      <c r="AM90" s="102">
        <v>32958</v>
      </c>
      <c r="AN90" s="102">
        <v>13</v>
      </c>
      <c r="AO90" s="102">
        <v>28563.599999999999</v>
      </c>
      <c r="AP90" s="102">
        <v>15</v>
      </c>
      <c r="AQ90" s="102">
        <v>32958</v>
      </c>
      <c r="AR90" s="102">
        <v>10</v>
      </c>
      <c r="AS90" s="102">
        <v>21972</v>
      </c>
      <c r="AT90" s="102">
        <v>14</v>
      </c>
      <c r="AU90" s="102">
        <v>30760.799999999996</v>
      </c>
      <c r="AV90" s="102">
        <v>11</v>
      </c>
      <c r="AW90" s="102">
        <v>24169.199999999997</v>
      </c>
      <c r="AX90" s="102">
        <v>13</v>
      </c>
      <c r="AY90" s="102">
        <v>28563.599999999999</v>
      </c>
      <c r="AZ90" s="102">
        <v>18</v>
      </c>
      <c r="BA90" s="102">
        <v>39549.599999999999</v>
      </c>
      <c r="BB90" s="102">
        <v>12</v>
      </c>
      <c r="BC90" s="102">
        <v>26366.399999999998</v>
      </c>
      <c r="BD90" s="102">
        <v>11</v>
      </c>
      <c r="BE90" s="102">
        <v>24169.199999999997</v>
      </c>
      <c r="BF90" s="102">
        <v>15</v>
      </c>
      <c r="BG90" s="102">
        <v>32958</v>
      </c>
      <c r="BH90" s="102">
        <v>13</v>
      </c>
      <c r="BI90" s="102">
        <v>28563.599999999999</v>
      </c>
      <c r="BJ90" s="102">
        <v>19</v>
      </c>
      <c r="BK90" s="102">
        <v>41746.799999999996</v>
      </c>
      <c r="BL90" s="102">
        <v>20</v>
      </c>
      <c r="BM90" s="102">
        <v>43944</v>
      </c>
      <c r="BN90" s="102">
        <v>16</v>
      </c>
      <c r="BO90" s="102">
        <v>35155.199999999997</v>
      </c>
      <c r="BP90" s="102">
        <v>11</v>
      </c>
      <c r="BQ90" s="102">
        <v>24169.199999999997</v>
      </c>
      <c r="BR90" s="102">
        <v>15</v>
      </c>
      <c r="BS90" s="102">
        <v>32958</v>
      </c>
      <c r="BT90" s="102">
        <v>18</v>
      </c>
      <c r="BU90" s="102">
        <v>39549.599999999999</v>
      </c>
      <c r="BV90" s="102">
        <v>10</v>
      </c>
      <c r="BW90" s="102">
        <v>21972</v>
      </c>
      <c r="BX90" s="102">
        <v>11</v>
      </c>
      <c r="BY90" s="102">
        <v>24169.199999999997</v>
      </c>
      <c r="BZ90" s="102">
        <v>12</v>
      </c>
      <c r="CA90" s="102">
        <v>26366.399999999998</v>
      </c>
      <c r="CB90" s="102">
        <v>13</v>
      </c>
      <c r="CC90" s="102">
        <v>28563.599999999999</v>
      </c>
      <c r="CD90" s="102">
        <v>15</v>
      </c>
      <c r="CE90" s="102">
        <v>32958</v>
      </c>
      <c r="CF90" s="102">
        <v>13</v>
      </c>
      <c r="CG90" s="102">
        <v>28563.599999999999</v>
      </c>
      <c r="CH90" s="102">
        <v>14</v>
      </c>
      <c r="CI90" s="102">
        <v>30760.799999999996</v>
      </c>
      <c r="CJ90" s="102">
        <v>19</v>
      </c>
      <c r="CK90" s="102">
        <v>41746.799999999996</v>
      </c>
      <c r="CL90" s="102">
        <v>19</v>
      </c>
      <c r="CM90" s="102">
        <v>41746.799999999996</v>
      </c>
      <c r="CN90" s="102">
        <v>17</v>
      </c>
      <c r="CO90" s="102">
        <v>37352.399999999994</v>
      </c>
      <c r="CP90" s="102">
        <v>19</v>
      </c>
      <c r="CQ90" s="102">
        <v>41746.799999999996</v>
      </c>
      <c r="CR90" s="102">
        <v>13</v>
      </c>
      <c r="CS90" s="102">
        <v>28563.599999999999</v>
      </c>
      <c r="CT90" s="102">
        <v>13</v>
      </c>
      <c r="CU90" s="102">
        <v>28563.599999999999</v>
      </c>
    </row>
    <row r="91" spans="2:99" x14ac:dyDescent="0.25">
      <c r="C91" s="101" t="s">
        <v>256</v>
      </c>
      <c r="D91" s="102">
        <v>11</v>
      </c>
      <c r="E91" s="102">
        <v>25264.799999999996</v>
      </c>
      <c r="F91" s="102">
        <v>13</v>
      </c>
      <c r="G91" s="102">
        <v>29858.399999999998</v>
      </c>
      <c r="H91" s="102">
        <v>13</v>
      </c>
      <c r="I91" s="102">
        <v>29858.399999999998</v>
      </c>
      <c r="J91" s="102">
        <v>13</v>
      </c>
      <c r="K91" s="102">
        <v>29858.399999999998</v>
      </c>
      <c r="L91" s="102">
        <v>11</v>
      </c>
      <c r="M91" s="102">
        <v>25264.799999999996</v>
      </c>
      <c r="N91" s="102">
        <v>14</v>
      </c>
      <c r="O91" s="102">
        <v>32155.199999999997</v>
      </c>
      <c r="P91" s="102">
        <v>14</v>
      </c>
      <c r="Q91" s="102">
        <v>32155.199999999997</v>
      </c>
      <c r="R91" s="102">
        <v>14</v>
      </c>
      <c r="S91" s="102">
        <v>32155.199999999997</v>
      </c>
      <c r="T91" s="102">
        <v>17</v>
      </c>
      <c r="U91" s="102">
        <v>39045.599999999999</v>
      </c>
      <c r="V91" s="102">
        <v>14</v>
      </c>
      <c r="W91" s="102">
        <v>32155.199999999997</v>
      </c>
      <c r="X91" s="102">
        <v>10</v>
      </c>
      <c r="Y91" s="102">
        <v>22967.999999999996</v>
      </c>
      <c r="Z91" s="102">
        <v>12</v>
      </c>
      <c r="AA91" s="102">
        <v>27561.599999999999</v>
      </c>
      <c r="AB91" s="102">
        <v>10</v>
      </c>
      <c r="AC91" s="102">
        <v>22967.999999999996</v>
      </c>
      <c r="AD91" s="102">
        <v>18</v>
      </c>
      <c r="AE91" s="102">
        <v>41342.399999999994</v>
      </c>
      <c r="AF91" s="102">
        <v>17</v>
      </c>
      <c r="AG91" s="102">
        <v>39045.599999999999</v>
      </c>
      <c r="AH91" s="102">
        <v>12</v>
      </c>
      <c r="AI91" s="102">
        <v>27561.599999999999</v>
      </c>
      <c r="AJ91" s="102">
        <v>12</v>
      </c>
      <c r="AK91" s="102">
        <v>27561.599999999999</v>
      </c>
      <c r="AL91" s="102">
        <v>15</v>
      </c>
      <c r="AM91" s="102">
        <v>34451.999999999993</v>
      </c>
      <c r="AN91" s="102">
        <v>14</v>
      </c>
      <c r="AO91" s="102">
        <v>32155.199999999997</v>
      </c>
      <c r="AP91" s="102">
        <v>16</v>
      </c>
      <c r="AQ91" s="102">
        <v>36748.799999999996</v>
      </c>
      <c r="AR91" s="102">
        <v>11</v>
      </c>
      <c r="AS91" s="102">
        <v>25264.799999999996</v>
      </c>
      <c r="AT91" s="102">
        <v>15</v>
      </c>
      <c r="AU91" s="102">
        <v>34451.999999999993</v>
      </c>
      <c r="AV91" s="102">
        <v>9</v>
      </c>
      <c r="AW91" s="102">
        <v>20671.199999999997</v>
      </c>
      <c r="AX91" s="102">
        <v>15</v>
      </c>
      <c r="AY91" s="102">
        <v>34451.999999999993</v>
      </c>
      <c r="AZ91" s="102">
        <v>15</v>
      </c>
      <c r="BA91" s="102">
        <v>34451.999999999993</v>
      </c>
      <c r="BB91" s="102">
        <v>13</v>
      </c>
      <c r="BC91" s="102">
        <v>29858.399999999998</v>
      </c>
      <c r="BD91" s="102">
        <v>11</v>
      </c>
      <c r="BE91" s="102">
        <v>25264.799999999996</v>
      </c>
      <c r="BF91" s="102">
        <v>15</v>
      </c>
      <c r="BG91" s="102">
        <v>34451.999999999993</v>
      </c>
      <c r="BH91" s="102">
        <v>13</v>
      </c>
      <c r="BI91" s="102">
        <v>29858.399999999998</v>
      </c>
      <c r="BJ91" s="102">
        <v>18</v>
      </c>
      <c r="BK91" s="102">
        <v>41342.399999999994</v>
      </c>
      <c r="BL91" s="102">
        <v>17</v>
      </c>
      <c r="BM91" s="102">
        <v>39045.599999999999</v>
      </c>
      <c r="BN91" s="102">
        <v>17</v>
      </c>
      <c r="BO91" s="102">
        <v>39045.599999999999</v>
      </c>
      <c r="BP91" s="102">
        <v>13</v>
      </c>
      <c r="BQ91" s="102">
        <v>29858.399999999998</v>
      </c>
      <c r="BR91" s="102">
        <v>16</v>
      </c>
      <c r="BS91" s="102">
        <v>36748.799999999996</v>
      </c>
      <c r="BT91" s="102">
        <v>16</v>
      </c>
      <c r="BU91" s="102">
        <v>36748.799999999996</v>
      </c>
      <c r="BV91" s="102">
        <v>10</v>
      </c>
      <c r="BW91" s="102">
        <v>22967.999999999996</v>
      </c>
      <c r="BX91" s="102">
        <v>10</v>
      </c>
      <c r="BY91" s="102">
        <v>22967.999999999996</v>
      </c>
      <c r="BZ91" s="102">
        <v>14</v>
      </c>
      <c r="CA91" s="102">
        <v>32155.199999999997</v>
      </c>
      <c r="CB91" s="102">
        <v>13</v>
      </c>
      <c r="CC91" s="102">
        <v>29858.399999999998</v>
      </c>
      <c r="CD91" s="102">
        <v>14</v>
      </c>
      <c r="CE91" s="102">
        <v>32155.199999999997</v>
      </c>
      <c r="CF91" s="102">
        <v>11</v>
      </c>
      <c r="CG91" s="102">
        <v>25264.799999999996</v>
      </c>
      <c r="CH91" s="102">
        <v>13</v>
      </c>
      <c r="CI91" s="102">
        <v>29858.399999999998</v>
      </c>
      <c r="CJ91" s="102">
        <v>18</v>
      </c>
      <c r="CK91" s="102">
        <v>41342.399999999994</v>
      </c>
      <c r="CL91" s="102">
        <v>18</v>
      </c>
      <c r="CM91" s="102">
        <v>41342.399999999994</v>
      </c>
      <c r="CN91" s="102">
        <v>16</v>
      </c>
      <c r="CO91" s="102">
        <v>36748.799999999996</v>
      </c>
      <c r="CP91" s="102">
        <v>19</v>
      </c>
      <c r="CQ91" s="102">
        <v>43639.199999999997</v>
      </c>
      <c r="CR91" s="102">
        <v>12</v>
      </c>
      <c r="CS91" s="102">
        <v>27561.599999999999</v>
      </c>
      <c r="CT91" s="102">
        <v>12</v>
      </c>
      <c r="CU91" s="102">
        <v>27561.599999999999</v>
      </c>
    </row>
    <row r="92" spans="2:99" x14ac:dyDescent="0.25">
      <c r="C92" s="101" t="s">
        <v>257</v>
      </c>
      <c r="D92" s="102">
        <v>12</v>
      </c>
      <c r="E92" s="102">
        <v>17049.599999999999</v>
      </c>
      <c r="F92" s="102">
        <v>13</v>
      </c>
      <c r="G92" s="102">
        <v>18470.399999999998</v>
      </c>
      <c r="H92" s="102">
        <v>16</v>
      </c>
      <c r="I92" s="102">
        <v>22732.799999999999</v>
      </c>
      <c r="J92" s="102">
        <v>14</v>
      </c>
      <c r="K92" s="102">
        <v>19891.2</v>
      </c>
      <c r="L92" s="102">
        <v>12</v>
      </c>
      <c r="M92" s="102">
        <v>17049.599999999999</v>
      </c>
      <c r="N92" s="102">
        <v>15</v>
      </c>
      <c r="O92" s="102">
        <v>21312</v>
      </c>
      <c r="P92" s="102">
        <v>15</v>
      </c>
      <c r="Q92" s="102">
        <v>21312</v>
      </c>
      <c r="R92" s="102">
        <v>14</v>
      </c>
      <c r="S92" s="102">
        <v>19891.2</v>
      </c>
      <c r="T92" s="102">
        <v>18</v>
      </c>
      <c r="U92" s="102">
        <v>25574.399999999998</v>
      </c>
      <c r="V92" s="102">
        <v>16</v>
      </c>
      <c r="W92" s="102">
        <v>22732.799999999999</v>
      </c>
      <c r="X92" s="102">
        <v>12</v>
      </c>
      <c r="Y92" s="102">
        <v>17049.599999999999</v>
      </c>
      <c r="Z92" s="102">
        <v>16</v>
      </c>
      <c r="AA92" s="102">
        <v>22732.799999999999</v>
      </c>
      <c r="AB92" s="102">
        <v>13</v>
      </c>
      <c r="AC92" s="102">
        <v>18470.399999999998</v>
      </c>
      <c r="AD92" s="102">
        <v>17</v>
      </c>
      <c r="AE92" s="102">
        <v>24153.599999999999</v>
      </c>
      <c r="AF92" s="102">
        <v>19</v>
      </c>
      <c r="AG92" s="102">
        <v>26995.200000000001</v>
      </c>
      <c r="AH92" s="102">
        <v>12</v>
      </c>
      <c r="AI92" s="102">
        <v>17049.599999999999</v>
      </c>
      <c r="AJ92" s="102">
        <v>14</v>
      </c>
      <c r="AK92" s="102">
        <v>19891.2</v>
      </c>
      <c r="AL92" s="102">
        <v>16</v>
      </c>
      <c r="AM92" s="102">
        <v>22732.799999999999</v>
      </c>
      <c r="AN92" s="102">
        <v>15</v>
      </c>
      <c r="AO92" s="102">
        <v>21312</v>
      </c>
      <c r="AP92" s="102">
        <v>16</v>
      </c>
      <c r="AQ92" s="102">
        <v>22732.799999999999</v>
      </c>
      <c r="AR92" s="102">
        <v>11</v>
      </c>
      <c r="AS92" s="102">
        <v>15628.8</v>
      </c>
      <c r="AT92" s="102">
        <v>16</v>
      </c>
      <c r="AU92" s="102">
        <v>22732.799999999999</v>
      </c>
      <c r="AV92" s="102">
        <v>11</v>
      </c>
      <c r="AW92" s="102">
        <v>15628.8</v>
      </c>
      <c r="AX92" s="102">
        <v>14</v>
      </c>
      <c r="AY92" s="102">
        <v>19891.2</v>
      </c>
      <c r="AZ92" s="102">
        <v>18</v>
      </c>
      <c r="BA92" s="102">
        <v>25574.399999999998</v>
      </c>
      <c r="BB92" s="102">
        <v>14</v>
      </c>
      <c r="BC92" s="102">
        <v>19891.2</v>
      </c>
      <c r="BD92" s="102">
        <v>13</v>
      </c>
      <c r="BE92" s="102">
        <v>18470.399999999998</v>
      </c>
      <c r="BF92" s="102">
        <v>18</v>
      </c>
      <c r="BG92" s="102">
        <v>25574.399999999998</v>
      </c>
      <c r="BH92" s="102">
        <v>14</v>
      </c>
      <c r="BI92" s="102">
        <v>19891.2</v>
      </c>
      <c r="BJ92" s="102">
        <v>21</v>
      </c>
      <c r="BK92" s="102">
        <v>29836.799999999999</v>
      </c>
      <c r="BL92" s="102">
        <v>20</v>
      </c>
      <c r="BM92" s="102">
        <v>28416</v>
      </c>
      <c r="BN92" s="102">
        <v>18</v>
      </c>
      <c r="BO92" s="102">
        <v>25574.399999999998</v>
      </c>
      <c r="BP92" s="102">
        <v>13</v>
      </c>
      <c r="BQ92" s="102">
        <v>18470.399999999998</v>
      </c>
      <c r="BR92" s="102">
        <v>16</v>
      </c>
      <c r="BS92" s="102">
        <v>22732.799999999999</v>
      </c>
      <c r="BT92" s="102">
        <v>17</v>
      </c>
      <c r="BU92" s="102">
        <v>24153.599999999999</v>
      </c>
      <c r="BV92" s="102">
        <v>11</v>
      </c>
      <c r="BW92" s="102">
        <v>15628.8</v>
      </c>
      <c r="BX92" s="102">
        <v>13</v>
      </c>
      <c r="BY92" s="102">
        <v>18470.399999999998</v>
      </c>
      <c r="BZ92" s="102">
        <v>13</v>
      </c>
      <c r="CA92" s="102">
        <v>18470.399999999998</v>
      </c>
      <c r="CB92" s="102">
        <v>15</v>
      </c>
      <c r="CC92" s="102">
        <v>21312</v>
      </c>
      <c r="CD92" s="102">
        <v>17</v>
      </c>
      <c r="CE92" s="102">
        <v>24153.599999999999</v>
      </c>
      <c r="CF92" s="102">
        <v>12</v>
      </c>
      <c r="CG92" s="102">
        <v>17049.599999999999</v>
      </c>
      <c r="CH92" s="102">
        <v>16</v>
      </c>
      <c r="CI92" s="102">
        <v>22732.799999999999</v>
      </c>
      <c r="CJ92" s="102">
        <v>21</v>
      </c>
      <c r="CK92" s="102">
        <v>29836.799999999999</v>
      </c>
      <c r="CL92" s="102">
        <v>22</v>
      </c>
      <c r="CM92" s="102">
        <v>31257.599999999999</v>
      </c>
      <c r="CN92" s="102">
        <v>20</v>
      </c>
      <c r="CO92" s="102">
        <v>28416</v>
      </c>
      <c r="CP92" s="102">
        <v>22</v>
      </c>
      <c r="CQ92" s="102">
        <v>31257.599999999999</v>
      </c>
      <c r="CR92" s="102">
        <v>13</v>
      </c>
      <c r="CS92" s="102">
        <v>18470.399999999998</v>
      </c>
      <c r="CT92" s="102">
        <v>14</v>
      </c>
      <c r="CU92" s="102">
        <v>19891.2</v>
      </c>
    </row>
    <row r="93" spans="2:99" x14ac:dyDescent="0.25">
      <c r="C93" s="101" t="s">
        <v>258</v>
      </c>
      <c r="D93" s="102">
        <v>13</v>
      </c>
      <c r="E93" s="102">
        <v>23041.199999999997</v>
      </c>
      <c r="F93" s="102">
        <v>14</v>
      </c>
      <c r="G93" s="102">
        <v>24813.599999999999</v>
      </c>
      <c r="H93" s="102">
        <v>13</v>
      </c>
      <c r="I93" s="102">
        <v>23041.199999999997</v>
      </c>
      <c r="J93" s="102">
        <v>15</v>
      </c>
      <c r="K93" s="102">
        <v>26585.999999999996</v>
      </c>
      <c r="L93" s="102">
        <v>12</v>
      </c>
      <c r="M93" s="102">
        <v>21268.799999999999</v>
      </c>
      <c r="N93" s="102">
        <v>15</v>
      </c>
      <c r="O93" s="102">
        <v>26585.999999999996</v>
      </c>
      <c r="P93" s="102">
        <v>12</v>
      </c>
      <c r="Q93" s="102">
        <v>21268.799999999999</v>
      </c>
      <c r="R93" s="102">
        <v>16</v>
      </c>
      <c r="S93" s="102">
        <v>28358.399999999998</v>
      </c>
      <c r="T93" s="102">
        <v>18</v>
      </c>
      <c r="U93" s="102">
        <v>31903.199999999997</v>
      </c>
      <c r="V93" s="102">
        <v>14</v>
      </c>
      <c r="W93" s="102">
        <v>24813.599999999999</v>
      </c>
      <c r="X93" s="102">
        <v>11</v>
      </c>
      <c r="Y93" s="102">
        <v>19496.399999999998</v>
      </c>
      <c r="Z93" s="102">
        <v>15</v>
      </c>
      <c r="AA93" s="102">
        <v>26585.999999999996</v>
      </c>
      <c r="AB93" s="102">
        <v>13</v>
      </c>
      <c r="AC93" s="102">
        <v>23041.199999999997</v>
      </c>
      <c r="AD93" s="102">
        <v>16</v>
      </c>
      <c r="AE93" s="102">
        <v>28358.399999999998</v>
      </c>
      <c r="AF93" s="102">
        <v>20</v>
      </c>
      <c r="AG93" s="102">
        <v>35448</v>
      </c>
      <c r="AH93" s="102">
        <v>12</v>
      </c>
      <c r="AI93" s="102">
        <v>21268.799999999999</v>
      </c>
      <c r="AJ93" s="102">
        <v>15</v>
      </c>
      <c r="AK93" s="102">
        <v>26585.999999999996</v>
      </c>
      <c r="AL93" s="102">
        <v>15</v>
      </c>
      <c r="AM93" s="102">
        <v>26585.999999999996</v>
      </c>
      <c r="AN93" s="102">
        <v>13</v>
      </c>
      <c r="AO93" s="102">
        <v>23041.199999999997</v>
      </c>
      <c r="AP93" s="102">
        <v>15</v>
      </c>
      <c r="AQ93" s="102">
        <v>26585.999999999996</v>
      </c>
      <c r="AR93" s="102">
        <v>11</v>
      </c>
      <c r="AS93" s="102">
        <v>19496.399999999998</v>
      </c>
      <c r="AT93" s="102">
        <v>15</v>
      </c>
      <c r="AU93" s="102">
        <v>26585.999999999996</v>
      </c>
      <c r="AV93" s="102">
        <v>10</v>
      </c>
      <c r="AW93" s="102">
        <v>17724</v>
      </c>
      <c r="AX93" s="102">
        <v>16</v>
      </c>
      <c r="AY93" s="102">
        <v>28358.399999999998</v>
      </c>
      <c r="AZ93" s="102">
        <v>17</v>
      </c>
      <c r="BA93" s="102">
        <v>30130.799999999999</v>
      </c>
      <c r="BB93" s="102">
        <v>15</v>
      </c>
      <c r="BC93" s="102">
        <v>26585.999999999996</v>
      </c>
      <c r="BD93" s="102">
        <v>12</v>
      </c>
      <c r="BE93" s="102">
        <v>21268.799999999999</v>
      </c>
      <c r="BF93" s="102">
        <v>16</v>
      </c>
      <c r="BG93" s="102">
        <v>28358.399999999998</v>
      </c>
      <c r="BH93" s="102">
        <v>15</v>
      </c>
      <c r="BI93" s="102">
        <v>26585.999999999996</v>
      </c>
      <c r="BJ93" s="102">
        <v>20</v>
      </c>
      <c r="BK93" s="102">
        <v>35448</v>
      </c>
      <c r="BL93" s="102">
        <v>18</v>
      </c>
      <c r="BM93" s="102">
        <v>31903.199999999997</v>
      </c>
      <c r="BN93" s="102">
        <v>17</v>
      </c>
      <c r="BO93" s="102">
        <v>30130.799999999999</v>
      </c>
      <c r="BP93" s="102">
        <v>12</v>
      </c>
      <c r="BQ93" s="102">
        <v>21268.799999999999</v>
      </c>
      <c r="BR93" s="102">
        <v>15</v>
      </c>
      <c r="BS93" s="102">
        <v>26585.999999999996</v>
      </c>
      <c r="BT93" s="102">
        <v>17</v>
      </c>
      <c r="BU93" s="102">
        <v>30130.799999999999</v>
      </c>
      <c r="BV93" s="102">
        <v>10</v>
      </c>
      <c r="BW93" s="102">
        <v>17724</v>
      </c>
      <c r="BX93" s="102">
        <v>11</v>
      </c>
      <c r="BY93" s="102">
        <v>19496.399999999998</v>
      </c>
      <c r="BZ93" s="102">
        <v>12</v>
      </c>
      <c r="CA93" s="102">
        <v>21268.799999999999</v>
      </c>
      <c r="CB93" s="102">
        <v>13</v>
      </c>
      <c r="CC93" s="102">
        <v>23041.199999999997</v>
      </c>
      <c r="CD93" s="102">
        <v>16</v>
      </c>
      <c r="CE93" s="102">
        <v>28358.399999999998</v>
      </c>
      <c r="CF93" s="102">
        <v>13</v>
      </c>
      <c r="CG93" s="102">
        <v>23041.199999999997</v>
      </c>
      <c r="CH93" s="102">
        <v>16</v>
      </c>
      <c r="CI93" s="102">
        <v>28358.399999999998</v>
      </c>
      <c r="CJ93" s="102">
        <v>19</v>
      </c>
      <c r="CK93" s="102">
        <v>33675.599999999999</v>
      </c>
      <c r="CL93" s="102">
        <v>19</v>
      </c>
      <c r="CM93" s="102">
        <v>33675.599999999999</v>
      </c>
      <c r="CN93" s="102">
        <v>18</v>
      </c>
      <c r="CO93" s="102">
        <v>31903.199999999997</v>
      </c>
      <c r="CP93" s="102">
        <v>20</v>
      </c>
      <c r="CQ93" s="102">
        <v>35448</v>
      </c>
      <c r="CR93" s="102">
        <v>12</v>
      </c>
      <c r="CS93" s="102">
        <v>21268.799999999999</v>
      </c>
      <c r="CT93" s="102">
        <v>13</v>
      </c>
      <c r="CU93" s="102">
        <v>23041.199999999997</v>
      </c>
    </row>
    <row r="94" spans="2:99" x14ac:dyDescent="0.25">
      <c r="C94" s="101" t="s">
        <v>259</v>
      </c>
      <c r="D94" s="102">
        <v>11</v>
      </c>
      <c r="E94" s="102">
        <v>26347.199999999997</v>
      </c>
      <c r="F94" s="102">
        <v>12</v>
      </c>
      <c r="G94" s="102">
        <v>28742.399999999998</v>
      </c>
      <c r="H94" s="102">
        <v>12</v>
      </c>
      <c r="I94" s="102">
        <v>28742.399999999998</v>
      </c>
      <c r="J94" s="102">
        <v>12</v>
      </c>
      <c r="K94" s="102">
        <v>28742.399999999998</v>
      </c>
      <c r="L94" s="102">
        <v>10</v>
      </c>
      <c r="M94" s="102">
        <v>23952</v>
      </c>
      <c r="N94" s="102">
        <v>14</v>
      </c>
      <c r="O94" s="102">
        <v>33532.799999999996</v>
      </c>
      <c r="P94" s="102">
        <v>12</v>
      </c>
      <c r="Q94" s="102">
        <v>28742.399999999998</v>
      </c>
      <c r="R94" s="102">
        <v>14</v>
      </c>
      <c r="S94" s="102">
        <v>33532.799999999996</v>
      </c>
      <c r="T94" s="102">
        <v>15</v>
      </c>
      <c r="U94" s="102">
        <v>35928</v>
      </c>
      <c r="V94" s="102">
        <v>13</v>
      </c>
      <c r="W94" s="102">
        <v>31137.599999999999</v>
      </c>
      <c r="X94" s="102">
        <v>11</v>
      </c>
      <c r="Y94" s="102">
        <v>26347.199999999997</v>
      </c>
      <c r="Z94" s="102">
        <v>13</v>
      </c>
      <c r="AA94" s="102">
        <v>31137.599999999999</v>
      </c>
      <c r="AB94" s="102">
        <v>12</v>
      </c>
      <c r="AC94" s="102">
        <v>28742.399999999998</v>
      </c>
      <c r="AD94" s="102">
        <v>17</v>
      </c>
      <c r="AE94" s="102">
        <v>40718.399999999994</v>
      </c>
      <c r="AF94" s="102">
        <v>19</v>
      </c>
      <c r="AG94" s="102">
        <v>45508.799999999996</v>
      </c>
      <c r="AH94" s="102">
        <v>13</v>
      </c>
      <c r="AI94" s="102">
        <v>31137.599999999999</v>
      </c>
      <c r="AJ94" s="102">
        <v>13</v>
      </c>
      <c r="AK94" s="102">
        <v>31137.599999999999</v>
      </c>
      <c r="AL94" s="102">
        <v>14</v>
      </c>
      <c r="AM94" s="102">
        <v>33532.799999999996</v>
      </c>
      <c r="AN94" s="102">
        <v>14</v>
      </c>
      <c r="AO94" s="102">
        <v>33532.799999999996</v>
      </c>
      <c r="AP94" s="102">
        <v>17</v>
      </c>
      <c r="AQ94" s="102">
        <v>40718.399999999994</v>
      </c>
      <c r="AR94" s="102">
        <v>9</v>
      </c>
      <c r="AS94" s="102">
        <v>21556.799999999999</v>
      </c>
      <c r="AT94" s="102">
        <v>16</v>
      </c>
      <c r="AU94" s="102">
        <v>38323.199999999997</v>
      </c>
      <c r="AV94" s="102">
        <v>9</v>
      </c>
      <c r="AW94" s="102">
        <v>21556.799999999999</v>
      </c>
      <c r="AX94" s="102">
        <v>14</v>
      </c>
      <c r="AY94" s="102">
        <v>33532.799999999996</v>
      </c>
      <c r="AZ94" s="102">
        <v>18</v>
      </c>
      <c r="BA94" s="102">
        <v>43113.599999999999</v>
      </c>
      <c r="BB94" s="102">
        <v>14</v>
      </c>
      <c r="BC94" s="102">
        <v>33532.799999999996</v>
      </c>
      <c r="BD94" s="102">
        <v>10</v>
      </c>
      <c r="BE94" s="102">
        <v>23952</v>
      </c>
      <c r="BF94" s="102">
        <v>15</v>
      </c>
      <c r="BG94" s="102">
        <v>35928</v>
      </c>
      <c r="BH94" s="102">
        <v>13</v>
      </c>
      <c r="BI94" s="102">
        <v>31137.599999999999</v>
      </c>
      <c r="BJ94" s="102">
        <v>19</v>
      </c>
      <c r="BK94" s="102">
        <v>45508.799999999996</v>
      </c>
      <c r="BL94" s="102">
        <v>17</v>
      </c>
      <c r="BM94" s="102">
        <v>40718.399999999994</v>
      </c>
      <c r="BN94" s="102">
        <v>16</v>
      </c>
      <c r="BO94" s="102">
        <v>38323.199999999997</v>
      </c>
      <c r="BP94" s="102">
        <v>13</v>
      </c>
      <c r="BQ94" s="102">
        <v>31137.599999999999</v>
      </c>
      <c r="BR94" s="102">
        <v>16</v>
      </c>
      <c r="BS94" s="102">
        <v>38323.199999999997</v>
      </c>
      <c r="BT94" s="102">
        <v>14</v>
      </c>
      <c r="BU94" s="102">
        <v>33532.799999999996</v>
      </c>
      <c r="BV94" s="102">
        <v>11</v>
      </c>
      <c r="BW94" s="102">
        <v>26347.199999999997</v>
      </c>
      <c r="BX94" s="102">
        <v>10</v>
      </c>
      <c r="BY94" s="102">
        <v>23952</v>
      </c>
      <c r="BZ94" s="102">
        <v>12</v>
      </c>
      <c r="CA94" s="102">
        <v>28742.399999999998</v>
      </c>
      <c r="CB94" s="102">
        <v>14</v>
      </c>
      <c r="CC94" s="102">
        <v>33532.799999999996</v>
      </c>
      <c r="CD94" s="102">
        <v>15</v>
      </c>
      <c r="CE94" s="102">
        <v>35928</v>
      </c>
      <c r="CF94" s="102">
        <v>11</v>
      </c>
      <c r="CG94" s="102">
        <v>26347.199999999997</v>
      </c>
      <c r="CH94" s="102">
        <v>14</v>
      </c>
      <c r="CI94" s="102">
        <v>33532.799999999996</v>
      </c>
      <c r="CJ94" s="102">
        <v>19</v>
      </c>
      <c r="CK94" s="102">
        <v>45508.799999999996</v>
      </c>
      <c r="CL94" s="102">
        <v>20</v>
      </c>
      <c r="CM94" s="102">
        <v>47904</v>
      </c>
      <c r="CN94" s="102">
        <v>17</v>
      </c>
      <c r="CO94" s="102">
        <v>40718.399999999994</v>
      </c>
      <c r="CP94" s="102">
        <v>17</v>
      </c>
      <c r="CQ94" s="102">
        <v>40718.399999999994</v>
      </c>
      <c r="CR94" s="102">
        <v>12</v>
      </c>
      <c r="CS94" s="102">
        <v>28742.399999999998</v>
      </c>
      <c r="CT94" s="102">
        <v>14</v>
      </c>
      <c r="CU94" s="102">
        <v>33532.799999999996</v>
      </c>
    </row>
    <row r="95" spans="2:99" x14ac:dyDescent="0.25">
      <c r="B95" s="101" t="s">
        <v>132</v>
      </c>
      <c r="C95" s="101" t="s">
        <v>260</v>
      </c>
      <c r="D95" s="102">
        <v>17</v>
      </c>
      <c r="E95" s="102">
        <v>29457.599999999999</v>
      </c>
      <c r="F95" s="102">
        <v>16</v>
      </c>
      <c r="G95" s="102">
        <v>27724.799999999999</v>
      </c>
      <c r="H95" s="102">
        <v>11</v>
      </c>
      <c r="I95" s="102">
        <v>19060.8</v>
      </c>
      <c r="J95" s="102">
        <v>10</v>
      </c>
      <c r="K95" s="102">
        <v>17328</v>
      </c>
      <c r="L95" s="102">
        <v>14</v>
      </c>
      <c r="M95" s="102">
        <v>24259.200000000001</v>
      </c>
      <c r="N95" s="102">
        <v>10</v>
      </c>
      <c r="O95" s="102">
        <v>17328</v>
      </c>
      <c r="P95" s="102">
        <v>15</v>
      </c>
      <c r="Q95" s="102">
        <v>25992</v>
      </c>
      <c r="R95" s="102">
        <v>17</v>
      </c>
      <c r="S95" s="102">
        <v>29457.599999999999</v>
      </c>
      <c r="T95" s="102">
        <v>12</v>
      </c>
      <c r="U95" s="102">
        <v>20793.599999999999</v>
      </c>
      <c r="V95" s="102">
        <v>11</v>
      </c>
      <c r="W95" s="102">
        <v>19060.8</v>
      </c>
      <c r="X95" s="102">
        <v>10</v>
      </c>
      <c r="Y95" s="102">
        <v>17328</v>
      </c>
      <c r="Z95" s="102">
        <v>18</v>
      </c>
      <c r="AA95" s="102">
        <v>31190.399999999998</v>
      </c>
      <c r="AB95" s="102">
        <v>17</v>
      </c>
      <c r="AC95" s="102">
        <v>29457.599999999999</v>
      </c>
      <c r="AD95" s="102">
        <v>14</v>
      </c>
      <c r="AE95" s="102">
        <v>24259.200000000001</v>
      </c>
      <c r="AF95" s="102">
        <v>18</v>
      </c>
      <c r="AG95" s="102">
        <v>31190.399999999998</v>
      </c>
      <c r="AH95" s="102">
        <v>14</v>
      </c>
      <c r="AI95" s="102">
        <v>24259.200000000001</v>
      </c>
      <c r="AJ95" s="102">
        <v>17</v>
      </c>
      <c r="AK95" s="102">
        <v>29457.599999999999</v>
      </c>
      <c r="AL95" s="102">
        <v>21</v>
      </c>
      <c r="AM95" s="102">
        <v>36388.799999999996</v>
      </c>
      <c r="AN95" s="102">
        <v>18</v>
      </c>
      <c r="AO95" s="102">
        <v>31190.399999999998</v>
      </c>
      <c r="AP95" s="102">
        <v>14</v>
      </c>
      <c r="AQ95" s="102">
        <v>24259.200000000001</v>
      </c>
      <c r="AR95" s="102">
        <v>17</v>
      </c>
      <c r="AS95" s="102">
        <v>29457.599999999999</v>
      </c>
      <c r="AT95" s="102">
        <v>13</v>
      </c>
      <c r="AU95" s="102">
        <v>22526.399999999998</v>
      </c>
      <c r="AV95" s="102">
        <v>9</v>
      </c>
      <c r="AW95" s="102">
        <v>15595.199999999999</v>
      </c>
      <c r="AX95" s="102">
        <v>17</v>
      </c>
      <c r="AY95" s="102">
        <v>29457.599999999999</v>
      </c>
      <c r="AZ95" s="102">
        <v>18</v>
      </c>
      <c r="BA95" s="102">
        <v>31190.399999999998</v>
      </c>
      <c r="BB95" s="102">
        <v>20</v>
      </c>
      <c r="BC95" s="102">
        <v>34656</v>
      </c>
      <c r="BD95" s="102">
        <v>16</v>
      </c>
      <c r="BE95" s="102">
        <v>27724.799999999999</v>
      </c>
      <c r="BF95" s="102">
        <v>14</v>
      </c>
      <c r="BG95" s="102">
        <v>24259.200000000001</v>
      </c>
      <c r="BH95" s="102">
        <v>18</v>
      </c>
      <c r="BI95" s="102">
        <v>31190.399999999998</v>
      </c>
      <c r="BJ95" s="102">
        <v>21</v>
      </c>
      <c r="BK95" s="102">
        <v>36388.799999999996</v>
      </c>
      <c r="BL95" s="102">
        <v>19</v>
      </c>
      <c r="BM95" s="102">
        <v>32923.199999999997</v>
      </c>
      <c r="BN95" s="102">
        <v>17</v>
      </c>
      <c r="BO95" s="102">
        <v>29457.599999999999</v>
      </c>
      <c r="BP95" s="102">
        <v>19</v>
      </c>
      <c r="BQ95" s="102">
        <v>32923.199999999997</v>
      </c>
      <c r="BR95" s="102">
        <v>12</v>
      </c>
      <c r="BS95" s="102">
        <v>20793.599999999999</v>
      </c>
      <c r="BT95" s="102">
        <v>19</v>
      </c>
      <c r="BU95" s="102">
        <v>32923.199999999997</v>
      </c>
      <c r="BV95" s="102">
        <v>17</v>
      </c>
      <c r="BW95" s="102">
        <v>29457.599999999999</v>
      </c>
      <c r="BX95" s="102">
        <v>14</v>
      </c>
      <c r="BY95" s="102">
        <v>24259.200000000001</v>
      </c>
      <c r="BZ95" s="102">
        <v>16</v>
      </c>
      <c r="CA95" s="102">
        <v>27724.799999999999</v>
      </c>
      <c r="CB95" s="102">
        <v>20</v>
      </c>
      <c r="CC95" s="102">
        <v>34656</v>
      </c>
      <c r="CD95" s="102">
        <v>16</v>
      </c>
      <c r="CE95" s="102">
        <v>27724.799999999999</v>
      </c>
      <c r="CF95" s="102">
        <v>21</v>
      </c>
      <c r="CG95" s="102">
        <v>36388.799999999996</v>
      </c>
      <c r="CH95" s="102">
        <v>14</v>
      </c>
      <c r="CI95" s="102">
        <v>24259.200000000001</v>
      </c>
      <c r="CJ95" s="102">
        <v>13</v>
      </c>
      <c r="CK95" s="102">
        <v>22526.399999999998</v>
      </c>
      <c r="CL95" s="102">
        <v>18</v>
      </c>
      <c r="CM95" s="102">
        <v>31190.399999999998</v>
      </c>
      <c r="CN95" s="102">
        <v>15</v>
      </c>
      <c r="CO95" s="102">
        <v>25992</v>
      </c>
      <c r="CP95" s="102">
        <v>10</v>
      </c>
      <c r="CQ95" s="102">
        <v>17328</v>
      </c>
      <c r="CR95" s="102">
        <v>17</v>
      </c>
      <c r="CS95" s="102">
        <v>29457.599999999999</v>
      </c>
      <c r="CT95" s="102">
        <v>12</v>
      </c>
      <c r="CU95" s="102">
        <v>20793.599999999999</v>
      </c>
    </row>
    <row r="96" spans="2:99" x14ac:dyDescent="0.25">
      <c r="C96" s="101" t="s">
        <v>261</v>
      </c>
      <c r="D96" s="102">
        <v>19</v>
      </c>
      <c r="E96" s="102">
        <v>15640.8</v>
      </c>
      <c r="F96" s="102">
        <v>18</v>
      </c>
      <c r="G96" s="102">
        <v>14817.599999999999</v>
      </c>
      <c r="H96" s="102">
        <v>12</v>
      </c>
      <c r="I96" s="102">
        <v>9878.4</v>
      </c>
      <c r="J96" s="102">
        <v>13</v>
      </c>
      <c r="K96" s="102">
        <v>10701.599999999999</v>
      </c>
      <c r="L96" s="102">
        <v>15</v>
      </c>
      <c r="M96" s="102">
        <v>12347.999999999998</v>
      </c>
      <c r="N96" s="102">
        <v>11</v>
      </c>
      <c r="O96" s="102">
        <v>9055.1999999999989</v>
      </c>
      <c r="P96" s="102">
        <v>17</v>
      </c>
      <c r="Q96" s="102">
        <v>13994.4</v>
      </c>
      <c r="R96" s="102">
        <v>21</v>
      </c>
      <c r="S96" s="102">
        <v>17287.199999999997</v>
      </c>
      <c r="T96" s="102">
        <v>12</v>
      </c>
      <c r="U96" s="102">
        <v>9878.4</v>
      </c>
      <c r="V96" s="102">
        <v>13</v>
      </c>
      <c r="W96" s="102">
        <v>10701.599999999999</v>
      </c>
      <c r="X96" s="102">
        <v>11</v>
      </c>
      <c r="Y96" s="102">
        <v>9055.1999999999989</v>
      </c>
      <c r="Z96" s="102">
        <v>19</v>
      </c>
      <c r="AA96" s="102">
        <v>15640.8</v>
      </c>
      <c r="AB96" s="102">
        <v>19</v>
      </c>
      <c r="AC96" s="102">
        <v>15640.8</v>
      </c>
      <c r="AD96" s="102">
        <v>15</v>
      </c>
      <c r="AE96" s="102">
        <v>12347.999999999998</v>
      </c>
      <c r="AF96" s="102">
        <v>21</v>
      </c>
      <c r="AG96" s="102">
        <v>17287.199999999997</v>
      </c>
      <c r="AH96" s="102">
        <v>16</v>
      </c>
      <c r="AI96" s="102">
        <v>13171.199999999999</v>
      </c>
      <c r="AJ96" s="102">
        <v>19</v>
      </c>
      <c r="AK96" s="102">
        <v>15640.8</v>
      </c>
      <c r="AL96" s="102">
        <v>21</v>
      </c>
      <c r="AM96" s="102">
        <v>17287.199999999997</v>
      </c>
      <c r="AN96" s="102">
        <v>21</v>
      </c>
      <c r="AO96" s="102">
        <v>17287.199999999997</v>
      </c>
      <c r="AP96" s="102">
        <v>15</v>
      </c>
      <c r="AQ96" s="102">
        <v>12347.999999999998</v>
      </c>
      <c r="AR96" s="102">
        <v>17</v>
      </c>
      <c r="AS96" s="102">
        <v>13994.4</v>
      </c>
      <c r="AT96" s="102">
        <v>16</v>
      </c>
      <c r="AU96" s="102">
        <v>13171.199999999999</v>
      </c>
      <c r="AV96" s="102">
        <v>10</v>
      </c>
      <c r="AW96" s="102">
        <v>8232</v>
      </c>
      <c r="AX96" s="102">
        <v>18</v>
      </c>
      <c r="AY96" s="102">
        <v>14817.599999999999</v>
      </c>
      <c r="AZ96" s="102">
        <v>20</v>
      </c>
      <c r="BA96" s="102">
        <v>16464</v>
      </c>
      <c r="BB96" s="102">
        <v>20</v>
      </c>
      <c r="BC96" s="102">
        <v>16464</v>
      </c>
      <c r="BD96" s="102">
        <v>15</v>
      </c>
      <c r="BE96" s="102">
        <v>12347.999999999998</v>
      </c>
      <c r="BF96" s="102">
        <v>15</v>
      </c>
      <c r="BG96" s="102">
        <v>12347.999999999998</v>
      </c>
      <c r="BH96" s="102">
        <v>20</v>
      </c>
      <c r="BI96" s="102">
        <v>16464</v>
      </c>
      <c r="BJ96" s="102">
        <v>21</v>
      </c>
      <c r="BK96" s="102">
        <v>17287.199999999997</v>
      </c>
      <c r="BL96" s="102">
        <v>20</v>
      </c>
      <c r="BM96" s="102">
        <v>16464</v>
      </c>
      <c r="BN96" s="102">
        <v>20</v>
      </c>
      <c r="BO96" s="102">
        <v>16464</v>
      </c>
      <c r="BP96" s="102">
        <v>21</v>
      </c>
      <c r="BQ96" s="102">
        <v>17287.199999999997</v>
      </c>
      <c r="BR96" s="102">
        <v>12</v>
      </c>
      <c r="BS96" s="102">
        <v>9878.4</v>
      </c>
      <c r="BT96" s="102">
        <v>19</v>
      </c>
      <c r="BU96" s="102">
        <v>15640.8</v>
      </c>
      <c r="BV96" s="102">
        <v>19</v>
      </c>
      <c r="BW96" s="102">
        <v>15640.8</v>
      </c>
      <c r="BX96" s="102">
        <v>17</v>
      </c>
      <c r="BY96" s="102">
        <v>13994.4</v>
      </c>
      <c r="BZ96" s="102">
        <v>19</v>
      </c>
      <c r="CA96" s="102">
        <v>15640.8</v>
      </c>
      <c r="CB96" s="102">
        <v>20</v>
      </c>
      <c r="CC96" s="102">
        <v>16464</v>
      </c>
      <c r="CD96" s="102">
        <v>17</v>
      </c>
      <c r="CE96" s="102">
        <v>13994.4</v>
      </c>
      <c r="CF96" s="102">
        <v>19</v>
      </c>
      <c r="CG96" s="102">
        <v>15640.8</v>
      </c>
      <c r="CH96" s="102">
        <v>16</v>
      </c>
      <c r="CI96" s="102">
        <v>13171.199999999999</v>
      </c>
      <c r="CJ96" s="102">
        <v>15</v>
      </c>
      <c r="CK96" s="102">
        <v>12347.999999999998</v>
      </c>
      <c r="CL96" s="102">
        <v>18</v>
      </c>
      <c r="CM96" s="102">
        <v>14817.599999999999</v>
      </c>
      <c r="CN96" s="102">
        <v>16</v>
      </c>
      <c r="CO96" s="102">
        <v>13171.199999999999</v>
      </c>
      <c r="CP96" s="102">
        <v>13</v>
      </c>
      <c r="CQ96" s="102">
        <v>10701.599999999999</v>
      </c>
      <c r="CR96" s="102">
        <v>16</v>
      </c>
      <c r="CS96" s="102">
        <v>13171.199999999999</v>
      </c>
      <c r="CT96" s="102">
        <v>15</v>
      </c>
      <c r="CU96" s="102">
        <v>12347.999999999998</v>
      </c>
    </row>
    <row r="97" spans="2:99" x14ac:dyDescent="0.25">
      <c r="C97" s="101" t="s">
        <v>262</v>
      </c>
      <c r="D97" s="102">
        <v>14</v>
      </c>
      <c r="E97" s="102">
        <v>25603.200000000001</v>
      </c>
      <c r="F97" s="102">
        <v>14</v>
      </c>
      <c r="G97" s="102">
        <v>25603.200000000001</v>
      </c>
      <c r="H97" s="102">
        <v>11</v>
      </c>
      <c r="I97" s="102">
        <v>20116.8</v>
      </c>
      <c r="J97" s="102">
        <v>12</v>
      </c>
      <c r="K97" s="102">
        <v>21945.599999999999</v>
      </c>
      <c r="L97" s="102">
        <v>15</v>
      </c>
      <c r="M97" s="102">
        <v>27432</v>
      </c>
      <c r="N97" s="102">
        <v>11</v>
      </c>
      <c r="O97" s="102">
        <v>20116.8</v>
      </c>
      <c r="P97" s="102">
        <v>17</v>
      </c>
      <c r="Q97" s="102">
        <v>31089.599999999999</v>
      </c>
      <c r="R97" s="102">
        <v>17</v>
      </c>
      <c r="S97" s="102">
        <v>31089.599999999999</v>
      </c>
      <c r="T97" s="102">
        <v>10</v>
      </c>
      <c r="U97" s="102">
        <v>18288</v>
      </c>
      <c r="V97" s="102">
        <v>11</v>
      </c>
      <c r="W97" s="102">
        <v>20116.8</v>
      </c>
      <c r="X97" s="102">
        <v>11</v>
      </c>
      <c r="Y97" s="102">
        <v>20116.8</v>
      </c>
      <c r="Z97" s="102">
        <v>17</v>
      </c>
      <c r="AA97" s="102">
        <v>31089.599999999999</v>
      </c>
      <c r="AB97" s="102">
        <v>16</v>
      </c>
      <c r="AC97" s="102">
        <v>29260.799999999999</v>
      </c>
      <c r="AD97" s="102">
        <v>14</v>
      </c>
      <c r="AE97" s="102">
        <v>25603.200000000001</v>
      </c>
      <c r="AF97" s="102">
        <v>19</v>
      </c>
      <c r="AG97" s="102">
        <v>34747.199999999997</v>
      </c>
      <c r="AH97" s="102">
        <v>14</v>
      </c>
      <c r="AI97" s="102">
        <v>25603.200000000001</v>
      </c>
      <c r="AJ97" s="102">
        <v>16</v>
      </c>
      <c r="AK97" s="102">
        <v>29260.799999999999</v>
      </c>
      <c r="AL97" s="102">
        <v>19</v>
      </c>
      <c r="AM97" s="102">
        <v>34747.199999999997</v>
      </c>
      <c r="AN97" s="102">
        <v>20</v>
      </c>
      <c r="AO97" s="102">
        <v>36576</v>
      </c>
      <c r="AP97" s="102">
        <v>14</v>
      </c>
      <c r="AQ97" s="102">
        <v>25603.200000000001</v>
      </c>
      <c r="AR97" s="102">
        <v>15</v>
      </c>
      <c r="AS97" s="102">
        <v>27432</v>
      </c>
      <c r="AT97" s="102">
        <v>12</v>
      </c>
      <c r="AU97" s="102">
        <v>21945.599999999999</v>
      </c>
      <c r="AV97" s="102">
        <v>10</v>
      </c>
      <c r="AW97" s="102">
        <v>18288</v>
      </c>
      <c r="AX97" s="102">
        <v>16</v>
      </c>
      <c r="AY97" s="102">
        <v>29260.799999999999</v>
      </c>
      <c r="AZ97" s="102">
        <v>19</v>
      </c>
      <c r="BA97" s="102">
        <v>34747.199999999997</v>
      </c>
      <c r="BB97" s="102">
        <v>20</v>
      </c>
      <c r="BC97" s="102">
        <v>36576</v>
      </c>
      <c r="BD97" s="102">
        <v>15</v>
      </c>
      <c r="BE97" s="102">
        <v>27432</v>
      </c>
      <c r="BF97" s="102">
        <v>13</v>
      </c>
      <c r="BG97" s="102">
        <v>23774.399999999998</v>
      </c>
      <c r="BH97" s="102">
        <v>17</v>
      </c>
      <c r="BI97" s="102">
        <v>31089.599999999999</v>
      </c>
      <c r="BJ97" s="102">
        <v>20</v>
      </c>
      <c r="BK97" s="102">
        <v>36576</v>
      </c>
      <c r="BL97" s="102">
        <v>18</v>
      </c>
      <c r="BM97" s="102">
        <v>32918.400000000001</v>
      </c>
      <c r="BN97" s="102">
        <v>18</v>
      </c>
      <c r="BO97" s="102">
        <v>32918.400000000001</v>
      </c>
      <c r="BP97" s="102">
        <v>18</v>
      </c>
      <c r="BQ97" s="102">
        <v>32918.400000000001</v>
      </c>
      <c r="BR97" s="102">
        <v>11</v>
      </c>
      <c r="BS97" s="102">
        <v>20116.8</v>
      </c>
      <c r="BT97" s="102">
        <v>20</v>
      </c>
      <c r="BU97" s="102">
        <v>36576</v>
      </c>
      <c r="BV97" s="102">
        <v>17</v>
      </c>
      <c r="BW97" s="102">
        <v>31089.599999999999</v>
      </c>
      <c r="BX97" s="102">
        <v>14</v>
      </c>
      <c r="BY97" s="102">
        <v>25603.200000000001</v>
      </c>
      <c r="BZ97" s="102">
        <v>17</v>
      </c>
      <c r="CA97" s="102">
        <v>31089.599999999999</v>
      </c>
      <c r="CB97" s="102">
        <v>20</v>
      </c>
      <c r="CC97" s="102">
        <v>36576</v>
      </c>
      <c r="CD97" s="102">
        <v>15</v>
      </c>
      <c r="CE97" s="102">
        <v>27432</v>
      </c>
      <c r="CF97" s="102">
        <v>19</v>
      </c>
      <c r="CG97" s="102">
        <v>34747.199999999997</v>
      </c>
      <c r="CH97" s="102">
        <v>14</v>
      </c>
      <c r="CI97" s="102">
        <v>25603.200000000001</v>
      </c>
      <c r="CJ97" s="102">
        <v>13</v>
      </c>
      <c r="CK97" s="102">
        <v>23774.399999999998</v>
      </c>
      <c r="CL97" s="102">
        <v>18</v>
      </c>
      <c r="CM97" s="102">
        <v>32918.400000000001</v>
      </c>
      <c r="CN97" s="102">
        <v>15</v>
      </c>
      <c r="CO97" s="102">
        <v>27432</v>
      </c>
      <c r="CP97" s="102">
        <v>11</v>
      </c>
      <c r="CQ97" s="102">
        <v>20116.8</v>
      </c>
      <c r="CR97" s="102">
        <v>16</v>
      </c>
      <c r="CS97" s="102">
        <v>29260.799999999999</v>
      </c>
      <c r="CT97" s="102">
        <v>12</v>
      </c>
      <c r="CU97" s="102">
        <v>21945.599999999999</v>
      </c>
    </row>
    <row r="98" spans="2:99" x14ac:dyDescent="0.25">
      <c r="C98" s="101" t="s">
        <v>263</v>
      </c>
      <c r="D98" s="102">
        <v>15</v>
      </c>
      <c r="E98" s="102">
        <v>18954</v>
      </c>
      <c r="F98" s="102">
        <v>17</v>
      </c>
      <c r="G98" s="102">
        <v>21481.199999999997</v>
      </c>
      <c r="H98" s="102">
        <v>12</v>
      </c>
      <c r="I98" s="102">
        <v>15163.199999999999</v>
      </c>
      <c r="J98" s="102">
        <v>13</v>
      </c>
      <c r="K98" s="102">
        <v>16426.8</v>
      </c>
      <c r="L98" s="102">
        <v>16</v>
      </c>
      <c r="M98" s="102">
        <v>20217.599999999999</v>
      </c>
      <c r="N98" s="102">
        <v>11</v>
      </c>
      <c r="O98" s="102">
        <v>13899.599999999999</v>
      </c>
      <c r="P98" s="102">
        <v>16</v>
      </c>
      <c r="Q98" s="102">
        <v>20217.599999999999</v>
      </c>
      <c r="R98" s="102">
        <v>20</v>
      </c>
      <c r="S98" s="102">
        <v>25272</v>
      </c>
      <c r="T98" s="102">
        <v>13</v>
      </c>
      <c r="U98" s="102">
        <v>16426.8</v>
      </c>
      <c r="V98" s="102">
        <v>13</v>
      </c>
      <c r="W98" s="102">
        <v>16426.8</v>
      </c>
      <c r="X98" s="102">
        <v>12</v>
      </c>
      <c r="Y98" s="102">
        <v>15163.199999999999</v>
      </c>
      <c r="Z98" s="102">
        <v>19</v>
      </c>
      <c r="AA98" s="102">
        <v>24008.399999999998</v>
      </c>
      <c r="AB98" s="102">
        <v>19</v>
      </c>
      <c r="AC98" s="102">
        <v>24008.399999999998</v>
      </c>
      <c r="AD98" s="102">
        <v>15</v>
      </c>
      <c r="AE98" s="102">
        <v>18954</v>
      </c>
      <c r="AF98" s="102">
        <v>20</v>
      </c>
      <c r="AG98" s="102">
        <v>25272</v>
      </c>
      <c r="AH98" s="102">
        <v>16</v>
      </c>
      <c r="AI98" s="102">
        <v>20217.599999999999</v>
      </c>
      <c r="AJ98" s="102">
        <v>16</v>
      </c>
      <c r="AK98" s="102">
        <v>20217.599999999999</v>
      </c>
      <c r="AL98" s="102">
        <v>19</v>
      </c>
      <c r="AM98" s="102">
        <v>24008.399999999998</v>
      </c>
      <c r="AN98" s="102">
        <v>18</v>
      </c>
      <c r="AO98" s="102">
        <v>22744.799999999999</v>
      </c>
      <c r="AP98" s="102">
        <v>13</v>
      </c>
      <c r="AQ98" s="102">
        <v>16426.8</v>
      </c>
      <c r="AR98" s="102">
        <v>16</v>
      </c>
      <c r="AS98" s="102">
        <v>20217.599999999999</v>
      </c>
      <c r="AT98" s="102">
        <v>15</v>
      </c>
      <c r="AU98" s="102">
        <v>18954</v>
      </c>
      <c r="AV98" s="102">
        <v>11</v>
      </c>
      <c r="AW98" s="102">
        <v>13899.599999999999</v>
      </c>
      <c r="AX98" s="102">
        <v>19</v>
      </c>
      <c r="AY98" s="102">
        <v>24008.399999999998</v>
      </c>
      <c r="AZ98" s="102">
        <v>19</v>
      </c>
      <c r="BA98" s="102">
        <v>24008.399999999998</v>
      </c>
      <c r="BB98" s="102">
        <v>19</v>
      </c>
      <c r="BC98" s="102">
        <v>24008.399999999998</v>
      </c>
      <c r="BD98" s="102">
        <v>17</v>
      </c>
      <c r="BE98" s="102">
        <v>21481.199999999997</v>
      </c>
      <c r="BF98" s="102">
        <v>15</v>
      </c>
      <c r="BG98" s="102">
        <v>18954</v>
      </c>
      <c r="BH98" s="102">
        <v>20</v>
      </c>
      <c r="BI98" s="102">
        <v>25272</v>
      </c>
      <c r="BJ98" s="102">
        <v>21</v>
      </c>
      <c r="BK98" s="102">
        <v>26535.599999999999</v>
      </c>
      <c r="BL98" s="102">
        <v>19</v>
      </c>
      <c r="BM98" s="102">
        <v>24008.399999999998</v>
      </c>
      <c r="BN98" s="102">
        <v>17</v>
      </c>
      <c r="BO98" s="102">
        <v>21481.199999999997</v>
      </c>
      <c r="BP98" s="102">
        <v>19</v>
      </c>
      <c r="BQ98" s="102">
        <v>24008.399999999998</v>
      </c>
      <c r="BR98" s="102">
        <v>12</v>
      </c>
      <c r="BS98" s="102">
        <v>15163.199999999999</v>
      </c>
      <c r="BT98" s="102">
        <v>21</v>
      </c>
      <c r="BU98" s="102">
        <v>26535.599999999999</v>
      </c>
      <c r="BV98" s="102">
        <v>17</v>
      </c>
      <c r="BW98" s="102">
        <v>21481.199999999997</v>
      </c>
      <c r="BX98" s="102">
        <v>16</v>
      </c>
      <c r="BY98" s="102">
        <v>20217.599999999999</v>
      </c>
      <c r="BZ98" s="102">
        <v>18</v>
      </c>
      <c r="CA98" s="102">
        <v>22744.799999999999</v>
      </c>
      <c r="CB98" s="102">
        <v>19</v>
      </c>
      <c r="CC98" s="102">
        <v>24008.399999999998</v>
      </c>
      <c r="CD98" s="102">
        <v>17</v>
      </c>
      <c r="CE98" s="102">
        <v>21481.199999999997</v>
      </c>
      <c r="CF98" s="102">
        <v>21</v>
      </c>
      <c r="CG98" s="102">
        <v>26535.599999999999</v>
      </c>
      <c r="CH98" s="102">
        <v>16</v>
      </c>
      <c r="CI98" s="102">
        <v>20217.599999999999</v>
      </c>
      <c r="CJ98" s="102">
        <v>15</v>
      </c>
      <c r="CK98" s="102">
        <v>18954</v>
      </c>
      <c r="CL98" s="102">
        <v>19</v>
      </c>
      <c r="CM98" s="102">
        <v>24008.399999999998</v>
      </c>
      <c r="CN98" s="102">
        <v>17</v>
      </c>
      <c r="CO98" s="102">
        <v>21481.199999999997</v>
      </c>
      <c r="CP98" s="102">
        <v>13</v>
      </c>
      <c r="CQ98" s="102">
        <v>16426.8</v>
      </c>
      <c r="CR98" s="102">
        <v>15</v>
      </c>
      <c r="CS98" s="102">
        <v>18954</v>
      </c>
      <c r="CT98" s="102">
        <v>13</v>
      </c>
      <c r="CU98" s="102">
        <v>16426.8</v>
      </c>
    </row>
    <row r="99" spans="2:99" x14ac:dyDescent="0.25">
      <c r="C99" s="101" t="s">
        <v>264</v>
      </c>
      <c r="D99" s="102">
        <v>10</v>
      </c>
      <c r="E99" s="102">
        <v>54815.999999999993</v>
      </c>
      <c r="F99" s="102">
        <v>11</v>
      </c>
      <c r="G99" s="102">
        <v>60297.599999999991</v>
      </c>
      <c r="H99" s="102">
        <v>7</v>
      </c>
      <c r="I99" s="102">
        <v>38371.199999999997</v>
      </c>
      <c r="J99" s="102">
        <v>8</v>
      </c>
      <c r="K99" s="102">
        <v>43852.799999999996</v>
      </c>
      <c r="L99" s="102">
        <v>10</v>
      </c>
      <c r="M99" s="102">
        <v>54815.999999999993</v>
      </c>
      <c r="N99" s="102">
        <v>7</v>
      </c>
      <c r="O99" s="102">
        <v>38371.199999999997</v>
      </c>
      <c r="P99" s="102">
        <v>12</v>
      </c>
      <c r="Q99" s="102">
        <v>65779.199999999997</v>
      </c>
      <c r="R99" s="102">
        <v>12</v>
      </c>
      <c r="S99" s="102">
        <v>65779.199999999997</v>
      </c>
      <c r="T99" s="102">
        <v>7</v>
      </c>
      <c r="U99" s="102">
        <v>38371.199999999997</v>
      </c>
      <c r="V99" s="102">
        <v>8</v>
      </c>
      <c r="W99" s="102">
        <v>43852.799999999996</v>
      </c>
      <c r="X99" s="102">
        <v>8</v>
      </c>
      <c r="Y99" s="102">
        <v>43852.799999999996</v>
      </c>
      <c r="Z99" s="102">
        <v>12</v>
      </c>
      <c r="AA99" s="102">
        <v>65779.199999999997</v>
      </c>
      <c r="AB99" s="102">
        <v>12</v>
      </c>
      <c r="AC99" s="102">
        <v>65779.199999999997</v>
      </c>
      <c r="AD99" s="102">
        <v>9</v>
      </c>
      <c r="AE99" s="102">
        <v>49334.399999999994</v>
      </c>
      <c r="AF99" s="102">
        <v>12</v>
      </c>
      <c r="AG99" s="102">
        <v>65779.199999999997</v>
      </c>
      <c r="AH99" s="102">
        <v>10</v>
      </c>
      <c r="AI99" s="102">
        <v>54815.999999999993</v>
      </c>
      <c r="AJ99" s="102">
        <v>11</v>
      </c>
      <c r="AK99" s="102">
        <v>60297.599999999991</v>
      </c>
      <c r="AL99" s="102">
        <v>14</v>
      </c>
      <c r="AM99" s="102">
        <v>76742.399999999994</v>
      </c>
      <c r="AN99" s="102">
        <v>14</v>
      </c>
      <c r="AO99" s="102">
        <v>76742.399999999994</v>
      </c>
      <c r="AP99" s="102">
        <v>10</v>
      </c>
      <c r="AQ99" s="102">
        <v>54815.999999999993</v>
      </c>
      <c r="AR99" s="102">
        <v>11</v>
      </c>
      <c r="AS99" s="102">
        <v>60297.599999999991</v>
      </c>
      <c r="AT99" s="102">
        <v>10</v>
      </c>
      <c r="AU99" s="102">
        <v>54815.999999999993</v>
      </c>
      <c r="AV99" s="102">
        <v>6</v>
      </c>
      <c r="AW99" s="102">
        <v>32889.599999999999</v>
      </c>
      <c r="AX99" s="102">
        <v>11</v>
      </c>
      <c r="AY99" s="102">
        <v>60297.599999999991</v>
      </c>
      <c r="AZ99" s="102">
        <v>13</v>
      </c>
      <c r="BA99" s="102">
        <v>71260.799999999988</v>
      </c>
      <c r="BB99" s="102">
        <v>12</v>
      </c>
      <c r="BC99" s="102">
        <v>65779.199999999997</v>
      </c>
      <c r="BD99" s="102">
        <v>10</v>
      </c>
      <c r="BE99" s="102">
        <v>54815.999999999993</v>
      </c>
      <c r="BF99" s="102">
        <v>9</v>
      </c>
      <c r="BG99" s="102">
        <v>49334.399999999994</v>
      </c>
      <c r="BH99" s="102">
        <v>11</v>
      </c>
      <c r="BI99" s="102">
        <v>60297.599999999991</v>
      </c>
      <c r="BJ99" s="102">
        <v>13</v>
      </c>
      <c r="BK99" s="102">
        <v>71260.799999999988</v>
      </c>
      <c r="BL99" s="102">
        <v>13</v>
      </c>
      <c r="BM99" s="102">
        <v>71260.799999999988</v>
      </c>
      <c r="BN99" s="102">
        <v>13</v>
      </c>
      <c r="BO99" s="102">
        <v>71260.799999999988</v>
      </c>
      <c r="BP99" s="102">
        <v>14</v>
      </c>
      <c r="BQ99" s="102">
        <v>76742.399999999994</v>
      </c>
      <c r="BR99" s="102">
        <v>7</v>
      </c>
      <c r="BS99" s="102">
        <v>38371.199999999997</v>
      </c>
      <c r="BT99" s="102">
        <v>14</v>
      </c>
      <c r="BU99" s="102">
        <v>76742.399999999994</v>
      </c>
      <c r="BV99" s="102">
        <v>12</v>
      </c>
      <c r="BW99" s="102">
        <v>65779.199999999997</v>
      </c>
      <c r="BX99" s="102">
        <v>10</v>
      </c>
      <c r="BY99" s="102">
        <v>54815.999999999993</v>
      </c>
      <c r="BZ99" s="102">
        <v>11</v>
      </c>
      <c r="CA99" s="102">
        <v>60297.599999999991</v>
      </c>
      <c r="CB99" s="102">
        <v>12</v>
      </c>
      <c r="CC99" s="102">
        <v>65779.199999999997</v>
      </c>
      <c r="CD99" s="102">
        <v>12</v>
      </c>
      <c r="CE99" s="102">
        <v>65779.199999999997</v>
      </c>
      <c r="CF99" s="102">
        <v>13</v>
      </c>
      <c r="CG99" s="102">
        <v>71260.799999999988</v>
      </c>
      <c r="CH99" s="102">
        <v>10</v>
      </c>
      <c r="CI99" s="102">
        <v>54815.999999999993</v>
      </c>
      <c r="CJ99" s="102">
        <v>10</v>
      </c>
      <c r="CK99" s="102">
        <v>54815.999999999993</v>
      </c>
      <c r="CL99" s="102">
        <v>12</v>
      </c>
      <c r="CM99" s="102">
        <v>65779.199999999997</v>
      </c>
      <c r="CN99" s="102">
        <v>10</v>
      </c>
      <c r="CO99" s="102">
        <v>54815.999999999993</v>
      </c>
      <c r="CP99" s="102">
        <v>8</v>
      </c>
      <c r="CQ99" s="102">
        <v>43852.799999999996</v>
      </c>
      <c r="CR99" s="102">
        <v>12</v>
      </c>
      <c r="CS99" s="102">
        <v>65779.199999999997</v>
      </c>
      <c r="CT99" s="102">
        <v>9</v>
      </c>
      <c r="CU99" s="102">
        <v>49334.399999999994</v>
      </c>
    </row>
    <row r="100" spans="2:99" x14ac:dyDescent="0.25">
      <c r="C100" s="101" t="s">
        <v>265</v>
      </c>
      <c r="D100" s="102">
        <v>16</v>
      </c>
      <c r="E100" s="102">
        <v>25958.399999999998</v>
      </c>
      <c r="F100" s="102">
        <v>17</v>
      </c>
      <c r="G100" s="102">
        <v>27580.799999999999</v>
      </c>
      <c r="H100" s="102">
        <v>12</v>
      </c>
      <c r="I100" s="102">
        <v>19468.8</v>
      </c>
      <c r="J100" s="102">
        <v>11</v>
      </c>
      <c r="K100" s="102">
        <v>17846.399999999998</v>
      </c>
      <c r="L100" s="102">
        <v>16</v>
      </c>
      <c r="M100" s="102">
        <v>25958.399999999998</v>
      </c>
      <c r="N100" s="102">
        <v>9</v>
      </c>
      <c r="O100" s="102">
        <v>14601.599999999999</v>
      </c>
      <c r="P100" s="102">
        <v>17</v>
      </c>
      <c r="Q100" s="102">
        <v>27580.799999999999</v>
      </c>
      <c r="R100" s="102">
        <v>20</v>
      </c>
      <c r="S100" s="102">
        <v>32447.999999999996</v>
      </c>
      <c r="T100" s="102">
        <v>11</v>
      </c>
      <c r="U100" s="102">
        <v>17846.399999999998</v>
      </c>
      <c r="V100" s="102">
        <v>11</v>
      </c>
      <c r="W100" s="102">
        <v>17846.399999999998</v>
      </c>
      <c r="X100" s="102">
        <v>11</v>
      </c>
      <c r="Y100" s="102">
        <v>17846.399999999998</v>
      </c>
      <c r="Z100" s="102">
        <v>20</v>
      </c>
      <c r="AA100" s="102">
        <v>32447.999999999996</v>
      </c>
      <c r="AB100" s="102">
        <v>18</v>
      </c>
      <c r="AC100" s="102">
        <v>29203.199999999997</v>
      </c>
      <c r="AD100" s="102">
        <v>15</v>
      </c>
      <c r="AE100" s="102">
        <v>24335.999999999996</v>
      </c>
      <c r="AF100" s="102">
        <v>19</v>
      </c>
      <c r="AG100" s="102">
        <v>30825.599999999999</v>
      </c>
      <c r="AH100" s="102">
        <v>15</v>
      </c>
      <c r="AI100" s="102">
        <v>24335.999999999996</v>
      </c>
      <c r="AJ100" s="102">
        <v>17</v>
      </c>
      <c r="AK100" s="102">
        <v>27580.799999999999</v>
      </c>
      <c r="AL100" s="102">
        <v>20</v>
      </c>
      <c r="AM100" s="102">
        <v>32447.999999999996</v>
      </c>
      <c r="AN100" s="102">
        <v>20</v>
      </c>
      <c r="AO100" s="102">
        <v>32447.999999999996</v>
      </c>
      <c r="AP100" s="102">
        <v>13</v>
      </c>
      <c r="AQ100" s="102">
        <v>21091.199999999997</v>
      </c>
      <c r="AR100" s="102">
        <v>15</v>
      </c>
      <c r="AS100" s="102">
        <v>24335.999999999996</v>
      </c>
      <c r="AT100" s="102">
        <v>14</v>
      </c>
      <c r="AU100" s="102">
        <v>22713.599999999999</v>
      </c>
      <c r="AV100" s="102">
        <v>10</v>
      </c>
      <c r="AW100" s="102">
        <v>16223.999999999998</v>
      </c>
      <c r="AX100" s="102">
        <v>18</v>
      </c>
      <c r="AY100" s="102">
        <v>29203.199999999997</v>
      </c>
      <c r="AZ100" s="102">
        <v>19</v>
      </c>
      <c r="BA100" s="102">
        <v>30825.599999999999</v>
      </c>
      <c r="BB100" s="102">
        <v>18</v>
      </c>
      <c r="BC100" s="102">
        <v>29203.199999999997</v>
      </c>
      <c r="BD100" s="102">
        <v>14</v>
      </c>
      <c r="BE100" s="102">
        <v>22713.599999999999</v>
      </c>
      <c r="BF100" s="102">
        <v>13</v>
      </c>
      <c r="BG100" s="102">
        <v>21091.199999999997</v>
      </c>
      <c r="BH100" s="102">
        <v>16</v>
      </c>
      <c r="BI100" s="102">
        <v>25958.399999999998</v>
      </c>
      <c r="BJ100" s="102">
        <v>20</v>
      </c>
      <c r="BK100" s="102">
        <v>32447.999999999996</v>
      </c>
      <c r="BL100" s="102">
        <v>20</v>
      </c>
      <c r="BM100" s="102">
        <v>32447.999999999996</v>
      </c>
      <c r="BN100" s="102">
        <v>17</v>
      </c>
      <c r="BO100" s="102">
        <v>27580.799999999999</v>
      </c>
      <c r="BP100" s="102">
        <v>21</v>
      </c>
      <c r="BQ100" s="102">
        <v>34070.399999999994</v>
      </c>
      <c r="BR100" s="102">
        <v>11</v>
      </c>
      <c r="BS100" s="102">
        <v>17846.399999999998</v>
      </c>
      <c r="BT100" s="102">
        <v>20</v>
      </c>
      <c r="BU100" s="102">
        <v>32447.999999999996</v>
      </c>
      <c r="BV100" s="102">
        <v>18</v>
      </c>
      <c r="BW100" s="102">
        <v>29203.199999999997</v>
      </c>
      <c r="BX100" s="102">
        <v>14</v>
      </c>
      <c r="BY100" s="102">
        <v>22713.599999999999</v>
      </c>
      <c r="BZ100" s="102">
        <v>18</v>
      </c>
      <c r="CA100" s="102">
        <v>29203.199999999997</v>
      </c>
      <c r="CB100" s="102">
        <v>20</v>
      </c>
      <c r="CC100" s="102">
        <v>32447.999999999996</v>
      </c>
      <c r="CD100" s="102">
        <v>18</v>
      </c>
      <c r="CE100" s="102">
        <v>29203.199999999997</v>
      </c>
      <c r="CF100" s="102">
        <v>18</v>
      </c>
      <c r="CG100" s="102">
        <v>29203.199999999997</v>
      </c>
      <c r="CH100" s="102">
        <v>15</v>
      </c>
      <c r="CI100" s="102">
        <v>24335.999999999996</v>
      </c>
      <c r="CJ100" s="102">
        <v>14</v>
      </c>
      <c r="CK100" s="102">
        <v>22713.599999999999</v>
      </c>
      <c r="CL100" s="102">
        <v>19</v>
      </c>
      <c r="CM100" s="102">
        <v>30825.599999999999</v>
      </c>
      <c r="CN100" s="102">
        <v>17</v>
      </c>
      <c r="CO100" s="102">
        <v>27580.799999999999</v>
      </c>
      <c r="CP100" s="102">
        <v>12</v>
      </c>
      <c r="CQ100" s="102">
        <v>19468.8</v>
      </c>
      <c r="CR100" s="102">
        <v>17</v>
      </c>
      <c r="CS100" s="102">
        <v>27580.799999999999</v>
      </c>
      <c r="CT100" s="102">
        <v>11</v>
      </c>
      <c r="CU100" s="102">
        <v>17846.399999999998</v>
      </c>
    </row>
    <row r="101" spans="2:99" x14ac:dyDescent="0.25">
      <c r="C101" s="101" t="s">
        <v>266</v>
      </c>
      <c r="D101" s="102">
        <v>16</v>
      </c>
      <c r="E101" s="102">
        <v>19046.399999999998</v>
      </c>
      <c r="F101" s="102">
        <v>17</v>
      </c>
      <c r="G101" s="102">
        <v>20236.8</v>
      </c>
      <c r="H101" s="102">
        <v>11</v>
      </c>
      <c r="I101" s="102">
        <v>13094.399999999998</v>
      </c>
      <c r="J101" s="102">
        <v>12</v>
      </c>
      <c r="K101" s="102">
        <v>14284.8</v>
      </c>
      <c r="L101" s="102">
        <v>15</v>
      </c>
      <c r="M101" s="102">
        <v>17855.999999999996</v>
      </c>
      <c r="N101" s="102">
        <v>11</v>
      </c>
      <c r="O101" s="102">
        <v>13094.399999999998</v>
      </c>
      <c r="P101" s="102">
        <v>18</v>
      </c>
      <c r="Q101" s="102">
        <v>21427.199999999997</v>
      </c>
      <c r="R101" s="102">
        <v>21</v>
      </c>
      <c r="S101" s="102">
        <v>24998.399999999998</v>
      </c>
      <c r="T101" s="102">
        <v>13</v>
      </c>
      <c r="U101" s="102">
        <v>15475.199999999999</v>
      </c>
      <c r="V101" s="102">
        <v>12</v>
      </c>
      <c r="W101" s="102">
        <v>14284.8</v>
      </c>
      <c r="X101" s="102">
        <v>12</v>
      </c>
      <c r="Y101" s="102">
        <v>14284.8</v>
      </c>
      <c r="Z101" s="102">
        <v>18</v>
      </c>
      <c r="AA101" s="102">
        <v>21427.199999999997</v>
      </c>
      <c r="AB101" s="102">
        <v>19</v>
      </c>
      <c r="AC101" s="102">
        <v>22617.599999999999</v>
      </c>
      <c r="AD101" s="102">
        <v>15</v>
      </c>
      <c r="AE101" s="102">
        <v>17855.999999999996</v>
      </c>
      <c r="AF101" s="102">
        <v>19</v>
      </c>
      <c r="AG101" s="102">
        <v>22617.599999999999</v>
      </c>
      <c r="AH101" s="102">
        <v>18</v>
      </c>
      <c r="AI101" s="102">
        <v>21427.199999999997</v>
      </c>
      <c r="AJ101" s="102">
        <v>16</v>
      </c>
      <c r="AK101" s="102">
        <v>19046.399999999998</v>
      </c>
      <c r="AL101" s="102">
        <v>19</v>
      </c>
      <c r="AM101" s="102">
        <v>22617.599999999999</v>
      </c>
      <c r="AN101" s="102">
        <v>21</v>
      </c>
      <c r="AO101" s="102">
        <v>24998.399999999998</v>
      </c>
      <c r="AP101" s="102">
        <v>15</v>
      </c>
      <c r="AQ101" s="102">
        <v>17855.999999999996</v>
      </c>
      <c r="AR101" s="102">
        <v>18</v>
      </c>
      <c r="AS101" s="102">
        <v>21427.199999999997</v>
      </c>
      <c r="AT101" s="102">
        <v>15</v>
      </c>
      <c r="AU101" s="102">
        <v>17855.999999999996</v>
      </c>
      <c r="AV101" s="102">
        <v>10</v>
      </c>
      <c r="AW101" s="102">
        <v>11903.999999999998</v>
      </c>
      <c r="AX101" s="102">
        <v>17</v>
      </c>
      <c r="AY101" s="102">
        <v>20236.8</v>
      </c>
      <c r="AZ101" s="102">
        <v>20</v>
      </c>
      <c r="BA101" s="102">
        <v>23807.999999999996</v>
      </c>
      <c r="BB101" s="102">
        <v>21</v>
      </c>
      <c r="BC101" s="102">
        <v>24998.399999999998</v>
      </c>
      <c r="BD101" s="102">
        <v>17</v>
      </c>
      <c r="BE101" s="102">
        <v>20236.8</v>
      </c>
      <c r="BF101" s="102">
        <v>15</v>
      </c>
      <c r="BG101" s="102">
        <v>17855.999999999996</v>
      </c>
      <c r="BH101" s="102">
        <v>16</v>
      </c>
      <c r="BI101" s="102">
        <v>19046.399999999998</v>
      </c>
      <c r="BJ101" s="102">
        <v>22</v>
      </c>
      <c r="BK101" s="102">
        <v>26188.799999999996</v>
      </c>
      <c r="BL101" s="102">
        <v>19</v>
      </c>
      <c r="BM101" s="102">
        <v>22617.599999999999</v>
      </c>
      <c r="BN101" s="102">
        <v>18</v>
      </c>
      <c r="BO101" s="102">
        <v>21427.199999999997</v>
      </c>
      <c r="BP101" s="102">
        <v>20</v>
      </c>
      <c r="BQ101" s="102">
        <v>23807.999999999996</v>
      </c>
      <c r="BR101" s="102">
        <v>13</v>
      </c>
      <c r="BS101" s="102">
        <v>15475.199999999999</v>
      </c>
      <c r="BT101" s="102">
        <v>22</v>
      </c>
      <c r="BU101" s="102">
        <v>26188.799999999996</v>
      </c>
      <c r="BV101" s="102">
        <v>17</v>
      </c>
      <c r="BW101" s="102">
        <v>20236.8</v>
      </c>
      <c r="BX101" s="102">
        <v>16</v>
      </c>
      <c r="BY101" s="102">
        <v>19046.399999999998</v>
      </c>
      <c r="BZ101" s="102">
        <v>18</v>
      </c>
      <c r="CA101" s="102">
        <v>21427.199999999997</v>
      </c>
      <c r="CB101" s="102">
        <v>19</v>
      </c>
      <c r="CC101" s="102">
        <v>22617.599999999999</v>
      </c>
      <c r="CD101" s="102">
        <v>18</v>
      </c>
      <c r="CE101" s="102">
        <v>21427.199999999997</v>
      </c>
      <c r="CF101" s="102">
        <v>19</v>
      </c>
      <c r="CG101" s="102">
        <v>22617.599999999999</v>
      </c>
      <c r="CH101" s="102">
        <v>17</v>
      </c>
      <c r="CI101" s="102">
        <v>20236.8</v>
      </c>
      <c r="CJ101" s="102">
        <v>15</v>
      </c>
      <c r="CK101" s="102">
        <v>17855.999999999996</v>
      </c>
      <c r="CL101" s="102">
        <v>17</v>
      </c>
      <c r="CM101" s="102">
        <v>20236.8</v>
      </c>
      <c r="CN101" s="102">
        <v>15</v>
      </c>
      <c r="CO101" s="102">
        <v>17855.999999999996</v>
      </c>
      <c r="CP101" s="102">
        <v>12</v>
      </c>
      <c r="CQ101" s="102">
        <v>14284.8</v>
      </c>
      <c r="CR101" s="102">
        <v>17</v>
      </c>
      <c r="CS101" s="102">
        <v>20236.8</v>
      </c>
      <c r="CT101" s="102">
        <v>14</v>
      </c>
      <c r="CU101" s="102">
        <v>16665.599999999999</v>
      </c>
    </row>
    <row r="102" spans="2:99" x14ac:dyDescent="0.25">
      <c r="C102" s="101" t="s">
        <v>267</v>
      </c>
      <c r="D102" s="102">
        <v>15</v>
      </c>
      <c r="E102" s="102">
        <v>29087.999999999996</v>
      </c>
      <c r="F102" s="102">
        <v>15</v>
      </c>
      <c r="G102" s="102">
        <v>29087.999999999996</v>
      </c>
      <c r="H102" s="102">
        <v>10</v>
      </c>
      <c r="I102" s="102">
        <v>19392</v>
      </c>
      <c r="J102" s="102">
        <v>11</v>
      </c>
      <c r="K102" s="102">
        <v>21331.199999999997</v>
      </c>
      <c r="L102" s="102">
        <v>14</v>
      </c>
      <c r="M102" s="102">
        <v>27148.799999999996</v>
      </c>
      <c r="N102" s="102">
        <v>9</v>
      </c>
      <c r="O102" s="102">
        <v>17452.8</v>
      </c>
      <c r="P102" s="102">
        <v>17</v>
      </c>
      <c r="Q102" s="102">
        <v>32966.399999999994</v>
      </c>
      <c r="R102" s="102">
        <v>18</v>
      </c>
      <c r="S102" s="102">
        <v>34905.599999999999</v>
      </c>
      <c r="T102" s="102">
        <v>12</v>
      </c>
      <c r="U102" s="102">
        <v>23270.399999999998</v>
      </c>
      <c r="V102" s="102">
        <v>12</v>
      </c>
      <c r="W102" s="102">
        <v>23270.399999999998</v>
      </c>
      <c r="X102" s="102">
        <v>12</v>
      </c>
      <c r="Y102" s="102">
        <v>23270.399999999998</v>
      </c>
      <c r="Z102" s="102">
        <v>18</v>
      </c>
      <c r="AA102" s="102">
        <v>34905.599999999999</v>
      </c>
      <c r="AB102" s="102">
        <v>16</v>
      </c>
      <c r="AC102" s="102">
        <v>31027.199999999997</v>
      </c>
      <c r="AD102" s="102">
        <v>14</v>
      </c>
      <c r="AE102" s="102">
        <v>27148.799999999996</v>
      </c>
      <c r="AF102" s="102">
        <v>19</v>
      </c>
      <c r="AG102" s="102">
        <v>36844.799999999996</v>
      </c>
      <c r="AH102" s="102">
        <v>14</v>
      </c>
      <c r="AI102" s="102">
        <v>27148.799999999996</v>
      </c>
      <c r="AJ102" s="102">
        <v>18</v>
      </c>
      <c r="AK102" s="102">
        <v>34905.599999999999</v>
      </c>
      <c r="AL102" s="102">
        <v>18</v>
      </c>
      <c r="AM102" s="102">
        <v>34905.599999999999</v>
      </c>
      <c r="AN102" s="102">
        <v>18</v>
      </c>
      <c r="AO102" s="102">
        <v>34905.599999999999</v>
      </c>
      <c r="AP102" s="102">
        <v>13</v>
      </c>
      <c r="AQ102" s="102">
        <v>25209.599999999999</v>
      </c>
      <c r="AR102" s="102">
        <v>15</v>
      </c>
      <c r="AS102" s="102">
        <v>29087.999999999996</v>
      </c>
      <c r="AT102" s="102">
        <v>12</v>
      </c>
      <c r="AU102" s="102">
        <v>23270.399999999998</v>
      </c>
      <c r="AV102" s="102">
        <v>11</v>
      </c>
      <c r="AW102" s="102">
        <v>21331.199999999997</v>
      </c>
      <c r="AX102" s="102">
        <v>16</v>
      </c>
      <c r="AY102" s="102">
        <v>31027.199999999997</v>
      </c>
      <c r="AZ102" s="102">
        <v>21</v>
      </c>
      <c r="BA102" s="102">
        <v>40723.199999999997</v>
      </c>
      <c r="BB102" s="102">
        <v>18</v>
      </c>
      <c r="BC102" s="102">
        <v>34905.599999999999</v>
      </c>
      <c r="BD102" s="102">
        <v>16</v>
      </c>
      <c r="BE102" s="102">
        <v>31027.199999999997</v>
      </c>
      <c r="BF102" s="102">
        <v>12</v>
      </c>
      <c r="BG102" s="102">
        <v>23270.399999999998</v>
      </c>
      <c r="BH102" s="102">
        <v>16</v>
      </c>
      <c r="BI102" s="102">
        <v>31027.199999999997</v>
      </c>
      <c r="BJ102" s="102">
        <v>18</v>
      </c>
      <c r="BK102" s="102">
        <v>34905.599999999999</v>
      </c>
      <c r="BL102" s="102">
        <v>20</v>
      </c>
      <c r="BM102" s="102">
        <v>38784</v>
      </c>
      <c r="BN102" s="102">
        <v>15</v>
      </c>
      <c r="BO102" s="102">
        <v>29087.999999999996</v>
      </c>
      <c r="BP102" s="102">
        <v>18</v>
      </c>
      <c r="BQ102" s="102">
        <v>34905.599999999999</v>
      </c>
      <c r="BR102" s="102">
        <v>10</v>
      </c>
      <c r="BS102" s="102">
        <v>19392</v>
      </c>
      <c r="BT102" s="102">
        <v>20</v>
      </c>
      <c r="BU102" s="102">
        <v>38784</v>
      </c>
      <c r="BV102" s="102">
        <v>17</v>
      </c>
      <c r="BW102" s="102">
        <v>32966.399999999994</v>
      </c>
      <c r="BX102" s="102">
        <v>14</v>
      </c>
      <c r="BY102" s="102">
        <v>27148.799999999996</v>
      </c>
      <c r="BZ102" s="102">
        <v>16</v>
      </c>
      <c r="CA102" s="102">
        <v>31027.199999999997</v>
      </c>
      <c r="CB102" s="102">
        <v>18</v>
      </c>
      <c r="CC102" s="102">
        <v>34905.599999999999</v>
      </c>
      <c r="CD102" s="102">
        <v>16</v>
      </c>
      <c r="CE102" s="102">
        <v>31027.199999999997</v>
      </c>
      <c r="CF102" s="102">
        <v>20</v>
      </c>
      <c r="CG102" s="102">
        <v>38784</v>
      </c>
      <c r="CH102" s="102">
        <v>13</v>
      </c>
      <c r="CI102" s="102">
        <v>25209.599999999999</v>
      </c>
      <c r="CJ102" s="102">
        <v>13</v>
      </c>
      <c r="CK102" s="102">
        <v>25209.599999999999</v>
      </c>
      <c r="CL102" s="102">
        <v>17</v>
      </c>
      <c r="CM102" s="102">
        <v>32966.399999999994</v>
      </c>
      <c r="CN102" s="102">
        <v>16</v>
      </c>
      <c r="CO102" s="102">
        <v>31027.199999999997</v>
      </c>
      <c r="CP102" s="102">
        <v>11</v>
      </c>
      <c r="CQ102" s="102">
        <v>21331.199999999997</v>
      </c>
      <c r="CR102" s="102">
        <v>16</v>
      </c>
      <c r="CS102" s="102">
        <v>31027.199999999997</v>
      </c>
      <c r="CT102" s="102">
        <v>11</v>
      </c>
      <c r="CU102" s="102">
        <v>21331.199999999997</v>
      </c>
    </row>
    <row r="103" spans="2:99" x14ac:dyDescent="0.25">
      <c r="C103" s="101" t="s">
        <v>268</v>
      </c>
      <c r="D103" s="102">
        <v>16</v>
      </c>
      <c r="E103" s="102">
        <v>32448</v>
      </c>
      <c r="F103" s="102">
        <v>14</v>
      </c>
      <c r="G103" s="102">
        <v>28392</v>
      </c>
      <c r="H103" s="102">
        <v>10</v>
      </c>
      <c r="I103" s="102">
        <v>20280</v>
      </c>
      <c r="J103" s="102">
        <v>12</v>
      </c>
      <c r="K103" s="102">
        <v>24336</v>
      </c>
      <c r="L103" s="102">
        <v>13</v>
      </c>
      <c r="M103" s="102">
        <v>26364</v>
      </c>
      <c r="N103" s="102">
        <v>9</v>
      </c>
      <c r="O103" s="102">
        <v>18252</v>
      </c>
      <c r="P103" s="102">
        <v>16</v>
      </c>
      <c r="Q103" s="102">
        <v>32448</v>
      </c>
      <c r="R103" s="102">
        <v>17</v>
      </c>
      <c r="S103" s="102">
        <v>34476</v>
      </c>
      <c r="T103" s="102">
        <v>11</v>
      </c>
      <c r="U103" s="102">
        <v>22308</v>
      </c>
      <c r="V103" s="102">
        <v>12</v>
      </c>
      <c r="W103" s="102">
        <v>24336</v>
      </c>
      <c r="X103" s="102">
        <v>11</v>
      </c>
      <c r="Y103" s="102">
        <v>22308</v>
      </c>
      <c r="Z103" s="102">
        <v>18</v>
      </c>
      <c r="AA103" s="102">
        <v>36504</v>
      </c>
      <c r="AB103" s="102">
        <v>18</v>
      </c>
      <c r="AC103" s="102">
        <v>36504</v>
      </c>
      <c r="AD103" s="102">
        <v>12</v>
      </c>
      <c r="AE103" s="102">
        <v>24336</v>
      </c>
      <c r="AF103" s="102">
        <v>19</v>
      </c>
      <c r="AG103" s="102">
        <v>38532</v>
      </c>
      <c r="AH103" s="102">
        <v>16</v>
      </c>
      <c r="AI103" s="102">
        <v>32448</v>
      </c>
      <c r="AJ103" s="102">
        <v>17</v>
      </c>
      <c r="AK103" s="102">
        <v>34476</v>
      </c>
      <c r="AL103" s="102">
        <v>17</v>
      </c>
      <c r="AM103" s="102">
        <v>34476</v>
      </c>
      <c r="AN103" s="102">
        <v>17</v>
      </c>
      <c r="AO103" s="102">
        <v>34476</v>
      </c>
      <c r="AP103" s="102">
        <v>13</v>
      </c>
      <c r="AQ103" s="102">
        <v>26364</v>
      </c>
      <c r="AR103" s="102">
        <v>15</v>
      </c>
      <c r="AS103" s="102">
        <v>30420</v>
      </c>
      <c r="AT103" s="102">
        <v>13</v>
      </c>
      <c r="AU103" s="102">
        <v>26364</v>
      </c>
      <c r="AV103" s="102">
        <v>11</v>
      </c>
      <c r="AW103" s="102">
        <v>22308</v>
      </c>
      <c r="AX103" s="102">
        <v>17</v>
      </c>
      <c r="AY103" s="102">
        <v>34476</v>
      </c>
      <c r="AZ103" s="102">
        <v>19</v>
      </c>
      <c r="BA103" s="102">
        <v>38532</v>
      </c>
      <c r="BB103" s="102">
        <v>17</v>
      </c>
      <c r="BC103" s="102">
        <v>34476</v>
      </c>
      <c r="BD103" s="102">
        <v>14</v>
      </c>
      <c r="BE103" s="102">
        <v>28392</v>
      </c>
      <c r="BF103" s="102">
        <v>14</v>
      </c>
      <c r="BG103" s="102">
        <v>28392</v>
      </c>
      <c r="BH103" s="102">
        <v>17</v>
      </c>
      <c r="BI103" s="102">
        <v>34476</v>
      </c>
      <c r="BJ103" s="102">
        <v>19</v>
      </c>
      <c r="BK103" s="102">
        <v>38532</v>
      </c>
      <c r="BL103" s="102">
        <v>17</v>
      </c>
      <c r="BM103" s="102">
        <v>34476</v>
      </c>
      <c r="BN103" s="102">
        <v>17</v>
      </c>
      <c r="BO103" s="102">
        <v>34476</v>
      </c>
      <c r="BP103" s="102">
        <v>19</v>
      </c>
      <c r="BQ103" s="102">
        <v>38532</v>
      </c>
      <c r="BR103" s="102">
        <v>11</v>
      </c>
      <c r="BS103" s="102">
        <v>22308</v>
      </c>
      <c r="BT103" s="102">
        <v>18</v>
      </c>
      <c r="BU103" s="102">
        <v>36504</v>
      </c>
      <c r="BV103" s="102">
        <v>15</v>
      </c>
      <c r="BW103" s="102">
        <v>30420</v>
      </c>
      <c r="BX103" s="102">
        <v>14</v>
      </c>
      <c r="BY103" s="102">
        <v>28392</v>
      </c>
      <c r="BZ103" s="102">
        <v>16</v>
      </c>
      <c r="CA103" s="102">
        <v>32448</v>
      </c>
      <c r="CB103" s="102">
        <v>18</v>
      </c>
      <c r="CC103" s="102">
        <v>36504</v>
      </c>
      <c r="CD103" s="102">
        <v>18</v>
      </c>
      <c r="CE103" s="102">
        <v>36504</v>
      </c>
      <c r="CF103" s="102">
        <v>19</v>
      </c>
      <c r="CG103" s="102">
        <v>38532</v>
      </c>
      <c r="CH103" s="102">
        <v>13</v>
      </c>
      <c r="CI103" s="102">
        <v>26364</v>
      </c>
      <c r="CJ103" s="102">
        <v>13</v>
      </c>
      <c r="CK103" s="102">
        <v>26364</v>
      </c>
      <c r="CL103" s="102">
        <v>17</v>
      </c>
      <c r="CM103" s="102">
        <v>34476</v>
      </c>
      <c r="CN103" s="102">
        <v>14</v>
      </c>
      <c r="CO103" s="102">
        <v>28392</v>
      </c>
      <c r="CP103" s="102">
        <v>12</v>
      </c>
      <c r="CQ103" s="102">
        <v>24336</v>
      </c>
      <c r="CR103" s="102">
        <v>17</v>
      </c>
      <c r="CS103" s="102">
        <v>34476</v>
      </c>
      <c r="CT103" s="102">
        <v>12</v>
      </c>
      <c r="CU103" s="102">
        <v>24336</v>
      </c>
    </row>
    <row r="104" spans="2:99" x14ac:dyDescent="0.25">
      <c r="C104" s="101" t="s">
        <v>269</v>
      </c>
      <c r="D104" s="102">
        <v>15</v>
      </c>
      <c r="E104" s="102">
        <v>31086</v>
      </c>
      <c r="F104" s="102">
        <v>16</v>
      </c>
      <c r="G104" s="102">
        <v>33158.400000000001</v>
      </c>
      <c r="H104" s="102">
        <v>10</v>
      </c>
      <c r="I104" s="102">
        <v>20724</v>
      </c>
      <c r="J104" s="102">
        <v>11</v>
      </c>
      <c r="K104" s="102">
        <v>22796.400000000001</v>
      </c>
      <c r="L104" s="102">
        <v>14</v>
      </c>
      <c r="M104" s="102">
        <v>29013.600000000002</v>
      </c>
      <c r="N104" s="102">
        <v>11</v>
      </c>
      <c r="O104" s="102">
        <v>22796.400000000001</v>
      </c>
      <c r="P104" s="102">
        <v>15</v>
      </c>
      <c r="Q104" s="102">
        <v>31086</v>
      </c>
      <c r="R104" s="102">
        <v>18</v>
      </c>
      <c r="S104" s="102">
        <v>37303.200000000004</v>
      </c>
      <c r="T104" s="102">
        <v>11</v>
      </c>
      <c r="U104" s="102">
        <v>22796.400000000001</v>
      </c>
      <c r="V104" s="102">
        <v>10</v>
      </c>
      <c r="W104" s="102">
        <v>20724</v>
      </c>
      <c r="X104" s="102">
        <v>10</v>
      </c>
      <c r="Y104" s="102">
        <v>20724</v>
      </c>
      <c r="Z104" s="102">
        <v>17</v>
      </c>
      <c r="AA104" s="102">
        <v>35230.800000000003</v>
      </c>
      <c r="AB104" s="102">
        <v>18</v>
      </c>
      <c r="AC104" s="102">
        <v>37303.200000000004</v>
      </c>
      <c r="AD104" s="102">
        <v>14</v>
      </c>
      <c r="AE104" s="102">
        <v>29013.600000000002</v>
      </c>
      <c r="AF104" s="102">
        <v>19</v>
      </c>
      <c r="AG104" s="102">
        <v>39375.599999999999</v>
      </c>
      <c r="AH104" s="102">
        <v>16</v>
      </c>
      <c r="AI104" s="102">
        <v>33158.400000000001</v>
      </c>
      <c r="AJ104" s="102">
        <v>17</v>
      </c>
      <c r="AK104" s="102">
        <v>35230.800000000003</v>
      </c>
      <c r="AL104" s="102">
        <v>18</v>
      </c>
      <c r="AM104" s="102">
        <v>37303.200000000004</v>
      </c>
      <c r="AN104" s="102">
        <v>19</v>
      </c>
      <c r="AO104" s="102">
        <v>39375.599999999999</v>
      </c>
      <c r="AP104" s="102">
        <v>14</v>
      </c>
      <c r="AQ104" s="102">
        <v>29013.600000000002</v>
      </c>
      <c r="AR104" s="102">
        <v>16</v>
      </c>
      <c r="AS104" s="102">
        <v>33158.400000000001</v>
      </c>
      <c r="AT104" s="102">
        <v>12</v>
      </c>
      <c r="AU104" s="102">
        <v>24868.800000000003</v>
      </c>
      <c r="AV104" s="102">
        <v>10</v>
      </c>
      <c r="AW104" s="102">
        <v>20724</v>
      </c>
      <c r="AX104" s="102">
        <v>18</v>
      </c>
      <c r="AY104" s="102">
        <v>37303.200000000004</v>
      </c>
      <c r="AZ104" s="102">
        <v>19</v>
      </c>
      <c r="BA104" s="102">
        <v>39375.599999999999</v>
      </c>
      <c r="BB104" s="102">
        <v>19</v>
      </c>
      <c r="BC104" s="102">
        <v>39375.599999999999</v>
      </c>
      <c r="BD104" s="102">
        <v>15</v>
      </c>
      <c r="BE104" s="102">
        <v>31086</v>
      </c>
      <c r="BF104" s="102">
        <v>12</v>
      </c>
      <c r="BG104" s="102">
        <v>24868.800000000003</v>
      </c>
      <c r="BH104" s="102">
        <v>17</v>
      </c>
      <c r="BI104" s="102">
        <v>35230.800000000003</v>
      </c>
      <c r="BJ104" s="102">
        <v>18</v>
      </c>
      <c r="BK104" s="102">
        <v>37303.200000000004</v>
      </c>
      <c r="BL104" s="102">
        <v>17</v>
      </c>
      <c r="BM104" s="102">
        <v>35230.800000000003</v>
      </c>
      <c r="BN104" s="102">
        <v>18</v>
      </c>
      <c r="BO104" s="102">
        <v>37303.200000000004</v>
      </c>
      <c r="BP104" s="102">
        <v>21</v>
      </c>
      <c r="BQ104" s="102">
        <v>43520.4</v>
      </c>
      <c r="BR104" s="102">
        <v>10</v>
      </c>
      <c r="BS104" s="102">
        <v>20724</v>
      </c>
      <c r="BT104" s="102">
        <v>18</v>
      </c>
      <c r="BU104" s="102">
        <v>37303.200000000004</v>
      </c>
      <c r="BV104" s="102">
        <v>17</v>
      </c>
      <c r="BW104" s="102">
        <v>35230.800000000003</v>
      </c>
      <c r="BX104" s="102">
        <v>14</v>
      </c>
      <c r="BY104" s="102">
        <v>29013.600000000002</v>
      </c>
      <c r="BZ104" s="102">
        <v>16</v>
      </c>
      <c r="CA104" s="102">
        <v>33158.400000000001</v>
      </c>
      <c r="CB104" s="102">
        <v>17</v>
      </c>
      <c r="CC104" s="102">
        <v>35230.800000000003</v>
      </c>
      <c r="CD104" s="102">
        <v>18</v>
      </c>
      <c r="CE104" s="102">
        <v>37303.200000000004</v>
      </c>
      <c r="CF104" s="102">
        <v>20</v>
      </c>
      <c r="CG104" s="102">
        <v>41448</v>
      </c>
      <c r="CH104" s="102">
        <v>13</v>
      </c>
      <c r="CI104" s="102">
        <v>26941.200000000001</v>
      </c>
      <c r="CJ104" s="102">
        <v>12</v>
      </c>
      <c r="CK104" s="102">
        <v>24868.800000000003</v>
      </c>
      <c r="CL104" s="102">
        <v>17</v>
      </c>
      <c r="CM104" s="102">
        <v>35230.800000000003</v>
      </c>
      <c r="CN104" s="102">
        <v>15</v>
      </c>
      <c r="CO104" s="102">
        <v>31086</v>
      </c>
      <c r="CP104" s="102">
        <v>11</v>
      </c>
      <c r="CQ104" s="102">
        <v>22796.400000000001</v>
      </c>
      <c r="CR104" s="102">
        <v>15</v>
      </c>
      <c r="CS104" s="102">
        <v>31086</v>
      </c>
      <c r="CT104" s="102">
        <v>13</v>
      </c>
      <c r="CU104" s="102">
        <v>26941.200000000001</v>
      </c>
    </row>
    <row r="105" spans="2:99" x14ac:dyDescent="0.25">
      <c r="C105" s="101" t="s">
        <v>270</v>
      </c>
      <c r="D105" s="102">
        <v>15</v>
      </c>
      <c r="E105" s="102">
        <v>29970</v>
      </c>
      <c r="F105" s="102">
        <v>16</v>
      </c>
      <c r="G105" s="102">
        <v>31968</v>
      </c>
      <c r="H105" s="102">
        <v>10</v>
      </c>
      <c r="I105" s="102">
        <v>19980</v>
      </c>
      <c r="J105" s="102">
        <v>11</v>
      </c>
      <c r="K105" s="102">
        <v>21978</v>
      </c>
      <c r="L105" s="102">
        <v>15</v>
      </c>
      <c r="M105" s="102">
        <v>29970</v>
      </c>
      <c r="N105" s="102">
        <v>11</v>
      </c>
      <c r="O105" s="102">
        <v>21978</v>
      </c>
      <c r="P105" s="102">
        <v>16</v>
      </c>
      <c r="Q105" s="102">
        <v>31968</v>
      </c>
      <c r="R105" s="102">
        <v>19</v>
      </c>
      <c r="S105" s="102">
        <v>37962</v>
      </c>
      <c r="T105" s="102">
        <v>12</v>
      </c>
      <c r="U105" s="102">
        <v>23976</v>
      </c>
      <c r="V105" s="102">
        <v>12</v>
      </c>
      <c r="W105" s="102">
        <v>23976</v>
      </c>
      <c r="X105" s="102">
        <v>12</v>
      </c>
      <c r="Y105" s="102">
        <v>23976</v>
      </c>
      <c r="Z105" s="102">
        <v>18</v>
      </c>
      <c r="AA105" s="102">
        <v>35964</v>
      </c>
      <c r="AB105" s="102">
        <v>18</v>
      </c>
      <c r="AC105" s="102">
        <v>35964</v>
      </c>
      <c r="AD105" s="102">
        <v>12</v>
      </c>
      <c r="AE105" s="102">
        <v>23976</v>
      </c>
      <c r="AF105" s="102">
        <v>19</v>
      </c>
      <c r="AG105" s="102">
        <v>37962</v>
      </c>
      <c r="AH105" s="102">
        <v>14</v>
      </c>
      <c r="AI105" s="102">
        <v>27972</v>
      </c>
      <c r="AJ105" s="102">
        <v>17</v>
      </c>
      <c r="AK105" s="102">
        <v>33966</v>
      </c>
      <c r="AL105" s="102">
        <v>19</v>
      </c>
      <c r="AM105" s="102">
        <v>37962</v>
      </c>
      <c r="AN105" s="102">
        <v>20</v>
      </c>
      <c r="AO105" s="102">
        <v>39960</v>
      </c>
      <c r="AP105" s="102">
        <v>12</v>
      </c>
      <c r="AQ105" s="102">
        <v>23976</v>
      </c>
      <c r="AR105" s="102">
        <v>17</v>
      </c>
      <c r="AS105" s="102">
        <v>33966</v>
      </c>
      <c r="AT105" s="102">
        <v>13</v>
      </c>
      <c r="AU105" s="102">
        <v>25974</v>
      </c>
      <c r="AV105" s="102">
        <v>10</v>
      </c>
      <c r="AW105" s="102">
        <v>19980</v>
      </c>
      <c r="AX105" s="102">
        <v>18</v>
      </c>
      <c r="AY105" s="102">
        <v>35964</v>
      </c>
      <c r="AZ105" s="102">
        <v>19</v>
      </c>
      <c r="BA105" s="102">
        <v>37962</v>
      </c>
      <c r="BB105" s="102">
        <v>20</v>
      </c>
      <c r="BC105" s="102">
        <v>39960</v>
      </c>
      <c r="BD105" s="102">
        <v>16</v>
      </c>
      <c r="BE105" s="102">
        <v>31968</v>
      </c>
      <c r="BF105" s="102">
        <v>13</v>
      </c>
      <c r="BG105" s="102">
        <v>25974</v>
      </c>
      <c r="BH105" s="102">
        <v>17</v>
      </c>
      <c r="BI105" s="102">
        <v>33966</v>
      </c>
      <c r="BJ105" s="102">
        <v>19</v>
      </c>
      <c r="BK105" s="102">
        <v>37962</v>
      </c>
      <c r="BL105" s="102">
        <v>16</v>
      </c>
      <c r="BM105" s="102">
        <v>31968</v>
      </c>
      <c r="BN105" s="102">
        <v>16</v>
      </c>
      <c r="BO105" s="102">
        <v>31968</v>
      </c>
      <c r="BP105" s="102">
        <v>17</v>
      </c>
      <c r="BQ105" s="102">
        <v>33966</v>
      </c>
      <c r="BR105" s="102">
        <v>11</v>
      </c>
      <c r="BS105" s="102">
        <v>21978</v>
      </c>
      <c r="BT105" s="102">
        <v>20</v>
      </c>
      <c r="BU105" s="102">
        <v>39960</v>
      </c>
      <c r="BV105" s="102">
        <v>17</v>
      </c>
      <c r="BW105" s="102">
        <v>33966</v>
      </c>
      <c r="BX105" s="102">
        <v>13</v>
      </c>
      <c r="BY105" s="102">
        <v>25974</v>
      </c>
      <c r="BZ105" s="102">
        <v>15</v>
      </c>
      <c r="CA105" s="102">
        <v>29970</v>
      </c>
      <c r="CB105" s="102">
        <v>19</v>
      </c>
      <c r="CC105" s="102">
        <v>37962</v>
      </c>
      <c r="CD105" s="102">
        <v>17</v>
      </c>
      <c r="CE105" s="102">
        <v>33966</v>
      </c>
      <c r="CF105" s="102">
        <v>18</v>
      </c>
      <c r="CG105" s="102">
        <v>35964</v>
      </c>
      <c r="CH105" s="102">
        <v>14</v>
      </c>
      <c r="CI105" s="102">
        <v>27972</v>
      </c>
      <c r="CJ105" s="102">
        <v>12</v>
      </c>
      <c r="CK105" s="102">
        <v>23976</v>
      </c>
      <c r="CL105" s="102">
        <v>19</v>
      </c>
      <c r="CM105" s="102">
        <v>37962</v>
      </c>
      <c r="CN105" s="102">
        <v>16</v>
      </c>
      <c r="CO105" s="102">
        <v>31968</v>
      </c>
      <c r="CP105" s="102">
        <v>11</v>
      </c>
      <c r="CQ105" s="102">
        <v>21978</v>
      </c>
      <c r="CR105" s="102">
        <v>17</v>
      </c>
      <c r="CS105" s="102">
        <v>33966</v>
      </c>
      <c r="CT105" s="102">
        <v>12</v>
      </c>
      <c r="CU105" s="102">
        <v>23976</v>
      </c>
    </row>
    <row r="107" spans="2:99" x14ac:dyDescent="0.25">
      <c r="B107" s="106" t="s">
        <v>275</v>
      </c>
    </row>
    <row r="108" spans="2:99" x14ac:dyDescent="0.25">
      <c r="C108" s="101" t="s">
        <v>276</v>
      </c>
      <c r="D108" s="101" t="s">
        <v>92</v>
      </c>
      <c r="E108" s="101" t="s">
        <v>93</v>
      </c>
      <c r="F108" s="101" t="s">
        <v>94</v>
      </c>
      <c r="G108" s="101" t="s">
        <v>95</v>
      </c>
      <c r="H108" s="101" t="s">
        <v>96</v>
      </c>
      <c r="I108" s="101" t="s">
        <v>97</v>
      </c>
      <c r="J108" s="101" t="s">
        <v>98</v>
      </c>
      <c r="K108" s="101" t="s">
        <v>99</v>
      </c>
      <c r="L108" s="101" t="s">
        <v>100</v>
      </c>
      <c r="M108" s="101" t="s">
        <v>101</v>
      </c>
      <c r="N108" s="101" t="s">
        <v>102</v>
      </c>
      <c r="O108" s="101" t="s">
        <v>103</v>
      </c>
    </row>
    <row r="109" spans="2:99" x14ac:dyDescent="0.25">
      <c r="C109" s="101" t="s">
        <v>126</v>
      </c>
      <c r="D109" s="102">
        <f>SUM(D$6:D$19)+SUM(F$6:F$19)+SUM(H$6:H$19)+SUM(J$6:J$19)</f>
        <v>799</v>
      </c>
      <c r="E109" s="102">
        <f>SUM(L$6:L$19)+SUM(N$6:N$19)+SUM(P$6:P$19)+SUM(R$6:R$19)</f>
        <v>711</v>
      </c>
      <c r="F109" s="102">
        <f>SUM(T$6:T$19)+SUM(V$6:V$19)+SUM(X$6:X$19)+SUM(Z$6:Z$19)</f>
        <v>740</v>
      </c>
      <c r="G109" s="102">
        <f>SUM(AB$6:AB$19)+SUM(AD$6:AD$19)+SUM(AF$6:AF$19)+SUM(AH$6:AH$19)</f>
        <v>770</v>
      </c>
      <c r="H109" s="102">
        <f>SUM(AJ$6:AJ$19)+SUM(AL$6:AL$19)+SUM(AN$6:AN$19)+SUM(AP$6:AP$19)</f>
        <v>765</v>
      </c>
      <c r="I109" s="102">
        <f>SUM(AR$6:AR$19)+SUM(AT$6:AT$19)+SUM(AV$6:AV$19)+SUM(AX$6:AX$19)</f>
        <v>826</v>
      </c>
      <c r="J109" s="102">
        <f>SUM(AZ$6:AZ$19)+SUM(BB$6:BB$19)+SUM(BD$6:BD$19)+SUM(BF$6:BF$19)</f>
        <v>884</v>
      </c>
      <c r="K109" s="102">
        <f>SUM(BH$6:BH$19)+SUM(BJ$6:BJ$19)+SUM(BL$6:BL$19)+SUM(BN$6:BN$19)</f>
        <v>993</v>
      </c>
      <c r="L109" s="102">
        <f>SUM(BP$6:BP$19)+SUM(BR$6:BR$19)+SUM(BT$6:BT$19)+SUM(BV$6:BV$19)</f>
        <v>926</v>
      </c>
      <c r="M109" s="102">
        <f>SUM(BX$6:BX$19)+SUM(BZ$6:BZ$19)+SUM(CB$6:CB$19)+SUM(CD$6:CD$19)</f>
        <v>887</v>
      </c>
      <c r="N109" s="102">
        <f>SUM(CF$6:CF$19)+SUM(CH$6:CH$19)+SUM(CJ$6:CJ$19)+SUM(CL$6:CL$19)</f>
        <v>1009</v>
      </c>
      <c r="O109" s="102">
        <f>SUM(CN$6:CN$19)+SUM(CP$6:CP$19)+SUM(CR$6:CR$19)+SUM(CT$6:CT$19)</f>
        <v>784</v>
      </c>
    </row>
    <row r="110" spans="2:99" x14ac:dyDescent="0.25">
      <c r="C110" s="101" t="s">
        <v>127</v>
      </c>
      <c r="D110" s="102">
        <f>SUM(D$20:D$36)+SUM(F$20:F$36)+SUM(H$20:H$36)+SUM(J$20:J$36)</f>
        <v>1333</v>
      </c>
      <c r="E110" s="102">
        <f>SUM(L$20:L$36)+SUM(N$20:N$36)+SUM(P$20:P$36)+SUM(R$20:R$36)</f>
        <v>1381</v>
      </c>
      <c r="F110" s="102">
        <f>SUM(T$20:T$36)+SUM(V$20:V$36)+SUM(X$20:X$36)+SUM(Z$20:Z$36)</f>
        <v>1211</v>
      </c>
      <c r="G110" s="102">
        <f>SUM(AB$20:AB$36)+SUM(AD$20:AD$36)+SUM(AF$20:AF$36)+SUM(AH$20:AH$36)</f>
        <v>1417</v>
      </c>
      <c r="H110" s="102">
        <f>SUM(AJ$20:AJ$36)+SUM(AL$20:AL$36)+SUM(AN$20:AN$36)+SUM(AP$20:AP$36)</f>
        <v>1717</v>
      </c>
      <c r="I110" s="102">
        <f>SUM(AR$20:AR$36)+SUM(AT$20:AT$36)+SUM(AV$20:AV$36)+SUM(AX$20:AX$36)</f>
        <v>1549</v>
      </c>
      <c r="J110" s="102">
        <f>SUM(AZ$20:AZ$36)+SUM(BB$20:BB$36)+SUM(BD$20:BD$36)+SUM(BF$20:BF$36)</f>
        <v>1540</v>
      </c>
      <c r="K110" s="102">
        <f>SUM(BH$20:BH$36)+SUM(BJ$20:BJ$36)+SUM(BL$20:BL$36)+SUM(BN$20:BN$36)</f>
        <v>1628</v>
      </c>
      <c r="L110" s="102">
        <f>SUM(BP$20:BP$36)+SUM(BR$20:BR$36)+SUM(BT$20:BT$36)+SUM(BV$20:BV$36)</f>
        <v>1427</v>
      </c>
      <c r="M110" s="102">
        <f>SUM(BX$20:BX$36)+SUM(BZ$20:BZ$36)+SUM(CB$20:CB$36)+SUM(CD$20:CD$36)</f>
        <v>1833</v>
      </c>
      <c r="N110" s="102">
        <f>SUM(CF$20:CF$36)+SUM(CH$20:CH$36)+SUM(CJ$20:CJ$36)+SUM(CL$20:CL$36)</f>
        <v>1546</v>
      </c>
      <c r="O110" s="102">
        <f>SUM(CN$20:CN$36)+SUM(CP$20:CP$36)+SUM(CR$20:CR$36)+SUM(CT$20:CT$36)</f>
        <v>1520</v>
      </c>
    </row>
    <row r="111" spans="2:99" x14ac:dyDescent="0.25">
      <c r="C111" s="101" t="s">
        <v>128</v>
      </c>
      <c r="D111" s="102">
        <f>SUM(D$37:D$48)+SUM(F$37:F$48)+SUM(H$37:H$48)+SUM(J$37:J$48)</f>
        <v>846</v>
      </c>
      <c r="E111" s="102">
        <f>SUM(L$37:L$48)+SUM(N$37:N$48)+SUM(P$37:P$48)+SUM(R$37:R$48)</f>
        <v>907</v>
      </c>
      <c r="F111" s="102">
        <f>SUM(T$37:T$48)+SUM(V$37:V$48)+SUM(X$37:X$48)+SUM(Z$37:Z$48)</f>
        <v>732</v>
      </c>
      <c r="G111" s="102">
        <f>SUM(AB$37:AB$48)+SUM(AD$37:AD$48)+SUM(AF$37:AF$48)+SUM(AH$37:AH$48)</f>
        <v>863</v>
      </c>
      <c r="H111" s="102">
        <f>SUM(AJ$37:AJ$48)+SUM(AL$37:AL$48)+SUM(AN$37:AN$48)+SUM(AP$37:AP$48)</f>
        <v>921</v>
      </c>
      <c r="I111" s="102">
        <f>SUM(AR$37:AR$48)+SUM(AT$37:AT$48)+SUM(AV$37:AV$48)+SUM(AX$37:AX$48)</f>
        <v>961</v>
      </c>
      <c r="J111" s="102">
        <f>SUM(AZ$37:AZ$48)+SUM(BB$37:BB$48)+SUM(BD$37:BD$48)+SUM(BF$37:BF$48)</f>
        <v>881</v>
      </c>
      <c r="K111" s="102">
        <f>SUM(BH$37:BH$48)+SUM(BJ$37:BJ$48)+SUM(BL$37:BL$48)+SUM(BN$37:BN$48)</f>
        <v>950</v>
      </c>
      <c r="L111" s="102">
        <f>SUM(BP$37:BP$48)+SUM(BR$37:BR$48)+SUM(BT$37:BT$48)+SUM(BV$37:BV$48)</f>
        <v>823</v>
      </c>
      <c r="M111" s="102">
        <f>SUM(BX$37:BX$48)+SUM(BZ$37:BZ$48)+SUM(CB$37:CB$48)+SUM(CD$37:CD$48)</f>
        <v>873</v>
      </c>
      <c r="N111" s="102">
        <f>SUM(CF$37:CF$48)+SUM(CH$37:CH$48)+SUM(CJ$37:CJ$48)+SUM(CL$37:CL$48)</f>
        <v>831</v>
      </c>
      <c r="O111" s="102">
        <f>SUM(CN$37:CN$48)+SUM(CP$37:CP$48)+SUM(CR$37:CR$48)+SUM(CT$37:CT$48)</f>
        <v>819</v>
      </c>
    </row>
    <row r="112" spans="2:99" x14ac:dyDescent="0.25">
      <c r="C112" s="101" t="s">
        <v>129</v>
      </c>
      <c r="D112" s="102">
        <f>SUM(D$49:D$70)+SUM(F$49:F$70)+SUM(H$49:H$70)+SUM(J$49:J$70)</f>
        <v>1124</v>
      </c>
      <c r="E112" s="102">
        <f>SUM(L$49:L$70)+SUM(N$49:N$70)+SUM(P$49:P$70)+SUM(R$49:R$70)</f>
        <v>1630</v>
      </c>
      <c r="F112" s="102">
        <f>SUM(T$49:T$70)+SUM(V$49:V$70)+SUM(X$49:X$70)+SUM(Z$49:Z$70)</f>
        <v>1660</v>
      </c>
      <c r="G112" s="102">
        <f>SUM(AB$49:AB$70)+SUM(AD$49:AD$70)+SUM(AF$49:AF$70)+SUM(AH$49:AH$70)</f>
        <v>1516</v>
      </c>
      <c r="H112" s="102">
        <f>SUM(AJ$49:AJ$70)+SUM(AL$49:AL$70)+SUM(AN$49:AN$70)+SUM(AP$49:AP$70)</f>
        <v>1270</v>
      </c>
      <c r="I112" s="102">
        <f>SUM(AR$49:AR$70)+SUM(AT$49:AT$70)+SUM(AV$49:AV$70)+SUM(AX$49:AX$70)</f>
        <v>1236</v>
      </c>
      <c r="J112" s="102">
        <f>SUM(AZ$49:AZ$70)+SUM(BB$49:BB$70)+SUM(BD$49:BD$70)+SUM(BF$49:BF$70)</f>
        <v>1459</v>
      </c>
      <c r="K112" s="102">
        <f>SUM(BH$49:BH$70)+SUM(BJ$49:BJ$70)+SUM(BL$49:BL$70)+SUM(BN$49:BN$70)</f>
        <v>1261</v>
      </c>
      <c r="L112" s="102">
        <f>SUM(BP$49:BP$70)+SUM(BR$49:BR$70)+SUM(BT$49:BT$70)+SUM(BV$49:BV$70)</f>
        <v>1471</v>
      </c>
      <c r="M112" s="102">
        <f>SUM(BX$49:BX$70)+SUM(BZ$49:BZ$70)+SUM(CB$49:CB$70)+SUM(CD$49:CD$70)</f>
        <v>1481</v>
      </c>
      <c r="N112" s="102">
        <f>SUM(CF$49:CF$70)+SUM(CH$49:CH$70)+SUM(CJ$49:CJ$70)+SUM(CL$49:CL$70)</f>
        <v>1487</v>
      </c>
      <c r="O112" s="102">
        <f>SUM(CN$49:CN$70)+SUM(CP$49:CP$70)+SUM(CR$49:CR$70)+SUM(CT$49:CT$70)</f>
        <v>1464</v>
      </c>
    </row>
    <row r="113" spans="2:15" x14ac:dyDescent="0.25">
      <c r="C113" s="101" t="s">
        <v>130</v>
      </c>
      <c r="D113" s="102">
        <f>SUM(D$71:D$86)+SUM(F$71:F$86)+SUM(H$71:H$86)+SUM(J$71:J$86)</f>
        <v>711</v>
      </c>
      <c r="E113" s="102">
        <f>SUM(L$71:L$86)+SUM(N$71:N$86)+SUM(P$71:P$86)+SUM(R$71:R$86)</f>
        <v>772</v>
      </c>
      <c r="F113" s="102">
        <f>SUM(T$71:T$86)+SUM(V$71:V$86)+SUM(X$71:X$86)+SUM(Z$71:Z$86)</f>
        <v>776</v>
      </c>
      <c r="G113" s="102">
        <f>SUM(AB$71:AB$86)+SUM(AD$71:AD$86)+SUM(AF$71:AF$86)+SUM(AH$71:AH$86)</f>
        <v>853</v>
      </c>
      <c r="H113" s="102">
        <f>SUM(AJ$71:AJ$86)+SUM(AL$71:AL$86)+SUM(AN$71:AN$86)+SUM(AP$71:AP$86)</f>
        <v>888</v>
      </c>
      <c r="I113" s="102">
        <f>SUM(AR$71:AR$86)+SUM(AT$71:AT$86)+SUM(AV$71:AV$86)+SUM(AX$71:AX$86)</f>
        <v>813</v>
      </c>
      <c r="J113" s="102">
        <f>SUM(AZ$71:AZ$86)+SUM(BB$71:BB$86)+SUM(BD$71:BD$86)+SUM(BF$71:BF$86)</f>
        <v>882</v>
      </c>
      <c r="K113" s="102">
        <f>SUM(BH$71:BH$86)+SUM(BJ$71:BJ$86)+SUM(BL$71:BL$86)+SUM(BN$71:BN$86)</f>
        <v>796</v>
      </c>
      <c r="L113" s="102">
        <f>SUM(BP$71:BP$86)+SUM(BR$71:BR$86)+SUM(BT$71:BT$86)+SUM(BV$71:BV$86)</f>
        <v>697</v>
      </c>
      <c r="M113" s="102">
        <f>SUM(BX$71:BX$86)+SUM(BZ$71:BZ$86)+SUM(CB$71:CB$86)+SUM(CD$71:CD$86)</f>
        <v>803</v>
      </c>
      <c r="N113" s="102">
        <f>SUM(CF$71:CF$86)+SUM(CH$71:CH$86)+SUM(CJ$71:CJ$86)+SUM(CL$71:CL$86)</f>
        <v>891</v>
      </c>
      <c r="O113" s="102">
        <f>SUM(CN$71:CN$86)+SUM(CP$71:CP$86)+SUM(CR$71:CR$86)+SUM(CT$71:CT$86)</f>
        <v>865</v>
      </c>
    </row>
    <row r="114" spans="2:15" x14ac:dyDescent="0.25">
      <c r="C114" s="101" t="s">
        <v>131</v>
      </c>
      <c r="D114" s="102">
        <f>SUM(D$87:D$94)+SUM(F$87:F$94)+SUM(H$87:H$94)+SUM(J$87:J$94)</f>
        <v>410</v>
      </c>
      <c r="E114" s="102">
        <f>SUM(L$87:L$94)+SUM(N$87:N$94)+SUM(P$87:P$94)+SUM(R$87:R$94)</f>
        <v>422</v>
      </c>
      <c r="F114" s="102">
        <f>SUM(T$87:T$94)+SUM(V$87:V$94)+SUM(X$87:X$94)+SUM(Z$87:Z$94)</f>
        <v>444</v>
      </c>
      <c r="G114" s="102">
        <f>SUM(AB$87:AB$94)+SUM(AD$87:AD$94)+SUM(AF$87:AF$94)+SUM(AH$87:AH$94)</f>
        <v>471</v>
      </c>
      <c r="H114" s="102">
        <f>SUM(AJ$87:AJ$94)+SUM(AL$87:AL$94)+SUM(AN$87:AN$94)+SUM(AP$87:AP$94)</f>
        <v>471</v>
      </c>
      <c r="I114" s="102">
        <f>SUM(AR$87:AR$94)+SUM(AT$87:AT$94)+SUM(AV$87:AV$94)+SUM(AX$87:AX$94)</f>
        <v>398</v>
      </c>
      <c r="J114" s="102">
        <f>SUM(AZ$87:AZ$94)+SUM(BB$87:BB$94)+SUM(BD$87:BD$94)+SUM(BF$87:BF$94)</f>
        <v>463</v>
      </c>
      <c r="K114" s="102">
        <f>SUM(BH$87:BH$94)+SUM(BJ$87:BJ$94)+SUM(BL$87:BL$94)+SUM(BN$87:BN$94)</f>
        <v>556</v>
      </c>
      <c r="L114" s="102">
        <f>SUM(BP$87:BP$94)+SUM(BR$87:BR$94)+SUM(BT$87:BT$94)+SUM(BV$87:BV$94)</f>
        <v>440</v>
      </c>
      <c r="M114" s="102">
        <f>SUM(BX$87:BX$94)+SUM(BZ$87:BZ$94)+SUM(CB$87:CB$94)+SUM(CD$87:CD$94)</f>
        <v>420</v>
      </c>
      <c r="N114" s="102">
        <f>SUM(CF$87:CF$94)+SUM(CH$87:CH$94)+SUM(CJ$87:CJ$94)+SUM(CL$87:CL$94)</f>
        <v>528</v>
      </c>
      <c r="O114" s="102">
        <f>SUM(CN$87:CN$94)+SUM(CP$87:CP$94)+SUM(CR$87:CR$94)+SUM(CT$87:CT$94)</f>
        <v>500</v>
      </c>
    </row>
    <row r="115" spans="2:15" x14ac:dyDescent="0.25">
      <c r="C115" s="101" t="s">
        <v>132</v>
      </c>
      <c r="D115" s="102">
        <f>SUM(D$95:D$105)+SUM(F$95:F$105)+SUM(H$95:H$105)+SUM(J$95:J$105)</f>
        <v>579</v>
      </c>
      <c r="E115" s="102">
        <f>SUM(L$95:L$105)+SUM(N$95:N$105)+SUM(P$95:P$105)+SUM(R$95:R$105)</f>
        <v>643</v>
      </c>
      <c r="F115" s="102">
        <f>SUM(T$95:T$105)+SUM(V$95:V$105)+SUM(X$95:X$105)+SUM(Z$95:Z$105)</f>
        <v>563</v>
      </c>
      <c r="G115" s="102">
        <f>SUM(AB$95:AB$105)+SUM(AD$95:AD$105)+SUM(AF$95:AF$105)+SUM(AH$95:AH$105)</f>
        <v>706</v>
      </c>
      <c r="H115" s="102">
        <f>SUM(AJ$95:AJ$105)+SUM(AL$95:AL$105)+SUM(AN$95:AN$105)+SUM(AP$95:AP$105)</f>
        <v>738</v>
      </c>
      <c r="I115" s="102">
        <f>SUM(AR$95:AR$105)+SUM(AT$95:AT$105)+SUM(AV$95:AV$105)+SUM(AX$95:AX$105)</f>
        <v>610</v>
      </c>
      <c r="J115" s="102">
        <f>SUM(AZ$95:AZ$105)+SUM(BB$95:BB$105)+SUM(BD$95:BD$105)+SUM(BF$95:BF$105)</f>
        <v>720</v>
      </c>
      <c r="K115" s="102">
        <f>SUM(BH$95:BH$105)+SUM(BJ$95:BJ$105)+SUM(BL$95:BL$105)+SUM(BN$95:BN$105)</f>
        <v>781</v>
      </c>
      <c r="L115" s="102">
        <f>SUM(BP$95:BP$105)+SUM(BR$95:BR$105)+SUM(BT$95:BT$105)+SUM(BV$95:BV$105)</f>
        <v>721</v>
      </c>
      <c r="M115" s="102">
        <f>SUM(BX$95:BX$105)+SUM(BZ$95:BZ$105)+SUM(CB$95:CB$105)+SUM(CD$95:CD$105)</f>
        <v>720</v>
      </c>
      <c r="N115" s="102">
        <f>SUM(CF$95:CF$105)+SUM(CH$95:CH$105)+SUM(CJ$95:CJ$105)+SUM(CL$95:CL$105)</f>
        <v>698</v>
      </c>
      <c r="O115" s="102">
        <f>SUM(CN$95:CN$105)+SUM(CP$95:CP$105)+SUM(CR$95:CR$105)+SUM(CT$95:CT$105)</f>
        <v>599</v>
      </c>
    </row>
    <row r="116" spans="2:15" x14ac:dyDescent="0.25">
      <c r="C116" s="101" t="s">
        <v>277</v>
      </c>
      <c r="D116" s="102">
        <f t="shared" ref="D116:O116" si="0">SUM(D$109:D$115)</f>
        <v>5802</v>
      </c>
      <c r="E116" s="102">
        <f t="shared" si="0"/>
        <v>6466</v>
      </c>
      <c r="F116" s="102">
        <f t="shared" si="0"/>
        <v>6126</v>
      </c>
      <c r="G116" s="102">
        <f t="shared" si="0"/>
        <v>6596</v>
      </c>
      <c r="H116" s="102">
        <f t="shared" si="0"/>
        <v>6770</v>
      </c>
      <c r="I116" s="102">
        <f t="shared" si="0"/>
        <v>6393</v>
      </c>
      <c r="J116" s="102">
        <f t="shared" si="0"/>
        <v>6829</v>
      </c>
      <c r="K116" s="102">
        <f t="shared" si="0"/>
        <v>6965</v>
      </c>
      <c r="L116" s="102">
        <f t="shared" si="0"/>
        <v>6505</v>
      </c>
      <c r="M116" s="102">
        <f t="shared" si="0"/>
        <v>7017</v>
      </c>
      <c r="N116" s="102">
        <f t="shared" si="0"/>
        <v>6990</v>
      </c>
      <c r="O116" s="102">
        <f t="shared" si="0"/>
        <v>6551</v>
      </c>
    </row>
    <row r="118" spans="2:15" x14ac:dyDescent="0.25">
      <c r="B118" s="105" t="s">
        <v>278</v>
      </c>
    </row>
    <row r="119" spans="2:15" x14ac:dyDescent="0.25">
      <c r="C119" s="101" t="s">
        <v>276</v>
      </c>
      <c r="D119" s="101" t="s">
        <v>92</v>
      </c>
      <c r="E119" s="101" t="s">
        <v>93</v>
      </c>
      <c r="F119" s="101" t="s">
        <v>94</v>
      </c>
      <c r="G119" s="101" t="s">
        <v>95</v>
      </c>
      <c r="H119" s="101" t="s">
        <v>96</v>
      </c>
      <c r="I119" s="101" t="s">
        <v>97</v>
      </c>
      <c r="J119" s="101" t="s">
        <v>98</v>
      </c>
      <c r="K119" s="101" t="s">
        <v>99</v>
      </c>
      <c r="L119" s="101" t="s">
        <v>100</v>
      </c>
      <c r="M119" s="101" t="s">
        <v>101</v>
      </c>
      <c r="N119" s="101" t="s">
        <v>102</v>
      </c>
      <c r="O119" s="101" t="s">
        <v>103</v>
      </c>
    </row>
    <row r="120" spans="2:15" x14ac:dyDescent="0.25">
      <c r="C120" s="101" t="s">
        <v>126</v>
      </c>
      <c r="D120" s="102">
        <f>D109*pricing!D6*2000</f>
        <v>3196000</v>
      </c>
      <c r="E120" s="102">
        <f>E109*pricing!E6*2000</f>
        <v>2844000</v>
      </c>
      <c r="F120" s="102">
        <f>F109*pricing!F6*2000</f>
        <v>2960000</v>
      </c>
      <c r="G120" s="102">
        <f>G109*pricing!G6*2000</f>
        <v>3080000</v>
      </c>
      <c r="H120" s="102">
        <f>H109*pricing!H6*2000</f>
        <v>3060000</v>
      </c>
      <c r="I120" s="102">
        <f>I109*pricing!I6*2000</f>
        <v>3304000</v>
      </c>
      <c r="J120" s="102">
        <f>J109*pricing!J6*2000</f>
        <v>3536000</v>
      </c>
      <c r="K120" s="102">
        <f>K109*pricing!K6*2000</f>
        <v>3972000</v>
      </c>
      <c r="L120" s="102">
        <f>L109*pricing!L6*2000</f>
        <v>3704000</v>
      </c>
      <c r="M120" s="102">
        <f>M109*pricing!M6*2000</f>
        <v>3548000</v>
      </c>
      <c r="N120" s="102">
        <f>N109*pricing!N6*2000</f>
        <v>4036000</v>
      </c>
      <c r="O120" s="102">
        <f>O109*pricing!O6*2000</f>
        <v>3136000</v>
      </c>
    </row>
    <row r="121" spans="2:15" x14ac:dyDescent="0.25">
      <c r="C121" s="101" t="s">
        <v>127</v>
      </c>
      <c r="D121" s="102">
        <f>D110*pricing!D7*2000</f>
        <v>5332000</v>
      </c>
      <c r="E121" s="102">
        <f>E110*pricing!E7*2000</f>
        <v>5524000</v>
      </c>
      <c r="F121" s="102">
        <f>F110*pricing!F7*2000</f>
        <v>4844000</v>
      </c>
      <c r="G121" s="102">
        <f>G110*pricing!G7*2000</f>
        <v>5668000</v>
      </c>
      <c r="H121" s="102">
        <f>H110*pricing!H7*2000</f>
        <v>6868000</v>
      </c>
      <c r="I121" s="102">
        <f>I110*pricing!I7*2000</f>
        <v>6196000</v>
      </c>
      <c r="J121" s="102">
        <f>J110*pricing!J7*2000</f>
        <v>6160000</v>
      </c>
      <c r="K121" s="102">
        <f>K110*pricing!K7*2000</f>
        <v>6512000</v>
      </c>
      <c r="L121" s="102">
        <f>L110*pricing!L7*2000</f>
        <v>5708000</v>
      </c>
      <c r="M121" s="102">
        <f>M110*pricing!M7*2000</f>
        <v>7332000</v>
      </c>
      <c r="N121" s="102">
        <f>N110*pricing!N7*2000</f>
        <v>6184000</v>
      </c>
      <c r="O121" s="102">
        <f>O110*pricing!O7*2000</f>
        <v>6080000</v>
      </c>
    </row>
    <row r="122" spans="2:15" x14ac:dyDescent="0.25">
      <c r="C122" s="101" t="s">
        <v>128</v>
      </c>
      <c r="D122" s="102">
        <f>D111*pricing!D8*2000</f>
        <v>3384000</v>
      </c>
      <c r="E122" s="102">
        <f>E111*pricing!E8*2000</f>
        <v>3628000</v>
      </c>
      <c r="F122" s="102">
        <f>F111*pricing!F8*2000</f>
        <v>2928000</v>
      </c>
      <c r="G122" s="102">
        <f>G111*pricing!G8*2000</f>
        <v>3452000</v>
      </c>
      <c r="H122" s="102">
        <f>H111*pricing!H8*2000</f>
        <v>3684000</v>
      </c>
      <c r="I122" s="102">
        <f>I111*pricing!I8*2000</f>
        <v>3844000</v>
      </c>
      <c r="J122" s="102">
        <f>J111*pricing!J8*2000</f>
        <v>3524000</v>
      </c>
      <c r="K122" s="102">
        <f>K111*pricing!K8*2000</f>
        <v>3800000</v>
      </c>
      <c r="L122" s="102">
        <f>L111*pricing!L8*2000</f>
        <v>3292000</v>
      </c>
      <c r="M122" s="102">
        <f>M111*pricing!M8*2000</f>
        <v>3492000</v>
      </c>
      <c r="N122" s="102">
        <f>N111*pricing!N8*2000</f>
        <v>3324000</v>
      </c>
      <c r="O122" s="102">
        <f>O111*pricing!O8*2000</f>
        <v>3276000</v>
      </c>
    </row>
    <row r="123" spans="2:15" x14ac:dyDescent="0.25">
      <c r="C123" s="101" t="s">
        <v>129</v>
      </c>
      <c r="D123" s="102">
        <f>D112*pricing!D9*2000</f>
        <v>4496000</v>
      </c>
      <c r="E123" s="102">
        <f>E112*pricing!E9*2000</f>
        <v>6520000</v>
      </c>
      <c r="F123" s="102">
        <f>F112*pricing!F9*2000</f>
        <v>6640000</v>
      </c>
      <c r="G123" s="102">
        <f>G112*pricing!G9*2000</f>
        <v>6064000</v>
      </c>
      <c r="H123" s="102">
        <f>H112*pricing!H9*2000</f>
        <v>5080000</v>
      </c>
      <c r="I123" s="102">
        <f>I112*pricing!I9*2000</f>
        <v>4944000</v>
      </c>
      <c r="J123" s="102">
        <f>J112*pricing!J9*2000</f>
        <v>5836000</v>
      </c>
      <c r="K123" s="102">
        <f>K112*pricing!K9*2000</f>
        <v>5044000</v>
      </c>
      <c r="L123" s="102">
        <f>L112*pricing!L9*2000</f>
        <v>5884000</v>
      </c>
      <c r="M123" s="102">
        <f>M112*pricing!M9*2000</f>
        <v>5924000</v>
      </c>
      <c r="N123" s="102">
        <f>N112*pricing!N9*2000</f>
        <v>5948000</v>
      </c>
      <c r="O123" s="102">
        <f>O112*pricing!O9*2000</f>
        <v>5856000</v>
      </c>
    </row>
    <row r="124" spans="2:15" x14ac:dyDescent="0.25">
      <c r="C124" s="101" t="s">
        <v>130</v>
      </c>
      <c r="D124" s="102">
        <f>D113*pricing!D10*2000</f>
        <v>2844000</v>
      </c>
      <c r="E124" s="102">
        <f>E113*pricing!E10*2000</f>
        <v>3088000</v>
      </c>
      <c r="F124" s="102">
        <f>F113*pricing!F10*2000</f>
        <v>3104000</v>
      </c>
      <c r="G124" s="102">
        <f>G113*pricing!G10*2000</f>
        <v>3412000</v>
      </c>
      <c r="H124" s="102">
        <f>H113*pricing!H10*2000</f>
        <v>3552000</v>
      </c>
      <c r="I124" s="102">
        <f>I113*pricing!I10*2000</f>
        <v>3252000</v>
      </c>
      <c r="J124" s="102">
        <f>J113*pricing!J10*2000</f>
        <v>3528000</v>
      </c>
      <c r="K124" s="102">
        <f>K113*pricing!K10*2000</f>
        <v>3184000</v>
      </c>
      <c r="L124" s="102">
        <f>L113*pricing!L10*2000</f>
        <v>2788000</v>
      </c>
      <c r="M124" s="102">
        <f>M113*pricing!M10*2000</f>
        <v>3212000</v>
      </c>
      <c r="N124" s="102">
        <f>N113*pricing!N10*2000</f>
        <v>3564000</v>
      </c>
      <c r="O124" s="102">
        <f>O113*pricing!O10*2000</f>
        <v>3460000</v>
      </c>
    </row>
    <row r="125" spans="2:15" x14ac:dyDescent="0.25">
      <c r="C125" s="101" t="s">
        <v>131</v>
      </c>
      <c r="D125" s="102">
        <f>D114*pricing!D11*2000</f>
        <v>1640000</v>
      </c>
      <c r="E125" s="102">
        <f>E114*pricing!E11*2000</f>
        <v>1688000</v>
      </c>
      <c r="F125" s="102">
        <f>F114*pricing!F11*2000</f>
        <v>1776000</v>
      </c>
      <c r="G125" s="102">
        <f>G114*pricing!G11*2000</f>
        <v>1884000</v>
      </c>
      <c r="H125" s="102">
        <f>H114*pricing!H11*2000</f>
        <v>1884000</v>
      </c>
      <c r="I125" s="102">
        <f>I114*pricing!I11*2000</f>
        <v>1592000</v>
      </c>
      <c r="J125" s="102">
        <f>J114*pricing!J11*2000</f>
        <v>1852000</v>
      </c>
      <c r="K125" s="102">
        <f>K114*pricing!K11*2000</f>
        <v>2224000</v>
      </c>
      <c r="L125" s="102">
        <f>L114*pricing!L11*2000</f>
        <v>1760000</v>
      </c>
      <c r="M125" s="102">
        <f>M114*pricing!M11*2000</f>
        <v>1680000</v>
      </c>
      <c r="N125" s="102">
        <f>N114*pricing!N11*2000</f>
        <v>2112000</v>
      </c>
      <c r="O125" s="102">
        <f>O114*pricing!O11*2000</f>
        <v>2000000</v>
      </c>
    </row>
    <row r="126" spans="2:15" x14ac:dyDescent="0.25">
      <c r="C126" s="101" t="s">
        <v>132</v>
      </c>
      <c r="D126" s="102">
        <f>D115*pricing!D12*2000</f>
        <v>2316000</v>
      </c>
      <c r="E126" s="102">
        <f>E115*pricing!E12*2000</f>
        <v>2572000</v>
      </c>
      <c r="F126" s="102">
        <f>F115*pricing!F12*2000</f>
        <v>2252000</v>
      </c>
      <c r="G126" s="102">
        <f>G115*pricing!G12*2000</f>
        <v>2824000</v>
      </c>
      <c r="H126" s="102">
        <f>H115*pricing!H12*2000</f>
        <v>2952000</v>
      </c>
      <c r="I126" s="102">
        <f>I115*pricing!I12*2000</f>
        <v>2440000</v>
      </c>
      <c r="J126" s="102">
        <f>J115*pricing!J12*2000</f>
        <v>2880000</v>
      </c>
      <c r="K126" s="102">
        <f>K115*pricing!K12*2000</f>
        <v>3124000</v>
      </c>
      <c r="L126" s="102">
        <f>L115*pricing!L12*2000</f>
        <v>2884000</v>
      </c>
      <c r="M126" s="102">
        <f>M115*pricing!M12*2000</f>
        <v>2880000</v>
      </c>
      <c r="N126" s="102">
        <f>N115*pricing!N12*2000</f>
        <v>2792000</v>
      </c>
      <c r="O126" s="102">
        <f>O115*pricing!O12*2000</f>
        <v>2396000</v>
      </c>
    </row>
    <row r="127" spans="2:15" x14ac:dyDescent="0.25">
      <c r="C127" s="101" t="s">
        <v>277</v>
      </c>
      <c r="D127" s="102">
        <f t="shared" ref="D127:O127" si="1">SUM(D$120:D$126)</f>
        <v>23208000</v>
      </c>
      <c r="E127" s="102">
        <f t="shared" si="1"/>
        <v>25864000</v>
      </c>
      <c r="F127" s="102">
        <f t="shared" si="1"/>
        <v>24504000</v>
      </c>
      <c r="G127" s="102">
        <f t="shared" si="1"/>
        <v>26384000</v>
      </c>
      <c r="H127" s="102">
        <f t="shared" si="1"/>
        <v>27080000</v>
      </c>
      <c r="I127" s="102">
        <f t="shared" si="1"/>
        <v>25572000</v>
      </c>
      <c r="J127" s="102">
        <f t="shared" si="1"/>
        <v>27316000</v>
      </c>
      <c r="K127" s="102">
        <f t="shared" si="1"/>
        <v>27860000</v>
      </c>
      <c r="L127" s="102">
        <f t="shared" si="1"/>
        <v>26020000</v>
      </c>
      <c r="M127" s="102">
        <f t="shared" si="1"/>
        <v>28068000</v>
      </c>
      <c r="N127" s="102">
        <f t="shared" si="1"/>
        <v>27960000</v>
      </c>
      <c r="O127" s="102">
        <f t="shared" si="1"/>
        <v>26204000</v>
      </c>
    </row>
    <row r="129" spans="2:15" x14ac:dyDescent="0.25">
      <c r="B129" s="105" t="s">
        <v>279</v>
      </c>
    </row>
    <row r="130" spans="2:15" x14ac:dyDescent="0.25">
      <c r="C130" s="107" t="s">
        <v>276</v>
      </c>
      <c r="D130" s="107" t="s">
        <v>92</v>
      </c>
      <c r="E130" s="107" t="s">
        <v>93</v>
      </c>
      <c r="F130" s="107" t="s">
        <v>94</v>
      </c>
      <c r="G130" s="107" t="s">
        <v>95</v>
      </c>
      <c r="H130" s="107" t="s">
        <v>96</v>
      </c>
      <c r="I130" s="107" t="s">
        <v>97</v>
      </c>
      <c r="J130" s="107" t="s">
        <v>98</v>
      </c>
      <c r="K130" s="107" t="s">
        <v>99</v>
      </c>
      <c r="L130" s="107" t="s">
        <v>100</v>
      </c>
      <c r="M130" s="107" t="s">
        <v>101</v>
      </c>
      <c r="N130" s="107" t="s">
        <v>102</v>
      </c>
      <c r="O130" s="107" t="s">
        <v>103</v>
      </c>
    </row>
    <row r="131" spans="2:15" x14ac:dyDescent="0.25">
      <c r="C131" s="107" t="s">
        <v>126</v>
      </c>
      <c r="D131" s="108">
        <f>SUM(E$6:E$19)+SUM(G$6:G$19)+SUM(I$6:I$19)+SUM(K$6:K$19)</f>
        <v>402475.2</v>
      </c>
      <c r="E131" s="108">
        <f>SUM(M$6:M$19)+SUM(O$6:O$19)+SUM(Q$6:Q$19)+SUM(S$6:S$19)</f>
        <v>356617.19999999995</v>
      </c>
      <c r="F131" s="108">
        <f>SUM(U$6:U$19)+SUM(W$6:W$19)+SUM(Y$6:Y$19)+SUM(AA$6:AA$19)</f>
        <v>373383.6</v>
      </c>
      <c r="G131" s="108">
        <f>SUM(AC$6:AC$19)+SUM(AE$6:AE$19)+SUM(AG$6:AG$19)+SUM(AI$6:AI$19)</f>
        <v>387138</v>
      </c>
      <c r="H131" s="108">
        <f>SUM(AK$6:AK$19)+SUM(AM$6:AM$19)+SUM(AO$6:AO$19)+SUM(AQ$6:AQ$19)</f>
        <v>384608.39999999997</v>
      </c>
      <c r="I131" s="108">
        <f>SUM(AS$6:AS$19)+SUM(AU$6:AU$19)+SUM(AW$6:AW$19)+SUM(AY$6:AY$19)</f>
        <v>416932.79999999993</v>
      </c>
      <c r="J131" s="108">
        <f>SUM(BA$6:BA$19)+SUM(BC$6:BC$19)+SUM(BE$6:BE$19)+SUM(BG$6:BG$19)</f>
        <v>446000.4</v>
      </c>
      <c r="K131" s="108">
        <f>SUM(BI$6:BI$19)+SUM(BK$6:BK$19)+SUM(BM$6:BM$19)+SUM(BO$6:BO$19)</f>
        <v>500337.60000000003</v>
      </c>
      <c r="L131" s="108">
        <f>SUM(BQ$6:BQ$19)+SUM(BS$6:BS$19)+SUM(BU$6:BU$19)+SUM(BW$6:BW$19)</f>
        <v>465181.1999999999</v>
      </c>
      <c r="M131" s="108">
        <f>SUM(BY$6:BY$19)+SUM(CA$6:CA$19)+SUM(CC$6:CC$19)+SUM(CE$6:CE$19)</f>
        <v>446811.6</v>
      </c>
      <c r="N131" s="108">
        <f>SUM(CG$6:CG$19)+SUM(CI$6:CI$19)+SUM(CK$6:CK$19)+SUM(CM$6:CM$19)</f>
        <v>506857.19999999995</v>
      </c>
      <c r="O131" s="108">
        <f>SUM(CO$6:CO$19)+SUM(CQ$6:CQ$19)+SUM(CS$6:CS$19)+SUM(CU$6:CU$19)</f>
        <v>395256</v>
      </c>
    </row>
    <row r="132" spans="2:15" x14ac:dyDescent="0.25">
      <c r="C132" s="107" t="s">
        <v>127</v>
      </c>
      <c r="D132" s="108">
        <f>SUM(E$20:E$36)+SUM(G$20:G$36)+SUM(I$20:I$36)+SUM(K$20:K$36)</f>
        <v>568771.19999999995</v>
      </c>
      <c r="E132" s="108">
        <f>SUM(M$20:M$36)+SUM(O$20:O$36)+SUM(Q$20:Q$36)+SUM(S$20:S$36)</f>
        <v>587706</v>
      </c>
      <c r="F132" s="108">
        <f>SUM(U$20:U$36)+SUM(W$20:W$36)+SUM(Y$20:Y$36)+SUM(AA$20:AA$36)</f>
        <v>516236.39999999997</v>
      </c>
      <c r="G132" s="108">
        <f>SUM(AC$20:AC$36)+SUM(AE$20:AE$36)+SUM(AG$20:AG$36)+SUM(AI$20:AI$36)</f>
        <v>600052.79999999993</v>
      </c>
      <c r="H132" s="108">
        <f>SUM(AK$20:AK$36)+SUM(AM$20:AM$36)+SUM(AO$20:AO$36)+SUM(AQ$20:AQ$36)</f>
        <v>735301.20000000007</v>
      </c>
      <c r="I132" s="108">
        <f>SUM(AS$20:AS$36)+SUM(AU$20:AU$36)+SUM(AW$20:AW$36)+SUM(AY$20:AY$36)</f>
        <v>656475.6</v>
      </c>
      <c r="J132" s="108">
        <f>SUM(BA$20:BA$36)+SUM(BC$20:BC$36)+SUM(BE$20:BE$36)+SUM(BG$20:BG$36)</f>
        <v>656469.6</v>
      </c>
      <c r="K132" s="108">
        <f>SUM(BI$20:BI$36)+SUM(BK$20:BK$36)+SUM(BM$20:BM$36)+SUM(BO$20:BO$36)</f>
        <v>693072</v>
      </c>
      <c r="L132" s="108">
        <f>SUM(BQ$20:BQ$36)+SUM(BS$20:BS$36)+SUM(BU$20:BU$36)+SUM(BW$20:BW$36)</f>
        <v>608752.80000000005</v>
      </c>
      <c r="M132" s="108">
        <f>SUM(BY$20:BY$36)+SUM(CA$20:CA$36)+SUM(CC$20:CC$36)+SUM(CE$20:CE$36)</f>
        <v>784409.99999999988</v>
      </c>
      <c r="N132" s="108">
        <f>SUM(CG$20:CG$36)+SUM(CI$20:CI$36)+SUM(CK$20:CK$36)+SUM(CM$20:CM$36)</f>
        <v>661272</v>
      </c>
      <c r="O132" s="108">
        <f>SUM(CO$20:CO$36)+SUM(CQ$20:CQ$36)+SUM(CS$20:CS$36)+SUM(CU$20:CU$36)</f>
        <v>642627.6</v>
      </c>
    </row>
    <row r="133" spans="2:15" x14ac:dyDescent="0.25">
      <c r="C133" s="107" t="s">
        <v>128</v>
      </c>
      <c r="D133" s="108">
        <f>SUM(E$37:E$48)+SUM(G$37:G$48)+SUM(I$37:I$48)+SUM(K$37:K$48)</f>
        <v>886618.79999999993</v>
      </c>
      <c r="E133" s="108">
        <f>SUM(M$37:M$48)+SUM(O$37:O$48)+SUM(Q$37:Q$48)+SUM(S$37:S$48)</f>
        <v>948176.39999999991</v>
      </c>
      <c r="F133" s="108">
        <f>SUM(U$37:U$48)+SUM(W$37:W$48)+SUM(Y$37:Y$48)+SUM(AA$37:AA$48)</f>
        <v>765921.60000000009</v>
      </c>
      <c r="G133" s="108">
        <f>SUM(AC$37:AC$48)+SUM(AE$37:AE$48)+SUM(AG$37:AG$48)+SUM(AI$37:AI$48)</f>
        <v>900722.4</v>
      </c>
      <c r="H133" s="108">
        <f>SUM(AK$37:AK$48)+SUM(AM$37:AM$48)+SUM(AO$37:AO$48)+SUM(AQ$37:AQ$48)</f>
        <v>963055.2</v>
      </c>
      <c r="I133" s="108">
        <f>SUM(AS$37:AS$48)+SUM(AU$37:AU$48)+SUM(AW$37:AW$48)+SUM(AY$37:AY$48)</f>
        <v>1006065.6</v>
      </c>
      <c r="J133" s="108">
        <f>SUM(BA$37:BA$48)+SUM(BC$37:BC$48)+SUM(BE$37:BE$48)+SUM(BG$37:BG$48)</f>
        <v>919682.40000000014</v>
      </c>
      <c r="K133" s="108">
        <f>SUM(BI$37:BI$48)+SUM(BK$37:BK$48)+SUM(BM$37:BM$48)+SUM(BO$37:BO$48)</f>
        <v>996078</v>
      </c>
      <c r="L133" s="108">
        <f>SUM(BQ$37:BQ$48)+SUM(BS$37:BS$48)+SUM(BU$37:BU$48)+SUM(BW$37:BW$48)</f>
        <v>860561.99999999988</v>
      </c>
      <c r="M133" s="108">
        <f>SUM(BY$37:BY$48)+SUM(CA$37:CA$48)+SUM(CC$37:CC$48)+SUM(CE$37:CE$48)</f>
        <v>915787.20000000007</v>
      </c>
      <c r="N133" s="108">
        <f>SUM(CG$37:CG$48)+SUM(CI$37:CI$48)+SUM(CK$37:CK$48)+SUM(CM$37:CM$48)</f>
        <v>868376.39999999991</v>
      </c>
      <c r="O133" s="108">
        <f>SUM(CO$37:CO$48)+SUM(CQ$37:CQ$48)+SUM(CS$37:CS$48)+SUM(CU$37:CU$48)</f>
        <v>859498.8</v>
      </c>
    </row>
    <row r="134" spans="2:15" x14ac:dyDescent="0.25">
      <c r="C134" s="107" t="s">
        <v>129</v>
      </c>
      <c r="D134" s="108">
        <f>SUM(E$49:E$70)+SUM(G$49:G$70)+SUM(I$49:I$70)+SUM(K$49:K$70)</f>
        <v>944863.2</v>
      </c>
      <c r="E134" s="108">
        <f>SUM(M$49:M$70)+SUM(O$49:O$70)+SUM(Q$49:Q$70)+SUM(S$49:S$70)</f>
        <v>1373126.4000000001</v>
      </c>
      <c r="F134" s="108">
        <f>SUM(U$49:U$70)+SUM(W$49:W$70)+SUM(Y$49:Y$70)+SUM(AA$49:AA$70)</f>
        <v>1404861.5999999999</v>
      </c>
      <c r="G134" s="108">
        <f>SUM(AC$49:AC$70)+SUM(AE$49:AE$70)+SUM(AG$49:AG$70)+SUM(AI$49:AI$70)</f>
        <v>1283125.2</v>
      </c>
      <c r="H134" s="108">
        <f>SUM(AK$49:AK$70)+SUM(AM$49:AM$70)+SUM(AO$49:AO$70)+SUM(AQ$49:AQ$70)</f>
        <v>1074690</v>
      </c>
      <c r="I134" s="108">
        <f>SUM(AS$49:AS$70)+SUM(AU$49:AU$70)+SUM(AW$49:AW$70)+SUM(AY$49:AY$70)</f>
        <v>1043736</v>
      </c>
      <c r="J134" s="108">
        <f>SUM(BA$49:BA$70)+SUM(BC$49:BC$70)+SUM(BE$49:BE$70)+SUM(BG$49:BG$70)</f>
        <v>1231097.9999999998</v>
      </c>
      <c r="K134" s="108">
        <f>SUM(BI$49:BI$70)+SUM(BK$49:BK$70)+SUM(BM$49:BM$70)+SUM(BO$49:BO$70)</f>
        <v>1064546.3999999999</v>
      </c>
      <c r="L134" s="108">
        <f>SUM(BQ$49:BQ$70)+SUM(BS$49:BS$70)+SUM(BU$49:BU$70)+SUM(BW$49:BW$70)</f>
        <v>1244353.2</v>
      </c>
      <c r="M134" s="108">
        <f>SUM(BY$49:BY$70)+SUM(CA$49:CA$70)+SUM(CC$49:CC$70)+SUM(CE$49:CE$70)</f>
        <v>1253349.5999999999</v>
      </c>
      <c r="N134" s="108">
        <f>SUM(CG$49:CG$70)+SUM(CI$49:CI$70)+SUM(CK$49:CK$70)+SUM(CM$49:CM$70)</f>
        <v>1258347.6000000001</v>
      </c>
      <c r="O134" s="108">
        <f>SUM(CO$49:CO$70)+SUM(CQ$49:CQ$70)+SUM(CS$49:CS$70)+SUM(CU$49:CU$70)</f>
        <v>1230252</v>
      </c>
    </row>
    <row r="135" spans="2:15" x14ac:dyDescent="0.25">
      <c r="C135" s="107" t="s">
        <v>130</v>
      </c>
      <c r="D135" s="108">
        <f>SUM(E$71:E$86)+SUM(G$71:G$86)+SUM(I$71:I$86)+SUM(K$71:K$86)</f>
        <v>397003.2</v>
      </c>
      <c r="E135" s="108">
        <f>SUM(M$71:M$86)+SUM(O$71:O$86)+SUM(Q$71:Q$86)+SUM(S$71:S$86)</f>
        <v>430737.6</v>
      </c>
      <c r="F135" s="108">
        <f>SUM(U$71:U$86)+SUM(W$71:W$86)+SUM(Y$71:Y$86)+SUM(AA$71:AA$86)</f>
        <v>431153.99999999994</v>
      </c>
      <c r="G135" s="108">
        <f>SUM(AC$71:AC$86)+SUM(AE$71:AE$86)+SUM(AG$71:AG$86)+SUM(AI$71:AI$86)</f>
        <v>471561.6</v>
      </c>
      <c r="H135" s="108">
        <f>SUM(AK$71:AK$86)+SUM(AM$71:AM$86)+SUM(AO$71:AO$86)+SUM(AQ$71:AQ$86)</f>
        <v>496137.59999999992</v>
      </c>
      <c r="I135" s="108">
        <f>SUM(AS$71:AS$86)+SUM(AU$71:AU$86)+SUM(AW$71:AW$86)+SUM(AY$71:AY$86)</f>
        <v>452326.8</v>
      </c>
      <c r="J135" s="108">
        <f>SUM(BA$71:BA$86)+SUM(BC$71:BC$86)+SUM(BE$71:BE$86)+SUM(BG$71:BG$86)</f>
        <v>494144.4</v>
      </c>
      <c r="K135" s="108">
        <f>SUM(BI$71:BI$86)+SUM(BK$71:BK$86)+SUM(BM$71:BM$86)+SUM(BO$71:BO$86)</f>
        <v>442915.2</v>
      </c>
      <c r="L135" s="108">
        <f>SUM(BQ$71:BQ$86)+SUM(BS$71:BS$86)+SUM(BU$71:BU$86)+SUM(BW$71:BW$86)</f>
        <v>387400.8</v>
      </c>
      <c r="M135" s="108">
        <f>SUM(BY$71:BY$86)+SUM(CA$71:CA$86)+SUM(CC$71:CC$86)+SUM(CE$71:CE$86)</f>
        <v>445376.4</v>
      </c>
      <c r="N135" s="108">
        <f>SUM(CG$71:CG$86)+SUM(CI$71:CI$86)+SUM(CK$71:CK$86)+SUM(CM$71:CM$86)</f>
        <v>495302.39999999991</v>
      </c>
      <c r="O135" s="108">
        <f>SUM(CO$71:CO$86)+SUM(CQ$71:CQ$86)+SUM(CS$71:CS$86)+SUM(CU$71:CU$86)</f>
        <v>481623.6</v>
      </c>
    </row>
    <row r="136" spans="2:15" x14ac:dyDescent="0.25">
      <c r="C136" s="107" t="s">
        <v>131</v>
      </c>
      <c r="D136" s="108">
        <f>SUM(E$87:E$94)+SUM(G$87:G$94)+SUM(I$87:I$94)+SUM(K$87:K$94)</f>
        <v>830437.2</v>
      </c>
      <c r="E136" s="108">
        <f>SUM(M$87:M$94)+SUM(O$87:O$94)+SUM(Q$87:Q$94)+SUM(S$87:S$94)</f>
        <v>857015.99999999988</v>
      </c>
      <c r="F136" s="108">
        <f>SUM(U$87:U$94)+SUM(W$87:W$94)+SUM(Y$87:Y$94)+SUM(AA$87:AA$94)</f>
        <v>898610.39999999991</v>
      </c>
      <c r="G136" s="108">
        <f>SUM(AC$87:AC$94)+SUM(AE$87:AE$94)+SUM(AG$87:AG$94)+SUM(AI$87:AI$94)</f>
        <v>957858</v>
      </c>
      <c r="H136" s="108">
        <f>SUM(AK$87:AK$94)+SUM(AM$87:AM$94)+SUM(AO$87:AO$94)+SUM(AQ$87:AQ$94)</f>
        <v>957277.2</v>
      </c>
      <c r="I136" s="108">
        <f>SUM(AS$87:AS$94)+SUM(AU$87:AU$94)+SUM(AW$87:AW$94)+SUM(AY$87:AY$94)</f>
        <v>809714.39999999991</v>
      </c>
      <c r="J136" s="108">
        <f>SUM(BA$87:BA$94)+SUM(BC$87:BC$94)+SUM(BE$87:BE$94)+SUM(BG$87:BG$94)</f>
        <v>937923.59999999986</v>
      </c>
      <c r="K136" s="108">
        <f>SUM(BI$87:BI$94)+SUM(BK$87:BK$94)+SUM(BM$87:BM$94)+SUM(BO$87:BO$94)</f>
        <v>1129404</v>
      </c>
      <c r="L136" s="108">
        <f>SUM(BQ$87:BQ$94)+SUM(BS$87:BS$94)+SUM(BU$87:BU$94)+SUM(BW$87:BW$94)</f>
        <v>897313.2</v>
      </c>
      <c r="M136" s="108">
        <f>SUM(BY$87:BY$94)+SUM(CA$87:CA$94)+SUM(CC$87:CC$94)+SUM(CE$87:CE$94)</f>
        <v>852480</v>
      </c>
      <c r="N136" s="108">
        <f>SUM(CG$87:CG$94)+SUM(CI$87:CI$94)+SUM(CK$87:CK$94)+SUM(CM$87:CM$94)</f>
        <v>1071062.3999999999</v>
      </c>
      <c r="O136" s="108">
        <f>SUM(CO$87:CO$94)+SUM(CQ$87:CQ$94)+SUM(CS$87:CS$94)+SUM(CU$87:CU$94)</f>
        <v>1013773.2</v>
      </c>
    </row>
    <row r="137" spans="2:15" x14ac:dyDescent="0.25">
      <c r="C137" s="107" t="s">
        <v>132</v>
      </c>
      <c r="D137" s="108">
        <f>SUM(E$95:E$105)+SUM(G$95:G$105)+SUM(I$95:I$105)+SUM(K$95:K$105)</f>
        <v>1080773.9999999998</v>
      </c>
      <c r="E137" s="108">
        <f>SUM(M$95:M$105)+SUM(O$95:O$105)+SUM(Q$95:Q$105)+SUM(S$95:S$105)</f>
        <v>1207857.5999999999</v>
      </c>
      <c r="F137" s="108">
        <f>SUM(U$95:U$105)+SUM(W$95:W$105)+SUM(Y$95:Y$105)+SUM(AA$95:AA$105)</f>
        <v>1056140.3999999999</v>
      </c>
      <c r="G137" s="108">
        <f>SUM(AC$95:AC$105)+SUM(AE$95:AE$105)+SUM(AG$95:AG$105)+SUM(AI$95:AI$105)</f>
        <v>1318922.3999999999</v>
      </c>
      <c r="H137" s="108">
        <f>SUM(AK$95:AK$105)+SUM(AM$95:AM$105)+SUM(AO$95:AO$105)+SUM(AQ$95:AQ$105)</f>
        <v>1396634.4</v>
      </c>
      <c r="I137" s="108">
        <f>SUM(AS$95:AS$105)+SUM(AU$95:AU$105)+SUM(AW$95:AW$105)+SUM(AY$95:AY$105)</f>
        <v>1143682.8</v>
      </c>
      <c r="J137" s="108">
        <f>SUM(BA$95:BA$105)+SUM(BC$95:BC$105)+SUM(BE$95:BE$105)+SUM(BG$95:BG$105)</f>
        <v>1348647.5999999996</v>
      </c>
      <c r="K137" s="108">
        <f>SUM(BI$95:BI$105)+SUM(BK$95:BK$105)+SUM(BM$95:BM$105)+SUM(BO$95:BO$105)</f>
        <v>1465930.7999999998</v>
      </c>
      <c r="L137" s="108">
        <f>SUM(BQ$95:BQ$105)+SUM(BS$95:BS$105)+SUM(BU$95:BU$105)+SUM(BW$95:BW$105)</f>
        <v>1359806.4</v>
      </c>
      <c r="M137" s="108">
        <f>SUM(BY$95:BY$105)+SUM(CA$95:CA$105)+SUM(CC$95:CC$105)+SUM(CE$95:CE$105)</f>
        <v>1348904.4</v>
      </c>
      <c r="N137" s="108">
        <f>SUM(CG$95:CG$105)+SUM(CI$95:CI$105)+SUM(CK$95:CK$105)+SUM(CM$95:CM$105)</f>
        <v>1314067.2000000002</v>
      </c>
      <c r="O137" s="108">
        <f>SUM(CO$95:CO$105)+SUM(CQ$95:CQ$105)+SUM(CS$95:CS$105)+SUM(CU$95:CU$105)</f>
        <v>1130364</v>
      </c>
    </row>
    <row r="138" spans="2:15" x14ac:dyDescent="0.25">
      <c r="C138" s="107" t="s">
        <v>277</v>
      </c>
      <c r="D138" s="102">
        <f t="shared" ref="D138:O138" si="2">SUM(D$131:D$137)</f>
        <v>5110942.8</v>
      </c>
      <c r="E138" s="102">
        <f t="shared" si="2"/>
        <v>5761237.1999999993</v>
      </c>
      <c r="F138" s="102">
        <f t="shared" si="2"/>
        <v>5446308</v>
      </c>
      <c r="G138" s="102">
        <f t="shared" si="2"/>
        <v>5919380.4000000004</v>
      </c>
      <c r="H138" s="102">
        <f t="shared" si="2"/>
        <v>6007704</v>
      </c>
      <c r="I138" s="102">
        <f t="shared" si="2"/>
        <v>5528933.9999999991</v>
      </c>
      <c r="J138" s="102">
        <f t="shared" si="2"/>
        <v>6033965.9999999991</v>
      </c>
      <c r="K138" s="102">
        <f t="shared" si="2"/>
        <v>6292284</v>
      </c>
      <c r="L138" s="102">
        <f t="shared" si="2"/>
        <v>5823369.5999999996</v>
      </c>
      <c r="M138" s="102">
        <f t="shared" si="2"/>
        <v>6047119.1999999993</v>
      </c>
      <c r="N138" s="102">
        <f t="shared" si="2"/>
        <v>6175285.2000000002</v>
      </c>
      <c r="O138" s="102">
        <f t="shared" si="2"/>
        <v>5753395.2000000002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77734375" defaultRowHeight="13.2" x14ac:dyDescent="0.25"/>
  <cols>
    <col min="1" max="16384" width="8.77734375" style="102"/>
  </cols>
  <sheetData>
    <row r="2" spans="1:99" x14ac:dyDescent="0.25">
      <c r="B2" s="104" t="s">
        <v>271</v>
      </c>
    </row>
    <row r="3" spans="1:99" x14ac:dyDescent="0.25">
      <c r="B3" s="105" t="s">
        <v>281</v>
      </c>
    </row>
    <row r="4" spans="1:99" x14ac:dyDescent="0.25">
      <c r="A4" s="103"/>
      <c r="B4" s="103"/>
      <c r="C4" s="101" t="s">
        <v>273</v>
      </c>
      <c r="D4" s="101" t="s">
        <v>92</v>
      </c>
      <c r="E4" s="103"/>
      <c r="F4" s="103"/>
      <c r="G4" s="103"/>
      <c r="H4" s="103"/>
      <c r="I4" s="103"/>
      <c r="J4" s="103"/>
      <c r="K4" s="103"/>
      <c r="L4" s="101" t="s">
        <v>93</v>
      </c>
      <c r="M4" s="103"/>
      <c r="N4" s="103"/>
      <c r="O4" s="103"/>
      <c r="P4" s="103"/>
      <c r="Q4" s="103"/>
      <c r="R4" s="103"/>
      <c r="S4" s="103"/>
      <c r="T4" s="101" t="s">
        <v>94</v>
      </c>
      <c r="U4" s="103"/>
      <c r="V4" s="103"/>
      <c r="W4" s="103"/>
      <c r="X4" s="103"/>
      <c r="Y4" s="103"/>
      <c r="Z4" s="103"/>
      <c r="AA4" s="103"/>
      <c r="AB4" s="101" t="s">
        <v>95</v>
      </c>
      <c r="AC4" s="103"/>
      <c r="AD4" s="103"/>
      <c r="AE4" s="103"/>
      <c r="AF4" s="103"/>
      <c r="AG4" s="103"/>
      <c r="AH4" s="103"/>
      <c r="AI4" s="103"/>
      <c r="AJ4" s="101" t="s">
        <v>96</v>
      </c>
      <c r="AK4" s="103"/>
      <c r="AL4" s="103"/>
      <c r="AM4" s="103"/>
      <c r="AN4" s="103"/>
      <c r="AO4" s="103"/>
      <c r="AP4" s="103"/>
      <c r="AQ4" s="103"/>
      <c r="AR4" s="101" t="s">
        <v>97</v>
      </c>
      <c r="AS4" s="103"/>
      <c r="AT4" s="103"/>
      <c r="AU4" s="103"/>
      <c r="AV4" s="103"/>
      <c r="AW4" s="103"/>
      <c r="AX4" s="103"/>
      <c r="AY4" s="103"/>
      <c r="AZ4" s="101" t="s">
        <v>98</v>
      </c>
      <c r="BA4" s="103"/>
      <c r="BB4" s="103"/>
      <c r="BC4" s="103"/>
      <c r="BD4" s="103"/>
      <c r="BE4" s="103"/>
      <c r="BF4" s="103"/>
      <c r="BG4" s="103"/>
      <c r="BH4" s="101" t="s">
        <v>99</v>
      </c>
      <c r="BI4" s="103"/>
      <c r="BJ4" s="103"/>
      <c r="BK4" s="103"/>
      <c r="BL4" s="103"/>
      <c r="BM4" s="103"/>
      <c r="BN4" s="103"/>
      <c r="BO4" s="103"/>
      <c r="BP4" s="101" t="s">
        <v>100</v>
      </c>
      <c r="BQ4" s="103"/>
      <c r="BR4" s="103"/>
      <c r="BS4" s="103"/>
      <c r="BT4" s="103"/>
      <c r="BU4" s="103"/>
      <c r="BV4" s="103"/>
      <c r="BW4" s="103"/>
      <c r="BX4" s="101" t="s">
        <v>101</v>
      </c>
      <c r="BY4" s="103"/>
      <c r="BZ4" s="103"/>
      <c r="CA4" s="103"/>
      <c r="CB4" s="103"/>
      <c r="CC4" s="103"/>
      <c r="CD4" s="103"/>
      <c r="CE4" s="103"/>
      <c r="CF4" s="101" t="s">
        <v>102</v>
      </c>
      <c r="CG4" s="103"/>
      <c r="CH4" s="103"/>
      <c r="CI4" s="103"/>
      <c r="CJ4" s="103"/>
      <c r="CK4" s="103"/>
      <c r="CL4" s="103"/>
      <c r="CM4" s="103"/>
      <c r="CN4" s="101" t="s">
        <v>103</v>
      </c>
      <c r="CO4" s="103"/>
      <c r="CP4" s="103"/>
      <c r="CQ4" s="103"/>
      <c r="CR4" s="103"/>
      <c r="CS4" s="103"/>
      <c r="CT4" s="103"/>
      <c r="CU4" s="103"/>
    </row>
    <row r="5" spans="1:99" x14ac:dyDescent="0.25">
      <c r="B5" s="101" t="s">
        <v>166</v>
      </c>
      <c r="C5" s="101" t="s">
        <v>274</v>
      </c>
      <c r="D5" s="101">
        <v>1</v>
      </c>
      <c r="E5" s="101"/>
      <c r="F5" s="101">
        <v>2</v>
      </c>
      <c r="G5" s="101"/>
      <c r="H5" s="101">
        <v>3</v>
      </c>
      <c r="I5" s="101"/>
      <c r="J5" s="101">
        <v>4</v>
      </c>
      <c r="K5" s="101"/>
      <c r="L5" s="101">
        <v>1</v>
      </c>
      <c r="M5" s="101"/>
      <c r="N5" s="101">
        <v>2</v>
      </c>
      <c r="O5" s="101"/>
      <c r="P5" s="101">
        <v>3</v>
      </c>
      <c r="Q5" s="101"/>
      <c r="R5" s="101">
        <v>4</v>
      </c>
      <c r="S5" s="101"/>
      <c r="T5" s="101">
        <v>1</v>
      </c>
      <c r="U5" s="101"/>
      <c r="V5" s="101">
        <v>2</v>
      </c>
      <c r="W5" s="101"/>
      <c r="X5" s="101">
        <v>3</v>
      </c>
      <c r="Y5" s="101"/>
      <c r="Z5" s="101">
        <v>4</v>
      </c>
      <c r="AA5" s="101"/>
      <c r="AB5" s="101">
        <v>1</v>
      </c>
      <c r="AC5" s="101"/>
      <c r="AD5" s="101">
        <v>2</v>
      </c>
      <c r="AE5" s="101"/>
      <c r="AF5" s="101">
        <v>3</v>
      </c>
      <c r="AG5" s="101"/>
      <c r="AH5" s="101">
        <v>4</v>
      </c>
      <c r="AI5" s="101"/>
      <c r="AJ5" s="101">
        <v>1</v>
      </c>
      <c r="AK5" s="101"/>
      <c r="AL5" s="101">
        <v>2</v>
      </c>
      <c r="AM5" s="101"/>
      <c r="AN5" s="101">
        <v>3</v>
      </c>
      <c r="AO5" s="101"/>
      <c r="AP5" s="101">
        <v>4</v>
      </c>
      <c r="AQ5" s="101"/>
      <c r="AR5" s="101">
        <v>1</v>
      </c>
      <c r="AS5" s="101"/>
      <c r="AT5" s="101">
        <v>2</v>
      </c>
      <c r="AU5" s="101"/>
      <c r="AV5" s="101">
        <v>3</v>
      </c>
      <c r="AW5" s="101"/>
      <c r="AX5" s="101">
        <v>4</v>
      </c>
      <c r="AY5" s="101"/>
      <c r="AZ5" s="101">
        <v>1</v>
      </c>
      <c r="BA5" s="101"/>
      <c r="BB5" s="101">
        <v>2</v>
      </c>
      <c r="BC5" s="101"/>
      <c r="BD5" s="101">
        <v>3</v>
      </c>
      <c r="BE5" s="101"/>
      <c r="BF5" s="101">
        <v>4</v>
      </c>
      <c r="BG5" s="101"/>
      <c r="BH5" s="101">
        <v>1</v>
      </c>
      <c r="BI5" s="101"/>
      <c r="BJ5" s="101">
        <v>2</v>
      </c>
      <c r="BK5" s="101"/>
      <c r="BL5" s="101">
        <v>3</v>
      </c>
      <c r="BM5" s="101"/>
      <c r="BN5" s="101">
        <v>4</v>
      </c>
      <c r="BO5" s="101"/>
      <c r="BP5" s="101">
        <v>1</v>
      </c>
      <c r="BQ5" s="101"/>
      <c r="BR5" s="101">
        <v>2</v>
      </c>
      <c r="BS5" s="101"/>
      <c r="BT5" s="101">
        <v>3</v>
      </c>
      <c r="BU5" s="101"/>
      <c r="BV5" s="101">
        <v>4</v>
      </c>
      <c r="BW5" s="101"/>
      <c r="BX5" s="101">
        <v>1</v>
      </c>
      <c r="BY5" s="101"/>
      <c r="BZ5" s="101">
        <v>2</v>
      </c>
      <c r="CA5" s="101"/>
      <c r="CB5" s="101">
        <v>3</v>
      </c>
      <c r="CC5" s="101"/>
      <c r="CD5" s="101">
        <v>4</v>
      </c>
      <c r="CE5" s="101"/>
      <c r="CF5" s="101">
        <v>1</v>
      </c>
      <c r="CG5" s="101"/>
      <c r="CH5" s="101">
        <v>2</v>
      </c>
      <c r="CI5" s="101"/>
      <c r="CJ5" s="101">
        <v>3</v>
      </c>
      <c r="CK5" s="101"/>
      <c r="CL5" s="101">
        <v>4</v>
      </c>
      <c r="CM5" s="101"/>
      <c r="CN5" s="101">
        <v>1</v>
      </c>
      <c r="CO5" s="101"/>
      <c r="CP5" s="101">
        <v>2</v>
      </c>
      <c r="CQ5" s="101"/>
      <c r="CR5" s="101">
        <v>3</v>
      </c>
      <c r="CS5" s="101"/>
      <c r="CT5" s="101">
        <v>4</v>
      </c>
      <c r="CU5" s="101"/>
    </row>
    <row r="6" spans="1:99" x14ac:dyDescent="0.25">
      <c r="B6" s="101" t="s">
        <v>126</v>
      </c>
      <c r="C6" s="101" t="s">
        <v>171</v>
      </c>
      <c r="D6" s="102">
        <v>0</v>
      </c>
      <c r="E6" s="102">
        <v>0</v>
      </c>
      <c r="F6" s="102">
        <v>0</v>
      </c>
      <c r="G6" s="102">
        <v>0</v>
      </c>
      <c r="H6" s="102">
        <v>13</v>
      </c>
      <c r="I6" s="102">
        <v>7519.2</v>
      </c>
      <c r="J6" s="102">
        <v>10</v>
      </c>
      <c r="K6" s="102">
        <v>5784</v>
      </c>
      <c r="L6" s="102">
        <v>10</v>
      </c>
      <c r="M6" s="102">
        <v>5784</v>
      </c>
      <c r="N6" s="102">
        <v>8</v>
      </c>
      <c r="O6" s="102">
        <v>4627.2</v>
      </c>
      <c r="P6" s="102">
        <v>10</v>
      </c>
      <c r="Q6" s="102">
        <v>5784</v>
      </c>
      <c r="R6" s="102">
        <v>11</v>
      </c>
      <c r="S6" s="102">
        <v>6362.4</v>
      </c>
      <c r="T6" s="102">
        <v>10</v>
      </c>
      <c r="U6" s="102">
        <v>5784</v>
      </c>
      <c r="V6" s="102">
        <v>10</v>
      </c>
      <c r="W6" s="102">
        <v>5784</v>
      </c>
      <c r="X6" s="102">
        <v>11</v>
      </c>
      <c r="Y6" s="102">
        <v>6362.4</v>
      </c>
      <c r="Z6" s="102">
        <v>10</v>
      </c>
      <c r="AA6" s="102">
        <v>5784</v>
      </c>
      <c r="AB6" s="102">
        <v>15</v>
      </c>
      <c r="AC6" s="102">
        <v>8676</v>
      </c>
      <c r="AD6" s="102">
        <v>12</v>
      </c>
      <c r="AE6" s="102">
        <v>6940.7999999999993</v>
      </c>
      <c r="AF6" s="102">
        <v>8</v>
      </c>
      <c r="AG6" s="102">
        <v>4627.2</v>
      </c>
      <c r="AH6" s="102">
        <v>15</v>
      </c>
      <c r="AI6" s="102">
        <v>8676</v>
      </c>
      <c r="AJ6" s="102">
        <v>14</v>
      </c>
      <c r="AK6" s="102">
        <v>8097.5999999999995</v>
      </c>
      <c r="AL6" s="102">
        <v>13</v>
      </c>
      <c r="AM6" s="102">
        <v>7519.2</v>
      </c>
      <c r="AN6" s="102">
        <v>12</v>
      </c>
      <c r="AO6" s="102">
        <v>6940.7999999999993</v>
      </c>
      <c r="AP6" s="102">
        <v>12</v>
      </c>
      <c r="AQ6" s="102">
        <v>6940.7999999999993</v>
      </c>
      <c r="AR6" s="102">
        <v>13</v>
      </c>
      <c r="AS6" s="102">
        <v>7519.2</v>
      </c>
      <c r="AT6" s="102">
        <v>13</v>
      </c>
      <c r="AU6" s="102">
        <v>7519.2</v>
      </c>
      <c r="AV6" s="102">
        <v>14</v>
      </c>
      <c r="AW6" s="102">
        <v>8097.5999999999995</v>
      </c>
      <c r="AX6" s="102">
        <v>13</v>
      </c>
      <c r="AY6" s="102">
        <v>7519.2</v>
      </c>
      <c r="AZ6" s="102">
        <v>9</v>
      </c>
      <c r="BA6" s="102">
        <v>5205.5999999999995</v>
      </c>
      <c r="BB6" s="102">
        <v>12</v>
      </c>
      <c r="BC6" s="102">
        <v>6940.7999999999993</v>
      </c>
      <c r="BD6" s="102">
        <v>12</v>
      </c>
      <c r="BE6" s="102">
        <v>6940.7999999999993</v>
      </c>
      <c r="BF6" s="102">
        <v>16</v>
      </c>
      <c r="BG6" s="102">
        <v>9254.4</v>
      </c>
      <c r="BH6" s="102">
        <v>10</v>
      </c>
      <c r="BI6" s="102">
        <v>5784</v>
      </c>
      <c r="BJ6" s="102">
        <v>14</v>
      </c>
      <c r="BK6" s="102">
        <v>8097.5999999999995</v>
      </c>
      <c r="BL6" s="102">
        <v>13</v>
      </c>
      <c r="BM6" s="102">
        <v>7519.2</v>
      </c>
      <c r="BN6" s="102">
        <v>10</v>
      </c>
      <c r="BO6" s="102">
        <v>5784</v>
      </c>
      <c r="BP6" s="102">
        <v>14</v>
      </c>
      <c r="BQ6" s="102">
        <v>8097.5999999999995</v>
      </c>
      <c r="BR6" s="102">
        <v>10</v>
      </c>
      <c r="BS6" s="102">
        <v>5784</v>
      </c>
      <c r="BT6" s="102">
        <v>8</v>
      </c>
      <c r="BU6" s="102">
        <v>4627.2</v>
      </c>
      <c r="BV6" s="102">
        <v>10</v>
      </c>
      <c r="BW6" s="102">
        <v>5784</v>
      </c>
      <c r="BX6" s="102">
        <v>10</v>
      </c>
      <c r="BY6" s="102">
        <v>5784</v>
      </c>
      <c r="BZ6" s="102">
        <v>16</v>
      </c>
      <c r="CA6" s="102">
        <v>9254.4</v>
      </c>
      <c r="CB6" s="102">
        <v>15</v>
      </c>
      <c r="CC6" s="102">
        <v>8676</v>
      </c>
      <c r="CD6" s="102">
        <v>16</v>
      </c>
      <c r="CE6" s="102">
        <v>9254.4</v>
      </c>
      <c r="CF6" s="102">
        <v>15</v>
      </c>
      <c r="CG6" s="102">
        <v>8676</v>
      </c>
      <c r="CH6" s="102">
        <v>17</v>
      </c>
      <c r="CI6" s="102">
        <v>9832.7999999999993</v>
      </c>
      <c r="CJ6" s="102">
        <v>14</v>
      </c>
      <c r="CK6" s="102">
        <v>8097.5999999999995</v>
      </c>
      <c r="CL6" s="102">
        <v>11</v>
      </c>
      <c r="CM6" s="102">
        <v>6362.4</v>
      </c>
      <c r="CN6" s="102">
        <v>16</v>
      </c>
      <c r="CO6" s="102">
        <v>9254.4</v>
      </c>
      <c r="CP6" s="102">
        <v>11</v>
      </c>
      <c r="CQ6" s="102">
        <v>6362.4</v>
      </c>
      <c r="CR6" s="102">
        <v>16</v>
      </c>
      <c r="CS6" s="102">
        <v>9254.4</v>
      </c>
      <c r="CT6" s="102">
        <v>17</v>
      </c>
      <c r="CU6" s="102">
        <v>9832.7999999999993</v>
      </c>
    </row>
    <row r="7" spans="1:99" x14ac:dyDescent="0.25">
      <c r="C7" s="101" t="s">
        <v>172</v>
      </c>
      <c r="D7" s="102">
        <v>0</v>
      </c>
      <c r="E7" s="102">
        <v>0</v>
      </c>
      <c r="F7" s="102">
        <v>0</v>
      </c>
      <c r="G7" s="102">
        <v>0</v>
      </c>
      <c r="H7" s="102">
        <v>13</v>
      </c>
      <c r="I7" s="102">
        <v>10249.199999999999</v>
      </c>
      <c r="J7" s="102">
        <v>11</v>
      </c>
      <c r="K7" s="102">
        <v>8672.4</v>
      </c>
      <c r="L7" s="102">
        <v>10</v>
      </c>
      <c r="M7" s="102">
        <v>7884</v>
      </c>
      <c r="N7" s="102">
        <v>8</v>
      </c>
      <c r="O7" s="102">
        <v>6307.2</v>
      </c>
      <c r="P7" s="102">
        <v>10</v>
      </c>
      <c r="Q7" s="102">
        <v>7884</v>
      </c>
      <c r="R7" s="102">
        <v>11</v>
      </c>
      <c r="S7" s="102">
        <v>8672.4</v>
      </c>
      <c r="T7" s="102">
        <v>10</v>
      </c>
      <c r="U7" s="102">
        <v>7884</v>
      </c>
      <c r="V7" s="102">
        <v>9</v>
      </c>
      <c r="W7" s="102">
        <v>7095.5999999999995</v>
      </c>
      <c r="X7" s="102">
        <v>11</v>
      </c>
      <c r="Y7" s="102">
        <v>8672.4</v>
      </c>
      <c r="Z7" s="102">
        <v>12</v>
      </c>
      <c r="AA7" s="102">
        <v>9460.7999999999993</v>
      </c>
      <c r="AB7" s="102">
        <v>16</v>
      </c>
      <c r="AC7" s="102">
        <v>12614.4</v>
      </c>
      <c r="AD7" s="102">
        <v>12</v>
      </c>
      <c r="AE7" s="102">
        <v>9460.7999999999993</v>
      </c>
      <c r="AF7" s="102">
        <v>8</v>
      </c>
      <c r="AG7" s="102">
        <v>6307.2</v>
      </c>
      <c r="AH7" s="102">
        <v>16</v>
      </c>
      <c r="AI7" s="102">
        <v>12614.4</v>
      </c>
      <c r="AJ7" s="102">
        <v>13</v>
      </c>
      <c r="AK7" s="102">
        <v>10249.199999999999</v>
      </c>
      <c r="AL7" s="102">
        <v>12</v>
      </c>
      <c r="AM7" s="102">
        <v>9460.7999999999993</v>
      </c>
      <c r="AN7" s="102">
        <v>14</v>
      </c>
      <c r="AO7" s="102">
        <v>11037.6</v>
      </c>
      <c r="AP7" s="102">
        <v>10</v>
      </c>
      <c r="AQ7" s="102">
        <v>7884</v>
      </c>
      <c r="AR7" s="102">
        <v>16</v>
      </c>
      <c r="AS7" s="102">
        <v>12614.4</v>
      </c>
      <c r="AT7" s="102">
        <v>15</v>
      </c>
      <c r="AU7" s="102">
        <v>11826</v>
      </c>
      <c r="AV7" s="102">
        <v>12</v>
      </c>
      <c r="AW7" s="102">
        <v>9460.7999999999993</v>
      </c>
      <c r="AX7" s="102">
        <v>14</v>
      </c>
      <c r="AY7" s="102">
        <v>11037.6</v>
      </c>
      <c r="AZ7" s="102">
        <v>10</v>
      </c>
      <c r="BA7" s="102">
        <v>7884</v>
      </c>
      <c r="BB7" s="102">
        <v>14</v>
      </c>
      <c r="BC7" s="102">
        <v>11037.6</v>
      </c>
      <c r="BD7" s="102">
        <v>13</v>
      </c>
      <c r="BE7" s="102">
        <v>10249.199999999999</v>
      </c>
      <c r="BF7" s="102">
        <v>15</v>
      </c>
      <c r="BG7" s="102">
        <v>11826</v>
      </c>
      <c r="BH7" s="102">
        <v>9</v>
      </c>
      <c r="BI7" s="102">
        <v>7095.5999999999995</v>
      </c>
      <c r="BJ7" s="102">
        <v>14</v>
      </c>
      <c r="BK7" s="102">
        <v>11037.6</v>
      </c>
      <c r="BL7" s="102">
        <v>15</v>
      </c>
      <c r="BM7" s="102">
        <v>11826</v>
      </c>
      <c r="BN7" s="102">
        <v>9</v>
      </c>
      <c r="BO7" s="102">
        <v>7095.5999999999995</v>
      </c>
      <c r="BP7" s="102">
        <v>12</v>
      </c>
      <c r="BQ7" s="102">
        <v>9460.7999999999993</v>
      </c>
      <c r="BR7" s="102">
        <v>12</v>
      </c>
      <c r="BS7" s="102">
        <v>9460.7999999999993</v>
      </c>
      <c r="BT7" s="102">
        <v>8</v>
      </c>
      <c r="BU7" s="102">
        <v>6307.2</v>
      </c>
      <c r="BV7" s="102">
        <v>10</v>
      </c>
      <c r="BW7" s="102">
        <v>7884</v>
      </c>
      <c r="BX7" s="102">
        <v>8</v>
      </c>
      <c r="BY7" s="102">
        <v>6307.2</v>
      </c>
      <c r="BZ7" s="102">
        <v>17</v>
      </c>
      <c r="CA7" s="102">
        <v>13402.8</v>
      </c>
      <c r="CB7" s="102">
        <v>18</v>
      </c>
      <c r="CC7" s="102">
        <v>14191.199999999999</v>
      </c>
      <c r="CD7" s="102">
        <v>16</v>
      </c>
      <c r="CE7" s="102">
        <v>12614.4</v>
      </c>
      <c r="CF7" s="102">
        <v>16</v>
      </c>
      <c r="CG7" s="102">
        <v>12614.4</v>
      </c>
      <c r="CH7" s="102">
        <v>17</v>
      </c>
      <c r="CI7" s="102">
        <v>13402.8</v>
      </c>
      <c r="CJ7" s="102">
        <v>12</v>
      </c>
      <c r="CK7" s="102">
        <v>9460.7999999999993</v>
      </c>
      <c r="CL7" s="102">
        <v>11</v>
      </c>
      <c r="CM7" s="102">
        <v>8672.4</v>
      </c>
      <c r="CN7" s="102">
        <v>19</v>
      </c>
      <c r="CO7" s="102">
        <v>14979.6</v>
      </c>
      <c r="CP7" s="102">
        <v>11</v>
      </c>
      <c r="CQ7" s="102">
        <v>8672.4</v>
      </c>
      <c r="CR7" s="102">
        <v>17</v>
      </c>
      <c r="CS7" s="102">
        <v>13402.8</v>
      </c>
      <c r="CT7" s="102">
        <v>15</v>
      </c>
      <c r="CU7" s="102">
        <v>11826</v>
      </c>
    </row>
    <row r="8" spans="1:99" x14ac:dyDescent="0.25">
      <c r="C8" s="101" t="s">
        <v>173</v>
      </c>
      <c r="D8" s="102">
        <v>0</v>
      </c>
      <c r="E8" s="102">
        <v>0</v>
      </c>
      <c r="F8" s="102">
        <v>0</v>
      </c>
      <c r="G8" s="102">
        <v>0</v>
      </c>
      <c r="H8" s="102">
        <v>14</v>
      </c>
      <c r="I8" s="102">
        <v>4334.3999999999996</v>
      </c>
      <c r="J8" s="102">
        <v>10</v>
      </c>
      <c r="K8" s="102">
        <v>3095.9999999999995</v>
      </c>
      <c r="L8" s="102">
        <v>10</v>
      </c>
      <c r="M8" s="102">
        <v>3095.9999999999995</v>
      </c>
      <c r="N8" s="102">
        <v>9</v>
      </c>
      <c r="O8" s="102">
        <v>2786.3999999999996</v>
      </c>
      <c r="P8" s="102">
        <v>11</v>
      </c>
      <c r="Q8" s="102">
        <v>3405.5999999999995</v>
      </c>
      <c r="R8" s="102">
        <v>12</v>
      </c>
      <c r="S8" s="102">
        <v>3715.2</v>
      </c>
      <c r="T8" s="102">
        <v>9</v>
      </c>
      <c r="U8" s="102">
        <v>2786.3999999999996</v>
      </c>
      <c r="V8" s="102">
        <v>9</v>
      </c>
      <c r="W8" s="102">
        <v>2786.3999999999996</v>
      </c>
      <c r="X8" s="102">
        <v>13</v>
      </c>
      <c r="Y8" s="102">
        <v>4024.7999999999997</v>
      </c>
      <c r="Z8" s="102">
        <v>11</v>
      </c>
      <c r="AA8" s="102">
        <v>3405.5999999999995</v>
      </c>
      <c r="AB8" s="102">
        <v>14</v>
      </c>
      <c r="AC8" s="102">
        <v>4334.3999999999996</v>
      </c>
      <c r="AD8" s="102">
        <v>12</v>
      </c>
      <c r="AE8" s="102">
        <v>3715.2</v>
      </c>
      <c r="AF8" s="102">
        <v>8</v>
      </c>
      <c r="AG8" s="102">
        <v>2476.7999999999997</v>
      </c>
      <c r="AH8" s="102">
        <v>15</v>
      </c>
      <c r="AI8" s="102">
        <v>4643.9999999999991</v>
      </c>
      <c r="AJ8" s="102">
        <v>15</v>
      </c>
      <c r="AK8" s="102">
        <v>4643.9999999999991</v>
      </c>
      <c r="AL8" s="102">
        <v>13</v>
      </c>
      <c r="AM8" s="102">
        <v>4024.7999999999997</v>
      </c>
      <c r="AN8" s="102">
        <v>13</v>
      </c>
      <c r="AO8" s="102">
        <v>4024.7999999999997</v>
      </c>
      <c r="AP8" s="102">
        <v>11</v>
      </c>
      <c r="AQ8" s="102">
        <v>3405.5999999999995</v>
      </c>
      <c r="AR8" s="102">
        <v>14</v>
      </c>
      <c r="AS8" s="102">
        <v>4334.3999999999996</v>
      </c>
      <c r="AT8" s="102">
        <v>14</v>
      </c>
      <c r="AU8" s="102">
        <v>4334.3999999999996</v>
      </c>
      <c r="AV8" s="102">
        <v>12</v>
      </c>
      <c r="AW8" s="102">
        <v>3715.2</v>
      </c>
      <c r="AX8" s="102">
        <v>15</v>
      </c>
      <c r="AY8" s="102">
        <v>4643.9999999999991</v>
      </c>
      <c r="AZ8" s="102">
        <v>9</v>
      </c>
      <c r="BA8" s="102">
        <v>2786.3999999999996</v>
      </c>
      <c r="BB8" s="102">
        <v>13</v>
      </c>
      <c r="BC8" s="102">
        <v>4024.7999999999997</v>
      </c>
      <c r="BD8" s="102">
        <v>14</v>
      </c>
      <c r="BE8" s="102">
        <v>4334.3999999999996</v>
      </c>
      <c r="BF8" s="102">
        <v>17</v>
      </c>
      <c r="BG8" s="102">
        <v>5263.2</v>
      </c>
      <c r="BH8" s="102">
        <v>9</v>
      </c>
      <c r="BI8" s="102">
        <v>2786.3999999999996</v>
      </c>
      <c r="BJ8" s="102">
        <v>16</v>
      </c>
      <c r="BK8" s="102">
        <v>4953.5999999999995</v>
      </c>
      <c r="BL8" s="102">
        <v>15</v>
      </c>
      <c r="BM8" s="102">
        <v>4643.9999999999991</v>
      </c>
      <c r="BN8" s="102">
        <v>10</v>
      </c>
      <c r="BO8" s="102">
        <v>3095.9999999999995</v>
      </c>
      <c r="BP8" s="102">
        <v>14</v>
      </c>
      <c r="BQ8" s="102">
        <v>4334.3999999999996</v>
      </c>
      <c r="BR8" s="102">
        <v>12</v>
      </c>
      <c r="BS8" s="102">
        <v>3715.2</v>
      </c>
      <c r="BT8" s="102">
        <v>8</v>
      </c>
      <c r="BU8" s="102">
        <v>2476.7999999999997</v>
      </c>
      <c r="BV8" s="102">
        <v>10</v>
      </c>
      <c r="BW8" s="102">
        <v>3095.9999999999995</v>
      </c>
      <c r="BX8" s="102">
        <v>9</v>
      </c>
      <c r="BY8" s="102">
        <v>2786.3999999999996</v>
      </c>
      <c r="BZ8" s="102">
        <v>15</v>
      </c>
      <c r="CA8" s="102">
        <v>4643.9999999999991</v>
      </c>
      <c r="CB8" s="102">
        <v>17</v>
      </c>
      <c r="CC8" s="102">
        <v>5263.2</v>
      </c>
      <c r="CD8" s="102">
        <v>16</v>
      </c>
      <c r="CE8" s="102">
        <v>4953.5999999999995</v>
      </c>
      <c r="CF8" s="102">
        <v>16</v>
      </c>
      <c r="CG8" s="102">
        <v>4953.5999999999995</v>
      </c>
      <c r="CH8" s="102">
        <v>17</v>
      </c>
      <c r="CI8" s="102">
        <v>5263.2</v>
      </c>
      <c r="CJ8" s="102">
        <v>13</v>
      </c>
      <c r="CK8" s="102">
        <v>4024.7999999999997</v>
      </c>
      <c r="CL8" s="102">
        <v>12</v>
      </c>
      <c r="CM8" s="102">
        <v>3715.2</v>
      </c>
      <c r="CN8" s="102">
        <v>16</v>
      </c>
      <c r="CO8" s="102">
        <v>4953.5999999999995</v>
      </c>
      <c r="CP8" s="102">
        <v>13</v>
      </c>
      <c r="CQ8" s="102">
        <v>4024.7999999999997</v>
      </c>
      <c r="CR8" s="102">
        <v>18</v>
      </c>
      <c r="CS8" s="102">
        <v>5572.7999999999993</v>
      </c>
      <c r="CT8" s="102">
        <v>18</v>
      </c>
      <c r="CU8" s="102">
        <v>5572.7999999999993</v>
      </c>
    </row>
    <row r="9" spans="1:99" x14ac:dyDescent="0.25">
      <c r="C9" s="101" t="s">
        <v>174</v>
      </c>
      <c r="D9" s="102">
        <v>0</v>
      </c>
      <c r="E9" s="102">
        <v>0</v>
      </c>
      <c r="F9" s="102">
        <v>0</v>
      </c>
      <c r="G9" s="102">
        <v>0</v>
      </c>
      <c r="H9" s="102">
        <v>14</v>
      </c>
      <c r="I9" s="102">
        <v>9828</v>
      </c>
      <c r="J9" s="102">
        <v>10</v>
      </c>
      <c r="K9" s="102">
        <v>7020</v>
      </c>
      <c r="L9" s="102">
        <v>10</v>
      </c>
      <c r="M9" s="102">
        <v>7020</v>
      </c>
      <c r="N9" s="102">
        <v>8</v>
      </c>
      <c r="O9" s="102">
        <v>5616</v>
      </c>
      <c r="P9" s="102">
        <v>10</v>
      </c>
      <c r="Q9" s="102">
        <v>7020</v>
      </c>
      <c r="R9" s="102">
        <v>12</v>
      </c>
      <c r="S9" s="102">
        <v>8424</v>
      </c>
      <c r="T9" s="102">
        <v>8</v>
      </c>
      <c r="U9" s="102">
        <v>5616</v>
      </c>
      <c r="V9" s="102">
        <v>10</v>
      </c>
      <c r="W9" s="102">
        <v>7020</v>
      </c>
      <c r="X9" s="102">
        <v>12</v>
      </c>
      <c r="Y9" s="102">
        <v>8424</v>
      </c>
      <c r="Z9" s="102">
        <v>11</v>
      </c>
      <c r="AA9" s="102">
        <v>7722</v>
      </c>
      <c r="AB9" s="102">
        <v>16</v>
      </c>
      <c r="AC9" s="102">
        <v>11232</v>
      </c>
      <c r="AD9" s="102">
        <v>12</v>
      </c>
      <c r="AE9" s="102">
        <v>8424</v>
      </c>
      <c r="AF9" s="102">
        <v>8</v>
      </c>
      <c r="AG9" s="102">
        <v>5616</v>
      </c>
      <c r="AH9" s="102">
        <v>15</v>
      </c>
      <c r="AI9" s="102">
        <v>10530</v>
      </c>
      <c r="AJ9" s="102">
        <v>15</v>
      </c>
      <c r="AK9" s="102">
        <v>10530</v>
      </c>
      <c r="AL9" s="102">
        <v>11</v>
      </c>
      <c r="AM9" s="102">
        <v>7722</v>
      </c>
      <c r="AN9" s="102">
        <v>14</v>
      </c>
      <c r="AO9" s="102">
        <v>9828</v>
      </c>
      <c r="AP9" s="102">
        <v>10</v>
      </c>
      <c r="AQ9" s="102">
        <v>7020</v>
      </c>
      <c r="AR9" s="102">
        <v>14</v>
      </c>
      <c r="AS9" s="102">
        <v>9828</v>
      </c>
      <c r="AT9" s="102">
        <v>14</v>
      </c>
      <c r="AU9" s="102">
        <v>9828</v>
      </c>
      <c r="AV9" s="102">
        <v>13</v>
      </c>
      <c r="AW9" s="102">
        <v>9126</v>
      </c>
      <c r="AX9" s="102">
        <v>13</v>
      </c>
      <c r="AY9" s="102">
        <v>9126</v>
      </c>
      <c r="AZ9" s="102">
        <v>10</v>
      </c>
      <c r="BA9" s="102">
        <v>7020</v>
      </c>
      <c r="BB9" s="102">
        <v>12</v>
      </c>
      <c r="BC9" s="102">
        <v>8424</v>
      </c>
      <c r="BD9" s="102">
        <v>12</v>
      </c>
      <c r="BE9" s="102">
        <v>8424</v>
      </c>
      <c r="BF9" s="102">
        <v>14</v>
      </c>
      <c r="BG9" s="102">
        <v>9828</v>
      </c>
      <c r="BH9" s="102">
        <v>9</v>
      </c>
      <c r="BI9" s="102">
        <v>6318</v>
      </c>
      <c r="BJ9" s="102">
        <v>15</v>
      </c>
      <c r="BK9" s="102">
        <v>10530</v>
      </c>
      <c r="BL9" s="102">
        <v>13</v>
      </c>
      <c r="BM9" s="102">
        <v>9126</v>
      </c>
      <c r="BN9" s="102">
        <v>10</v>
      </c>
      <c r="BO9" s="102">
        <v>7020</v>
      </c>
      <c r="BP9" s="102">
        <v>12</v>
      </c>
      <c r="BQ9" s="102">
        <v>8424</v>
      </c>
      <c r="BR9" s="102">
        <v>10</v>
      </c>
      <c r="BS9" s="102">
        <v>7020</v>
      </c>
      <c r="BT9" s="102">
        <v>8</v>
      </c>
      <c r="BU9" s="102">
        <v>5616</v>
      </c>
      <c r="BV9" s="102">
        <v>10</v>
      </c>
      <c r="BW9" s="102">
        <v>7020</v>
      </c>
      <c r="BX9" s="102">
        <v>8</v>
      </c>
      <c r="BY9" s="102">
        <v>5616</v>
      </c>
      <c r="BZ9" s="102">
        <v>17</v>
      </c>
      <c r="CA9" s="102">
        <v>11934</v>
      </c>
      <c r="CB9" s="102">
        <v>17</v>
      </c>
      <c r="CC9" s="102">
        <v>11934</v>
      </c>
      <c r="CD9" s="102">
        <v>16</v>
      </c>
      <c r="CE9" s="102">
        <v>11232</v>
      </c>
      <c r="CF9" s="102">
        <v>14</v>
      </c>
      <c r="CG9" s="102">
        <v>9828</v>
      </c>
      <c r="CH9" s="102">
        <v>16</v>
      </c>
      <c r="CI9" s="102">
        <v>11232</v>
      </c>
      <c r="CJ9" s="102">
        <v>14</v>
      </c>
      <c r="CK9" s="102">
        <v>9828</v>
      </c>
      <c r="CL9" s="102">
        <v>13</v>
      </c>
      <c r="CM9" s="102">
        <v>9126</v>
      </c>
      <c r="CN9" s="102">
        <v>19</v>
      </c>
      <c r="CO9" s="102">
        <v>13338</v>
      </c>
      <c r="CP9" s="102">
        <v>13</v>
      </c>
      <c r="CQ9" s="102">
        <v>9126</v>
      </c>
      <c r="CR9" s="102">
        <v>16</v>
      </c>
      <c r="CS9" s="102">
        <v>11232</v>
      </c>
      <c r="CT9" s="102">
        <v>18</v>
      </c>
      <c r="CU9" s="102">
        <v>12636</v>
      </c>
    </row>
    <row r="10" spans="1:99" x14ac:dyDescent="0.25">
      <c r="C10" s="101" t="s">
        <v>175</v>
      </c>
      <c r="D10" s="102">
        <v>0</v>
      </c>
      <c r="E10" s="102">
        <v>0</v>
      </c>
      <c r="F10" s="102">
        <v>0</v>
      </c>
      <c r="G10" s="102">
        <v>0</v>
      </c>
      <c r="H10" s="102">
        <v>14</v>
      </c>
      <c r="I10" s="102">
        <v>7627.1999999999989</v>
      </c>
      <c r="J10" s="102">
        <v>9</v>
      </c>
      <c r="K10" s="102">
        <v>4903.2</v>
      </c>
      <c r="L10" s="102">
        <v>9</v>
      </c>
      <c r="M10" s="102">
        <v>4903.2</v>
      </c>
      <c r="N10" s="102">
        <v>8</v>
      </c>
      <c r="O10" s="102">
        <v>4358.3999999999996</v>
      </c>
      <c r="P10" s="102">
        <v>9</v>
      </c>
      <c r="Q10" s="102">
        <v>4903.2</v>
      </c>
      <c r="R10" s="102">
        <v>12</v>
      </c>
      <c r="S10" s="102">
        <v>6537.5999999999995</v>
      </c>
      <c r="T10" s="102">
        <v>10</v>
      </c>
      <c r="U10" s="102">
        <v>5448</v>
      </c>
      <c r="V10" s="102">
        <v>10</v>
      </c>
      <c r="W10" s="102">
        <v>5448</v>
      </c>
      <c r="X10" s="102">
        <v>13</v>
      </c>
      <c r="Y10" s="102">
        <v>7082.4</v>
      </c>
      <c r="Z10" s="102">
        <v>10</v>
      </c>
      <c r="AA10" s="102">
        <v>5448</v>
      </c>
      <c r="AB10" s="102">
        <v>16</v>
      </c>
      <c r="AC10" s="102">
        <v>8716.7999999999993</v>
      </c>
      <c r="AD10" s="102">
        <v>13</v>
      </c>
      <c r="AE10" s="102">
        <v>7082.4</v>
      </c>
      <c r="AF10" s="102">
        <v>9</v>
      </c>
      <c r="AG10" s="102">
        <v>4903.2</v>
      </c>
      <c r="AH10" s="102">
        <v>14</v>
      </c>
      <c r="AI10" s="102">
        <v>7627.1999999999989</v>
      </c>
      <c r="AJ10" s="102">
        <v>14</v>
      </c>
      <c r="AK10" s="102">
        <v>7627.1999999999989</v>
      </c>
      <c r="AL10" s="102">
        <v>13</v>
      </c>
      <c r="AM10" s="102">
        <v>7082.4</v>
      </c>
      <c r="AN10" s="102">
        <v>13</v>
      </c>
      <c r="AO10" s="102">
        <v>7082.4</v>
      </c>
      <c r="AP10" s="102">
        <v>12</v>
      </c>
      <c r="AQ10" s="102">
        <v>6537.5999999999995</v>
      </c>
      <c r="AR10" s="102">
        <v>14</v>
      </c>
      <c r="AS10" s="102">
        <v>7627.1999999999989</v>
      </c>
      <c r="AT10" s="102">
        <v>15</v>
      </c>
      <c r="AU10" s="102">
        <v>8171.9999999999991</v>
      </c>
      <c r="AV10" s="102">
        <v>12</v>
      </c>
      <c r="AW10" s="102">
        <v>6537.5999999999995</v>
      </c>
      <c r="AX10" s="102">
        <v>13</v>
      </c>
      <c r="AY10" s="102">
        <v>7082.4</v>
      </c>
      <c r="AZ10" s="102">
        <v>10</v>
      </c>
      <c r="BA10" s="102">
        <v>5448</v>
      </c>
      <c r="BB10" s="102">
        <v>14</v>
      </c>
      <c r="BC10" s="102">
        <v>7627.1999999999989</v>
      </c>
      <c r="BD10" s="102">
        <v>12</v>
      </c>
      <c r="BE10" s="102">
        <v>6537.5999999999995</v>
      </c>
      <c r="BF10" s="102">
        <v>14</v>
      </c>
      <c r="BG10" s="102">
        <v>7627.1999999999989</v>
      </c>
      <c r="BH10" s="102">
        <v>9</v>
      </c>
      <c r="BI10" s="102">
        <v>4903.2</v>
      </c>
      <c r="BJ10" s="102">
        <v>16</v>
      </c>
      <c r="BK10" s="102">
        <v>8716.7999999999993</v>
      </c>
      <c r="BL10" s="102">
        <v>14</v>
      </c>
      <c r="BM10" s="102">
        <v>7627.1999999999989</v>
      </c>
      <c r="BN10" s="102">
        <v>10</v>
      </c>
      <c r="BO10" s="102">
        <v>5448</v>
      </c>
      <c r="BP10" s="102">
        <v>14</v>
      </c>
      <c r="BQ10" s="102">
        <v>7627.1999999999989</v>
      </c>
      <c r="BR10" s="102">
        <v>12</v>
      </c>
      <c r="BS10" s="102">
        <v>6537.5999999999995</v>
      </c>
      <c r="BT10" s="102">
        <v>8</v>
      </c>
      <c r="BU10" s="102">
        <v>4358.3999999999996</v>
      </c>
      <c r="BV10" s="102">
        <v>9</v>
      </c>
      <c r="BW10" s="102">
        <v>4903.2</v>
      </c>
      <c r="BX10" s="102">
        <v>8</v>
      </c>
      <c r="BY10" s="102">
        <v>4358.3999999999996</v>
      </c>
      <c r="BZ10" s="102">
        <v>16</v>
      </c>
      <c r="CA10" s="102">
        <v>8716.7999999999993</v>
      </c>
      <c r="CB10" s="102">
        <v>16</v>
      </c>
      <c r="CC10" s="102">
        <v>8716.7999999999993</v>
      </c>
      <c r="CD10" s="102">
        <v>15</v>
      </c>
      <c r="CE10" s="102">
        <v>8171.9999999999991</v>
      </c>
      <c r="CF10" s="102">
        <v>15</v>
      </c>
      <c r="CG10" s="102">
        <v>8171.9999999999991</v>
      </c>
      <c r="CH10" s="102">
        <v>17</v>
      </c>
      <c r="CI10" s="102">
        <v>9261.5999999999985</v>
      </c>
      <c r="CJ10" s="102">
        <v>12</v>
      </c>
      <c r="CK10" s="102">
        <v>6537.5999999999995</v>
      </c>
      <c r="CL10" s="102">
        <v>13</v>
      </c>
      <c r="CM10" s="102">
        <v>7082.4</v>
      </c>
      <c r="CN10" s="102">
        <v>18</v>
      </c>
      <c r="CO10" s="102">
        <v>9806.4</v>
      </c>
      <c r="CP10" s="102">
        <v>11</v>
      </c>
      <c r="CQ10" s="102">
        <v>5992.7999999999993</v>
      </c>
      <c r="CR10" s="102">
        <v>18</v>
      </c>
      <c r="CS10" s="102">
        <v>9806.4</v>
      </c>
      <c r="CT10" s="102">
        <v>17</v>
      </c>
      <c r="CU10" s="102">
        <v>9261.5999999999985</v>
      </c>
    </row>
    <row r="11" spans="1:99" x14ac:dyDescent="0.25">
      <c r="C11" s="101" t="s">
        <v>176</v>
      </c>
      <c r="D11" s="102">
        <v>0</v>
      </c>
      <c r="E11" s="102">
        <v>0</v>
      </c>
      <c r="F11" s="102">
        <v>0</v>
      </c>
      <c r="G11" s="102">
        <v>0</v>
      </c>
      <c r="H11" s="102">
        <v>16</v>
      </c>
      <c r="I11" s="102">
        <v>8524.7999999999993</v>
      </c>
      <c r="J11" s="102">
        <v>11</v>
      </c>
      <c r="K11" s="102">
        <v>5860.7999999999993</v>
      </c>
      <c r="L11" s="102">
        <v>9</v>
      </c>
      <c r="M11" s="102">
        <v>4795.2</v>
      </c>
      <c r="N11" s="102">
        <v>9</v>
      </c>
      <c r="O11" s="102">
        <v>4795.2</v>
      </c>
      <c r="P11" s="102">
        <v>10</v>
      </c>
      <c r="Q11" s="102">
        <v>5328</v>
      </c>
      <c r="R11" s="102">
        <v>11</v>
      </c>
      <c r="S11" s="102">
        <v>5860.7999999999993</v>
      </c>
      <c r="T11" s="102">
        <v>10</v>
      </c>
      <c r="U11" s="102">
        <v>5328</v>
      </c>
      <c r="V11" s="102">
        <v>9</v>
      </c>
      <c r="W11" s="102">
        <v>4795.2</v>
      </c>
      <c r="X11" s="102">
        <v>12</v>
      </c>
      <c r="Y11" s="102">
        <v>6393.5999999999995</v>
      </c>
      <c r="Z11" s="102">
        <v>11</v>
      </c>
      <c r="AA11" s="102">
        <v>5860.7999999999993</v>
      </c>
      <c r="AB11" s="102">
        <v>15</v>
      </c>
      <c r="AC11" s="102">
        <v>7991.9999999999991</v>
      </c>
      <c r="AD11" s="102">
        <v>14</v>
      </c>
      <c r="AE11" s="102">
        <v>7459.1999999999989</v>
      </c>
      <c r="AF11" s="102">
        <v>9</v>
      </c>
      <c r="AG11" s="102">
        <v>4795.2</v>
      </c>
      <c r="AH11" s="102">
        <v>17</v>
      </c>
      <c r="AI11" s="102">
        <v>9057.5999999999985</v>
      </c>
      <c r="AJ11" s="102">
        <v>13</v>
      </c>
      <c r="AK11" s="102">
        <v>6926.4</v>
      </c>
      <c r="AL11" s="102">
        <v>12</v>
      </c>
      <c r="AM11" s="102">
        <v>6393.5999999999995</v>
      </c>
      <c r="AN11" s="102">
        <v>12</v>
      </c>
      <c r="AO11" s="102">
        <v>6393.5999999999995</v>
      </c>
      <c r="AP11" s="102">
        <v>12</v>
      </c>
      <c r="AQ11" s="102">
        <v>6393.5999999999995</v>
      </c>
      <c r="AR11" s="102">
        <v>16</v>
      </c>
      <c r="AS11" s="102">
        <v>8524.7999999999993</v>
      </c>
      <c r="AT11" s="102">
        <v>13</v>
      </c>
      <c r="AU11" s="102">
        <v>6926.4</v>
      </c>
      <c r="AV11" s="102">
        <v>12</v>
      </c>
      <c r="AW11" s="102">
        <v>6393.5999999999995</v>
      </c>
      <c r="AX11" s="102">
        <v>13</v>
      </c>
      <c r="AY11" s="102">
        <v>6926.4</v>
      </c>
      <c r="AZ11" s="102">
        <v>9</v>
      </c>
      <c r="BA11" s="102">
        <v>4795.2</v>
      </c>
      <c r="BB11" s="102">
        <v>13</v>
      </c>
      <c r="BC11" s="102">
        <v>6926.4</v>
      </c>
      <c r="BD11" s="102">
        <v>14</v>
      </c>
      <c r="BE11" s="102">
        <v>7459.1999999999989</v>
      </c>
      <c r="BF11" s="102">
        <v>17</v>
      </c>
      <c r="BG11" s="102">
        <v>9057.5999999999985</v>
      </c>
      <c r="BH11" s="102">
        <v>9</v>
      </c>
      <c r="BI11" s="102">
        <v>4795.2</v>
      </c>
      <c r="BJ11" s="102">
        <v>14</v>
      </c>
      <c r="BK11" s="102">
        <v>7459.1999999999989</v>
      </c>
      <c r="BL11" s="102">
        <v>14</v>
      </c>
      <c r="BM11" s="102">
        <v>7459.1999999999989</v>
      </c>
      <c r="BN11" s="102">
        <v>10</v>
      </c>
      <c r="BO11" s="102">
        <v>5328</v>
      </c>
      <c r="BP11" s="102">
        <v>12</v>
      </c>
      <c r="BQ11" s="102">
        <v>6393.5999999999995</v>
      </c>
      <c r="BR11" s="102">
        <v>11</v>
      </c>
      <c r="BS11" s="102">
        <v>5860.7999999999993</v>
      </c>
      <c r="BT11" s="102">
        <v>9</v>
      </c>
      <c r="BU11" s="102">
        <v>4795.2</v>
      </c>
      <c r="BV11" s="102">
        <v>10</v>
      </c>
      <c r="BW11" s="102">
        <v>5328</v>
      </c>
      <c r="BX11" s="102">
        <v>9</v>
      </c>
      <c r="BY11" s="102">
        <v>4795.2</v>
      </c>
      <c r="BZ11" s="102">
        <v>17</v>
      </c>
      <c r="CA11" s="102">
        <v>9057.5999999999985</v>
      </c>
      <c r="CB11" s="102">
        <v>17</v>
      </c>
      <c r="CC11" s="102">
        <v>9057.5999999999985</v>
      </c>
      <c r="CD11" s="102">
        <v>14</v>
      </c>
      <c r="CE11" s="102">
        <v>7459.1999999999989</v>
      </c>
      <c r="CF11" s="102">
        <v>17</v>
      </c>
      <c r="CG11" s="102">
        <v>9057.5999999999985</v>
      </c>
      <c r="CH11" s="102">
        <v>15</v>
      </c>
      <c r="CI11" s="102">
        <v>7991.9999999999991</v>
      </c>
      <c r="CJ11" s="102">
        <v>12</v>
      </c>
      <c r="CK11" s="102">
        <v>6393.5999999999995</v>
      </c>
      <c r="CL11" s="102">
        <v>12</v>
      </c>
      <c r="CM11" s="102">
        <v>6393.5999999999995</v>
      </c>
      <c r="CN11" s="102">
        <v>16</v>
      </c>
      <c r="CO11" s="102">
        <v>8524.7999999999993</v>
      </c>
      <c r="CP11" s="102">
        <v>13</v>
      </c>
      <c r="CQ11" s="102">
        <v>6926.4</v>
      </c>
      <c r="CR11" s="102">
        <v>19</v>
      </c>
      <c r="CS11" s="102">
        <v>10123.199999999999</v>
      </c>
      <c r="CT11" s="102">
        <v>15</v>
      </c>
      <c r="CU11" s="102">
        <v>7991.9999999999991</v>
      </c>
    </row>
    <row r="12" spans="1:99" x14ac:dyDescent="0.25">
      <c r="C12" s="101" t="s">
        <v>177</v>
      </c>
      <c r="D12" s="102">
        <v>0</v>
      </c>
      <c r="E12" s="102">
        <v>0</v>
      </c>
      <c r="F12" s="102">
        <v>0</v>
      </c>
      <c r="G12" s="102">
        <v>0</v>
      </c>
      <c r="H12" s="102">
        <v>14</v>
      </c>
      <c r="I12" s="102">
        <v>7879.1999999999989</v>
      </c>
      <c r="J12" s="102">
        <v>9</v>
      </c>
      <c r="K12" s="102">
        <v>5065.2</v>
      </c>
      <c r="L12" s="102">
        <v>9</v>
      </c>
      <c r="M12" s="102">
        <v>5065.2</v>
      </c>
      <c r="N12" s="102">
        <v>9</v>
      </c>
      <c r="O12" s="102">
        <v>5065.2</v>
      </c>
      <c r="P12" s="102">
        <v>10</v>
      </c>
      <c r="Q12" s="102">
        <v>5628</v>
      </c>
      <c r="R12" s="102">
        <v>12</v>
      </c>
      <c r="S12" s="102">
        <v>6753.5999999999995</v>
      </c>
      <c r="T12" s="102">
        <v>10</v>
      </c>
      <c r="U12" s="102">
        <v>5628</v>
      </c>
      <c r="V12" s="102">
        <v>9</v>
      </c>
      <c r="W12" s="102">
        <v>5065.2</v>
      </c>
      <c r="X12" s="102">
        <v>11</v>
      </c>
      <c r="Y12" s="102">
        <v>6190.7999999999993</v>
      </c>
      <c r="Z12" s="102">
        <v>11</v>
      </c>
      <c r="AA12" s="102">
        <v>6190.7999999999993</v>
      </c>
      <c r="AB12" s="102">
        <v>15</v>
      </c>
      <c r="AC12" s="102">
        <v>8442</v>
      </c>
      <c r="AD12" s="102">
        <v>14</v>
      </c>
      <c r="AE12" s="102">
        <v>7879.1999999999989</v>
      </c>
      <c r="AF12" s="102">
        <v>8</v>
      </c>
      <c r="AG12" s="102">
        <v>4502.3999999999996</v>
      </c>
      <c r="AH12" s="102">
        <v>14</v>
      </c>
      <c r="AI12" s="102">
        <v>7879.1999999999989</v>
      </c>
      <c r="AJ12" s="102">
        <v>14</v>
      </c>
      <c r="AK12" s="102">
        <v>7879.1999999999989</v>
      </c>
      <c r="AL12" s="102">
        <v>11</v>
      </c>
      <c r="AM12" s="102">
        <v>6190.7999999999993</v>
      </c>
      <c r="AN12" s="102">
        <v>14</v>
      </c>
      <c r="AO12" s="102">
        <v>7879.1999999999989</v>
      </c>
      <c r="AP12" s="102">
        <v>10</v>
      </c>
      <c r="AQ12" s="102">
        <v>5628</v>
      </c>
      <c r="AR12" s="102">
        <v>15</v>
      </c>
      <c r="AS12" s="102">
        <v>8442</v>
      </c>
      <c r="AT12" s="102">
        <v>14</v>
      </c>
      <c r="AU12" s="102">
        <v>7879.1999999999989</v>
      </c>
      <c r="AV12" s="102">
        <v>12</v>
      </c>
      <c r="AW12" s="102">
        <v>6753.5999999999995</v>
      </c>
      <c r="AX12" s="102">
        <v>14</v>
      </c>
      <c r="AY12" s="102">
        <v>7879.1999999999989</v>
      </c>
      <c r="AZ12" s="102">
        <v>10</v>
      </c>
      <c r="BA12" s="102">
        <v>5628</v>
      </c>
      <c r="BB12" s="102">
        <v>15</v>
      </c>
      <c r="BC12" s="102">
        <v>8442</v>
      </c>
      <c r="BD12" s="102">
        <v>14</v>
      </c>
      <c r="BE12" s="102">
        <v>7879.1999999999989</v>
      </c>
      <c r="BF12" s="102">
        <v>17</v>
      </c>
      <c r="BG12" s="102">
        <v>9567.5999999999985</v>
      </c>
      <c r="BH12" s="102">
        <v>10</v>
      </c>
      <c r="BI12" s="102">
        <v>5628</v>
      </c>
      <c r="BJ12" s="102">
        <v>15</v>
      </c>
      <c r="BK12" s="102">
        <v>8442</v>
      </c>
      <c r="BL12" s="102">
        <v>15</v>
      </c>
      <c r="BM12" s="102">
        <v>8442</v>
      </c>
      <c r="BN12" s="102">
        <v>10</v>
      </c>
      <c r="BO12" s="102">
        <v>5628</v>
      </c>
      <c r="BP12" s="102">
        <v>12</v>
      </c>
      <c r="BQ12" s="102">
        <v>6753.5999999999995</v>
      </c>
      <c r="BR12" s="102">
        <v>12</v>
      </c>
      <c r="BS12" s="102">
        <v>6753.5999999999995</v>
      </c>
      <c r="BT12" s="102">
        <v>8</v>
      </c>
      <c r="BU12" s="102">
        <v>4502.3999999999996</v>
      </c>
      <c r="BV12" s="102">
        <v>9</v>
      </c>
      <c r="BW12" s="102">
        <v>5065.2</v>
      </c>
      <c r="BX12" s="102">
        <v>9</v>
      </c>
      <c r="BY12" s="102">
        <v>5065.2</v>
      </c>
      <c r="BZ12" s="102">
        <v>15</v>
      </c>
      <c r="CA12" s="102">
        <v>8442</v>
      </c>
      <c r="CB12" s="102">
        <v>17</v>
      </c>
      <c r="CC12" s="102">
        <v>9567.5999999999985</v>
      </c>
      <c r="CD12" s="102">
        <v>13</v>
      </c>
      <c r="CE12" s="102">
        <v>7316.4</v>
      </c>
      <c r="CF12" s="102">
        <v>16</v>
      </c>
      <c r="CG12" s="102">
        <v>9004.7999999999993</v>
      </c>
      <c r="CH12" s="102">
        <v>17</v>
      </c>
      <c r="CI12" s="102">
        <v>9567.5999999999985</v>
      </c>
      <c r="CJ12" s="102">
        <v>13</v>
      </c>
      <c r="CK12" s="102">
        <v>7316.4</v>
      </c>
      <c r="CL12" s="102">
        <v>12</v>
      </c>
      <c r="CM12" s="102">
        <v>6753.5999999999995</v>
      </c>
      <c r="CN12" s="102">
        <v>17</v>
      </c>
      <c r="CO12" s="102">
        <v>9567.5999999999985</v>
      </c>
      <c r="CP12" s="102">
        <v>13</v>
      </c>
      <c r="CQ12" s="102">
        <v>7316.4</v>
      </c>
      <c r="CR12" s="102">
        <v>17</v>
      </c>
      <c r="CS12" s="102">
        <v>9567.5999999999985</v>
      </c>
      <c r="CT12" s="102">
        <v>17</v>
      </c>
      <c r="CU12" s="102">
        <v>9567.5999999999985</v>
      </c>
    </row>
    <row r="13" spans="1:99" x14ac:dyDescent="0.25">
      <c r="C13" s="101" t="s">
        <v>178</v>
      </c>
      <c r="D13" s="102">
        <v>0</v>
      </c>
      <c r="E13" s="102">
        <v>0</v>
      </c>
      <c r="F13" s="102">
        <v>0</v>
      </c>
      <c r="G13" s="102">
        <v>0</v>
      </c>
      <c r="H13" s="102">
        <v>14</v>
      </c>
      <c r="I13" s="102">
        <v>1192.8</v>
      </c>
      <c r="J13" s="102">
        <v>10</v>
      </c>
      <c r="K13" s="102">
        <v>852</v>
      </c>
      <c r="L13" s="102">
        <v>9</v>
      </c>
      <c r="M13" s="102">
        <v>766.80000000000007</v>
      </c>
      <c r="N13" s="102">
        <v>8</v>
      </c>
      <c r="O13" s="102">
        <v>681.6</v>
      </c>
      <c r="P13" s="102">
        <v>11</v>
      </c>
      <c r="Q13" s="102">
        <v>937.2</v>
      </c>
      <c r="R13" s="102">
        <v>12</v>
      </c>
      <c r="S13" s="102">
        <v>1022.4000000000001</v>
      </c>
      <c r="T13" s="102">
        <v>11</v>
      </c>
      <c r="U13" s="102">
        <v>937.2</v>
      </c>
      <c r="V13" s="102">
        <v>11</v>
      </c>
      <c r="W13" s="102">
        <v>937.2</v>
      </c>
      <c r="X13" s="102">
        <v>11</v>
      </c>
      <c r="Y13" s="102">
        <v>937.2</v>
      </c>
      <c r="Z13" s="102">
        <v>10</v>
      </c>
      <c r="AA13" s="102">
        <v>852</v>
      </c>
      <c r="AB13" s="102">
        <v>17</v>
      </c>
      <c r="AC13" s="102">
        <v>1448.4</v>
      </c>
      <c r="AD13" s="102">
        <v>12</v>
      </c>
      <c r="AE13" s="102">
        <v>1022.4000000000001</v>
      </c>
      <c r="AF13" s="102">
        <v>8</v>
      </c>
      <c r="AG13" s="102">
        <v>681.6</v>
      </c>
      <c r="AH13" s="102">
        <v>15</v>
      </c>
      <c r="AI13" s="102">
        <v>1278</v>
      </c>
      <c r="AJ13" s="102">
        <v>14</v>
      </c>
      <c r="AK13" s="102">
        <v>1192.8</v>
      </c>
      <c r="AL13" s="102">
        <v>13</v>
      </c>
      <c r="AM13" s="102">
        <v>1107.6000000000001</v>
      </c>
      <c r="AN13" s="102">
        <v>14</v>
      </c>
      <c r="AO13" s="102">
        <v>1192.8</v>
      </c>
      <c r="AP13" s="102">
        <v>10</v>
      </c>
      <c r="AQ13" s="102">
        <v>852</v>
      </c>
      <c r="AR13" s="102">
        <v>15</v>
      </c>
      <c r="AS13" s="102">
        <v>1278</v>
      </c>
      <c r="AT13" s="102">
        <v>14</v>
      </c>
      <c r="AU13" s="102">
        <v>1192.8</v>
      </c>
      <c r="AV13" s="102">
        <v>13</v>
      </c>
      <c r="AW13" s="102">
        <v>1107.6000000000001</v>
      </c>
      <c r="AX13" s="102">
        <v>16</v>
      </c>
      <c r="AY13" s="102">
        <v>1363.2</v>
      </c>
      <c r="AZ13" s="102">
        <v>11</v>
      </c>
      <c r="BA13" s="102">
        <v>937.2</v>
      </c>
      <c r="BB13" s="102">
        <v>13</v>
      </c>
      <c r="BC13" s="102">
        <v>1107.6000000000001</v>
      </c>
      <c r="BD13" s="102">
        <v>14</v>
      </c>
      <c r="BE13" s="102">
        <v>1192.8</v>
      </c>
      <c r="BF13" s="102">
        <v>16</v>
      </c>
      <c r="BG13" s="102">
        <v>1363.2</v>
      </c>
      <c r="BH13" s="102">
        <v>9</v>
      </c>
      <c r="BI13" s="102">
        <v>766.80000000000007</v>
      </c>
      <c r="BJ13" s="102">
        <v>14</v>
      </c>
      <c r="BK13" s="102">
        <v>1192.8</v>
      </c>
      <c r="BL13" s="102">
        <v>15</v>
      </c>
      <c r="BM13" s="102">
        <v>1278</v>
      </c>
      <c r="BN13" s="102">
        <v>10</v>
      </c>
      <c r="BO13" s="102">
        <v>852</v>
      </c>
      <c r="BP13" s="102">
        <v>13</v>
      </c>
      <c r="BQ13" s="102">
        <v>1107.6000000000001</v>
      </c>
      <c r="BR13" s="102">
        <v>11</v>
      </c>
      <c r="BS13" s="102">
        <v>937.2</v>
      </c>
      <c r="BT13" s="102">
        <v>10</v>
      </c>
      <c r="BU13" s="102">
        <v>852</v>
      </c>
      <c r="BV13" s="102">
        <v>11</v>
      </c>
      <c r="BW13" s="102">
        <v>937.2</v>
      </c>
      <c r="BX13" s="102">
        <v>10</v>
      </c>
      <c r="BY13" s="102">
        <v>852</v>
      </c>
      <c r="BZ13" s="102">
        <v>16</v>
      </c>
      <c r="CA13" s="102">
        <v>1363.2</v>
      </c>
      <c r="CB13" s="102">
        <v>16</v>
      </c>
      <c r="CC13" s="102">
        <v>1363.2</v>
      </c>
      <c r="CD13" s="102">
        <v>16</v>
      </c>
      <c r="CE13" s="102">
        <v>1363.2</v>
      </c>
      <c r="CF13" s="102">
        <v>16</v>
      </c>
      <c r="CG13" s="102">
        <v>1363.2</v>
      </c>
      <c r="CH13" s="102">
        <v>18</v>
      </c>
      <c r="CI13" s="102">
        <v>1533.6000000000001</v>
      </c>
      <c r="CJ13" s="102">
        <v>13</v>
      </c>
      <c r="CK13" s="102">
        <v>1107.6000000000001</v>
      </c>
      <c r="CL13" s="102">
        <v>12</v>
      </c>
      <c r="CM13" s="102">
        <v>1022.4000000000001</v>
      </c>
      <c r="CN13" s="102">
        <v>19</v>
      </c>
      <c r="CO13" s="102">
        <v>1618.8</v>
      </c>
      <c r="CP13" s="102">
        <v>12</v>
      </c>
      <c r="CQ13" s="102">
        <v>1022.4000000000001</v>
      </c>
      <c r="CR13" s="102">
        <v>17</v>
      </c>
      <c r="CS13" s="102">
        <v>1448.4</v>
      </c>
      <c r="CT13" s="102">
        <v>16</v>
      </c>
      <c r="CU13" s="102">
        <v>1363.2</v>
      </c>
    </row>
    <row r="14" spans="1:99" x14ac:dyDescent="0.25">
      <c r="C14" s="101" t="s">
        <v>179</v>
      </c>
      <c r="D14" s="102">
        <v>0</v>
      </c>
      <c r="E14" s="102">
        <v>0</v>
      </c>
      <c r="F14" s="102">
        <v>0</v>
      </c>
      <c r="G14" s="102">
        <v>0</v>
      </c>
      <c r="H14" s="102">
        <v>13</v>
      </c>
      <c r="I14" s="102">
        <v>6349.2</v>
      </c>
      <c r="J14" s="102">
        <v>10</v>
      </c>
      <c r="K14" s="102">
        <v>4884</v>
      </c>
      <c r="L14" s="102">
        <v>10</v>
      </c>
      <c r="M14" s="102">
        <v>4884</v>
      </c>
      <c r="N14" s="102">
        <v>8</v>
      </c>
      <c r="O14" s="102">
        <v>3907.2</v>
      </c>
      <c r="P14" s="102">
        <v>9</v>
      </c>
      <c r="Q14" s="102">
        <v>4395.5999999999995</v>
      </c>
      <c r="R14" s="102">
        <v>11</v>
      </c>
      <c r="S14" s="102">
        <v>5372.4</v>
      </c>
      <c r="T14" s="102">
        <v>10</v>
      </c>
      <c r="U14" s="102">
        <v>4884</v>
      </c>
      <c r="V14" s="102">
        <v>10</v>
      </c>
      <c r="W14" s="102">
        <v>4884</v>
      </c>
      <c r="X14" s="102">
        <v>13</v>
      </c>
      <c r="Y14" s="102">
        <v>6349.2</v>
      </c>
      <c r="Z14" s="102">
        <v>10</v>
      </c>
      <c r="AA14" s="102">
        <v>4884</v>
      </c>
      <c r="AB14" s="102">
        <v>15</v>
      </c>
      <c r="AC14" s="102">
        <v>7326</v>
      </c>
      <c r="AD14" s="102">
        <v>13</v>
      </c>
      <c r="AE14" s="102">
        <v>6349.2</v>
      </c>
      <c r="AF14" s="102">
        <v>8</v>
      </c>
      <c r="AG14" s="102">
        <v>3907.2</v>
      </c>
      <c r="AH14" s="102">
        <v>17</v>
      </c>
      <c r="AI14" s="102">
        <v>8302.7999999999993</v>
      </c>
      <c r="AJ14" s="102">
        <v>14</v>
      </c>
      <c r="AK14" s="102">
        <v>6837.5999999999995</v>
      </c>
      <c r="AL14" s="102">
        <v>12</v>
      </c>
      <c r="AM14" s="102">
        <v>5860.7999999999993</v>
      </c>
      <c r="AN14" s="102">
        <v>14</v>
      </c>
      <c r="AO14" s="102">
        <v>6837.5999999999995</v>
      </c>
      <c r="AP14" s="102">
        <v>11</v>
      </c>
      <c r="AQ14" s="102">
        <v>5372.4</v>
      </c>
      <c r="AR14" s="102">
        <v>16</v>
      </c>
      <c r="AS14" s="102">
        <v>7814.4</v>
      </c>
      <c r="AT14" s="102">
        <v>13</v>
      </c>
      <c r="AU14" s="102">
        <v>6349.2</v>
      </c>
      <c r="AV14" s="102">
        <v>12</v>
      </c>
      <c r="AW14" s="102">
        <v>5860.7999999999993</v>
      </c>
      <c r="AX14" s="102">
        <v>13</v>
      </c>
      <c r="AY14" s="102">
        <v>6349.2</v>
      </c>
      <c r="AZ14" s="102">
        <v>10</v>
      </c>
      <c r="BA14" s="102">
        <v>4884</v>
      </c>
      <c r="BB14" s="102">
        <v>13</v>
      </c>
      <c r="BC14" s="102">
        <v>6349.2</v>
      </c>
      <c r="BD14" s="102">
        <v>13</v>
      </c>
      <c r="BE14" s="102">
        <v>6349.2</v>
      </c>
      <c r="BF14" s="102">
        <v>15</v>
      </c>
      <c r="BG14" s="102">
        <v>7326</v>
      </c>
      <c r="BH14" s="102">
        <v>10</v>
      </c>
      <c r="BI14" s="102">
        <v>4884</v>
      </c>
      <c r="BJ14" s="102">
        <v>16</v>
      </c>
      <c r="BK14" s="102">
        <v>7814.4</v>
      </c>
      <c r="BL14" s="102">
        <v>15</v>
      </c>
      <c r="BM14" s="102">
        <v>7326</v>
      </c>
      <c r="BN14" s="102">
        <v>11</v>
      </c>
      <c r="BO14" s="102">
        <v>5372.4</v>
      </c>
      <c r="BP14" s="102">
        <v>12</v>
      </c>
      <c r="BQ14" s="102">
        <v>5860.7999999999993</v>
      </c>
      <c r="BR14" s="102">
        <v>12</v>
      </c>
      <c r="BS14" s="102">
        <v>5860.7999999999993</v>
      </c>
      <c r="BT14" s="102">
        <v>8</v>
      </c>
      <c r="BU14" s="102">
        <v>3907.2</v>
      </c>
      <c r="BV14" s="102">
        <v>10</v>
      </c>
      <c r="BW14" s="102">
        <v>4884</v>
      </c>
      <c r="BX14" s="102">
        <v>10</v>
      </c>
      <c r="BY14" s="102">
        <v>4884</v>
      </c>
      <c r="BZ14" s="102">
        <v>16</v>
      </c>
      <c r="CA14" s="102">
        <v>7814.4</v>
      </c>
      <c r="CB14" s="102">
        <v>16</v>
      </c>
      <c r="CC14" s="102">
        <v>7814.4</v>
      </c>
      <c r="CD14" s="102">
        <v>15</v>
      </c>
      <c r="CE14" s="102">
        <v>7326</v>
      </c>
      <c r="CF14" s="102">
        <v>17</v>
      </c>
      <c r="CG14" s="102">
        <v>8302.7999999999993</v>
      </c>
      <c r="CH14" s="102">
        <v>17</v>
      </c>
      <c r="CI14" s="102">
        <v>8302.7999999999993</v>
      </c>
      <c r="CJ14" s="102">
        <v>13</v>
      </c>
      <c r="CK14" s="102">
        <v>6349.2</v>
      </c>
      <c r="CL14" s="102">
        <v>11</v>
      </c>
      <c r="CM14" s="102">
        <v>5372.4</v>
      </c>
      <c r="CN14" s="102">
        <v>18</v>
      </c>
      <c r="CO14" s="102">
        <v>8791.1999999999989</v>
      </c>
      <c r="CP14" s="102">
        <v>13</v>
      </c>
      <c r="CQ14" s="102">
        <v>6349.2</v>
      </c>
      <c r="CR14" s="102">
        <v>16</v>
      </c>
      <c r="CS14" s="102">
        <v>7814.4</v>
      </c>
      <c r="CT14" s="102">
        <v>16</v>
      </c>
      <c r="CU14" s="102">
        <v>7814.4</v>
      </c>
    </row>
    <row r="15" spans="1:99" x14ac:dyDescent="0.25">
      <c r="C15" s="101" t="s">
        <v>180</v>
      </c>
      <c r="D15" s="102">
        <v>0</v>
      </c>
      <c r="E15" s="102">
        <v>0</v>
      </c>
      <c r="F15" s="102">
        <v>0</v>
      </c>
      <c r="G15" s="102">
        <v>0</v>
      </c>
      <c r="H15" s="102">
        <v>13</v>
      </c>
      <c r="I15" s="102">
        <v>9921.5999999999985</v>
      </c>
      <c r="J15" s="102">
        <v>10</v>
      </c>
      <c r="K15" s="102">
        <v>7631.9999999999991</v>
      </c>
      <c r="L15" s="102">
        <v>9</v>
      </c>
      <c r="M15" s="102">
        <v>6868.7999999999993</v>
      </c>
      <c r="N15" s="102">
        <v>8</v>
      </c>
      <c r="O15" s="102">
        <v>6105.5999999999995</v>
      </c>
      <c r="P15" s="102">
        <v>11</v>
      </c>
      <c r="Q15" s="102">
        <v>8395.1999999999989</v>
      </c>
      <c r="R15" s="102">
        <v>11</v>
      </c>
      <c r="S15" s="102">
        <v>8395.1999999999989</v>
      </c>
      <c r="T15" s="102">
        <v>9</v>
      </c>
      <c r="U15" s="102">
        <v>6868.7999999999993</v>
      </c>
      <c r="V15" s="102">
        <v>9</v>
      </c>
      <c r="W15" s="102">
        <v>6868.7999999999993</v>
      </c>
      <c r="X15" s="102">
        <v>13</v>
      </c>
      <c r="Y15" s="102">
        <v>9921.5999999999985</v>
      </c>
      <c r="Z15" s="102">
        <v>10</v>
      </c>
      <c r="AA15" s="102">
        <v>7631.9999999999991</v>
      </c>
      <c r="AB15" s="102">
        <v>15</v>
      </c>
      <c r="AC15" s="102">
        <v>11447.999999999998</v>
      </c>
      <c r="AD15" s="102">
        <v>12</v>
      </c>
      <c r="AE15" s="102">
        <v>9158.4</v>
      </c>
      <c r="AF15" s="102">
        <v>8</v>
      </c>
      <c r="AG15" s="102">
        <v>6105.5999999999995</v>
      </c>
      <c r="AH15" s="102">
        <v>15</v>
      </c>
      <c r="AI15" s="102">
        <v>11447.999999999998</v>
      </c>
      <c r="AJ15" s="102">
        <v>15</v>
      </c>
      <c r="AK15" s="102">
        <v>11447.999999999998</v>
      </c>
      <c r="AL15" s="102">
        <v>13</v>
      </c>
      <c r="AM15" s="102">
        <v>9921.5999999999985</v>
      </c>
      <c r="AN15" s="102">
        <v>13</v>
      </c>
      <c r="AO15" s="102">
        <v>9921.5999999999985</v>
      </c>
      <c r="AP15" s="102">
        <v>11</v>
      </c>
      <c r="AQ15" s="102">
        <v>8395.1999999999989</v>
      </c>
      <c r="AR15" s="102">
        <v>14</v>
      </c>
      <c r="AS15" s="102">
        <v>10684.8</v>
      </c>
      <c r="AT15" s="102">
        <v>12</v>
      </c>
      <c r="AU15" s="102">
        <v>9158.4</v>
      </c>
      <c r="AV15" s="102">
        <v>14</v>
      </c>
      <c r="AW15" s="102">
        <v>10684.8</v>
      </c>
      <c r="AX15" s="102">
        <v>13</v>
      </c>
      <c r="AY15" s="102">
        <v>9921.5999999999985</v>
      </c>
      <c r="AZ15" s="102">
        <v>9</v>
      </c>
      <c r="BA15" s="102">
        <v>6868.7999999999993</v>
      </c>
      <c r="BB15" s="102">
        <v>14</v>
      </c>
      <c r="BC15" s="102">
        <v>10684.8</v>
      </c>
      <c r="BD15" s="102">
        <v>12</v>
      </c>
      <c r="BE15" s="102">
        <v>9158.4</v>
      </c>
      <c r="BF15" s="102">
        <v>14</v>
      </c>
      <c r="BG15" s="102">
        <v>10684.8</v>
      </c>
      <c r="BH15" s="102">
        <v>9</v>
      </c>
      <c r="BI15" s="102">
        <v>6868.7999999999993</v>
      </c>
      <c r="BJ15" s="102">
        <v>16</v>
      </c>
      <c r="BK15" s="102">
        <v>12211.199999999999</v>
      </c>
      <c r="BL15" s="102">
        <v>14</v>
      </c>
      <c r="BM15" s="102">
        <v>10684.8</v>
      </c>
      <c r="BN15" s="102">
        <v>10</v>
      </c>
      <c r="BO15" s="102">
        <v>7631.9999999999991</v>
      </c>
      <c r="BP15" s="102">
        <v>12</v>
      </c>
      <c r="BQ15" s="102">
        <v>9158.4</v>
      </c>
      <c r="BR15" s="102">
        <v>11</v>
      </c>
      <c r="BS15" s="102">
        <v>8395.1999999999989</v>
      </c>
      <c r="BT15" s="102">
        <v>8</v>
      </c>
      <c r="BU15" s="102">
        <v>6105.5999999999995</v>
      </c>
      <c r="BV15" s="102">
        <v>9</v>
      </c>
      <c r="BW15" s="102">
        <v>6868.7999999999993</v>
      </c>
      <c r="BX15" s="102">
        <v>9</v>
      </c>
      <c r="BY15" s="102">
        <v>6868.7999999999993</v>
      </c>
      <c r="BZ15" s="102">
        <v>15</v>
      </c>
      <c r="CA15" s="102">
        <v>11447.999999999998</v>
      </c>
      <c r="CB15" s="102">
        <v>15</v>
      </c>
      <c r="CC15" s="102">
        <v>11447.999999999998</v>
      </c>
      <c r="CD15" s="102">
        <v>15</v>
      </c>
      <c r="CE15" s="102">
        <v>11447.999999999998</v>
      </c>
      <c r="CF15" s="102">
        <v>16</v>
      </c>
      <c r="CG15" s="102">
        <v>12211.199999999999</v>
      </c>
      <c r="CH15" s="102">
        <v>17</v>
      </c>
      <c r="CI15" s="102">
        <v>12974.4</v>
      </c>
      <c r="CJ15" s="102">
        <v>12</v>
      </c>
      <c r="CK15" s="102">
        <v>9158.4</v>
      </c>
      <c r="CL15" s="102">
        <v>11</v>
      </c>
      <c r="CM15" s="102">
        <v>8395.1999999999989</v>
      </c>
      <c r="CN15" s="102">
        <v>16</v>
      </c>
      <c r="CO15" s="102">
        <v>12211.199999999999</v>
      </c>
      <c r="CP15" s="102">
        <v>13</v>
      </c>
      <c r="CQ15" s="102">
        <v>9921.5999999999985</v>
      </c>
      <c r="CR15" s="102">
        <v>18</v>
      </c>
      <c r="CS15" s="102">
        <v>13737.599999999999</v>
      </c>
      <c r="CT15" s="102">
        <v>15</v>
      </c>
      <c r="CU15" s="102">
        <v>11447.999999999998</v>
      </c>
    </row>
    <row r="16" spans="1:99" x14ac:dyDescent="0.25">
      <c r="C16" s="101" t="s">
        <v>181</v>
      </c>
      <c r="D16" s="102">
        <v>0</v>
      </c>
      <c r="E16" s="102">
        <v>0</v>
      </c>
      <c r="F16" s="102">
        <v>0</v>
      </c>
      <c r="G16" s="102">
        <v>0</v>
      </c>
      <c r="H16" s="102">
        <v>14</v>
      </c>
      <c r="I16" s="102">
        <v>4771.2</v>
      </c>
      <c r="J16" s="102">
        <v>11</v>
      </c>
      <c r="K16" s="102">
        <v>3748.8</v>
      </c>
      <c r="L16" s="102">
        <v>10</v>
      </c>
      <c r="M16" s="102">
        <v>3408</v>
      </c>
      <c r="N16" s="102">
        <v>9</v>
      </c>
      <c r="O16" s="102">
        <v>3067.2000000000003</v>
      </c>
      <c r="P16" s="102">
        <v>10</v>
      </c>
      <c r="Q16" s="102">
        <v>3408</v>
      </c>
      <c r="R16" s="102">
        <v>12</v>
      </c>
      <c r="S16" s="102">
        <v>4089.6000000000004</v>
      </c>
      <c r="T16" s="102">
        <v>9</v>
      </c>
      <c r="U16" s="102">
        <v>3067.2000000000003</v>
      </c>
      <c r="V16" s="102">
        <v>10</v>
      </c>
      <c r="W16" s="102">
        <v>3408</v>
      </c>
      <c r="X16" s="102">
        <v>12</v>
      </c>
      <c r="Y16" s="102">
        <v>4089.6000000000004</v>
      </c>
      <c r="Z16" s="102">
        <v>12</v>
      </c>
      <c r="AA16" s="102">
        <v>4089.6000000000004</v>
      </c>
      <c r="AB16" s="102">
        <v>14</v>
      </c>
      <c r="AC16" s="102">
        <v>4771.2</v>
      </c>
      <c r="AD16" s="102">
        <v>14</v>
      </c>
      <c r="AE16" s="102">
        <v>4771.2</v>
      </c>
      <c r="AF16" s="102">
        <v>8</v>
      </c>
      <c r="AG16" s="102">
        <v>2726.4</v>
      </c>
      <c r="AH16" s="102">
        <v>16</v>
      </c>
      <c r="AI16" s="102">
        <v>5452.8</v>
      </c>
      <c r="AJ16" s="102">
        <v>14</v>
      </c>
      <c r="AK16" s="102">
        <v>4771.2</v>
      </c>
      <c r="AL16" s="102">
        <v>13</v>
      </c>
      <c r="AM16" s="102">
        <v>4430.4000000000005</v>
      </c>
      <c r="AN16" s="102">
        <v>13</v>
      </c>
      <c r="AO16" s="102">
        <v>4430.4000000000005</v>
      </c>
      <c r="AP16" s="102">
        <v>12</v>
      </c>
      <c r="AQ16" s="102">
        <v>4089.6000000000004</v>
      </c>
      <c r="AR16" s="102">
        <v>14</v>
      </c>
      <c r="AS16" s="102">
        <v>4771.2</v>
      </c>
      <c r="AT16" s="102">
        <v>14</v>
      </c>
      <c r="AU16" s="102">
        <v>4771.2</v>
      </c>
      <c r="AV16" s="102">
        <v>12</v>
      </c>
      <c r="AW16" s="102">
        <v>4089.6000000000004</v>
      </c>
      <c r="AX16" s="102">
        <v>14</v>
      </c>
      <c r="AY16" s="102">
        <v>4771.2</v>
      </c>
      <c r="AZ16" s="102">
        <v>10</v>
      </c>
      <c r="BA16" s="102">
        <v>3408</v>
      </c>
      <c r="BB16" s="102">
        <v>14</v>
      </c>
      <c r="BC16" s="102">
        <v>4771.2</v>
      </c>
      <c r="BD16" s="102">
        <v>14</v>
      </c>
      <c r="BE16" s="102">
        <v>4771.2</v>
      </c>
      <c r="BF16" s="102">
        <v>17</v>
      </c>
      <c r="BG16" s="102">
        <v>5793.6</v>
      </c>
      <c r="BH16" s="102">
        <v>10</v>
      </c>
      <c r="BI16" s="102">
        <v>3408</v>
      </c>
      <c r="BJ16" s="102">
        <v>15</v>
      </c>
      <c r="BK16" s="102">
        <v>5112</v>
      </c>
      <c r="BL16" s="102">
        <v>15</v>
      </c>
      <c r="BM16" s="102">
        <v>5112</v>
      </c>
      <c r="BN16" s="102">
        <v>9</v>
      </c>
      <c r="BO16" s="102">
        <v>3067.2000000000003</v>
      </c>
      <c r="BP16" s="102">
        <v>12</v>
      </c>
      <c r="BQ16" s="102">
        <v>4089.6000000000004</v>
      </c>
      <c r="BR16" s="102">
        <v>10</v>
      </c>
      <c r="BS16" s="102">
        <v>3408</v>
      </c>
      <c r="BT16" s="102">
        <v>9</v>
      </c>
      <c r="BU16" s="102">
        <v>3067.2000000000003</v>
      </c>
      <c r="BV16" s="102">
        <v>9</v>
      </c>
      <c r="BW16" s="102">
        <v>3067.2000000000003</v>
      </c>
      <c r="BX16" s="102">
        <v>8</v>
      </c>
      <c r="BY16" s="102">
        <v>2726.4</v>
      </c>
      <c r="BZ16" s="102">
        <v>16</v>
      </c>
      <c r="CA16" s="102">
        <v>5452.8</v>
      </c>
      <c r="CB16" s="102">
        <v>18</v>
      </c>
      <c r="CC16" s="102">
        <v>6134.4000000000005</v>
      </c>
      <c r="CD16" s="102">
        <v>16</v>
      </c>
      <c r="CE16" s="102">
        <v>5452.8</v>
      </c>
      <c r="CF16" s="102">
        <v>17</v>
      </c>
      <c r="CG16" s="102">
        <v>5793.6</v>
      </c>
      <c r="CH16" s="102">
        <v>15</v>
      </c>
      <c r="CI16" s="102">
        <v>5112</v>
      </c>
      <c r="CJ16" s="102">
        <v>12</v>
      </c>
      <c r="CK16" s="102">
        <v>4089.6000000000004</v>
      </c>
      <c r="CL16" s="102">
        <v>12</v>
      </c>
      <c r="CM16" s="102">
        <v>4089.6000000000004</v>
      </c>
      <c r="CN16" s="102">
        <v>16</v>
      </c>
      <c r="CO16" s="102">
        <v>5452.8</v>
      </c>
      <c r="CP16" s="102">
        <v>14</v>
      </c>
      <c r="CQ16" s="102">
        <v>4771.2</v>
      </c>
      <c r="CR16" s="102">
        <v>19</v>
      </c>
      <c r="CS16" s="102">
        <v>6475.2</v>
      </c>
      <c r="CT16" s="102">
        <v>16</v>
      </c>
      <c r="CU16" s="102">
        <v>5452.8</v>
      </c>
    </row>
    <row r="17" spans="2:99" x14ac:dyDescent="0.25">
      <c r="C17" s="101" t="s">
        <v>182</v>
      </c>
      <c r="D17" s="102">
        <v>0</v>
      </c>
      <c r="E17" s="102">
        <v>0</v>
      </c>
      <c r="F17" s="102">
        <v>0</v>
      </c>
      <c r="G17" s="102">
        <v>0</v>
      </c>
      <c r="H17" s="102">
        <v>16</v>
      </c>
      <c r="I17" s="102">
        <v>6758.4</v>
      </c>
      <c r="J17" s="102">
        <v>10</v>
      </c>
      <c r="K17" s="102">
        <v>4224</v>
      </c>
      <c r="L17" s="102">
        <v>10</v>
      </c>
      <c r="M17" s="102">
        <v>4224</v>
      </c>
      <c r="N17" s="102">
        <v>9</v>
      </c>
      <c r="O17" s="102">
        <v>3801.6</v>
      </c>
      <c r="P17" s="102">
        <v>10</v>
      </c>
      <c r="Q17" s="102">
        <v>4224</v>
      </c>
      <c r="R17" s="102">
        <v>11</v>
      </c>
      <c r="S17" s="102">
        <v>4646.3999999999996</v>
      </c>
      <c r="T17" s="102">
        <v>10</v>
      </c>
      <c r="U17" s="102">
        <v>4224</v>
      </c>
      <c r="V17" s="102">
        <v>9</v>
      </c>
      <c r="W17" s="102">
        <v>3801.6</v>
      </c>
      <c r="X17" s="102">
        <v>11</v>
      </c>
      <c r="Y17" s="102">
        <v>4646.3999999999996</v>
      </c>
      <c r="Z17" s="102">
        <v>11</v>
      </c>
      <c r="AA17" s="102">
        <v>4646.3999999999996</v>
      </c>
      <c r="AB17" s="102">
        <v>15</v>
      </c>
      <c r="AC17" s="102">
        <v>6336</v>
      </c>
      <c r="AD17" s="102">
        <v>13</v>
      </c>
      <c r="AE17" s="102">
        <v>5491.2</v>
      </c>
      <c r="AF17" s="102">
        <v>9</v>
      </c>
      <c r="AG17" s="102">
        <v>3801.6</v>
      </c>
      <c r="AH17" s="102">
        <v>14</v>
      </c>
      <c r="AI17" s="102">
        <v>5913.5999999999995</v>
      </c>
      <c r="AJ17" s="102">
        <v>15</v>
      </c>
      <c r="AK17" s="102">
        <v>6336</v>
      </c>
      <c r="AL17" s="102">
        <v>12</v>
      </c>
      <c r="AM17" s="102">
        <v>5068.7999999999993</v>
      </c>
      <c r="AN17" s="102">
        <v>13</v>
      </c>
      <c r="AO17" s="102">
        <v>5491.2</v>
      </c>
      <c r="AP17" s="102">
        <v>11</v>
      </c>
      <c r="AQ17" s="102">
        <v>4646.3999999999996</v>
      </c>
      <c r="AR17" s="102">
        <v>16</v>
      </c>
      <c r="AS17" s="102">
        <v>6758.4</v>
      </c>
      <c r="AT17" s="102">
        <v>14</v>
      </c>
      <c r="AU17" s="102">
        <v>5913.5999999999995</v>
      </c>
      <c r="AV17" s="102">
        <v>13</v>
      </c>
      <c r="AW17" s="102">
        <v>5491.2</v>
      </c>
      <c r="AX17" s="102">
        <v>14</v>
      </c>
      <c r="AY17" s="102">
        <v>5913.5999999999995</v>
      </c>
      <c r="AZ17" s="102">
        <v>9</v>
      </c>
      <c r="BA17" s="102">
        <v>3801.6</v>
      </c>
      <c r="BB17" s="102">
        <v>14</v>
      </c>
      <c r="BC17" s="102">
        <v>5913.5999999999995</v>
      </c>
      <c r="BD17" s="102">
        <v>13</v>
      </c>
      <c r="BE17" s="102">
        <v>5491.2</v>
      </c>
      <c r="BF17" s="102">
        <v>16</v>
      </c>
      <c r="BG17" s="102">
        <v>6758.4</v>
      </c>
      <c r="BH17" s="102">
        <v>9</v>
      </c>
      <c r="BI17" s="102">
        <v>3801.6</v>
      </c>
      <c r="BJ17" s="102">
        <v>14</v>
      </c>
      <c r="BK17" s="102">
        <v>5913.5999999999995</v>
      </c>
      <c r="BL17" s="102">
        <v>15</v>
      </c>
      <c r="BM17" s="102">
        <v>6336</v>
      </c>
      <c r="BN17" s="102">
        <v>10</v>
      </c>
      <c r="BO17" s="102">
        <v>4224</v>
      </c>
      <c r="BP17" s="102">
        <v>14</v>
      </c>
      <c r="BQ17" s="102">
        <v>5913.5999999999995</v>
      </c>
      <c r="BR17" s="102">
        <v>10</v>
      </c>
      <c r="BS17" s="102">
        <v>4224</v>
      </c>
      <c r="BT17" s="102">
        <v>10</v>
      </c>
      <c r="BU17" s="102">
        <v>4224</v>
      </c>
      <c r="BV17" s="102">
        <v>10</v>
      </c>
      <c r="BW17" s="102">
        <v>4224</v>
      </c>
      <c r="BX17" s="102">
        <v>10</v>
      </c>
      <c r="BY17" s="102">
        <v>4224</v>
      </c>
      <c r="BZ17" s="102">
        <v>17</v>
      </c>
      <c r="CA17" s="102">
        <v>7180.7999999999993</v>
      </c>
      <c r="CB17" s="102">
        <v>17</v>
      </c>
      <c r="CC17" s="102">
        <v>7180.7999999999993</v>
      </c>
      <c r="CD17" s="102">
        <v>14</v>
      </c>
      <c r="CE17" s="102">
        <v>5913.5999999999995</v>
      </c>
      <c r="CF17" s="102">
        <v>17</v>
      </c>
      <c r="CG17" s="102">
        <v>7180.7999999999993</v>
      </c>
      <c r="CH17" s="102">
        <v>17</v>
      </c>
      <c r="CI17" s="102">
        <v>7180.7999999999993</v>
      </c>
      <c r="CJ17" s="102">
        <v>14</v>
      </c>
      <c r="CK17" s="102">
        <v>5913.5999999999995</v>
      </c>
      <c r="CL17" s="102">
        <v>12</v>
      </c>
      <c r="CM17" s="102">
        <v>5068.7999999999993</v>
      </c>
      <c r="CN17" s="102">
        <v>18</v>
      </c>
      <c r="CO17" s="102">
        <v>7603.2</v>
      </c>
      <c r="CP17" s="102">
        <v>12</v>
      </c>
      <c r="CQ17" s="102">
        <v>5068.7999999999993</v>
      </c>
      <c r="CR17" s="102">
        <v>17</v>
      </c>
      <c r="CS17" s="102">
        <v>7180.7999999999993</v>
      </c>
      <c r="CT17" s="102">
        <v>15</v>
      </c>
      <c r="CU17" s="102">
        <v>6336</v>
      </c>
    </row>
    <row r="18" spans="2:99" x14ac:dyDescent="0.25">
      <c r="C18" s="101" t="s">
        <v>183</v>
      </c>
      <c r="D18" s="102">
        <v>0</v>
      </c>
      <c r="E18" s="102">
        <v>0</v>
      </c>
      <c r="F18" s="102">
        <v>0</v>
      </c>
      <c r="G18" s="102">
        <v>0</v>
      </c>
      <c r="H18" s="102">
        <v>13</v>
      </c>
      <c r="I18" s="102">
        <v>8486.4</v>
      </c>
      <c r="J18" s="102">
        <v>10</v>
      </c>
      <c r="K18" s="102">
        <v>6528</v>
      </c>
      <c r="L18" s="102">
        <v>9</v>
      </c>
      <c r="M18" s="102">
        <v>5875.2</v>
      </c>
      <c r="N18" s="102">
        <v>8</v>
      </c>
      <c r="O18" s="102">
        <v>5222.3999999999996</v>
      </c>
      <c r="P18" s="102">
        <v>10</v>
      </c>
      <c r="Q18" s="102">
        <v>6528</v>
      </c>
      <c r="R18" s="102">
        <v>12</v>
      </c>
      <c r="S18" s="102">
        <v>7833.5999999999995</v>
      </c>
      <c r="T18" s="102">
        <v>9</v>
      </c>
      <c r="U18" s="102">
        <v>5875.2</v>
      </c>
      <c r="V18" s="102">
        <v>9</v>
      </c>
      <c r="W18" s="102">
        <v>5875.2</v>
      </c>
      <c r="X18" s="102">
        <v>11</v>
      </c>
      <c r="Y18" s="102">
        <v>7180.7999999999993</v>
      </c>
      <c r="Z18" s="102">
        <v>11</v>
      </c>
      <c r="AA18" s="102">
        <v>7180.7999999999993</v>
      </c>
      <c r="AB18" s="102">
        <v>14</v>
      </c>
      <c r="AC18" s="102">
        <v>9139.1999999999989</v>
      </c>
      <c r="AD18" s="102">
        <v>12</v>
      </c>
      <c r="AE18" s="102">
        <v>7833.5999999999995</v>
      </c>
      <c r="AF18" s="102">
        <v>7</v>
      </c>
      <c r="AG18" s="102">
        <v>4569.5999999999995</v>
      </c>
      <c r="AH18" s="102">
        <v>14</v>
      </c>
      <c r="AI18" s="102">
        <v>9139.1999999999989</v>
      </c>
      <c r="AJ18" s="102">
        <v>13</v>
      </c>
      <c r="AK18" s="102">
        <v>8486.4</v>
      </c>
      <c r="AL18" s="102">
        <v>12</v>
      </c>
      <c r="AM18" s="102">
        <v>7833.5999999999995</v>
      </c>
      <c r="AN18" s="102">
        <v>13</v>
      </c>
      <c r="AO18" s="102">
        <v>8486.4</v>
      </c>
      <c r="AP18" s="102">
        <v>11</v>
      </c>
      <c r="AQ18" s="102">
        <v>7180.7999999999993</v>
      </c>
      <c r="AR18" s="102">
        <v>13</v>
      </c>
      <c r="AS18" s="102">
        <v>8486.4</v>
      </c>
      <c r="AT18" s="102">
        <v>15</v>
      </c>
      <c r="AU18" s="102">
        <v>9792</v>
      </c>
      <c r="AV18" s="102">
        <v>13</v>
      </c>
      <c r="AW18" s="102">
        <v>8486.4</v>
      </c>
      <c r="AX18" s="102">
        <v>15</v>
      </c>
      <c r="AY18" s="102">
        <v>9792</v>
      </c>
      <c r="AZ18" s="102">
        <v>9</v>
      </c>
      <c r="BA18" s="102">
        <v>5875.2</v>
      </c>
      <c r="BB18" s="102">
        <v>12</v>
      </c>
      <c r="BC18" s="102">
        <v>7833.5999999999995</v>
      </c>
      <c r="BD18" s="102">
        <v>12</v>
      </c>
      <c r="BE18" s="102">
        <v>7833.5999999999995</v>
      </c>
      <c r="BF18" s="102">
        <v>15</v>
      </c>
      <c r="BG18" s="102">
        <v>9792</v>
      </c>
      <c r="BH18" s="102">
        <v>9</v>
      </c>
      <c r="BI18" s="102">
        <v>5875.2</v>
      </c>
      <c r="BJ18" s="102">
        <v>16</v>
      </c>
      <c r="BK18" s="102">
        <v>10444.799999999999</v>
      </c>
      <c r="BL18" s="102">
        <v>15</v>
      </c>
      <c r="BM18" s="102">
        <v>9792</v>
      </c>
      <c r="BN18" s="102">
        <v>9</v>
      </c>
      <c r="BO18" s="102">
        <v>5875.2</v>
      </c>
      <c r="BP18" s="102">
        <v>12</v>
      </c>
      <c r="BQ18" s="102">
        <v>7833.5999999999995</v>
      </c>
      <c r="BR18" s="102">
        <v>12</v>
      </c>
      <c r="BS18" s="102">
        <v>7833.5999999999995</v>
      </c>
      <c r="BT18" s="102">
        <v>9</v>
      </c>
      <c r="BU18" s="102">
        <v>5875.2</v>
      </c>
      <c r="BV18" s="102">
        <v>9</v>
      </c>
      <c r="BW18" s="102">
        <v>5875.2</v>
      </c>
      <c r="BX18" s="102">
        <v>9</v>
      </c>
      <c r="BY18" s="102">
        <v>5875.2</v>
      </c>
      <c r="BZ18" s="102">
        <v>15</v>
      </c>
      <c r="CA18" s="102">
        <v>9792</v>
      </c>
      <c r="CB18" s="102">
        <v>18</v>
      </c>
      <c r="CC18" s="102">
        <v>11750.4</v>
      </c>
      <c r="CD18" s="102">
        <v>15</v>
      </c>
      <c r="CE18" s="102">
        <v>9792</v>
      </c>
      <c r="CF18" s="102">
        <v>17</v>
      </c>
      <c r="CG18" s="102">
        <v>11097.599999999999</v>
      </c>
      <c r="CH18" s="102">
        <v>16</v>
      </c>
      <c r="CI18" s="102">
        <v>10444.799999999999</v>
      </c>
      <c r="CJ18" s="102">
        <v>12</v>
      </c>
      <c r="CK18" s="102">
        <v>7833.5999999999995</v>
      </c>
      <c r="CL18" s="102">
        <v>12</v>
      </c>
      <c r="CM18" s="102">
        <v>7833.5999999999995</v>
      </c>
      <c r="CN18" s="102">
        <v>17</v>
      </c>
      <c r="CO18" s="102">
        <v>11097.599999999999</v>
      </c>
      <c r="CP18" s="102">
        <v>13</v>
      </c>
      <c r="CQ18" s="102">
        <v>8486.4</v>
      </c>
      <c r="CR18" s="102">
        <v>17</v>
      </c>
      <c r="CS18" s="102">
        <v>11097.599999999999</v>
      </c>
      <c r="CT18" s="102">
        <v>16</v>
      </c>
      <c r="CU18" s="102">
        <v>10444.799999999999</v>
      </c>
    </row>
    <row r="19" spans="2:99" x14ac:dyDescent="0.25">
      <c r="C19" s="101" t="s">
        <v>184</v>
      </c>
      <c r="D19" s="102">
        <v>0</v>
      </c>
      <c r="E19" s="102">
        <v>0</v>
      </c>
      <c r="F19" s="102">
        <v>0</v>
      </c>
      <c r="G19" s="102">
        <v>0</v>
      </c>
      <c r="H19" s="102">
        <v>16</v>
      </c>
      <c r="I19" s="102">
        <v>5280</v>
      </c>
      <c r="J19" s="102">
        <v>10</v>
      </c>
      <c r="K19" s="102">
        <v>3300</v>
      </c>
      <c r="L19" s="102">
        <v>9</v>
      </c>
      <c r="M19" s="102">
        <v>2970</v>
      </c>
      <c r="N19" s="102">
        <v>8</v>
      </c>
      <c r="O19" s="102">
        <v>2640</v>
      </c>
      <c r="P19" s="102">
        <v>10</v>
      </c>
      <c r="Q19" s="102">
        <v>3300</v>
      </c>
      <c r="R19" s="102">
        <v>12</v>
      </c>
      <c r="S19" s="102">
        <v>3960</v>
      </c>
      <c r="T19" s="102">
        <v>10</v>
      </c>
      <c r="U19" s="102">
        <v>3300</v>
      </c>
      <c r="V19" s="102">
        <v>10</v>
      </c>
      <c r="W19" s="102">
        <v>3300</v>
      </c>
      <c r="X19" s="102">
        <v>12</v>
      </c>
      <c r="Y19" s="102">
        <v>3960</v>
      </c>
      <c r="Z19" s="102">
        <v>12</v>
      </c>
      <c r="AA19" s="102">
        <v>3960</v>
      </c>
      <c r="AB19" s="102">
        <v>16</v>
      </c>
      <c r="AC19" s="102">
        <v>5280</v>
      </c>
      <c r="AD19" s="102">
        <v>13</v>
      </c>
      <c r="AE19" s="102">
        <v>4290</v>
      </c>
      <c r="AF19" s="102">
        <v>8</v>
      </c>
      <c r="AG19" s="102">
        <v>2640</v>
      </c>
      <c r="AH19" s="102">
        <v>16</v>
      </c>
      <c r="AI19" s="102">
        <v>5280</v>
      </c>
      <c r="AJ19" s="102">
        <v>14</v>
      </c>
      <c r="AK19" s="102">
        <v>4620</v>
      </c>
      <c r="AL19" s="102">
        <v>11</v>
      </c>
      <c r="AM19" s="102">
        <v>3630</v>
      </c>
      <c r="AN19" s="102">
        <v>14</v>
      </c>
      <c r="AO19" s="102">
        <v>4620</v>
      </c>
      <c r="AP19" s="102">
        <v>11</v>
      </c>
      <c r="AQ19" s="102">
        <v>3630</v>
      </c>
      <c r="AR19" s="102">
        <v>14</v>
      </c>
      <c r="AS19" s="102">
        <v>4620</v>
      </c>
      <c r="AT19" s="102">
        <v>15</v>
      </c>
      <c r="AU19" s="102">
        <v>4950</v>
      </c>
      <c r="AV19" s="102">
        <v>13</v>
      </c>
      <c r="AW19" s="102">
        <v>4290</v>
      </c>
      <c r="AX19" s="102">
        <v>15</v>
      </c>
      <c r="AY19" s="102">
        <v>4950</v>
      </c>
      <c r="AZ19" s="102">
        <v>10</v>
      </c>
      <c r="BA19" s="102">
        <v>3300</v>
      </c>
      <c r="BB19" s="102">
        <v>14</v>
      </c>
      <c r="BC19" s="102">
        <v>4620</v>
      </c>
      <c r="BD19" s="102">
        <v>14</v>
      </c>
      <c r="BE19" s="102">
        <v>4620</v>
      </c>
      <c r="BF19" s="102">
        <v>15</v>
      </c>
      <c r="BG19" s="102">
        <v>4950</v>
      </c>
      <c r="BH19" s="102">
        <v>10</v>
      </c>
      <c r="BI19" s="102">
        <v>3300</v>
      </c>
      <c r="BJ19" s="102">
        <v>17</v>
      </c>
      <c r="BK19" s="102">
        <v>5610</v>
      </c>
      <c r="BL19" s="102">
        <v>14</v>
      </c>
      <c r="BM19" s="102">
        <v>4620</v>
      </c>
      <c r="BN19" s="102">
        <v>10</v>
      </c>
      <c r="BO19" s="102">
        <v>3300</v>
      </c>
      <c r="BP19" s="102">
        <v>13</v>
      </c>
      <c r="BQ19" s="102">
        <v>4290</v>
      </c>
      <c r="BR19" s="102">
        <v>11</v>
      </c>
      <c r="BS19" s="102">
        <v>3630</v>
      </c>
      <c r="BT19" s="102">
        <v>8</v>
      </c>
      <c r="BU19" s="102">
        <v>2640</v>
      </c>
      <c r="BV19" s="102">
        <v>9</v>
      </c>
      <c r="BW19" s="102">
        <v>2970</v>
      </c>
      <c r="BX19" s="102">
        <v>9</v>
      </c>
      <c r="BY19" s="102">
        <v>2970</v>
      </c>
      <c r="BZ19" s="102">
        <v>14</v>
      </c>
      <c r="CA19" s="102">
        <v>4620</v>
      </c>
      <c r="CB19" s="102">
        <v>18</v>
      </c>
      <c r="CC19" s="102">
        <v>5940</v>
      </c>
      <c r="CD19" s="102">
        <v>16</v>
      </c>
      <c r="CE19" s="102">
        <v>5280</v>
      </c>
      <c r="CF19" s="102">
        <v>15</v>
      </c>
      <c r="CG19" s="102">
        <v>4950</v>
      </c>
      <c r="CH19" s="102">
        <v>16</v>
      </c>
      <c r="CI19" s="102">
        <v>5280</v>
      </c>
      <c r="CJ19" s="102">
        <v>13</v>
      </c>
      <c r="CK19" s="102">
        <v>4290</v>
      </c>
      <c r="CL19" s="102">
        <v>13</v>
      </c>
      <c r="CM19" s="102">
        <v>4290</v>
      </c>
      <c r="CN19" s="102">
        <v>16</v>
      </c>
      <c r="CO19" s="102">
        <v>5280</v>
      </c>
      <c r="CP19" s="102">
        <v>12</v>
      </c>
      <c r="CQ19" s="102">
        <v>3960</v>
      </c>
      <c r="CR19" s="102">
        <v>19</v>
      </c>
      <c r="CS19" s="102">
        <v>6270</v>
      </c>
      <c r="CT19" s="102">
        <v>17</v>
      </c>
      <c r="CU19" s="102">
        <v>5610</v>
      </c>
    </row>
    <row r="20" spans="2:99" x14ac:dyDescent="0.25">
      <c r="B20" s="101" t="s">
        <v>127</v>
      </c>
      <c r="C20" s="101" t="s">
        <v>185</v>
      </c>
      <c r="D20" s="102">
        <v>0</v>
      </c>
      <c r="E20" s="102">
        <v>0</v>
      </c>
      <c r="F20" s="102">
        <v>0</v>
      </c>
      <c r="G20" s="102">
        <v>0</v>
      </c>
      <c r="H20" s="102">
        <v>19</v>
      </c>
      <c r="I20" s="102">
        <v>5449.2</v>
      </c>
      <c r="J20" s="102">
        <v>17</v>
      </c>
      <c r="K20" s="102">
        <v>4875.6000000000004</v>
      </c>
      <c r="L20" s="102">
        <v>18</v>
      </c>
      <c r="M20" s="102">
        <v>5162.4000000000005</v>
      </c>
      <c r="N20" s="102">
        <v>21</v>
      </c>
      <c r="O20" s="102">
        <v>6022.8</v>
      </c>
      <c r="P20" s="102">
        <v>29</v>
      </c>
      <c r="Q20" s="102">
        <v>8317.2000000000007</v>
      </c>
      <c r="R20" s="102">
        <v>17</v>
      </c>
      <c r="S20" s="102">
        <v>4875.6000000000004</v>
      </c>
      <c r="T20" s="102">
        <v>16</v>
      </c>
      <c r="U20" s="102">
        <v>4588.8</v>
      </c>
      <c r="V20" s="102">
        <v>18</v>
      </c>
      <c r="W20" s="102">
        <v>5162.4000000000005</v>
      </c>
      <c r="X20" s="102">
        <v>14</v>
      </c>
      <c r="Y20" s="102">
        <v>4015.2000000000003</v>
      </c>
      <c r="Z20" s="102">
        <v>24</v>
      </c>
      <c r="AA20" s="102">
        <v>6883.2000000000007</v>
      </c>
      <c r="AB20" s="102">
        <v>23</v>
      </c>
      <c r="AC20" s="102">
        <v>6596.4000000000005</v>
      </c>
      <c r="AD20" s="102">
        <v>25</v>
      </c>
      <c r="AE20" s="102">
        <v>7170</v>
      </c>
      <c r="AF20" s="102">
        <v>19</v>
      </c>
      <c r="AG20" s="102">
        <v>5449.2</v>
      </c>
      <c r="AH20" s="102">
        <v>22</v>
      </c>
      <c r="AI20" s="102">
        <v>6309.6</v>
      </c>
      <c r="AJ20" s="102">
        <v>19</v>
      </c>
      <c r="AK20" s="102">
        <v>5449.2</v>
      </c>
      <c r="AL20" s="102">
        <v>16</v>
      </c>
      <c r="AM20" s="102">
        <v>4588.8</v>
      </c>
      <c r="AN20" s="102">
        <v>21</v>
      </c>
      <c r="AO20" s="102">
        <v>6022.8</v>
      </c>
      <c r="AP20" s="102">
        <v>25</v>
      </c>
      <c r="AQ20" s="102">
        <v>7170</v>
      </c>
      <c r="AR20" s="102">
        <v>16</v>
      </c>
      <c r="AS20" s="102">
        <v>4588.8</v>
      </c>
      <c r="AT20" s="102">
        <v>22</v>
      </c>
      <c r="AU20" s="102">
        <v>6309.6</v>
      </c>
      <c r="AV20" s="102">
        <v>21</v>
      </c>
      <c r="AW20" s="102">
        <v>6022.8</v>
      </c>
      <c r="AX20" s="102">
        <v>19</v>
      </c>
      <c r="AY20" s="102">
        <v>5449.2</v>
      </c>
      <c r="AZ20" s="102">
        <v>33</v>
      </c>
      <c r="BA20" s="102">
        <v>9464.4</v>
      </c>
      <c r="BB20" s="102">
        <v>20</v>
      </c>
      <c r="BC20" s="102">
        <v>5736</v>
      </c>
      <c r="BD20" s="102">
        <v>30</v>
      </c>
      <c r="BE20" s="102">
        <v>8604</v>
      </c>
      <c r="BF20" s="102">
        <v>24</v>
      </c>
      <c r="BG20" s="102">
        <v>6883.2000000000007</v>
      </c>
      <c r="BH20" s="102">
        <v>22</v>
      </c>
      <c r="BI20" s="102">
        <v>6309.6</v>
      </c>
      <c r="BJ20" s="102">
        <v>21</v>
      </c>
      <c r="BK20" s="102">
        <v>6022.8</v>
      </c>
      <c r="BL20" s="102">
        <v>33</v>
      </c>
      <c r="BM20" s="102">
        <v>9464.4</v>
      </c>
      <c r="BN20" s="102">
        <v>28</v>
      </c>
      <c r="BO20" s="102">
        <v>8030.4000000000005</v>
      </c>
      <c r="BP20" s="102">
        <v>29</v>
      </c>
      <c r="BQ20" s="102">
        <v>8317.2000000000007</v>
      </c>
      <c r="BR20" s="102">
        <v>25</v>
      </c>
      <c r="BS20" s="102">
        <v>7170</v>
      </c>
      <c r="BT20" s="102">
        <v>20</v>
      </c>
      <c r="BU20" s="102">
        <v>5736</v>
      </c>
      <c r="BV20" s="102">
        <v>16</v>
      </c>
      <c r="BW20" s="102">
        <v>4588.8</v>
      </c>
      <c r="BX20" s="102">
        <v>16</v>
      </c>
      <c r="BY20" s="102">
        <v>4588.8</v>
      </c>
      <c r="BZ20" s="102">
        <v>18</v>
      </c>
      <c r="CA20" s="102">
        <v>5162.4000000000005</v>
      </c>
      <c r="CB20" s="102">
        <v>25</v>
      </c>
      <c r="CC20" s="102">
        <v>7170</v>
      </c>
      <c r="CD20" s="102">
        <v>20</v>
      </c>
      <c r="CE20" s="102">
        <v>5736</v>
      </c>
      <c r="CF20" s="102">
        <v>22</v>
      </c>
      <c r="CG20" s="102">
        <v>6309.6</v>
      </c>
      <c r="CH20" s="102">
        <v>21</v>
      </c>
      <c r="CI20" s="102">
        <v>6022.8</v>
      </c>
      <c r="CJ20" s="102">
        <v>21</v>
      </c>
      <c r="CK20" s="102">
        <v>6022.8</v>
      </c>
      <c r="CL20" s="102">
        <v>27</v>
      </c>
      <c r="CM20" s="102">
        <v>7743.6</v>
      </c>
      <c r="CN20" s="102">
        <v>31</v>
      </c>
      <c r="CO20" s="102">
        <v>8890.8000000000011</v>
      </c>
      <c r="CP20" s="102">
        <v>28</v>
      </c>
      <c r="CQ20" s="102">
        <v>8030.4000000000005</v>
      </c>
      <c r="CR20" s="102">
        <v>27</v>
      </c>
      <c r="CS20" s="102">
        <v>7743.6</v>
      </c>
      <c r="CT20" s="102">
        <v>33</v>
      </c>
      <c r="CU20" s="102">
        <v>9464.4</v>
      </c>
    </row>
    <row r="21" spans="2:99" x14ac:dyDescent="0.25">
      <c r="C21" s="101" t="s">
        <v>186</v>
      </c>
      <c r="D21" s="102">
        <v>0</v>
      </c>
      <c r="E21" s="102">
        <v>0</v>
      </c>
      <c r="F21" s="102">
        <v>0</v>
      </c>
      <c r="G21" s="102">
        <v>0</v>
      </c>
      <c r="H21" s="102">
        <v>20</v>
      </c>
      <c r="I21" s="102">
        <v>1248</v>
      </c>
      <c r="J21" s="102">
        <v>17</v>
      </c>
      <c r="K21" s="102">
        <v>1060.8</v>
      </c>
      <c r="L21" s="102">
        <v>19</v>
      </c>
      <c r="M21" s="102">
        <v>1185.5999999999999</v>
      </c>
      <c r="N21" s="102">
        <v>24</v>
      </c>
      <c r="O21" s="102">
        <v>1497.6</v>
      </c>
      <c r="P21" s="102">
        <v>28</v>
      </c>
      <c r="Q21" s="102">
        <v>1747.2</v>
      </c>
      <c r="R21" s="102">
        <v>17</v>
      </c>
      <c r="S21" s="102">
        <v>1060.8</v>
      </c>
      <c r="T21" s="102">
        <v>17</v>
      </c>
      <c r="U21" s="102">
        <v>1060.8</v>
      </c>
      <c r="V21" s="102">
        <v>17</v>
      </c>
      <c r="W21" s="102">
        <v>1060.8</v>
      </c>
      <c r="X21" s="102">
        <v>17</v>
      </c>
      <c r="Y21" s="102">
        <v>1060.8</v>
      </c>
      <c r="Z21" s="102">
        <v>23</v>
      </c>
      <c r="AA21" s="102">
        <v>1435.2</v>
      </c>
      <c r="AB21" s="102">
        <v>24</v>
      </c>
      <c r="AC21" s="102">
        <v>1497.6</v>
      </c>
      <c r="AD21" s="102">
        <v>26</v>
      </c>
      <c r="AE21" s="102">
        <v>1622.3999999999999</v>
      </c>
      <c r="AF21" s="102">
        <v>19</v>
      </c>
      <c r="AG21" s="102">
        <v>1185.5999999999999</v>
      </c>
      <c r="AH21" s="102">
        <v>24</v>
      </c>
      <c r="AI21" s="102">
        <v>1497.6</v>
      </c>
      <c r="AJ21" s="102">
        <v>22</v>
      </c>
      <c r="AK21" s="102">
        <v>1372.8</v>
      </c>
      <c r="AL21" s="102">
        <v>16</v>
      </c>
      <c r="AM21" s="102">
        <v>998.4</v>
      </c>
      <c r="AN21" s="102">
        <v>24</v>
      </c>
      <c r="AO21" s="102">
        <v>1497.6</v>
      </c>
      <c r="AP21" s="102">
        <v>25</v>
      </c>
      <c r="AQ21" s="102">
        <v>1560</v>
      </c>
      <c r="AR21" s="102">
        <v>15</v>
      </c>
      <c r="AS21" s="102">
        <v>936</v>
      </c>
      <c r="AT21" s="102">
        <v>22</v>
      </c>
      <c r="AU21" s="102">
        <v>1372.8</v>
      </c>
      <c r="AV21" s="102">
        <v>21</v>
      </c>
      <c r="AW21" s="102">
        <v>1310.3999999999999</v>
      </c>
      <c r="AX21" s="102">
        <v>20</v>
      </c>
      <c r="AY21" s="102">
        <v>1248</v>
      </c>
      <c r="AZ21" s="102">
        <v>33</v>
      </c>
      <c r="BA21" s="102">
        <v>2059.1999999999998</v>
      </c>
      <c r="BB21" s="102">
        <v>20</v>
      </c>
      <c r="BC21" s="102">
        <v>1248</v>
      </c>
      <c r="BD21" s="102">
        <v>30</v>
      </c>
      <c r="BE21" s="102">
        <v>1872</v>
      </c>
      <c r="BF21" s="102">
        <v>25</v>
      </c>
      <c r="BG21" s="102">
        <v>1560</v>
      </c>
      <c r="BH21" s="102">
        <v>23</v>
      </c>
      <c r="BI21" s="102">
        <v>1435.2</v>
      </c>
      <c r="BJ21" s="102">
        <v>19</v>
      </c>
      <c r="BK21" s="102">
        <v>1185.5999999999999</v>
      </c>
      <c r="BL21" s="102">
        <v>34</v>
      </c>
      <c r="BM21" s="102">
        <v>2121.6</v>
      </c>
      <c r="BN21" s="102">
        <v>31</v>
      </c>
      <c r="BO21" s="102">
        <v>1934.3999999999999</v>
      </c>
      <c r="BP21" s="102">
        <v>30</v>
      </c>
      <c r="BQ21" s="102">
        <v>1872</v>
      </c>
      <c r="BR21" s="102">
        <v>25</v>
      </c>
      <c r="BS21" s="102">
        <v>1560</v>
      </c>
      <c r="BT21" s="102">
        <v>19</v>
      </c>
      <c r="BU21" s="102">
        <v>1185.5999999999999</v>
      </c>
      <c r="BV21" s="102">
        <v>14</v>
      </c>
      <c r="BW21" s="102">
        <v>873.6</v>
      </c>
      <c r="BX21" s="102">
        <v>16</v>
      </c>
      <c r="BY21" s="102">
        <v>998.4</v>
      </c>
      <c r="BZ21" s="102">
        <v>18</v>
      </c>
      <c r="CA21" s="102">
        <v>1123.2</v>
      </c>
      <c r="CB21" s="102">
        <v>27</v>
      </c>
      <c r="CC21" s="102">
        <v>1684.8</v>
      </c>
      <c r="CD21" s="102">
        <v>21</v>
      </c>
      <c r="CE21" s="102">
        <v>1310.3999999999999</v>
      </c>
      <c r="CF21" s="102">
        <v>25</v>
      </c>
      <c r="CG21" s="102">
        <v>1560</v>
      </c>
      <c r="CH21" s="102">
        <v>21</v>
      </c>
      <c r="CI21" s="102">
        <v>1310.3999999999999</v>
      </c>
      <c r="CJ21" s="102">
        <v>20</v>
      </c>
      <c r="CK21" s="102">
        <v>1248</v>
      </c>
      <c r="CL21" s="102">
        <v>28</v>
      </c>
      <c r="CM21" s="102">
        <v>1747.2</v>
      </c>
      <c r="CN21" s="102">
        <v>31</v>
      </c>
      <c r="CO21" s="102">
        <v>1934.3999999999999</v>
      </c>
      <c r="CP21" s="102">
        <v>28</v>
      </c>
      <c r="CQ21" s="102">
        <v>1747.2</v>
      </c>
      <c r="CR21" s="102">
        <v>31</v>
      </c>
      <c r="CS21" s="102">
        <v>1934.3999999999999</v>
      </c>
      <c r="CT21" s="102">
        <v>32</v>
      </c>
      <c r="CU21" s="102">
        <v>1996.8</v>
      </c>
    </row>
    <row r="22" spans="2:99" x14ac:dyDescent="0.25">
      <c r="C22" s="101" t="s">
        <v>187</v>
      </c>
      <c r="D22" s="102">
        <v>0</v>
      </c>
      <c r="E22" s="102">
        <v>0</v>
      </c>
      <c r="F22" s="102">
        <v>0</v>
      </c>
      <c r="G22" s="102">
        <v>0</v>
      </c>
      <c r="H22" s="102">
        <v>20</v>
      </c>
      <c r="I22" s="102">
        <v>3744</v>
      </c>
      <c r="J22" s="102">
        <v>15</v>
      </c>
      <c r="K22" s="102">
        <v>2808</v>
      </c>
      <c r="L22" s="102">
        <v>20</v>
      </c>
      <c r="M22" s="102">
        <v>3744</v>
      </c>
      <c r="N22" s="102">
        <v>21</v>
      </c>
      <c r="O22" s="102">
        <v>3931.2</v>
      </c>
      <c r="P22" s="102">
        <v>29</v>
      </c>
      <c r="Q22" s="102">
        <v>5428.7999999999993</v>
      </c>
      <c r="R22" s="102">
        <v>14</v>
      </c>
      <c r="S22" s="102">
        <v>2620.7999999999997</v>
      </c>
      <c r="T22" s="102">
        <v>17</v>
      </c>
      <c r="U22" s="102">
        <v>3182.3999999999996</v>
      </c>
      <c r="V22" s="102">
        <v>17</v>
      </c>
      <c r="W22" s="102">
        <v>3182.3999999999996</v>
      </c>
      <c r="X22" s="102">
        <v>17</v>
      </c>
      <c r="Y22" s="102">
        <v>3182.3999999999996</v>
      </c>
      <c r="Z22" s="102">
        <v>23</v>
      </c>
      <c r="AA22" s="102">
        <v>4305.5999999999995</v>
      </c>
      <c r="AB22" s="102">
        <v>27</v>
      </c>
      <c r="AC22" s="102">
        <v>5054.3999999999996</v>
      </c>
      <c r="AD22" s="102">
        <v>29</v>
      </c>
      <c r="AE22" s="102">
        <v>5428.7999999999993</v>
      </c>
      <c r="AF22" s="102">
        <v>22</v>
      </c>
      <c r="AG22" s="102">
        <v>4118.3999999999996</v>
      </c>
      <c r="AH22" s="102">
        <v>26</v>
      </c>
      <c r="AI22" s="102">
        <v>4867.2</v>
      </c>
      <c r="AJ22" s="102">
        <v>20</v>
      </c>
      <c r="AK22" s="102">
        <v>3744</v>
      </c>
      <c r="AL22" s="102">
        <v>17</v>
      </c>
      <c r="AM22" s="102">
        <v>3182.3999999999996</v>
      </c>
      <c r="AN22" s="102">
        <v>20</v>
      </c>
      <c r="AO22" s="102">
        <v>3744</v>
      </c>
      <c r="AP22" s="102">
        <v>24</v>
      </c>
      <c r="AQ22" s="102">
        <v>4492.7999999999993</v>
      </c>
      <c r="AR22" s="102">
        <v>18</v>
      </c>
      <c r="AS22" s="102">
        <v>3369.6</v>
      </c>
      <c r="AT22" s="102">
        <v>24</v>
      </c>
      <c r="AU22" s="102">
        <v>4492.7999999999993</v>
      </c>
      <c r="AV22" s="102">
        <v>22</v>
      </c>
      <c r="AW22" s="102">
        <v>4118.3999999999996</v>
      </c>
      <c r="AX22" s="102">
        <v>20</v>
      </c>
      <c r="AY22" s="102">
        <v>3744</v>
      </c>
      <c r="AZ22" s="102">
        <v>30</v>
      </c>
      <c r="BA22" s="102">
        <v>5616</v>
      </c>
      <c r="BB22" s="102">
        <v>20</v>
      </c>
      <c r="BC22" s="102">
        <v>3744</v>
      </c>
      <c r="BD22" s="102">
        <v>25</v>
      </c>
      <c r="BE22" s="102">
        <v>4680</v>
      </c>
      <c r="BF22" s="102">
        <v>28</v>
      </c>
      <c r="BG22" s="102">
        <v>5241.5999999999995</v>
      </c>
      <c r="BH22" s="102">
        <v>21</v>
      </c>
      <c r="BI22" s="102">
        <v>3931.2</v>
      </c>
      <c r="BJ22" s="102">
        <v>22</v>
      </c>
      <c r="BK22" s="102">
        <v>4118.3999999999996</v>
      </c>
      <c r="BL22" s="102">
        <v>33</v>
      </c>
      <c r="BM22" s="102">
        <v>6177.5999999999995</v>
      </c>
      <c r="BN22" s="102">
        <v>31</v>
      </c>
      <c r="BO22" s="102">
        <v>5803.2</v>
      </c>
      <c r="BP22" s="102">
        <v>27</v>
      </c>
      <c r="BQ22" s="102">
        <v>5054.3999999999996</v>
      </c>
      <c r="BR22" s="102">
        <v>22</v>
      </c>
      <c r="BS22" s="102">
        <v>4118.3999999999996</v>
      </c>
      <c r="BT22" s="102">
        <v>22</v>
      </c>
      <c r="BU22" s="102">
        <v>4118.3999999999996</v>
      </c>
      <c r="BV22" s="102">
        <v>15</v>
      </c>
      <c r="BW22" s="102">
        <v>2808</v>
      </c>
      <c r="BX22" s="102">
        <v>18</v>
      </c>
      <c r="BY22" s="102">
        <v>3369.6</v>
      </c>
      <c r="BZ22" s="102">
        <v>19</v>
      </c>
      <c r="CA22" s="102">
        <v>3556.7999999999997</v>
      </c>
      <c r="CB22" s="102">
        <v>26</v>
      </c>
      <c r="CC22" s="102">
        <v>4867.2</v>
      </c>
      <c r="CD22" s="102">
        <v>21</v>
      </c>
      <c r="CE22" s="102">
        <v>3931.2</v>
      </c>
      <c r="CF22" s="102">
        <v>22</v>
      </c>
      <c r="CG22" s="102">
        <v>4118.3999999999996</v>
      </c>
      <c r="CH22" s="102">
        <v>19</v>
      </c>
      <c r="CI22" s="102">
        <v>3556.7999999999997</v>
      </c>
      <c r="CJ22" s="102">
        <v>20</v>
      </c>
      <c r="CK22" s="102">
        <v>3744</v>
      </c>
      <c r="CL22" s="102">
        <v>27</v>
      </c>
      <c r="CM22" s="102">
        <v>5054.3999999999996</v>
      </c>
      <c r="CN22" s="102">
        <v>27</v>
      </c>
      <c r="CO22" s="102">
        <v>5054.3999999999996</v>
      </c>
      <c r="CP22" s="102">
        <v>26</v>
      </c>
      <c r="CQ22" s="102">
        <v>4867.2</v>
      </c>
      <c r="CR22" s="102">
        <v>27</v>
      </c>
      <c r="CS22" s="102">
        <v>5054.3999999999996</v>
      </c>
      <c r="CT22" s="102">
        <v>34</v>
      </c>
      <c r="CU22" s="102">
        <v>6364.7999999999993</v>
      </c>
    </row>
    <row r="23" spans="2:99" x14ac:dyDescent="0.25">
      <c r="C23" s="101" t="s">
        <v>188</v>
      </c>
      <c r="D23" s="102">
        <v>0</v>
      </c>
      <c r="E23" s="102">
        <v>0</v>
      </c>
      <c r="F23" s="102">
        <v>0</v>
      </c>
      <c r="G23" s="102">
        <v>0</v>
      </c>
      <c r="H23" s="102">
        <v>22</v>
      </c>
      <c r="I23" s="102">
        <v>6468</v>
      </c>
      <c r="J23" s="102">
        <v>15</v>
      </c>
      <c r="K23" s="102">
        <v>4410</v>
      </c>
      <c r="L23" s="102">
        <v>19</v>
      </c>
      <c r="M23" s="102">
        <v>5586</v>
      </c>
      <c r="N23" s="102">
        <v>22</v>
      </c>
      <c r="O23" s="102">
        <v>6468</v>
      </c>
      <c r="P23" s="102">
        <v>27</v>
      </c>
      <c r="Q23" s="102">
        <v>7938</v>
      </c>
      <c r="R23" s="102">
        <v>16</v>
      </c>
      <c r="S23" s="102">
        <v>4704</v>
      </c>
      <c r="T23" s="102">
        <v>16</v>
      </c>
      <c r="U23" s="102">
        <v>4704</v>
      </c>
      <c r="V23" s="102">
        <v>15</v>
      </c>
      <c r="W23" s="102">
        <v>4410</v>
      </c>
      <c r="X23" s="102">
        <v>16</v>
      </c>
      <c r="Y23" s="102">
        <v>4704</v>
      </c>
      <c r="Z23" s="102">
        <v>24</v>
      </c>
      <c r="AA23" s="102">
        <v>7056</v>
      </c>
      <c r="AB23" s="102">
        <v>26</v>
      </c>
      <c r="AC23" s="102">
        <v>7644</v>
      </c>
      <c r="AD23" s="102">
        <v>29</v>
      </c>
      <c r="AE23" s="102">
        <v>8526</v>
      </c>
      <c r="AF23" s="102">
        <v>21</v>
      </c>
      <c r="AG23" s="102">
        <v>6174</v>
      </c>
      <c r="AH23" s="102">
        <v>24</v>
      </c>
      <c r="AI23" s="102">
        <v>7056</v>
      </c>
      <c r="AJ23" s="102">
        <v>22</v>
      </c>
      <c r="AK23" s="102">
        <v>6468</v>
      </c>
      <c r="AL23" s="102">
        <v>14</v>
      </c>
      <c r="AM23" s="102">
        <v>4116</v>
      </c>
      <c r="AN23" s="102">
        <v>21</v>
      </c>
      <c r="AO23" s="102">
        <v>6174</v>
      </c>
      <c r="AP23" s="102">
        <v>25</v>
      </c>
      <c r="AQ23" s="102">
        <v>7350</v>
      </c>
      <c r="AR23" s="102">
        <v>15</v>
      </c>
      <c r="AS23" s="102">
        <v>4410</v>
      </c>
      <c r="AT23" s="102">
        <v>22</v>
      </c>
      <c r="AU23" s="102">
        <v>6468</v>
      </c>
      <c r="AV23" s="102">
        <v>24</v>
      </c>
      <c r="AW23" s="102">
        <v>7056</v>
      </c>
      <c r="AX23" s="102">
        <v>19</v>
      </c>
      <c r="AY23" s="102">
        <v>5586</v>
      </c>
      <c r="AZ23" s="102">
        <v>31</v>
      </c>
      <c r="BA23" s="102">
        <v>9114</v>
      </c>
      <c r="BB23" s="102">
        <v>20</v>
      </c>
      <c r="BC23" s="102">
        <v>5880</v>
      </c>
      <c r="BD23" s="102">
        <v>29</v>
      </c>
      <c r="BE23" s="102">
        <v>8526</v>
      </c>
      <c r="BF23" s="102">
        <v>28</v>
      </c>
      <c r="BG23" s="102">
        <v>8232</v>
      </c>
      <c r="BH23" s="102">
        <v>21</v>
      </c>
      <c r="BI23" s="102">
        <v>6174</v>
      </c>
      <c r="BJ23" s="102">
        <v>21</v>
      </c>
      <c r="BK23" s="102">
        <v>6174</v>
      </c>
      <c r="BL23" s="102">
        <v>28</v>
      </c>
      <c r="BM23" s="102">
        <v>8232</v>
      </c>
      <c r="BN23" s="102">
        <v>31</v>
      </c>
      <c r="BO23" s="102">
        <v>9114</v>
      </c>
      <c r="BP23" s="102">
        <v>27</v>
      </c>
      <c r="BQ23" s="102">
        <v>7938</v>
      </c>
      <c r="BR23" s="102">
        <v>21</v>
      </c>
      <c r="BS23" s="102">
        <v>6174</v>
      </c>
      <c r="BT23" s="102">
        <v>19</v>
      </c>
      <c r="BU23" s="102">
        <v>5586</v>
      </c>
      <c r="BV23" s="102">
        <v>17</v>
      </c>
      <c r="BW23" s="102">
        <v>4998</v>
      </c>
      <c r="BX23" s="102">
        <v>17</v>
      </c>
      <c r="BY23" s="102">
        <v>4998</v>
      </c>
      <c r="BZ23" s="102">
        <v>20</v>
      </c>
      <c r="CA23" s="102">
        <v>5880</v>
      </c>
      <c r="CB23" s="102">
        <v>26</v>
      </c>
      <c r="CC23" s="102">
        <v>7644</v>
      </c>
      <c r="CD23" s="102">
        <v>22</v>
      </c>
      <c r="CE23" s="102">
        <v>6468</v>
      </c>
      <c r="CF23" s="102">
        <v>23</v>
      </c>
      <c r="CG23" s="102">
        <v>6762</v>
      </c>
      <c r="CH23" s="102">
        <v>22</v>
      </c>
      <c r="CI23" s="102">
        <v>6468</v>
      </c>
      <c r="CJ23" s="102">
        <v>21</v>
      </c>
      <c r="CK23" s="102">
        <v>6174</v>
      </c>
      <c r="CL23" s="102">
        <v>30</v>
      </c>
      <c r="CM23" s="102">
        <v>8820</v>
      </c>
      <c r="CN23" s="102">
        <v>27</v>
      </c>
      <c r="CO23" s="102">
        <v>7938</v>
      </c>
      <c r="CP23" s="102">
        <v>26</v>
      </c>
      <c r="CQ23" s="102">
        <v>7644</v>
      </c>
      <c r="CR23" s="102">
        <v>27</v>
      </c>
      <c r="CS23" s="102">
        <v>7938</v>
      </c>
      <c r="CT23" s="102">
        <v>33</v>
      </c>
      <c r="CU23" s="102">
        <v>9702</v>
      </c>
    </row>
    <row r="24" spans="2:99" x14ac:dyDescent="0.25">
      <c r="C24" s="101" t="s">
        <v>189</v>
      </c>
      <c r="D24" s="102">
        <v>0</v>
      </c>
      <c r="E24" s="102">
        <v>0</v>
      </c>
      <c r="F24" s="102">
        <v>0</v>
      </c>
      <c r="G24" s="102">
        <v>0</v>
      </c>
      <c r="H24" s="102">
        <v>20</v>
      </c>
      <c r="I24" s="102">
        <v>7344</v>
      </c>
      <c r="J24" s="102">
        <v>17</v>
      </c>
      <c r="K24" s="102">
        <v>6242.4</v>
      </c>
      <c r="L24" s="102">
        <v>18</v>
      </c>
      <c r="M24" s="102">
        <v>6609.5999999999995</v>
      </c>
      <c r="N24" s="102">
        <v>22</v>
      </c>
      <c r="O24" s="102">
        <v>8078.4</v>
      </c>
      <c r="P24" s="102">
        <v>25</v>
      </c>
      <c r="Q24" s="102">
        <v>9180</v>
      </c>
      <c r="R24" s="102">
        <v>15</v>
      </c>
      <c r="S24" s="102">
        <v>5508</v>
      </c>
      <c r="T24" s="102">
        <v>15</v>
      </c>
      <c r="U24" s="102">
        <v>5508</v>
      </c>
      <c r="V24" s="102">
        <v>16</v>
      </c>
      <c r="W24" s="102">
        <v>5875.2</v>
      </c>
      <c r="X24" s="102">
        <v>16</v>
      </c>
      <c r="Y24" s="102">
        <v>5875.2</v>
      </c>
      <c r="Z24" s="102">
        <v>23</v>
      </c>
      <c r="AA24" s="102">
        <v>8445.6</v>
      </c>
      <c r="AB24" s="102">
        <v>22</v>
      </c>
      <c r="AC24" s="102">
        <v>8078.4</v>
      </c>
      <c r="AD24" s="102">
        <v>27</v>
      </c>
      <c r="AE24" s="102">
        <v>9914.4</v>
      </c>
      <c r="AF24" s="102">
        <v>21</v>
      </c>
      <c r="AG24" s="102">
        <v>7711.2</v>
      </c>
      <c r="AH24" s="102">
        <v>26</v>
      </c>
      <c r="AI24" s="102">
        <v>9547.1999999999989</v>
      </c>
      <c r="AJ24" s="102">
        <v>20</v>
      </c>
      <c r="AK24" s="102">
        <v>7344</v>
      </c>
      <c r="AL24" s="102">
        <v>16</v>
      </c>
      <c r="AM24" s="102">
        <v>5875.2</v>
      </c>
      <c r="AN24" s="102">
        <v>20</v>
      </c>
      <c r="AO24" s="102">
        <v>7344</v>
      </c>
      <c r="AP24" s="102">
        <v>23</v>
      </c>
      <c r="AQ24" s="102">
        <v>8445.6</v>
      </c>
      <c r="AR24" s="102">
        <v>15</v>
      </c>
      <c r="AS24" s="102">
        <v>5508</v>
      </c>
      <c r="AT24" s="102">
        <v>24</v>
      </c>
      <c r="AU24" s="102">
        <v>8812.7999999999993</v>
      </c>
      <c r="AV24" s="102">
        <v>22</v>
      </c>
      <c r="AW24" s="102">
        <v>8078.4</v>
      </c>
      <c r="AX24" s="102">
        <v>18</v>
      </c>
      <c r="AY24" s="102">
        <v>6609.5999999999995</v>
      </c>
      <c r="AZ24" s="102">
        <v>32</v>
      </c>
      <c r="BA24" s="102">
        <v>11750.4</v>
      </c>
      <c r="BB24" s="102">
        <v>21</v>
      </c>
      <c r="BC24" s="102">
        <v>7711.2</v>
      </c>
      <c r="BD24" s="102">
        <v>28</v>
      </c>
      <c r="BE24" s="102">
        <v>10281.6</v>
      </c>
      <c r="BF24" s="102">
        <v>25</v>
      </c>
      <c r="BG24" s="102">
        <v>9180</v>
      </c>
      <c r="BH24" s="102">
        <v>20</v>
      </c>
      <c r="BI24" s="102">
        <v>7344</v>
      </c>
      <c r="BJ24" s="102">
        <v>20</v>
      </c>
      <c r="BK24" s="102">
        <v>7344</v>
      </c>
      <c r="BL24" s="102">
        <v>27</v>
      </c>
      <c r="BM24" s="102">
        <v>9914.4</v>
      </c>
      <c r="BN24" s="102">
        <v>30</v>
      </c>
      <c r="BO24" s="102">
        <v>11016</v>
      </c>
      <c r="BP24" s="102">
        <v>29</v>
      </c>
      <c r="BQ24" s="102">
        <v>10648.8</v>
      </c>
      <c r="BR24" s="102">
        <v>23</v>
      </c>
      <c r="BS24" s="102">
        <v>8445.6</v>
      </c>
      <c r="BT24" s="102">
        <v>22</v>
      </c>
      <c r="BU24" s="102">
        <v>8078.4</v>
      </c>
      <c r="BV24" s="102">
        <v>16</v>
      </c>
      <c r="BW24" s="102">
        <v>5875.2</v>
      </c>
      <c r="BX24" s="102">
        <v>16</v>
      </c>
      <c r="BY24" s="102">
        <v>5875.2</v>
      </c>
      <c r="BZ24" s="102">
        <v>18</v>
      </c>
      <c r="CA24" s="102">
        <v>6609.5999999999995</v>
      </c>
      <c r="CB24" s="102">
        <v>22</v>
      </c>
      <c r="CC24" s="102">
        <v>8078.4</v>
      </c>
      <c r="CD24" s="102">
        <v>24</v>
      </c>
      <c r="CE24" s="102">
        <v>8812.7999999999993</v>
      </c>
      <c r="CF24" s="102">
        <v>25</v>
      </c>
      <c r="CG24" s="102">
        <v>9180</v>
      </c>
      <c r="CH24" s="102">
        <v>19</v>
      </c>
      <c r="CI24" s="102">
        <v>6976.8</v>
      </c>
      <c r="CJ24" s="102">
        <v>19</v>
      </c>
      <c r="CK24" s="102">
        <v>6976.8</v>
      </c>
      <c r="CL24" s="102">
        <v>27</v>
      </c>
      <c r="CM24" s="102">
        <v>9914.4</v>
      </c>
      <c r="CN24" s="102">
        <v>31</v>
      </c>
      <c r="CO24" s="102">
        <v>11383.199999999999</v>
      </c>
      <c r="CP24" s="102">
        <v>26</v>
      </c>
      <c r="CQ24" s="102">
        <v>9547.1999999999989</v>
      </c>
      <c r="CR24" s="102">
        <v>31</v>
      </c>
      <c r="CS24" s="102">
        <v>11383.199999999999</v>
      </c>
      <c r="CT24" s="102">
        <v>32</v>
      </c>
      <c r="CU24" s="102">
        <v>11750.4</v>
      </c>
    </row>
    <row r="25" spans="2:99" x14ac:dyDescent="0.25">
      <c r="C25" s="101" t="s">
        <v>190</v>
      </c>
      <c r="D25" s="102">
        <v>0</v>
      </c>
      <c r="E25" s="102">
        <v>0</v>
      </c>
      <c r="F25" s="102">
        <v>0</v>
      </c>
      <c r="G25" s="102">
        <v>0</v>
      </c>
      <c r="H25" s="102">
        <v>20</v>
      </c>
      <c r="I25" s="102">
        <v>10608</v>
      </c>
      <c r="J25" s="102">
        <v>15</v>
      </c>
      <c r="K25" s="102">
        <v>7956</v>
      </c>
      <c r="L25" s="102">
        <v>18</v>
      </c>
      <c r="M25" s="102">
        <v>9547.1999999999989</v>
      </c>
      <c r="N25" s="102">
        <v>23</v>
      </c>
      <c r="O25" s="102">
        <v>12199.199999999999</v>
      </c>
      <c r="P25" s="102">
        <v>25</v>
      </c>
      <c r="Q25" s="102">
        <v>13260</v>
      </c>
      <c r="R25" s="102">
        <v>15</v>
      </c>
      <c r="S25" s="102">
        <v>7956</v>
      </c>
      <c r="T25" s="102">
        <v>18</v>
      </c>
      <c r="U25" s="102">
        <v>9547.1999999999989</v>
      </c>
      <c r="V25" s="102">
        <v>18</v>
      </c>
      <c r="W25" s="102">
        <v>9547.1999999999989</v>
      </c>
      <c r="X25" s="102">
        <v>15</v>
      </c>
      <c r="Y25" s="102">
        <v>7956</v>
      </c>
      <c r="Z25" s="102">
        <v>24</v>
      </c>
      <c r="AA25" s="102">
        <v>12729.599999999999</v>
      </c>
      <c r="AB25" s="102">
        <v>25</v>
      </c>
      <c r="AC25" s="102">
        <v>13260</v>
      </c>
      <c r="AD25" s="102">
        <v>26</v>
      </c>
      <c r="AE25" s="102">
        <v>13790.4</v>
      </c>
      <c r="AF25" s="102">
        <v>19</v>
      </c>
      <c r="AG25" s="102">
        <v>10077.6</v>
      </c>
      <c r="AH25" s="102">
        <v>22</v>
      </c>
      <c r="AI25" s="102">
        <v>11668.8</v>
      </c>
      <c r="AJ25" s="102">
        <v>18</v>
      </c>
      <c r="AK25" s="102">
        <v>9547.1999999999989</v>
      </c>
      <c r="AL25" s="102">
        <v>14</v>
      </c>
      <c r="AM25" s="102">
        <v>7425.5999999999995</v>
      </c>
      <c r="AN25" s="102">
        <v>19</v>
      </c>
      <c r="AO25" s="102">
        <v>10077.6</v>
      </c>
      <c r="AP25" s="102">
        <v>26</v>
      </c>
      <c r="AQ25" s="102">
        <v>13790.4</v>
      </c>
      <c r="AR25" s="102">
        <v>17</v>
      </c>
      <c r="AS25" s="102">
        <v>9016.7999999999993</v>
      </c>
      <c r="AT25" s="102">
        <v>23</v>
      </c>
      <c r="AU25" s="102">
        <v>12199.199999999999</v>
      </c>
      <c r="AV25" s="102">
        <v>23</v>
      </c>
      <c r="AW25" s="102">
        <v>12199.199999999999</v>
      </c>
      <c r="AX25" s="102">
        <v>19</v>
      </c>
      <c r="AY25" s="102">
        <v>10077.6</v>
      </c>
      <c r="AZ25" s="102">
        <v>28</v>
      </c>
      <c r="BA25" s="102">
        <v>14851.199999999999</v>
      </c>
      <c r="BB25" s="102">
        <v>18</v>
      </c>
      <c r="BC25" s="102">
        <v>9547.1999999999989</v>
      </c>
      <c r="BD25" s="102">
        <v>28</v>
      </c>
      <c r="BE25" s="102">
        <v>14851.199999999999</v>
      </c>
      <c r="BF25" s="102">
        <v>24</v>
      </c>
      <c r="BG25" s="102">
        <v>12729.599999999999</v>
      </c>
      <c r="BH25" s="102">
        <v>23</v>
      </c>
      <c r="BI25" s="102">
        <v>12199.199999999999</v>
      </c>
      <c r="BJ25" s="102">
        <v>19</v>
      </c>
      <c r="BK25" s="102">
        <v>10077.6</v>
      </c>
      <c r="BL25" s="102">
        <v>30</v>
      </c>
      <c r="BM25" s="102">
        <v>15912</v>
      </c>
      <c r="BN25" s="102">
        <v>28</v>
      </c>
      <c r="BO25" s="102">
        <v>14851.199999999999</v>
      </c>
      <c r="BP25" s="102">
        <v>29</v>
      </c>
      <c r="BQ25" s="102">
        <v>15381.599999999999</v>
      </c>
      <c r="BR25" s="102">
        <v>24</v>
      </c>
      <c r="BS25" s="102">
        <v>12729.599999999999</v>
      </c>
      <c r="BT25" s="102">
        <v>19</v>
      </c>
      <c r="BU25" s="102">
        <v>10077.6</v>
      </c>
      <c r="BV25" s="102">
        <v>16</v>
      </c>
      <c r="BW25" s="102">
        <v>8486.4</v>
      </c>
      <c r="BX25" s="102">
        <v>16</v>
      </c>
      <c r="BY25" s="102">
        <v>8486.4</v>
      </c>
      <c r="BZ25" s="102">
        <v>21</v>
      </c>
      <c r="CA25" s="102">
        <v>11138.4</v>
      </c>
      <c r="CB25" s="102">
        <v>23</v>
      </c>
      <c r="CC25" s="102">
        <v>12199.199999999999</v>
      </c>
      <c r="CD25" s="102">
        <v>20</v>
      </c>
      <c r="CE25" s="102">
        <v>10608</v>
      </c>
      <c r="CF25" s="102">
        <v>23</v>
      </c>
      <c r="CG25" s="102">
        <v>12199.199999999999</v>
      </c>
      <c r="CH25" s="102">
        <v>19</v>
      </c>
      <c r="CI25" s="102">
        <v>10077.6</v>
      </c>
      <c r="CJ25" s="102">
        <v>19</v>
      </c>
      <c r="CK25" s="102">
        <v>10077.6</v>
      </c>
      <c r="CL25" s="102">
        <v>29</v>
      </c>
      <c r="CM25" s="102">
        <v>15381.599999999999</v>
      </c>
      <c r="CN25" s="102">
        <v>32</v>
      </c>
      <c r="CO25" s="102">
        <v>16972.8</v>
      </c>
      <c r="CP25" s="102">
        <v>28</v>
      </c>
      <c r="CQ25" s="102">
        <v>14851.199999999999</v>
      </c>
      <c r="CR25" s="102">
        <v>27</v>
      </c>
      <c r="CS25" s="102">
        <v>14320.8</v>
      </c>
      <c r="CT25" s="102">
        <v>30</v>
      </c>
      <c r="CU25" s="102">
        <v>15912</v>
      </c>
    </row>
    <row r="26" spans="2:99" x14ac:dyDescent="0.25">
      <c r="C26" s="101" t="s">
        <v>191</v>
      </c>
      <c r="D26" s="102">
        <v>0</v>
      </c>
      <c r="E26" s="102">
        <v>0</v>
      </c>
      <c r="F26" s="102">
        <v>0</v>
      </c>
      <c r="G26" s="102">
        <v>0</v>
      </c>
      <c r="H26" s="102">
        <v>19</v>
      </c>
      <c r="I26" s="102">
        <v>9234</v>
      </c>
      <c r="J26" s="102">
        <v>15</v>
      </c>
      <c r="K26" s="102">
        <v>7290</v>
      </c>
      <c r="L26" s="102">
        <v>19</v>
      </c>
      <c r="M26" s="102">
        <v>9234</v>
      </c>
      <c r="N26" s="102">
        <v>24</v>
      </c>
      <c r="O26" s="102">
        <v>11664</v>
      </c>
      <c r="P26" s="102">
        <v>28</v>
      </c>
      <c r="Q26" s="102">
        <v>13608</v>
      </c>
      <c r="R26" s="102">
        <v>15</v>
      </c>
      <c r="S26" s="102">
        <v>7290</v>
      </c>
      <c r="T26" s="102">
        <v>15</v>
      </c>
      <c r="U26" s="102">
        <v>7290</v>
      </c>
      <c r="V26" s="102">
        <v>18</v>
      </c>
      <c r="W26" s="102">
        <v>8748</v>
      </c>
      <c r="X26" s="102">
        <v>17</v>
      </c>
      <c r="Y26" s="102">
        <v>8262</v>
      </c>
      <c r="Z26" s="102">
        <v>24</v>
      </c>
      <c r="AA26" s="102">
        <v>11664</v>
      </c>
      <c r="AB26" s="102">
        <v>22</v>
      </c>
      <c r="AC26" s="102">
        <v>10692</v>
      </c>
      <c r="AD26" s="102">
        <v>29</v>
      </c>
      <c r="AE26" s="102">
        <v>14094</v>
      </c>
      <c r="AF26" s="102">
        <v>22</v>
      </c>
      <c r="AG26" s="102">
        <v>10692</v>
      </c>
      <c r="AH26" s="102">
        <v>23</v>
      </c>
      <c r="AI26" s="102">
        <v>11178</v>
      </c>
      <c r="AJ26" s="102">
        <v>21</v>
      </c>
      <c r="AK26" s="102">
        <v>10206</v>
      </c>
      <c r="AL26" s="102">
        <v>16</v>
      </c>
      <c r="AM26" s="102">
        <v>7776</v>
      </c>
      <c r="AN26" s="102">
        <v>22</v>
      </c>
      <c r="AO26" s="102">
        <v>10692</v>
      </c>
      <c r="AP26" s="102">
        <v>24</v>
      </c>
      <c r="AQ26" s="102">
        <v>11664</v>
      </c>
      <c r="AR26" s="102">
        <v>15</v>
      </c>
      <c r="AS26" s="102">
        <v>7290</v>
      </c>
      <c r="AT26" s="102">
        <v>21</v>
      </c>
      <c r="AU26" s="102">
        <v>10206</v>
      </c>
      <c r="AV26" s="102">
        <v>20</v>
      </c>
      <c r="AW26" s="102">
        <v>9720</v>
      </c>
      <c r="AX26" s="102">
        <v>19</v>
      </c>
      <c r="AY26" s="102">
        <v>9234</v>
      </c>
      <c r="AZ26" s="102">
        <v>31</v>
      </c>
      <c r="BA26" s="102">
        <v>15066</v>
      </c>
      <c r="BB26" s="102">
        <v>19</v>
      </c>
      <c r="BC26" s="102">
        <v>9234</v>
      </c>
      <c r="BD26" s="102">
        <v>28</v>
      </c>
      <c r="BE26" s="102">
        <v>13608</v>
      </c>
      <c r="BF26" s="102">
        <v>25</v>
      </c>
      <c r="BG26" s="102">
        <v>12150</v>
      </c>
      <c r="BH26" s="102">
        <v>21</v>
      </c>
      <c r="BI26" s="102">
        <v>10206</v>
      </c>
      <c r="BJ26" s="102">
        <v>19</v>
      </c>
      <c r="BK26" s="102">
        <v>9234</v>
      </c>
      <c r="BL26" s="102">
        <v>30</v>
      </c>
      <c r="BM26" s="102">
        <v>14580</v>
      </c>
      <c r="BN26" s="102">
        <v>29</v>
      </c>
      <c r="BO26" s="102">
        <v>14094</v>
      </c>
      <c r="BP26" s="102">
        <v>27</v>
      </c>
      <c r="BQ26" s="102">
        <v>13122</v>
      </c>
      <c r="BR26" s="102">
        <v>21</v>
      </c>
      <c r="BS26" s="102">
        <v>10206</v>
      </c>
      <c r="BT26" s="102">
        <v>21</v>
      </c>
      <c r="BU26" s="102">
        <v>10206</v>
      </c>
      <c r="BV26" s="102">
        <v>14</v>
      </c>
      <c r="BW26" s="102">
        <v>6804</v>
      </c>
      <c r="BX26" s="102">
        <v>18</v>
      </c>
      <c r="BY26" s="102">
        <v>8748</v>
      </c>
      <c r="BZ26" s="102">
        <v>18</v>
      </c>
      <c r="CA26" s="102">
        <v>8748</v>
      </c>
      <c r="CB26" s="102">
        <v>25</v>
      </c>
      <c r="CC26" s="102">
        <v>12150</v>
      </c>
      <c r="CD26" s="102">
        <v>21</v>
      </c>
      <c r="CE26" s="102">
        <v>10206</v>
      </c>
      <c r="CF26" s="102">
        <v>23</v>
      </c>
      <c r="CG26" s="102">
        <v>11178</v>
      </c>
      <c r="CH26" s="102">
        <v>20</v>
      </c>
      <c r="CI26" s="102">
        <v>9720</v>
      </c>
      <c r="CJ26" s="102">
        <v>20</v>
      </c>
      <c r="CK26" s="102">
        <v>9720</v>
      </c>
      <c r="CL26" s="102">
        <v>27</v>
      </c>
      <c r="CM26" s="102">
        <v>13122</v>
      </c>
      <c r="CN26" s="102">
        <v>28</v>
      </c>
      <c r="CO26" s="102">
        <v>13608</v>
      </c>
      <c r="CP26" s="102">
        <v>28</v>
      </c>
      <c r="CQ26" s="102">
        <v>13608</v>
      </c>
      <c r="CR26" s="102">
        <v>31</v>
      </c>
      <c r="CS26" s="102">
        <v>15066</v>
      </c>
      <c r="CT26" s="102">
        <v>32</v>
      </c>
      <c r="CU26" s="102">
        <v>15552</v>
      </c>
    </row>
    <row r="27" spans="2:99" x14ac:dyDescent="0.25">
      <c r="C27" s="101" t="s">
        <v>192</v>
      </c>
      <c r="D27" s="102">
        <v>0</v>
      </c>
      <c r="E27" s="102">
        <v>0</v>
      </c>
      <c r="F27" s="102">
        <v>0</v>
      </c>
      <c r="G27" s="102">
        <v>0</v>
      </c>
      <c r="H27" s="102">
        <v>21</v>
      </c>
      <c r="I27" s="102">
        <v>8971.1999999999989</v>
      </c>
      <c r="J27" s="102">
        <v>16</v>
      </c>
      <c r="K27" s="102">
        <v>6835.2</v>
      </c>
      <c r="L27" s="102">
        <v>19</v>
      </c>
      <c r="M27" s="102">
        <v>8116.8</v>
      </c>
      <c r="N27" s="102">
        <v>22</v>
      </c>
      <c r="O27" s="102">
        <v>9398.4</v>
      </c>
      <c r="P27" s="102">
        <v>27</v>
      </c>
      <c r="Q27" s="102">
        <v>11534.4</v>
      </c>
      <c r="R27" s="102">
        <v>16</v>
      </c>
      <c r="S27" s="102">
        <v>6835.2</v>
      </c>
      <c r="T27" s="102">
        <v>17</v>
      </c>
      <c r="U27" s="102">
        <v>7262.4</v>
      </c>
      <c r="V27" s="102">
        <v>16</v>
      </c>
      <c r="W27" s="102">
        <v>6835.2</v>
      </c>
      <c r="X27" s="102">
        <v>17</v>
      </c>
      <c r="Y27" s="102">
        <v>7262.4</v>
      </c>
      <c r="Z27" s="102">
        <v>23</v>
      </c>
      <c r="AA27" s="102">
        <v>9825.6</v>
      </c>
      <c r="AB27" s="102">
        <v>24</v>
      </c>
      <c r="AC27" s="102">
        <v>10252.799999999999</v>
      </c>
      <c r="AD27" s="102">
        <v>28</v>
      </c>
      <c r="AE27" s="102">
        <v>11961.6</v>
      </c>
      <c r="AF27" s="102">
        <v>22</v>
      </c>
      <c r="AG27" s="102">
        <v>9398.4</v>
      </c>
      <c r="AH27" s="102">
        <v>25</v>
      </c>
      <c r="AI27" s="102">
        <v>10680</v>
      </c>
      <c r="AJ27" s="102">
        <v>19</v>
      </c>
      <c r="AK27" s="102">
        <v>8116.8</v>
      </c>
      <c r="AL27" s="102">
        <v>14</v>
      </c>
      <c r="AM27" s="102">
        <v>5980.8</v>
      </c>
      <c r="AN27" s="102">
        <v>22</v>
      </c>
      <c r="AO27" s="102">
        <v>9398.4</v>
      </c>
      <c r="AP27" s="102">
        <v>27</v>
      </c>
      <c r="AQ27" s="102">
        <v>11534.4</v>
      </c>
      <c r="AR27" s="102">
        <v>15</v>
      </c>
      <c r="AS27" s="102">
        <v>6408</v>
      </c>
      <c r="AT27" s="102">
        <v>21</v>
      </c>
      <c r="AU27" s="102">
        <v>8971.1999999999989</v>
      </c>
      <c r="AV27" s="102">
        <v>20</v>
      </c>
      <c r="AW27" s="102">
        <v>8544</v>
      </c>
      <c r="AX27" s="102">
        <v>19</v>
      </c>
      <c r="AY27" s="102">
        <v>8116.8</v>
      </c>
      <c r="AZ27" s="102">
        <v>28</v>
      </c>
      <c r="BA27" s="102">
        <v>11961.6</v>
      </c>
      <c r="BB27" s="102">
        <v>18</v>
      </c>
      <c r="BC27" s="102">
        <v>7689.5999999999995</v>
      </c>
      <c r="BD27" s="102">
        <v>30</v>
      </c>
      <c r="BE27" s="102">
        <v>12816</v>
      </c>
      <c r="BF27" s="102">
        <v>24</v>
      </c>
      <c r="BG27" s="102">
        <v>10252.799999999999</v>
      </c>
      <c r="BH27" s="102">
        <v>22</v>
      </c>
      <c r="BI27" s="102">
        <v>9398.4</v>
      </c>
      <c r="BJ27" s="102">
        <v>21</v>
      </c>
      <c r="BK27" s="102">
        <v>8971.1999999999989</v>
      </c>
      <c r="BL27" s="102">
        <v>31</v>
      </c>
      <c r="BM27" s="102">
        <v>13243.199999999999</v>
      </c>
      <c r="BN27" s="102">
        <v>28</v>
      </c>
      <c r="BO27" s="102">
        <v>11961.6</v>
      </c>
      <c r="BP27" s="102">
        <v>26</v>
      </c>
      <c r="BQ27" s="102">
        <v>11107.199999999999</v>
      </c>
      <c r="BR27" s="102">
        <v>24</v>
      </c>
      <c r="BS27" s="102">
        <v>10252.799999999999</v>
      </c>
      <c r="BT27" s="102">
        <v>20</v>
      </c>
      <c r="BU27" s="102">
        <v>8544</v>
      </c>
      <c r="BV27" s="102">
        <v>15</v>
      </c>
      <c r="BW27" s="102">
        <v>6408</v>
      </c>
      <c r="BX27" s="102">
        <v>16</v>
      </c>
      <c r="BY27" s="102">
        <v>6835.2</v>
      </c>
      <c r="BZ27" s="102">
        <v>18</v>
      </c>
      <c r="CA27" s="102">
        <v>7689.5999999999995</v>
      </c>
      <c r="CB27" s="102">
        <v>25</v>
      </c>
      <c r="CC27" s="102">
        <v>10680</v>
      </c>
      <c r="CD27" s="102">
        <v>21</v>
      </c>
      <c r="CE27" s="102">
        <v>8971.1999999999989</v>
      </c>
      <c r="CF27" s="102">
        <v>22</v>
      </c>
      <c r="CG27" s="102">
        <v>9398.4</v>
      </c>
      <c r="CH27" s="102">
        <v>20</v>
      </c>
      <c r="CI27" s="102">
        <v>8544</v>
      </c>
      <c r="CJ27" s="102">
        <v>20</v>
      </c>
      <c r="CK27" s="102">
        <v>8544</v>
      </c>
      <c r="CL27" s="102">
        <v>27</v>
      </c>
      <c r="CM27" s="102">
        <v>11534.4</v>
      </c>
      <c r="CN27" s="102">
        <v>30</v>
      </c>
      <c r="CO27" s="102">
        <v>12816</v>
      </c>
      <c r="CP27" s="102">
        <v>27</v>
      </c>
      <c r="CQ27" s="102">
        <v>11534.4</v>
      </c>
      <c r="CR27" s="102">
        <v>26</v>
      </c>
      <c r="CS27" s="102">
        <v>11107.199999999999</v>
      </c>
      <c r="CT27" s="102">
        <v>29</v>
      </c>
      <c r="CU27" s="102">
        <v>12388.8</v>
      </c>
    </row>
    <row r="28" spans="2:99" x14ac:dyDescent="0.25">
      <c r="C28" s="101" t="s">
        <v>193</v>
      </c>
      <c r="D28" s="102">
        <v>0</v>
      </c>
      <c r="E28" s="102">
        <v>0</v>
      </c>
      <c r="F28" s="102">
        <v>0</v>
      </c>
      <c r="G28" s="102">
        <v>0</v>
      </c>
      <c r="H28" s="102">
        <v>19</v>
      </c>
      <c r="I28" s="102">
        <v>14022</v>
      </c>
      <c r="J28" s="102">
        <v>14</v>
      </c>
      <c r="K28" s="102">
        <v>10332</v>
      </c>
      <c r="L28" s="102">
        <v>16</v>
      </c>
      <c r="M28" s="102">
        <v>11808</v>
      </c>
      <c r="N28" s="102">
        <v>24</v>
      </c>
      <c r="O28" s="102">
        <v>17712</v>
      </c>
      <c r="P28" s="102">
        <v>28</v>
      </c>
      <c r="Q28" s="102">
        <v>20664</v>
      </c>
      <c r="R28" s="102">
        <v>15</v>
      </c>
      <c r="S28" s="102">
        <v>11070</v>
      </c>
      <c r="T28" s="102">
        <v>16</v>
      </c>
      <c r="U28" s="102">
        <v>11808</v>
      </c>
      <c r="V28" s="102">
        <v>18</v>
      </c>
      <c r="W28" s="102">
        <v>13284</v>
      </c>
      <c r="X28" s="102">
        <v>17</v>
      </c>
      <c r="Y28" s="102">
        <v>12546</v>
      </c>
      <c r="Z28" s="102">
        <v>20</v>
      </c>
      <c r="AA28" s="102">
        <v>14760</v>
      </c>
      <c r="AB28" s="102">
        <v>26</v>
      </c>
      <c r="AC28" s="102">
        <v>19188</v>
      </c>
      <c r="AD28" s="102">
        <v>27</v>
      </c>
      <c r="AE28" s="102">
        <v>19926</v>
      </c>
      <c r="AF28" s="102">
        <v>20</v>
      </c>
      <c r="AG28" s="102">
        <v>14760</v>
      </c>
      <c r="AH28" s="102">
        <v>25</v>
      </c>
      <c r="AI28" s="102">
        <v>18450</v>
      </c>
      <c r="AJ28" s="102">
        <v>20</v>
      </c>
      <c r="AK28" s="102">
        <v>14760</v>
      </c>
      <c r="AL28" s="102">
        <v>15</v>
      </c>
      <c r="AM28" s="102">
        <v>11070</v>
      </c>
      <c r="AN28" s="102">
        <v>22</v>
      </c>
      <c r="AO28" s="102">
        <v>16236</v>
      </c>
      <c r="AP28" s="102">
        <v>24</v>
      </c>
      <c r="AQ28" s="102">
        <v>17712</v>
      </c>
      <c r="AR28" s="102">
        <v>15</v>
      </c>
      <c r="AS28" s="102">
        <v>11070</v>
      </c>
      <c r="AT28" s="102">
        <v>22</v>
      </c>
      <c r="AU28" s="102">
        <v>16236</v>
      </c>
      <c r="AV28" s="102">
        <v>22</v>
      </c>
      <c r="AW28" s="102">
        <v>16236</v>
      </c>
      <c r="AX28" s="102">
        <v>20</v>
      </c>
      <c r="AY28" s="102">
        <v>14760</v>
      </c>
      <c r="AZ28" s="102">
        <v>26</v>
      </c>
      <c r="BA28" s="102">
        <v>19188</v>
      </c>
      <c r="BB28" s="102">
        <v>19</v>
      </c>
      <c r="BC28" s="102">
        <v>14022</v>
      </c>
      <c r="BD28" s="102">
        <v>28</v>
      </c>
      <c r="BE28" s="102">
        <v>20664</v>
      </c>
      <c r="BF28" s="102">
        <v>22</v>
      </c>
      <c r="BG28" s="102">
        <v>16236</v>
      </c>
      <c r="BH28" s="102">
        <v>19</v>
      </c>
      <c r="BI28" s="102">
        <v>14022</v>
      </c>
      <c r="BJ28" s="102">
        <v>18</v>
      </c>
      <c r="BK28" s="102">
        <v>13284</v>
      </c>
      <c r="BL28" s="102">
        <v>31</v>
      </c>
      <c r="BM28" s="102">
        <v>22878</v>
      </c>
      <c r="BN28" s="102">
        <v>31</v>
      </c>
      <c r="BO28" s="102">
        <v>22878</v>
      </c>
      <c r="BP28" s="102">
        <v>26</v>
      </c>
      <c r="BQ28" s="102">
        <v>19188</v>
      </c>
      <c r="BR28" s="102">
        <v>20</v>
      </c>
      <c r="BS28" s="102">
        <v>14760</v>
      </c>
      <c r="BT28" s="102">
        <v>18</v>
      </c>
      <c r="BU28" s="102">
        <v>13284</v>
      </c>
      <c r="BV28" s="102">
        <v>16</v>
      </c>
      <c r="BW28" s="102">
        <v>11808</v>
      </c>
      <c r="BX28" s="102">
        <v>16</v>
      </c>
      <c r="BY28" s="102">
        <v>11808</v>
      </c>
      <c r="BZ28" s="102">
        <v>20</v>
      </c>
      <c r="CA28" s="102">
        <v>14760</v>
      </c>
      <c r="CB28" s="102">
        <v>22</v>
      </c>
      <c r="CC28" s="102">
        <v>16236</v>
      </c>
      <c r="CD28" s="102">
        <v>20</v>
      </c>
      <c r="CE28" s="102">
        <v>14760</v>
      </c>
      <c r="CF28" s="102">
        <v>25</v>
      </c>
      <c r="CG28" s="102">
        <v>18450</v>
      </c>
      <c r="CH28" s="102">
        <v>18</v>
      </c>
      <c r="CI28" s="102">
        <v>13284</v>
      </c>
      <c r="CJ28" s="102">
        <v>20</v>
      </c>
      <c r="CK28" s="102">
        <v>14760</v>
      </c>
      <c r="CL28" s="102">
        <v>27</v>
      </c>
      <c r="CM28" s="102">
        <v>19926</v>
      </c>
      <c r="CN28" s="102">
        <v>27</v>
      </c>
      <c r="CO28" s="102">
        <v>19926</v>
      </c>
      <c r="CP28" s="102">
        <v>24</v>
      </c>
      <c r="CQ28" s="102">
        <v>17712</v>
      </c>
      <c r="CR28" s="102">
        <v>29</v>
      </c>
      <c r="CS28" s="102">
        <v>21402</v>
      </c>
      <c r="CT28" s="102">
        <v>30</v>
      </c>
      <c r="CU28" s="102">
        <v>22140</v>
      </c>
    </row>
    <row r="29" spans="2:99" x14ac:dyDescent="0.25">
      <c r="C29" s="101" t="s">
        <v>194</v>
      </c>
      <c r="D29" s="102">
        <v>0</v>
      </c>
      <c r="E29" s="102">
        <v>0</v>
      </c>
      <c r="F29" s="102">
        <v>0</v>
      </c>
      <c r="G29" s="102">
        <v>0</v>
      </c>
      <c r="H29" s="102">
        <v>19</v>
      </c>
      <c r="I29" s="102">
        <v>6429.5999999999995</v>
      </c>
      <c r="J29" s="102">
        <v>16</v>
      </c>
      <c r="K29" s="102">
        <v>5414.4</v>
      </c>
      <c r="L29" s="102">
        <v>19</v>
      </c>
      <c r="M29" s="102">
        <v>6429.5999999999995</v>
      </c>
      <c r="N29" s="102">
        <v>23</v>
      </c>
      <c r="O29" s="102">
        <v>7783.2</v>
      </c>
      <c r="P29" s="102">
        <v>26</v>
      </c>
      <c r="Q29" s="102">
        <v>8798.4</v>
      </c>
      <c r="R29" s="102">
        <v>14</v>
      </c>
      <c r="S29" s="102">
        <v>4737.5999999999995</v>
      </c>
      <c r="T29" s="102">
        <v>15</v>
      </c>
      <c r="U29" s="102">
        <v>5076</v>
      </c>
      <c r="V29" s="102">
        <v>18</v>
      </c>
      <c r="W29" s="102">
        <v>6091.2</v>
      </c>
      <c r="X29" s="102">
        <v>16</v>
      </c>
      <c r="Y29" s="102">
        <v>5414.4</v>
      </c>
      <c r="Z29" s="102">
        <v>24</v>
      </c>
      <c r="AA29" s="102">
        <v>8121.5999999999995</v>
      </c>
      <c r="AB29" s="102">
        <v>23</v>
      </c>
      <c r="AC29" s="102">
        <v>7783.2</v>
      </c>
      <c r="AD29" s="102">
        <v>26</v>
      </c>
      <c r="AE29" s="102">
        <v>8798.4</v>
      </c>
      <c r="AF29" s="102">
        <v>22</v>
      </c>
      <c r="AG29" s="102">
        <v>7444.7999999999993</v>
      </c>
      <c r="AH29" s="102">
        <v>22</v>
      </c>
      <c r="AI29" s="102">
        <v>7444.7999999999993</v>
      </c>
      <c r="AJ29" s="102">
        <v>22</v>
      </c>
      <c r="AK29" s="102">
        <v>7444.7999999999993</v>
      </c>
      <c r="AL29" s="102">
        <v>15</v>
      </c>
      <c r="AM29" s="102">
        <v>5076</v>
      </c>
      <c r="AN29" s="102">
        <v>23</v>
      </c>
      <c r="AO29" s="102">
        <v>7783.2</v>
      </c>
      <c r="AP29" s="102">
        <v>25</v>
      </c>
      <c r="AQ29" s="102">
        <v>8460</v>
      </c>
      <c r="AR29" s="102">
        <v>18</v>
      </c>
      <c r="AS29" s="102">
        <v>6091.2</v>
      </c>
      <c r="AT29" s="102">
        <v>22</v>
      </c>
      <c r="AU29" s="102">
        <v>7444.7999999999993</v>
      </c>
      <c r="AV29" s="102">
        <v>22</v>
      </c>
      <c r="AW29" s="102">
        <v>7444.7999999999993</v>
      </c>
      <c r="AX29" s="102">
        <v>18</v>
      </c>
      <c r="AY29" s="102">
        <v>6091.2</v>
      </c>
      <c r="AZ29" s="102">
        <v>32</v>
      </c>
      <c r="BA29" s="102">
        <v>10828.8</v>
      </c>
      <c r="BB29" s="102">
        <v>18</v>
      </c>
      <c r="BC29" s="102">
        <v>6091.2</v>
      </c>
      <c r="BD29" s="102">
        <v>30</v>
      </c>
      <c r="BE29" s="102">
        <v>10152</v>
      </c>
      <c r="BF29" s="102">
        <v>27</v>
      </c>
      <c r="BG29" s="102">
        <v>9136.7999999999993</v>
      </c>
      <c r="BH29" s="102">
        <v>21</v>
      </c>
      <c r="BI29" s="102">
        <v>7106.4</v>
      </c>
      <c r="BJ29" s="102">
        <v>20</v>
      </c>
      <c r="BK29" s="102">
        <v>6768</v>
      </c>
      <c r="BL29" s="102">
        <v>29</v>
      </c>
      <c r="BM29" s="102">
        <v>9813.5999999999985</v>
      </c>
      <c r="BN29" s="102">
        <v>29</v>
      </c>
      <c r="BO29" s="102">
        <v>9813.5999999999985</v>
      </c>
      <c r="BP29" s="102">
        <v>30</v>
      </c>
      <c r="BQ29" s="102">
        <v>10152</v>
      </c>
      <c r="BR29" s="102">
        <v>25</v>
      </c>
      <c r="BS29" s="102">
        <v>8460</v>
      </c>
      <c r="BT29" s="102">
        <v>21</v>
      </c>
      <c r="BU29" s="102">
        <v>7106.4</v>
      </c>
      <c r="BV29" s="102">
        <v>16</v>
      </c>
      <c r="BW29" s="102">
        <v>5414.4</v>
      </c>
      <c r="BX29" s="102">
        <v>17</v>
      </c>
      <c r="BY29" s="102">
        <v>5752.7999999999993</v>
      </c>
      <c r="BZ29" s="102">
        <v>20</v>
      </c>
      <c r="CA29" s="102">
        <v>6768</v>
      </c>
      <c r="CB29" s="102">
        <v>24</v>
      </c>
      <c r="CC29" s="102">
        <v>8121.5999999999995</v>
      </c>
      <c r="CD29" s="102">
        <v>21</v>
      </c>
      <c r="CE29" s="102">
        <v>7106.4</v>
      </c>
      <c r="CF29" s="102">
        <v>24</v>
      </c>
      <c r="CG29" s="102">
        <v>8121.5999999999995</v>
      </c>
      <c r="CH29" s="102">
        <v>20</v>
      </c>
      <c r="CI29" s="102">
        <v>6768</v>
      </c>
      <c r="CJ29" s="102">
        <v>21</v>
      </c>
      <c r="CK29" s="102">
        <v>7106.4</v>
      </c>
      <c r="CL29" s="102">
        <v>29</v>
      </c>
      <c r="CM29" s="102">
        <v>9813.5999999999985</v>
      </c>
      <c r="CN29" s="102">
        <v>32</v>
      </c>
      <c r="CO29" s="102">
        <v>10828.8</v>
      </c>
      <c r="CP29" s="102">
        <v>29</v>
      </c>
      <c r="CQ29" s="102">
        <v>9813.5999999999985</v>
      </c>
      <c r="CR29" s="102">
        <v>26</v>
      </c>
      <c r="CS29" s="102">
        <v>8798.4</v>
      </c>
      <c r="CT29" s="102">
        <v>30</v>
      </c>
      <c r="CU29" s="102">
        <v>10152</v>
      </c>
    </row>
    <row r="30" spans="2:99" x14ac:dyDescent="0.25">
      <c r="C30" s="101" t="s">
        <v>195</v>
      </c>
      <c r="D30" s="102">
        <v>0</v>
      </c>
      <c r="E30" s="102">
        <v>0</v>
      </c>
      <c r="F30" s="102">
        <v>0</v>
      </c>
      <c r="G30" s="102">
        <v>0</v>
      </c>
      <c r="H30" s="102">
        <v>21</v>
      </c>
      <c r="I30" s="102">
        <v>2923.2</v>
      </c>
      <c r="J30" s="102">
        <v>15</v>
      </c>
      <c r="K30" s="102">
        <v>2088</v>
      </c>
      <c r="L30" s="102">
        <v>20</v>
      </c>
      <c r="M30" s="102">
        <v>2784</v>
      </c>
      <c r="N30" s="102">
        <v>23</v>
      </c>
      <c r="O30" s="102">
        <v>3201.6</v>
      </c>
      <c r="P30" s="102">
        <v>29</v>
      </c>
      <c r="Q30" s="102">
        <v>4036.7999999999997</v>
      </c>
      <c r="R30" s="102">
        <v>15</v>
      </c>
      <c r="S30" s="102">
        <v>2088</v>
      </c>
      <c r="T30" s="102">
        <v>18</v>
      </c>
      <c r="U30" s="102">
        <v>2505.6</v>
      </c>
      <c r="V30" s="102">
        <v>18</v>
      </c>
      <c r="W30" s="102">
        <v>2505.6</v>
      </c>
      <c r="X30" s="102">
        <v>15</v>
      </c>
      <c r="Y30" s="102">
        <v>2088</v>
      </c>
      <c r="Z30" s="102">
        <v>23</v>
      </c>
      <c r="AA30" s="102">
        <v>3201.6</v>
      </c>
      <c r="AB30" s="102">
        <v>24</v>
      </c>
      <c r="AC30" s="102">
        <v>3340.7999999999997</v>
      </c>
      <c r="AD30" s="102">
        <v>30</v>
      </c>
      <c r="AE30" s="102">
        <v>4176</v>
      </c>
      <c r="AF30" s="102">
        <v>20</v>
      </c>
      <c r="AG30" s="102">
        <v>2784</v>
      </c>
      <c r="AH30" s="102">
        <v>24</v>
      </c>
      <c r="AI30" s="102">
        <v>3340.7999999999997</v>
      </c>
      <c r="AJ30" s="102">
        <v>19</v>
      </c>
      <c r="AK30" s="102">
        <v>2644.7999999999997</v>
      </c>
      <c r="AL30" s="102">
        <v>17</v>
      </c>
      <c r="AM30" s="102">
        <v>2366.3999999999996</v>
      </c>
      <c r="AN30" s="102">
        <v>20</v>
      </c>
      <c r="AO30" s="102">
        <v>2784</v>
      </c>
      <c r="AP30" s="102">
        <v>27</v>
      </c>
      <c r="AQ30" s="102">
        <v>3758.3999999999996</v>
      </c>
      <c r="AR30" s="102">
        <v>16</v>
      </c>
      <c r="AS30" s="102">
        <v>2227.1999999999998</v>
      </c>
      <c r="AT30" s="102">
        <v>24</v>
      </c>
      <c r="AU30" s="102">
        <v>3340.7999999999997</v>
      </c>
      <c r="AV30" s="102">
        <v>23</v>
      </c>
      <c r="AW30" s="102">
        <v>3201.6</v>
      </c>
      <c r="AX30" s="102">
        <v>18</v>
      </c>
      <c r="AY30" s="102">
        <v>2505.6</v>
      </c>
      <c r="AZ30" s="102">
        <v>31</v>
      </c>
      <c r="BA30" s="102">
        <v>4315.2</v>
      </c>
      <c r="BB30" s="102">
        <v>21</v>
      </c>
      <c r="BC30" s="102">
        <v>2923.2</v>
      </c>
      <c r="BD30" s="102">
        <v>30</v>
      </c>
      <c r="BE30" s="102">
        <v>4176</v>
      </c>
      <c r="BF30" s="102">
        <v>27</v>
      </c>
      <c r="BG30" s="102">
        <v>3758.3999999999996</v>
      </c>
      <c r="BH30" s="102">
        <v>24</v>
      </c>
      <c r="BI30" s="102">
        <v>3340.7999999999997</v>
      </c>
      <c r="BJ30" s="102">
        <v>18</v>
      </c>
      <c r="BK30" s="102">
        <v>2505.6</v>
      </c>
      <c r="BL30" s="102">
        <v>29</v>
      </c>
      <c r="BM30" s="102">
        <v>4036.7999999999997</v>
      </c>
      <c r="BN30" s="102">
        <v>31</v>
      </c>
      <c r="BO30" s="102">
        <v>4315.2</v>
      </c>
      <c r="BP30" s="102">
        <v>30</v>
      </c>
      <c r="BQ30" s="102">
        <v>4176</v>
      </c>
      <c r="BR30" s="102">
        <v>23</v>
      </c>
      <c r="BS30" s="102">
        <v>3201.6</v>
      </c>
      <c r="BT30" s="102">
        <v>19</v>
      </c>
      <c r="BU30" s="102">
        <v>2644.7999999999997</v>
      </c>
      <c r="BV30" s="102">
        <v>14</v>
      </c>
      <c r="BW30" s="102">
        <v>1948.7999999999997</v>
      </c>
      <c r="BX30" s="102">
        <v>17</v>
      </c>
      <c r="BY30" s="102">
        <v>2366.3999999999996</v>
      </c>
      <c r="BZ30" s="102">
        <v>21</v>
      </c>
      <c r="CA30" s="102">
        <v>2923.2</v>
      </c>
      <c r="CB30" s="102">
        <v>23</v>
      </c>
      <c r="CC30" s="102">
        <v>3201.6</v>
      </c>
      <c r="CD30" s="102">
        <v>23</v>
      </c>
      <c r="CE30" s="102">
        <v>3201.6</v>
      </c>
      <c r="CF30" s="102">
        <v>22</v>
      </c>
      <c r="CG30" s="102">
        <v>3062.3999999999996</v>
      </c>
      <c r="CH30" s="102">
        <v>21</v>
      </c>
      <c r="CI30" s="102">
        <v>2923.2</v>
      </c>
      <c r="CJ30" s="102">
        <v>22</v>
      </c>
      <c r="CK30" s="102">
        <v>3062.3999999999996</v>
      </c>
      <c r="CL30" s="102">
        <v>29</v>
      </c>
      <c r="CM30" s="102">
        <v>4036.7999999999997</v>
      </c>
      <c r="CN30" s="102">
        <v>33</v>
      </c>
      <c r="CO30" s="102">
        <v>4593.5999999999995</v>
      </c>
      <c r="CP30" s="102">
        <v>27</v>
      </c>
      <c r="CQ30" s="102">
        <v>3758.3999999999996</v>
      </c>
      <c r="CR30" s="102">
        <v>27</v>
      </c>
      <c r="CS30" s="102">
        <v>3758.3999999999996</v>
      </c>
      <c r="CT30" s="102">
        <v>31</v>
      </c>
      <c r="CU30" s="102">
        <v>4315.2</v>
      </c>
    </row>
    <row r="31" spans="2:99" x14ac:dyDescent="0.25">
      <c r="C31" s="101" t="s">
        <v>196</v>
      </c>
      <c r="D31" s="102">
        <v>0</v>
      </c>
      <c r="E31" s="102">
        <v>0</v>
      </c>
      <c r="F31" s="102">
        <v>0</v>
      </c>
      <c r="G31" s="102">
        <v>0</v>
      </c>
      <c r="H31" s="102">
        <v>19</v>
      </c>
      <c r="I31" s="102">
        <v>6475.2</v>
      </c>
      <c r="J31" s="102">
        <v>15</v>
      </c>
      <c r="K31" s="102">
        <v>5112</v>
      </c>
      <c r="L31" s="102">
        <v>19</v>
      </c>
      <c r="M31" s="102">
        <v>6475.2</v>
      </c>
      <c r="N31" s="102">
        <v>22</v>
      </c>
      <c r="O31" s="102">
        <v>7497.6</v>
      </c>
      <c r="P31" s="102">
        <v>24</v>
      </c>
      <c r="Q31" s="102">
        <v>8179.2000000000007</v>
      </c>
      <c r="R31" s="102">
        <v>15</v>
      </c>
      <c r="S31" s="102">
        <v>5112</v>
      </c>
      <c r="T31" s="102">
        <v>18</v>
      </c>
      <c r="U31" s="102">
        <v>6134.4000000000005</v>
      </c>
      <c r="V31" s="102">
        <v>17</v>
      </c>
      <c r="W31" s="102">
        <v>5793.6</v>
      </c>
      <c r="X31" s="102">
        <v>16</v>
      </c>
      <c r="Y31" s="102">
        <v>5452.8</v>
      </c>
      <c r="Z31" s="102">
        <v>22</v>
      </c>
      <c r="AA31" s="102">
        <v>7497.6</v>
      </c>
      <c r="AB31" s="102">
        <v>24</v>
      </c>
      <c r="AC31" s="102">
        <v>8179.2000000000007</v>
      </c>
      <c r="AD31" s="102">
        <v>29</v>
      </c>
      <c r="AE31" s="102">
        <v>9883.2000000000007</v>
      </c>
      <c r="AF31" s="102">
        <v>20</v>
      </c>
      <c r="AG31" s="102">
        <v>6816</v>
      </c>
      <c r="AH31" s="102">
        <v>25</v>
      </c>
      <c r="AI31" s="102">
        <v>8520</v>
      </c>
      <c r="AJ31" s="102">
        <v>19</v>
      </c>
      <c r="AK31" s="102">
        <v>6475.2</v>
      </c>
      <c r="AL31" s="102">
        <v>17</v>
      </c>
      <c r="AM31" s="102">
        <v>5793.6</v>
      </c>
      <c r="AN31" s="102">
        <v>22</v>
      </c>
      <c r="AO31" s="102">
        <v>7497.6</v>
      </c>
      <c r="AP31" s="102">
        <v>23</v>
      </c>
      <c r="AQ31" s="102">
        <v>7838.4000000000005</v>
      </c>
      <c r="AR31" s="102">
        <v>15</v>
      </c>
      <c r="AS31" s="102">
        <v>5112</v>
      </c>
      <c r="AT31" s="102">
        <v>24</v>
      </c>
      <c r="AU31" s="102">
        <v>8179.2000000000007</v>
      </c>
      <c r="AV31" s="102">
        <v>21</v>
      </c>
      <c r="AW31" s="102">
        <v>7156.8</v>
      </c>
      <c r="AX31" s="102">
        <v>18</v>
      </c>
      <c r="AY31" s="102">
        <v>6134.4000000000005</v>
      </c>
      <c r="AZ31" s="102">
        <v>28</v>
      </c>
      <c r="BA31" s="102">
        <v>9542.4</v>
      </c>
      <c r="BB31" s="102">
        <v>19</v>
      </c>
      <c r="BC31" s="102">
        <v>6475.2</v>
      </c>
      <c r="BD31" s="102">
        <v>30</v>
      </c>
      <c r="BE31" s="102">
        <v>10224</v>
      </c>
      <c r="BF31" s="102">
        <v>27</v>
      </c>
      <c r="BG31" s="102">
        <v>9201.6</v>
      </c>
      <c r="BH31" s="102">
        <v>22</v>
      </c>
      <c r="BI31" s="102">
        <v>7497.6</v>
      </c>
      <c r="BJ31" s="102">
        <v>18</v>
      </c>
      <c r="BK31" s="102">
        <v>6134.4000000000005</v>
      </c>
      <c r="BL31" s="102">
        <v>32</v>
      </c>
      <c r="BM31" s="102">
        <v>10905.6</v>
      </c>
      <c r="BN31" s="102">
        <v>27</v>
      </c>
      <c r="BO31" s="102">
        <v>9201.6</v>
      </c>
      <c r="BP31" s="102">
        <v>30</v>
      </c>
      <c r="BQ31" s="102">
        <v>10224</v>
      </c>
      <c r="BR31" s="102">
        <v>21</v>
      </c>
      <c r="BS31" s="102">
        <v>7156.8</v>
      </c>
      <c r="BT31" s="102">
        <v>20</v>
      </c>
      <c r="BU31" s="102">
        <v>6816</v>
      </c>
      <c r="BV31" s="102">
        <v>14</v>
      </c>
      <c r="BW31" s="102">
        <v>4771.2</v>
      </c>
      <c r="BX31" s="102">
        <v>16</v>
      </c>
      <c r="BY31" s="102">
        <v>5452.8</v>
      </c>
      <c r="BZ31" s="102">
        <v>21</v>
      </c>
      <c r="CA31" s="102">
        <v>7156.8</v>
      </c>
      <c r="CB31" s="102">
        <v>26</v>
      </c>
      <c r="CC31" s="102">
        <v>8860.8000000000011</v>
      </c>
      <c r="CD31" s="102">
        <v>22</v>
      </c>
      <c r="CE31" s="102">
        <v>7497.6</v>
      </c>
      <c r="CF31" s="102">
        <v>21</v>
      </c>
      <c r="CG31" s="102">
        <v>7156.8</v>
      </c>
      <c r="CH31" s="102">
        <v>19</v>
      </c>
      <c r="CI31" s="102">
        <v>6475.2</v>
      </c>
      <c r="CJ31" s="102">
        <v>19</v>
      </c>
      <c r="CK31" s="102">
        <v>6475.2</v>
      </c>
      <c r="CL31" s="102">
        <v>26</v>
      </c>
      <c r="CM31" s="102">
        <v>8860.8000000000011</v>
      </c>
      <c r="CN31" s="102">
        <v>30</v>
      </c>
      <c r="CO31" s="102">
        <v>10224</v>
      </c>
      <c r="CP31" s="102">
        <v>25</v>
      </c>
      <c r="CQ31" s="102">
        <v>8520</v>
      </c>
      <c r="CR31" s="102">
        <v>29</v>
      </c>
      <c r="CS31" s="102">
        <v>9883.2000000000007</v>
      </c>
      <c r="CT31" s="102">
        <v>32</v>
      </c>
      <c r="CU31" s="102">
        <v>10905.6</v>
      </c>
    </row>
    <row r="32" spans="2:99" x14ac:dyDescent="0.25">
      <c r="C32" s="101" t="s">
        <v>197</v>
      </c>
      <c r="D32" s="102">
        <v>0</v>
      </c>
      <c r="E32" s="102">
        <v>0</v>
      </c>
      <c r="F32" s="102">
        <v>0</v>
      </c>
      <c r="G32" s="102">
        <v>0</v>
      </c>
      <c r="H32" s="102">
        <v>18</v>
      </c>
      <c r="I32" s="102">
        <v>15120</v>
      </c>
      <c r="J32" s="102">
        <v>17</v>
      </c>
      <c r="K32" s="102">
        <v>14280</v>
      </c>
      <c r="L32" s="102">
        <v>18</v>
      </c>
      <c r="M32" s="102">
        <v>15120</v>
      </c>
      <c r="N32" s="102">
        <v>24</v>
      </c>
      <c r="O32" s="102">
        <v>20160</v>
      </c>
      <c r="P32" s="102">
        <v>24</v>
      </c>
      <c r="Q32" s="102">
        <v>20160</v>
      </c>
      <c r="R32" s="102">
        <v>16</v>
      </c>
      <c r="S32" s="102">
        <v>13440</v>
      </c>
      <c r="T32" s="102">
        <v>18</v>
      </c>
      <c r="U32" s="102">
        <v>15120</v>
      </c>
      <c r="V32" s="102">
        <v>15</v>
      </c>
      <c r="W32" s="102">
        <v>12600</v>
      </c>
      <c r="X32" s="102">
        <v>14</v>
      </c>
      <c r="Y32" s="102">
        <v>11760</v>
      </c>
      <c r="Z32" s="102">
        <v>22</v>
      </c>
      <c r="AA32" s="102">
        <v>18480</v>
      </c>
      <c r="AB32" s="102">
        <v>23</v>
      </c>
      <c r="AC32" s="102">
        <v>19320</v>
      </c>
      <c r="AD32" s="102">
        <v>28</v>
      </c>
      <c r="AE32" s="102">
        <v>23520</v>
      </c>
      <c r="AF32" s="102">
        <v>19</v>
      </c>
      <c r="AG32" s="102">
        <v>15960</v>
      </c>
      <c r="AH32" s="102">
        <v>22</v>
      </c>
      <c r="AI32" s="102">
        <v>18480</v>
      </c>
      <c r="AJ32" s="102">
        <v>21</v>
      </c>
      <c r="AK32" s="102">
        <v>17640</v>
      </c>
      <c r="AL32" s="102">
        <v>16</v>
      </c>
      <c r="AM32" s="102">
        <v>13440</v>
      </c>
      <c r="AN32" s="102">
        <v>19</v>
      </c>
      <c r="AO32" s="102">
        <v>15960</v>
      </c>
      <c r="AP32" s="102">
        <v>23</v>
      </c>
      <c r="AQ32" s="102">
        <v>19320</v>
      </c>
      <c r="AR32" s="102">
        <v>17</v>
      </c>
      <c r="AS32" s="102">
        <v>14280</v>
      </c>
      <c r="AT32" s="102">
        <v>21</v>
      </c>
      <c r="AU32" s="102">
        <v>17640</v>
      </c>
      <c r="AV32" s="102">
        <v>22</v>
      </c>
      <c r="AW32" s="102">
        <v>18480</v>
      </c>
      <c r="AX32" s="102">
        <v>19</v>
      </c>
      <c r="AY32" s="102">
        <v>15960</v>
      </c>
      <c r="AZ32" s="102">
        <v>28</v>
      </c>
      <c r="BA32" s="102">
        <v>23520</v>
      </c>
      <c r="BB32" s="102">
        <v>19</v>
      </c>
      <c r="BC32" s="102">
        <v>15960</v>
      </c>
      <c r="BD32" s="102">
        <v>27</v>
      </c>
      <c r="BE32" s="102">
        <v>22680</v>
      </c>
      <c r="BF32" s="102">
        <v>23</v>
      </c>
      <c r="BG32" s="102">
        <v>19320</v>
      </c>
      <c r="BH32" s="102">
        <v>20</v>
      </c>
      <c r="BI32" s="102">
        <v>16800</v>
      </c>
      <c r="BJ32" s="102">
        <v>18</v>
      </c>
      <c r="BK32" s="102">
        <v>15120</v>
      </c>
      <c r="BL32" s="102">
        <v>30</v>
      </c>
      <c r="BM32" s="102">
        <v>25200</v>
      </c>
      <c r="BN32" s="102">
        <v>30</v>
      </c>
      <c r="BO32" s="102">
        <v>25200</v>
      </c>
      <c r="BP32" s="102">
        <v>28</v>
      </c>
      <c r="BQ32" s="102">
        <v>23520</v>
      </c>
      <c r="BR32" s="102">
        <v>21</v>
      </c>
      <c r="BS32" s="102">
        <v>17640</v>
      </c>
      <c r="BT32" s="102">
        <v>21</v>
      </c>
      <c r="BU32" s="102">
        <v>17640</v>
      </c>
      <c r="BV32" s="102">
        <v>16</v>
      </c>
      <c r="BW32" s="102">
        <v>13440</v>
      </c>
      <c r="BX32" s="102">
        <v>16</v>
      </c>
      <c r="BY32" s="102">
        <v>13440</v>
      </c>
      <c r="BZ32" s="102">
        <v>19</v>
      </c>
      <c r="CA32" s="102">
        <v>15960</v>
      </c>
      <c r="CB32" s="102">
        <v>23</v>
      </c>
      <c r="CC32" s="102">
        <v>19320</v>
      </c>
      <c r="CD32" s="102">
        <v>23</v>
      </c>
      <c r="CE32" s="102">
        <v>19320</v>
      </c>
      <c r="CF32" s="102">
        <v>24</v>
      </c>
      <c r="CG32" s="102">
        <v>20160</v>
      </c>
      <c r="CH32" s="102">
        <v>19</v>
      </c>
      <c r="CI32" s="102">
        <v>15960</v>
      </c>
      <c r="CJ32" s="102">
        <v>21</v>
      </c>
      <c r="CK32" s="102">
        <v>17640</v>
      </c>
      <c r="CL32" s="102">
        <v>30</v>
      </c>
      <c r="CM32" s="102">
        <v>25200</v>
      </c>
      <c r="CN32" s="102">
        <v>29</v>
      </c>
      <c r="CO32" s="102">
        <v>24360</v>
      </c>
      <c r="CP32" s="102">
        <v>25</v>
      </c>
      <c r="CQ32" s="102">
        <v>21000</v>
      </c>
      <c r="CR32" s="102">
        <v>29</v>
      </c>
      <c r="CS32" s="102">
        <v>24360</v>
      </c>
      <c r="CT32" s="102">
        <v>30</v>
      </c>
      <c r="CU32" s="102">
        <v>25200</v>
      </c>
    </row>
    <row r="33" spans="2:99" x14ac:dyDescent="0.25">
      <c r="C33" s="101" t="s">
        <v>198</v>
      </c>
      <c r="D33" s="102">
        <v>0</v>
      </c>
      <c r="E33" s="102">
        <v>0</v>
      </c>
      <c r="F33" s="102">
        <v>0</v>
      </c>
      <c r="G33" s="102">
        <v>0</v>
      </c>
      <c r="H33" s="102">
        <v>19</v>
      </c>
      <c r="I33" s="102">
        <v>9006</v>
      </c>
      <c r="J33" s="102">
        <v>15</v>
      </c>
      <c r="K33" s="102">
        <v>7110</v>
      </c>
      <c r="L33" s="102">
        <v>17</v>
      </c>
      <c r="M33" s="102">
        <v>8058</v>
      </c>
      <c r="N33" s="102">
        <v>25</v>
      </c>
      <c r="O33" s="102">
        <v>11850</v>
      </c>
      <c r="P33" s="102">
        <v>28</v>
      </c>
      <c r="Q33" s="102">
        <v>13272</v>
      </c>
      <c r="R33" s="102">
        <v>14</v>
      </c>
      <c r="S33" s="102">
        <v>6636</v>
      </c>
      <c r="T33" s="102">
        <v>17</v>
      </c>
      <c r="U33" s="102">
        <v>8058</v>
      </c>
      <c r="V33" s="102">
        <v>18</v>
      </c>
      <c r="W33" s="102">
        <v>8532</v>
      </c>
      <c r="X33" s="102">
        <v>14</v>
      </c>
      <c r="Y33" s="102">
        <v>6636</v>
      </c>
      <c r="Z33" s="102">
        <v>24</v>
      </c>
      <c r="AA33" s="102">
        <v>11376</v>
      </c>
      <c r="AB33" s="102">
        <v>23</v>
      </c>
      <c r="AC33" s="102">
        <v>10902</v>
      </c>
      <c r="AD33" s="102">
        <v>27</v>
      </c>
      <c r="AE33" s="102">
        <v>12798</v>
      </c>
      <c r="AF33" s="102">
        <v>20</v>
      </c>
      <c r="AG33" s="102">
        <v>9480</v>
      </c>
      <c r="AH33" s="102">
        <v>23</v>
      </c>
      <c r="AI33" s="102">
        <v>10902</v>
      </c>
      <c r="AJ33" s="102">
        <v>20</v>
      </c>
      <c r="AK33" s="102">
        <v>9480</v>
      </c>
      <c r="AL33" s="102">
        <v>14</v>
      </c>
      <c r="AM33" s="102">
        <v>6636</v>
      </c>
      <c r="AN33" s="102">
        <v>23</v>
      </c>
      <c r="AO33" s="102">
        <v>10902</v>
      </c>
      <c r="AP33" s="102">
        <v>26</v>
      </c>
      <c r="AQ33" s="102">
        <v>12324</v>
      </c>
      <c r="AR33" s="102">
        <v>15</v>
      </c>
      <c r="AS33" s="102">
        <v>7110</v>
      </c>
      <c r="AT33" s="102">
        <v>24</v>
      </c>
      <c r="AU33" s="102">
        <v>11376</v>
      </c>
      <c r="AV33" s="102">
        <v>21</v>
      </c>
      <c r="AW33" s="102">
        <v>9954</v>
      </c>
      <c r="AX33" s="102">
        <v>17</v>
      </c>
      <c r="AY33" s="102">
        <v>8058</v>
      </c>
      <c r="AZ33" s="102">
        <v>29</v>
      </c>
      <c r="BA33" s="102">
        <v>13746</v>
      </c>
      <c r="BB33" s="102">
        <v>21</v>
      </c>
      <c r="BC33" s="102">
        <v>9954</v>
      </c>
      <c r="BD33" s="102">
        <v>26</v>
      </c>
      <c r="BE33" s="102">
        <v>12324</v>
      </c>
      <c r="BF33" s="102">
        <v>27</v>
      </c>
      <c r="BG33" s="102">
        <v>12798</v>
      </c>
      <c r="BH33" s="102">
        <v>19</v>
      </c>
      <c r="BI33" s="102">
        <v>9006</v>
      </c>
      <c r="BJ33" s="102">
        <v>20</v>
      </c>
      <c r="BK33" s="102">
        <v>9480</v>
      </c>
      <c r="BL33" s="102">
        <v>33</v>
      </c>
      <c r="BM33" s="102">
        <v>15642</v>
      </c>
      <c r="BN33" s="102">
        <v>30</v>
      </c>
      <c r="BO33" s="102">
        <v>14220</v>
      </c>
      <c r="BP33" s="102">
        <v>29</v>
      </c>
      <c r="BQ33" s="102">
        <v>13746</v>
      </c>
      <c r="BR33" s="102">
        <v>25</v>
      </c>
      <c r="BS33" s="102">
        <v>11850</v>
      </c>
      <c r="BT33" s="102">
        <v>21</v>
      </c>
      <c r="BU33" s="102">
        <v>9954</v>
      </c>
      <c r="BV33" s="102">
        <v>16</v>
      </c>
      <c r="BW33" s="102">
        <v>7584</v>
      </c>
      <c r="BX33" s="102">
        <v>18</v>
      </c>
      <c r="BY33" s="102">
        <v>8532</v>
      </c>
      <c r="BZ33" s="102">
        <v>20</v>
      </c>
      <c r="CA33" s="102">
        <v>9480</v>
      </c>
      <c r="CB33" s="102">
        <v>21</v>
      </c>
      <c r="CC33" s="102">
        <v>9954</v>
      </c>
      <c r="CD33" s="102">
        <v>20</v>
      </c>
      <c r="CE33" s="102">
        <v>9480</v>
      </c>
      <c r="CF33" s="102">
        <v>24</v>
      </c>
      <c r="CG33" s="102">
        <v>11376</v>
      </c>
      <c r="CH33" s="102">
        <v>18</v>
      </c>
      <c r="CI33" s="102">
        <v>8532</v>
      </c>
      <c r="CJ33" s="102">
        <v>22</v>
      </c>
      <c r="CK33" s="102">
        <v>10428</v>
      </c>
      <c r="CL33" s="102">
        <v>29</v>
      </c>
      <c r="CM33" s="102">
        <v>13746</v>
      </c>
      <c r="CN33" s="102">
        <v>30</v>
      </c>
      <c r="CO33" s="102">
        <v>14220</v>
      </c>
      <c r="CP33" s="102">
        <v>28</v>
      </c>
      <c r="CQ33" s="102">
        <v>13272</v>
      </c>
      <c r="CR33" s="102">
        <v>31</v>
      </c>
      <c r="CS33" s="102">
        <v>14694</v>
      </c>
      <c r="CT33" s="102">
        <v>31</v>
      </c>
      <c r="CU33" s="102">
        <v>14694</v>
      </c>
    </row>
    <row r="34" spans="2:99" x14ac:dyDescent="0.25">
      <c r="C34" s="101" t="s">
        <v>199</v>
      </c>
      <c r="D34" s="102">
        <v>0</v>
      </c>
      <c r="E34" s="102">
        <v>0</v>
      </c>
      <c r="F34" s="102">
        <v>0</v>
      </c>
      <c r="G34" s="102">
        <v>0</v>
      </c>
      <c r="H34" s="102">
        <v>22</v>
      </c>
      <c r="I34" s="102">
        <v>12064.8</v>
      </c>
      <c r="J34" s="102">
        <v>16</v>
      </c>
      <c r="K34" s="102">
        <v>8774.4</v>
      </c>
      <c r="L34" s="102">
        <v>19</v>
      </c>
      <c r="M34" s="102">
        <v>10419.6</v>
      </c>
      <c r="N34" s="102">
        <v>23</v>
      </c>
      <c r="O34" s="102">
        <v>12613.199999999999</v>
      </c>
      <c r="P34" s="102">
        <v>25</v>
      </c>
      <c r="Q34" s="102">
        <v>13710</v>
      </c>
      <c r="R34" s="102">
        <v>15</v>
      </c>
      <c r="S34" s="102">
        <v>8226</v>
      </c>
      <c r="T34" s="102">
        <v>17</v>
      </c>
      <c r="U34" s="102">
        <v>9322.7999999999993</v>
      </c>
      <c r="V34" s="102">
        <v>17</v>
      </c>
      <c r="W34" s="102">
        <v>9322.7999999999993</v>
      </c>
      <c r="X34" s="102">
        <v>15</v>
      </c>
      <c r="Y34" s="102">
        <v>8226</v>
      </c>
      <c r="Z34" s="102">
        <v>23</v>
      </c>
      <c r="AA34" s="102">
        <v>12613.199999999999</v>
      </c>
      <c r="AB34" s="102">
        <v>23</v>
      </c>
      <c r="AC34" s="102">
        <v>12613.199999999999</v>
      </c>
      <c r="AD34" s="102">
        <v>24</v>
      </c>
      <c r="AE34" s="102">
        <v>13161.599999999999</v>
      </c>
      <c r="AF34" s="102">
        <v>18</v>
      </c>
      <c r="AG34" s="102">
        <v>9871.1999999999989</v>
      </c>
      <c r="AH34" s="102">
        <v>25</v>
      </c>
      <c r="AI34" s="102">
        <v>13710</v>
      </c>
      <c r="AJ34" s="102">
        <v>22</v>
      </c>
      <c r="AK34" s="102">
        <v>12064.8</v>
      </c>
      <c r="AL34" s="102">
        <v>15</v>
      </c>
      <c r="AM34" s="102">
        <v>8226</v>
      </c>
      <c r="AN34" s="102">
        <v>22</v>
      </c>
      <c r="AO34" s="102">
        <v>12064.8</v>
      </c>
      <c r="AP34" s="102">
        <v>25</v>
      </c>
      <c r="AQ34" s="102">
        <v>13710</v>
      </c>
      <c r="AR34" s="102">
        <v>15</v>
      </c>
      <c r="AS34" s="102">
        <v>8226</v>
      </c>
      <c r="AT34" s="102">
        <v>22</v>
      </c>
      <c r="AU34" s="102">
        <v>12064.8</v>
      </c>
      <c r="AV34" s="102">
        <v>23</v>
      </c>
      <c r="AW34" s="102">
        <v>12613.199999999999</v>
      </c>
      <c r="AX34" s="102">
        <v>20</v>
      </c>
      <c r="AY34" s="102">
        <v>10968</v>
      </c>
      <c r="AZ34" s="102">
        <v>30</v>
      </c>
      <c r="BA34" s="102">
        <v>16452</v>
      </c>
      <c r="BB34" s="102">
        <v>19</v>
      </c>
      <c r="BC34" s="102">
        <v>10419.6</v>
      </c>
      <c r="BD34" s="102">
        <v>30</v>
      </c>
      <c r="BE34" s="102">
        <v>16452</v>
      </c>
      <c r="BF34" s="102">
        <v>25</v>
      </c>
      <c r="BG34" s="102">
        <v>13710</v>
      </c>
      <c r="BH34" s="102">
        <v>23</v>
      </c>
      <c r="BI34" s="102">
        <v>12613.199999999999</v>
      </c>
      <c r="BJ34" s="102">
        <v>20</v>
      </c>
      <c r="BK34" s="102">
        <v>10968</v>
      </c>
      <c r="BL34" s="102">
        <v>28</v>
      </c>
      <c r="BM34" s="102">
        <v>15355.199999999999</v>
      </c>
      <c r="BN34" s="102">
        <v>27</v>
      </c>
      <c r="BO34" s="102">
        <v>14806.8</v>
      </c>
      <c r="BP34" s="102">
        <v>30</v>
      </c>
      <c r="BQ34" s="102">
        <v>16452</v>
      </c>
      <c r="BR34" s="102">
        <v>21</v>
      </c>
      <c r="BS34" s="102">
        <v>11516.4</v>
      </c>
      <c r="BT34" s="102">
        <v>19</v>
      </c>
      <c r="BU34" s="102">
        <v>10419.6</v>
      </c>
      <c r="BV34" s="102">
        <v>17</v>
      </c>
      <c r="BW34" s="102">
        <v>9322.7999999999993</v>
      </c>
      <c r="BX34" s="102">
        <v>15</v>
      </c>
      <c r="BY34" s="102">
        <v>8226</v>
      </c>
      <c r="BZ34" s="102">
        <v>21</v>
      </c>
      <c r="CA34" s="102">
        <v>11516.4</v>
      </c>
      <c r="CB34" s="102">
        <v>26</v>
      </c>
      <c r="CC34" s="102">
        <v>14258.4</v>
      </c>
      <c r="CD34" s="102">
        <v>24</v>
      </c>
      <c r="CE34" s="102">
        <v>13161.599999999999</v>
      </c>
      <c r="CF34" s="102">
        <v>21</v>
      </c>
      <c r="CG34" s="102">
        <v>11516.4</v>
      </c>
      <c r="CH34" s="102">
        <v>19</v>
      </c>
      <c r="CI34" s="102">
        <v>10419.6</v>
      </c>
      <c r="CJ34" s="102">
        <v>19</v>
      </c>
      <c r="CK34" s="102">
        <v>10419.6</v>
      </c>
      <c r="CL34" s="102">
        <v>30</v>
      </c>
      <c r="CM34" s="102">
        <v>16452</v>
      </c>
      <c r="CN34" s="102">
        <v>28</v>
      </c>
      <c r="CO34" s="102">
        <v>15355.199999999999</v>
      </c>
      <c r="CP34" s="102">
        <v>24</v>
      </c>
      <c r="CQ34" s="102">
        <v>13161.599999999999</v>
      </c>
      <c r="CR34" s="102">
        <v>25</v>
      </c>
      <c r="CS34" s="102">
        <v>13710</v>
      </c>
      <c r="CT34" s="102">
        <v>31</v>
      </c>
      <c r="CU34" s="102">
        <v>17000.399999999998</v>
      </c>
    </row>
    <row r="35" spans="2:99" x14ac:dyDescent="0.25">
      <c r="C35" s="101" t="s">
        <v>200</v>
      </c>
      <c r="D35" s="102">
        <v>0</v>
      </c>
      <c r="E35" s="102">
        <v>0</v>
      </c>
      <c r="F35" s="102">
        <v>0</v>
      </c>
      <c r="G35" s="102">
        <v>0</v>
      </c>
      <c r="H35" s="102">
        <v>20</v>
      </c>
      <c r="I35" s="102">
        <v>10055.999999999998</v>
      </c>
      <c r="J35" s="102">
        <v>14</v>
      </c>
      <c r="K35" s="102">
        <v>7039.1999999999989</v>
      </c>
      <c r="L35" s="102">
        <v>19</v>
      </c>
      <c r="M35" s="102">
        <v>9553.1999999999989</v>
      </c>
      <c r="N35" s="102">
        <v>24</v>
      </c>
      <c r="O35" s="102">
        <v>12067.199999999997</v>
      </c>
      <c r="P35" s="102">
        <v>28</v>
      </c>
      <c r="Q35" s="102">
        <v>14078.399999999998</v>
      </c>
      <c r="R35" s="102">
        <v>15</v>
      </c>
      <c r="S35" s="102">
        <v>7541.9999999999982</v>
      </c>
      <c r="T35" s="102">
        <v>18</v>
      </c>
      <c r="U35" s="102">
        <v>9050.3999999999978</v>
      </c>
      <c r="V35" s="102">
        <v>18</v>
      </c>
      <c r="W35" s="102">
        <v>9050.3999999999978</v>
      </c>
      <c r="X35" s="102">
        <v>14</v>
      </c>
      <c r="Y35" s="102">
        <v>7039.1999999999989</v>
      </c>
      <c r="Z35" s="102">
        <v>22</v>
      </c>
      <c r="AA35" s="102">
        <v>11061.599999999999</v>
      </c>
      <c r="AB35" s="102">
        <v>25</v>
      </c>
      <c r="AC35" s="102">
        <v>12569.999999999998</v>
      </c>
      <c r="AD35" s="102">
        <v>28</v>
      </c>
      <c r="AE35" s="102">
        <v>14078.399999999998</v>
      </c>
      <c r="AF35" s="102">
        <v>21</v>
      </c>
      <c r="AG35" s="102">
        <v>10558.799999999997</v>
      </c>
      <c r="AH35" s="102">
        <v>22</v>
      </c>
      <c r="AI35" s="102">
        <v>11061.599999999999</v>
      </c>
      <c r="AJ35" s="102">
        <v>21</v>
      </c>
      <c r="AK35" s="102">
        <v>10558.799999999997</v>
      </c>
      <c r="AL35" s="102">
        <v>16</v>
      </c>
      <c r="AM35" s="102">
        <v>8044.7999999999984</v>
      </c>
      <c r="AN35" s="102">
        <v>21</v>
      </c>
      <c r="AO35" s="102">
        <v>10558.799999999997</v>
      </c>
      <c r="AP35" s="102">
        <v>25</v>
      </c>
      <c r="AQ35" s="102">
        <v>12569.999999999998</v>
      </c>
      <c r="AR35" s="102">
        <v>15</v>
      </c>
      <c r="AS35" s="102">
        <v>7541.9999999999982</v>
      </c>
      <c r="AT35" s="102">
        <v>23</v>
      </c>
      <c r="AU35" s="102">
        <v>11564.399999999998</v>
      </c>
      <c r="AV35" s="102">
        <v>20</v>
      </c>
      <c r="AW35" s="102">
        <v>10055.999999999998</v>
      </c>
      <c r="AX35" s="102">
        <v>18</v>
      </c>
      <c r="AY35" s="102">
        <v>9050.3999999999978</v>
      </c>
      <c r="AZ35" s="102">
        <v>30</v>
      </c>
      <c r="BA35" s="102">
        <v>15083.999999999996</v>
      </c>
      <c r="BB35" s="102">
        <v>21</v>
      </c>
      <c r="BC35" s="102">
        <v>10558.799999999997</v>
      </c>
      <c r="BD35" s="102">
        <v>29</v>
      </c>
      <c r="BE35" s="102">
        <v>14581.199999999997</v>
      </c>
      <c r="BF35" s="102">
        <v>24</v>
      </c>
      <c r="BG35" s="102">
        <v>12067.199999999997</v>
      </c>
      <c r="BH35" s="102">
        <v>23</v>
      </c>
      <c r="BI35" s="102">
        <v>11564.399999999998</v>
      </c>
      <c r="BJ35" s="102">
        <v>20</v>
      </c>
      <c r="BK35" s="102">
        <v>10055.999999999998</v>
      </c>
      <c r="BL35" s="102">
        <v>28</v>
      </c>
      <c r="BM35" s="102">
        <v>14078.399999999998</v>
      </c>
      <c r="BN35" s="102">
        <v>30</v>
      </c>
      <c r="BO35" s="102">
        <v>15083.999999999996</v>
      </c>
      <c r="BP35" s="102">
        <v>31</v>
      </c>
      <c r="BQ35" s="102">
        <v>15586.799999999997</v>
      </c>
      <c r="BR35" s="102">
        <v>22</v>
      </c>
      <c r="BS35" s="102">
        <v>11061.599999999999</v>
      </c>
      <c r="BT35" s="102">
        <v>21</v>
      </c>
      <c r="BU35" s="102">
        <v>10558.799999999997</v>
      </c>
      <c r="BV35" s="102">
        <v>16</v>
      </c>
      <c r="BW35" s="102">
        <v>8044.7999999999984</v>
      </c>
      <c r="BX35" s="102">
        <v>15</v>
      </c>
      <c r="BY35" s="102">
        <v>7541.9999999999982</v>
      </c>
      <c r="BZ35" s="102">
        <v>20</v>
      </c>
      <c r="CA35" s="102">
        <v>10055.999999999998</v>
      </c>
      <c r="CB35" s="102">
        <v>24</v>
      </c>
      <c r="CC35" s="102">
        <v>12067.199999999997</v>
      </c>
      <c r="CD35" s="102">
        <v>20</v>
      </c>
      <c r="CE35" s="102">
        <v>10055.999999999998</v>
      </c>
      <c r="CF35" s="102">
        <v>22</v>
      </c>
      <c r="CG35" s="102">
        <v>11061.599999999999</v>
      </c>
      <c r="CH35" s="102">
        <v>19</v>
      </c>
      <c r="CI35" s="102">
        <v>9553.1999999999989</v>
      </c>
      <c r="CJ35" s="102">
        <v>19</v>
      </c>
      <c r="CK35" s="102">
        <v>9553.1999999999989</v>
      </c>
      <c r="CL35" s="102">
        <v>29</v>
      </c>
      <c r="CM35" s="102">
        <v>14581.199999999997</v>
      </c>
      <c r="CN35" s="102">
        <v>28</v>
      </c>
      <c r="CO35" s="102">
        <v>14078.399999999998</v>
      </c>
      <c r="CP35" s="102">
        <v>24</v>
      </c>
      <c r="CQ35" s="102">
        <v>12067.199999999997</v>
      </c>
      <c r="CR35" s="102">
        <v>29</v>
      </c>
      <c r="CS35" s="102">
        <v>14581.199999999997</v>
      </c>
      <c r="CT35" s="102">
        <v>31</v>
      </c>
      <c r="CU35" s="102">
        <v>15586.799999999997</v>
      </c>
    </row>
    <row r="36" spans="2:99" x14ac:dyDescent="0.25">
      <c r="C36" s="101" t="s">
        <v>201</v>
      </c>
      <c r="D36" s="102">
        <v>0</v>
      </c>
      <c r="E36" s="102">
        <v>0</v>
      </c>
      <c r="F36" s="102">
        <v>0</v>
      </c>
      <c r="G36" s="102">
        <v>0</v>
      </c>
      <c r="H36" s="102">
        <v>18</v>
      </c>
      <c r="I36" s="102">
        <v>13694.4</v>
      </c>
      <c r="J36" s="102">
        <v>16</v>
      </c>
      <c r="K36" s="102">
        <v>12172.8</v>
      </c>
      <c r="L36" s="102">
        <v>16</v>
      </c>
      <c r="M36" s="102">
        <v>12172.8</v>
      </c>
      <c r="N36" s="102">
        <v>22</v>
      </c>
      <c r="O36" s="102">
        <v>16737.599999999999</v>
      </c>
      <c r="P36" s="102">
        <v>25</v>
      </c>
      <c r="Q36" s="102">
        <v>19020</v>
      </c>
      <c r="R36" s="102">
        <v>15</v>
      </c>
      <c r="S36" s="102">
        <v>11412</v>
      </c>
      <c r="T36" s="102">
        <v>17</v>
      </c>
      <c r="U36" s="102">
        <v>12933.599999999999</v>
      </c>
      <c r="V36" s="102">
        <v>16</v>
      </c>
      <c r="W36" s="102">
        <v>12172.8</v>
      </c>
      <c r="X36" s="102">
        <v>14</v>
      </c>
      <c r="Y36" s="102">
        <v>10651.199999999999</v>
      </c>
      <c r="Z36" s="102">
        <v>20</v>
      </c>
      <c r="AA36" s="102">
        <v>15216</v>
      </c>
      <c r="AB36" s="102">
        <v>24</v>
      </c>
      <c r="AC36" s="102">
        <v>18259.199999999997</v>
      </c>
      <c r="AD36" s="102">
        <v>26</v>
      </c>
      <c r="AE36" s="102">
        <v>19780.8</v>
      </c>
      <c r="AF36" s="102">
        <v>19</v>
      </c>
      <c r="AG36" s="102">
        <v>14455.199999999999</v>
      </c>
      <c r="AH36" s="102">
        <v>24</v>
      </c>
      <c r="AI36" s="102">
        <v>18259.199999999997</v>
      </c>
      <c r="AJ36" s="102">
        <v>20</v>
      </c>
      <c r="AK36" s="102">
        <v>15216</v>
      </c>
      <c r="AL36" s="102">
        <v>15</v>
      </c>
      <c r="AM36" s="102">
        <v>11412</v>
      </c>
      <c r="AN36" s="102">
        <v>21</v>
      </c>
      <c r="AO36" s="102">
        <v>15976.8</v>
      </c>
      <c r="AP36" s="102">
        <v>23</v>
      </c>
      <c r="AQ36" s="102">
        <v>17498.399999999998</v>
      </c>
      <c r="AR36" s="102">
        <v>16</v>
      </c>
      <c r="AS36" s="102">
        <v>12172.8</v>
      </c>
      <c r="AT36" s="102">
        <v>24</v>
      </c>
      <c r="AU36" s="102">
        <v>18259.199999999997</v>
      </c>
      <c r="AV36" s="102">
        <v>21</v>
      </c>
      <c r="AW36" s="102">
        <v>15976.8</v>
      </c>
      <c r="AX36" s="102">
        <v>17</v>
      </c>
      <c r="AY36" s="102">
        <v>12933.599999999999</v>
      </c>
      <c r="AZ36" s="102">
        <v>26</v>
      </c>
      <c r="BA36" s="102">
        <v>19780.8</v>
      </c>
      <c r="BB36" s="102">
        <v>20</v>
      </c>
      <c r="BC36" s="102">
        <v>15216</v>
      </c>
      <c r="BD36" s="102">
        <v>24</v>
      </c>
      <c r="BE36" s="102">
        <v>18259.199999999997</v>
      </c>
      <c r="BF36" s="102">
        <v>23</v>
      </c>
      <c r="BG36" s="102">
        <v>17498.399999999998</v>
      </c>
      <c r="BH36" s="102">
        <v>22</v>
      </c>
      <c r="BI36" s="102">
        <v>16737.599999999999</v>
      </c>
      <c r="BJ36" s="102">
        <v>20</v>
      </c>
      <c r="BK36" s="102">
        <v>15216</v>
      </c>
      <c r="BL36" s="102">
        <v>31</v>
      </c>
      <c r="BM36" s="102">
        <v>23584.799999999999</v>
      </c>
      <c r="BN36" s="102">
        <v>30</v>
      </c>
      <c r="BO36" s="102">
        <v>22824</v>
      </c>
      <c r="BP36" s="102">
        <v>26</v>
      </c>
      <c r="BQ36" s="102">
        <v>19780.8</v>
      </c>
      <c r="BR36" s="102">
        <v>22</v>
      </c>
      <c r="BS36" s="102">
        <v>16737.599999999999</v>
      </c>
      <c r="BT36" s="102">
        <v>18</v>
      </c>
      <c r="BU36" s="102">
        <v>13694.4</v>
      </c>
      <c r="BV36" s="102">
        <v>16</v>
      </c>
      <c r="BW36" s="102">
        <v>12172.8</v>
      </c>
      <c r="BX36" s="102">
        <v>15</v>
      </c>
      <c r="BY36" s="102">
        <v>11412</v>
      </c>
      <c r="BZ36" s="102">
        <v>18</v>
      </c>
      <c r="CA36" s="102">
        <v>13694.4</v>
      </c>
      <c r="CB36" s="102">
        <v>24</v>
      </c>
      <c r="CC36" s="102">
        <v>18259.199999999997</v>
      </c>
      <c r="CD36" s="102">
        <v>21</v>
      </c>
      <c r="CE36" s="102">
        <v>15976.8</v>
      </c>
      <c r="CF36" s="102">
        <v>22</v>
      </c>
      <c r="CG36" s="102">
        <v>16737.599999999999</v>
      </c>
      <c r="CH36" s="102">
        <v>21</v>
      </c>
      <c r="CI36" s="102">
        <v>15976.8</v>
      </c>
      <c r="CJ36" s="102">
        <v>21</v>
      </c>
      <c r="CK36" s="102">
        <v>15976.8</v>
      </c>
      <c r="CL36" s="102">
        <v>27</v>
      </c>
      <c r="CM36" s="102">
        <v>20541.599999999999</v>
      </c>
      <c r="CN36" s="102">
        <v>32</v>
      </c>
      <c r="CO36" s="102">
        <v>24345.599999999999</v>
      </c>
      <c r="CP36" s="102">
        <v>26</v>
      </c>
      <c r="CQ36" s="102">
        <v>19780.8</v>
      </c>
      <c r="CR36" s="102">
        <v>30</v>
      </c>
      <c r="CS36" s="102">
        <v>22824</v>
      </c>
      <c r="CT36" s="102">
        <v>34</v>
      </c>
      <c r="CU36" s="102">
        <v>25867.199999999997</v>
      </c>
    </row>
    <row r="37" spans="2:99" x14ac:dyDescent="0.25">
      <c r="B37" s="101" t="s">
        <v>128</v>
      </c>
      <c r="C37" s="101" t="s">
        <v>202</v>
      </c>
      <c r="D37" s="102">
        <v>0</v>
      </c>
      <c r="E37" s="102">
        <v>0</v>
      </c>
      <c r="F37" s="102">
        <v>0</v>
      </c>
      <c r="G37" s="102">
        <v>0</v>
      </c>
      <c r="H37" s="102">
        <v>17</v>
      </c>
      <c r="I37" s="102">
        <v>14626.8</v>
      </c>
      <c r="J37" s="102">
        <v>18</v>
      </c>
      <c r="K37" s="102">
        <v>15487.199999999999</v>
      </c>
      <c r="L37" s="102">
        <v>10</v>
      </c>
      <c r="M37" s="102">
        <v>8604</v>
      </c>
      <c r="N37" s="102">
        <v>18</v>
      </c>
      <c r="O37" s="102">
        <v>15487.199999999999</v>
      </c>
      <c r="P37" s="102">
        <v>13</v>
      </c>
      <c r="Q37" s="102">
        <v>11185.199999999999</v>
      </c>
      <c r="R37" s="102">
        <v>19</v>
      </c>
      <c r="S37" s="102">
        <v>16347.6</v>
      </c>
      <c r="T37" s="102">
        <v>11</v>
      </c>
      <c r="U37" s="102">
        <v>9464.4</v>
      </c>
      <c r="V37" s="102">
        <v>16</v>
      </c>
      <c r="W37" s="102">
        <v>13766.4</v>
      </c>
      <c r="X37" s="102">
        <v>15</v>
      </c>
      <c r="Y37" s="102">
        <v>12906</v>
      </c>
      <c r="Z37" s="102">
        <v>19</v>
      </c>
      <c r="AA37" s="102">
        <v>16347.6</v>
      </c>
      <c r="AB37" s="102">
        <v>19</v>
      </c>
      <c r="AC37" s="102">
        <v>16347.6</v>
      </c>
      <c r="AD37" s="102">
        <v>16</v>
      </c>
      <c r="AE37" s="102">
        <v>13766.4</v>
      </c>
      <c r="AF37" s="102">
        <v>13</v>
      </c>
      <c r="AG37" s="102">
        <v>11185.199999999999</v>
      </c>
      <c r="AH37" s="102">
        <v>14</v>
      </c>
      <c r="AI37" s="102">
        <v>12045.6</v>
      </c>
      <c r="AJ37" s="102">
        <v>17</v>
      </c>
      <c r="AK37" s="102">
        <v>14626.8</v>
      </c>
      <c r="AL37" s="102">
        <v>10</v>
      </c>
      <c r="AM37" s="102">
        <v>8604</v>
      </c>
      <c r="AN37" s="102">
        <v>14</v>
      </c>
      <c r="AO37" s="102">
        <v>12045.6</v>
      </c>
      <c r="AP37" s="102">
        <v>14</v>
      </c>
      <c r="AQ37" s="102">
        <v>12045.6</v>
      </c>
      <c r="AR37" s="102">
        <v>18</v>
      </c>
      <c r="AS37" s="102">
        <v>15487.199999999999</v>
      </c>
      <c r="AT37" s="102">
        <v>18</v>
      </c>
      <c r="AU37" s="102">
        <v>15487.199999999999</v>
      </c>
      <c r="AV37" s="102">
        <v>18</v>
      </c>
      <c r="AW37" s="102">
        <v>15487.199999999999</v>
      </c>
      <c r="AX37" s="102">
        <v>15</v>
      </c>
      <c r="AY37" s="102">
        <v>12906</v>
      </c>
      <c r="AZ37" s="102">
        <v>17</v>
      </c>
      <c r="BA37" s="102">
        <v>14626.8</v>
      </c>
      <c r="BB37" s="102">
        <v>21</v>
      </c>
      <c r="BC37" s="102">
        <v>18068.399999999998</v>
      </c>
      <c r="BD37" s="102">
        <v>12</v>
      </c>
      <c r="BE37" s="102">
        <v>10324.799999999999</v>
      </c>
      <c r="BF37" s="102">
        <v>21</v>
      </c>
      <c r="BG37" s="102">
        <v>18068.399999999998</v>
      </c>
      <c r="BH37" s="102">
        <v>12</v>
      </c>
      <c r="BI37" s="102">
        <v>10324.799999999999</v>
      </c>
      <c r="BJ37" s="102">
        <v>11</v>
      </c>
      <c r="BK37" s="102">
        <v>9464.4</v>
      </c>
      <c r="BL37" s="102">
        <v>16</v>
      </c>
      <c r="BM37" s="102">
        <v>13766.4</v>
      </c>
      <c r="BN37" s="102">
        <v>13</v>
      </c>
      <c r="BO37" s="102">
        <v>11185.199999999999</v>
      </c>
      <c r="BP37" s="102">
        <v>17</v>
      </c>
      <c r="BQ37" s="102">
        <v>14626.8</v>
      </c>
      <c r="BR37" s="102">
        <v>14</v>
      </c>
      <c r="BS37" s="102">
        <v>12045.6</v>
      </c>
      <c r="BT37" s="102">
        <v>13</v>
      </c>
      <c r="BU37" s="102">
        <v>11185.199999999999</v>
      </c>
      <c r="BV37" s="102">
        <v>17</v>
      </c>
      <c r="BW37" s="102">
        <v>14626.8</v>
      </c>
      <c r="BX37" s="102">
        <v>14</v>
      </c>
      <c r="BY37" s="102">
        <v>12045.6</v>
      </c>
      <c r="BZ37" s="102">
        <v>17</v>
      </c>
      <c r="CA37" s="102">
        <v>14626.8</v>
      </c>
      <c r="CB37" s="102">
        <v>16</v>
      </c>
      <c r="CC37" s="102">
        <v>13766.4</v>
      </c>
      <c r="CD37" s="102">
        <v>14</v>
      </c>
      <c r="CE37" s="102">
        <v>12045.6</v>
      </c>
      <c r="CF37" s="102">
        <v>11</v>
      </c>
      <c r="CG37" s="102">
        <v>9464.4</v>
      </c>
      <c r="CH37" s="102">
        <v>11</v>
      </c>
      <c r="CI37" s="102">
        <v>9464.4</v>
      </c>
      <c r="CJ37" s="102">
        <v>17</v>
      </c>
      <c r="CK37" s="102">
        <v>14626.8</v>
      </c>
      <c r="CL37" s="102">
        <v>12</v>
      </c>
      <c r="CM37" s="102">
        <v>10324.799999999999</v>
      </c>
      <c r="CN37" s="102">
        <v>11</v>
      </c>
      <c r="CO37" s="102">
        <v>9464.4</v>
      </c>
      <c r="CP37" s="102">
        <v>13</v>
      </c>
      <c r="CQ37" s="102">
        <v>11185.199999999999</v>
      </c>
      <c r="CR37" s="102">
        <v>19</v>
      </c>
      <c r="CS37" s="102">
        <v>16347.6</v>
      </c>
      <c r="CT37" s="102">
        <v>19</v>
      </c>
      <c r="CU37" s="102">
        <v>16347.6</v>
      </c>
    </row>
    <row r="38" spans="2:99" x14ac:dyDescent="0.25">
      <c r="C38" s="101" t="s">
        <v>203</v>
      </c>
      <c r="D38" s="102">
        <v>0</v>
      </c>
      <c r="E38" s="102">
        <v>0</v>
      </c>
      <c r="F38" s="102">
        <v>0</v>
      </c>
      <c r="G38" s="102">
        <v>0</v>
      </c>
      <c r="H38" s="102">
        <v>18</v>
      </c>
      <c r="I38" s="102">
        <v>22356</v>
      </c>
      <c r="J38" s="102">
        <v>16</v>
      </c>
      <c r="K38" s="102">
        <v>19872</v>
      </c>
      <c r="L38" s="102">
        <v>9</v>
      </c>
      <c r="M38" s="102">
        <v>11178</v>
      </c>
      <c r="N38" s="102">
        <v>17</v>
      </c>
      <c r="O38" s="102">
        <v>21114</v>
      </c>
      <c r="P38" s="102">
        <v>13</v>
      </c>
      <c r="Q38" s="102">
        <v>16146</v>
      </c>
      <c r="R38" s="102">
        <v>17</v>
      </c>
      <c r="S38" s="102">
        <v>21114</v>
      </c>
      <c r="T38" s="102">
        <v>12</v>
      </c>
      <c r="U38" s="102">
        <v>14904</v>
      </c>
      <c r="V38" s="102">
        <v>15</v>
      </c>
      <c r="W38" s="102">
        <v>18630</v>
      </c>
      <c r="X38" s="102">
        <v>16</v>
      </c>
      <c r="Y38" s="102">
        <v>19872</v>
      </c>
      <c r="Z38" s="102">
        <v>20</v>
      </c>
      <c r="AA38" s="102">
        <v>24840</v>
      </c>
      <c r="AB38" s="102">
        <v>19</v>
      </c>
      <c r="AC38" s="102">
        <v>23598</v>
      </c>
      <c r="AD38" s="102">
        <v>14</v>
      </c>
      <c r="AE38" s="102">
        <v>17388</v>
      </c>
      <c r="AF38" s="102">
        <v>14</v>
      </c>
      <c r="AG38" s="102">
        <v>17388</v>
      </c>
      <c r="AH38" s="102">
        <v>14</v>
      </c>
      <c r="AI38" s="102">
        <v>17388</v>
      </c>
      <c r="AJ38" s="102">
        <v>16</v>
      </c>
      <c r="AK38" s="102">
        <v>19872</v>
      </c>
      <c r="AL38" s="102">
        <v>11</v>
      </c>
      <c r="AM38" s="102">
        <v>13662</v>
      </c>
      <c r="AN38" s="102">
        <v>13</v>
      </c>
      <c r="AO38" s="102">
        <v>16146</v>
      </c>
      <c r="AP38" s="102">
        <v>12</v>
      </c>
      <c r="AQ38" s="102">
        <v>14904</v>
      </c>
      <c r="AR38" s="102">
        <v>20</v>
      </c>
      <c r="AS38" s="102">
        <v>24840</v>
      </c>
      <c r="AT38" s="102">
        <v>20</v>
      </c>
      <c r="AU38" s="102">
        <v>24840</v>
      </c>
      <c r="AV38" s="102">
        <v>19</v>
      </c>
      <c r="AW38" s="102">
        <v>23598</v>
      </c>
      <c r="AX38" s="102">
        <v>15</v>
      </c>
      <c r="AY38" s="102">
        <v>18630</v>
      </c>
      <c r="AZ38" s="102">
        <v>17</v>
      </c>
      <c r="BA38" s="102">
        <v>21114</v>
      </c>
      <c r="BB38" s="102">
        <v>20</v>
      </c>
      <c r="BC38" s="102">
        <v>24840</v>
      </c>
      <c r="BD38" s="102">
        <v>12</v>
      </c>
      <c r="BE38" s="102">
        <v>14904</v>
      </c>
      <c r="BF38" s="102">
        <v>17</v>
      </c>
      <c r="BG38" s="102">
        <v>21114</v>
      </c>
      <c r="BH38" s="102">
        <v>10</v>
      </c>
      <c r="BI38" s="102">
        <v>12420</v>
      </c>
      <c r="BJ38" s="102">
        <v>11</v>
      </c>
      <c r="BK38" s="102">
        <v>13662</v>
      </c>
      <c r="BL38" s="102">
        <v>13</v>
      </c>
      <c r="BM38" s="102">
        <v>16146</v>
      </c>
      <c r="BN38" s="102">
        <v>12</v>
      </c>
      <c r="BO38" s="102">
        <v>14904</v>
      </c>
      <c r="BP38" s="102">
        <v>17</v>
      </c>
      <c r="BQ38" s="102">
        <v>21114</v>
      </c>
      <c r="BR38" s="102">
        <v>12</v>
      </c>
      <c r="BS38" s="102">
        <v>14904</v>
      </c>
      <c r="BT38" s="102">
        <v>13</v>
      </c>
      <c r="BU38" s="102">
        <v>16146</v>
      </c>
      <c r="BV38" s="102">
        <v>16</v>
      </c>
      <c r="BW38" s="102">
        <v>19872</v>
      </c>
      <c r="BX38" s="102">
        <v>16</v>
      </c>
      <c r="BY38" s="102">
        <v>19872</v>
      </c>
      <c r="BZ38" s="102">
        <v>15</v>
      </c>
      <c r="CA38" s="102">
        <v>18630</v>
      </c>
      <c r="CB38" s="102">
        <v>16</v>
      </c>
      <c r="CC38" s="102">
        <v>19872</v>
      </c>
      <c r="CD38" s="102">
        <v>13</v>
      </c>
      <c r="CE38" s="102">
        <v>16146</v>
      </c>
      <c r="CF38" s="102">
        <v>13</v>
      </c>
      <c r="CG38" s="102">
        <v>16146</v>
      </c>
      <c r="CH38" s="102">
        <v>11</v>
      </c>
      <c r="CI38" s="102">
        <v>13662</v>
      </c>
      <c r="CJ38" s="102">
        <v>15</v>
      </c>
      <c r="CK38" s="102">
        <v>18630</v>
      </c>
      <c r="CL38" s="102">
        <v>13</v>
      </c>
      <c r="CM38" s="102">
        <v>16146</v>
      </c>
      <c r="CN38" s="102">
        <v>11</v>
      </c>
      <c r="CO38" s="102">
        <v>13662</v>
      </c>
      <c r="CP38" s="102">
        <v>13</v>
      </c>
      <c r="CQ38" s="102">
        <v>16146</v>
      </c>
      <c r="CR38" s="102">
        <v>16</v>
      </c>
      <c r="CS38" s="102">
        <v>19872</v>
      </c>
      <c r="CT38" s="102">
        <v>17</v>
      </c>
      <c r="CU38" s="102">
        <v>21114</v>
      </c>
    </row>
    <row r="39" spans="2:99" x14ac:dyDescent="0.25">
      <c r="C39" s="101" t="s">
        <v>204</v>
      </c>
      <c r="D39" s="102">
        <v>0</v>
      </c>
      <c r="E39" s="102">
        <v>0</v>
      </c>
      <c r="F39" s="102">
        <v>0</v>
      </c>
      <c r="G39" s="102">
        <v>0</v>
      </c>
      <c r="H39" s="102">
        <v>16</v>
      </c>
      <c r="I39" s="102">
        <v>22771.200000000001</v>
      </c>
      <c r="J39" s="102">
        <v>17</v>
      </c>
      <c r="K39" s="102">
        <v>24194.400000000001</v>
      </c>
      <c r="L39" s="102">
        <v>9</v>
      </c>
      <c r="M39" s="102">
        <v>12808.800000000001</v>
      </c>
      <c r="N39" s="102">
        <v>15</v>
      </c>
      <c r="O39" s="102">
        <v>21348</v>
      </c>
      <c r="P39" s="102">
        <v>14</v>
      </c>
      <c r="Q39" s="102">
        <v>19924.8</v>
      </c>
      <c r="R39" s="102">
        <v>18</v>
      </c>
      <c r="S39" s="102">
        <v>25617.600000000002</v>
      </c>
      <c r="T39" s="102">
        <v>12</v>
      </c>
      <c r="U39" s="102">
        <v>17078.400000000001</v>
      </c>
      <c r="V39" s="102">
        <v>17</v>
      </c>
      <c r="W39" s="102">
        <v>24194.400000000001</v>
      </c>
      <c r="X39" s="102">
        <v>14</v>
      </c>
      <c r="Y39" s="102">
        <v>19924.8</v>
      </c>
      <c r="Z39" s="102">
        <v>17</v>
      </c>
      <c r="AA39" s="102">
        <v>24194.400000000001</v>
      </c>
      <c r="AB39" s="102">
        <v>18</v>
      </c>
      <c r="AC39" s="102">
        <v>25617.600000000002</v>
      </c>
      <c r="AD39" s="102">
        <v>14</v>
      </c>
      <c r="AE39" s="102">
        <v>19924.8</v>
      </c>
      <c r="AF39" s="102">
        <v>13</v>
      </c>
      <c r="AG39" s="102">
        <v>18501.600000000002</v>
      </c>
      <c r="AH39" s="102">
        <v>13</v>
      </c>
      <c r="AI39" s="102">
        <v>18501.600000000002</v>
      </c>
      <c r="AJ39" s="102">
        <v>16</v>
      </c>
      <c r="AK39" s="102">
        <v>22771.200000000001</v>
      </c>
      <c r="AL39" s="102">
        <v>11</v>
      </c>
      <c r="AM39" s="102">
        <v>15655.2</v>
      </c>
      <c r="AN39" s="102">
        <v>13</v>
      </c>
      <c r="AO39" s="102">
        <v>18501.600000000002</v>
      </c>
      <c r="AP39" s="102">
        <v>14</v>
      </c>
      <c r="AQ39" s="102">
        <v>19924.8</v>
      </c>
      <c r="AR39" s="102">
        <v>18</v>
      </c>
      <c r="AS39" s="102">
        <v>25617.600000000002</v>
      </c>
      <c r="AT39" s="102">
        <v>19</v>
      </c>
      <c r="AU39" s="102">
        <v>27040.799999999999</v>
      </c>
      <c r="AV39" s="102">
        <v>18</v>
      </c>
      <c r="AW39" s="102">
        <v>25617.600000000002</v>
      </c>
      <c r="AX39" s="102">
        <v>15</v>
      </c>
      <c r="AY39" s="102">
        <v>21348</v>
      </c>
      <c r="AZ39" s="102">
        <v>16</v>
      </c>
      <c r="BA39" s="102">
        <v>22771.200000000001</v>
      </c>
      <c r="BB39" s="102">
        <v>19</v>
      </c>
      <c r="BC39" s="102">
        <v>27040.799999999999</v>
      </c>
      <c r="BD39" s="102">
        <v>13</v>
      </c>
      <c r="BE39" s="102">
        <v>18501.600000000002</v>
      </c>
      <c r="BF39" s="102">
        <v>20</v>
      </c>
      <c r="BG39" s="102">
        <v>28464</v>
      </c>
      <c r="BH39" s="102">
        <v>10</v>
      </c>
      <c r="BI39" s="102">
        <v>14232</v>
      </c>
      <c r="BJ39" s="102">
        <v>11</v>
      </c>
      <c r="BK39" s="102">
        <v>15655.2</v>
      </c>
      <c r="BL39" s="102">
        <v>13</v>
      </c>
      <c r="BM39" s="102">
        <v>18501.600000000002</v>
      </c>
      <c r="BN39" s="102">
        <v>11</v>
      </c>
      <c r="BO39" s="102">
        <v>15655.2</v>
      </c>
      <c r="BP39" s="102">
        <v>17</v>
      </c>
      <c r="BQ39" s="102">
        <v>24194.400000000001</v>
      </c>
      <c r="BR39" s="102">
        <v>13</v>
      </c>
      <c r="BS39" s="102">
        <v>18501.600000000002</v>
      </c>
      <c r="BT39" s="102">
        <v>13</v>
      </c>
      <c r="BU39" s="102">
        <v>18501.600000000002</v>
      </c>
      <c r="BV39" s="102">
        <v>14</v>
      </c>
      <c r="BW39" s="102">
        <v>19924.8</v>
      </c>
      <c r="BX39" s="102">
        <v>14</v>
      </c>
      <c r="BY39" s="102">
        <v>19924.8</v>
      </c>
      <c r="BZ39" s="102">
        <v>14</v>
      </c>
      <c r="CA39" s="102">
        <v>19924.8</v>
      </c>
      <c r="CB39" s="102">
        <v>16</v>
      </c>
      <c r="CC39" s="102">
        <v>22771.200000000001</v>
      </c>
      <c r="CD39" s="102">
        <v>15</v>
      </c>
      <c r="CE39" s="102">
        <v>21348</v>
      </c>
      <c r="CF39" s="102">
        <v>11</v>
      </c>
      <c r="CG39" s="102">
        <v>15655.2</v>
      </c>
      <c r="CH39" s="102">
        <v>10</v>
      </c>
      <c r="CI39" s="102">
        <v>14232</v>
      </c>
      <c r="CJ39" s="102">
        <v>16</v>
      </c>
      <c r="CK39" s="102">
        <v>22771.200000000001</v>
      </c>
      <c r="CL39" s="102">
        <v>13</v>
      </c>
      <c r="CM39" s="102">
        <v>18501.600000000002</v>
      </c>
      <c r="CN39" s="102">
        <v>11</v>
      </c>
      <c r="CO39" s="102">
        <v>15655.2</v>
      </c>
      <c r="CP39" s="102">
        <v>11</v>
      </c>
      <c r="CQ39" s="102">
        <v>15655.2</v>
      </c>
      <c r="CR39" s="102">
        <v>18</v>
      </c>
      <c r="CS39" s="102">
        <v>25617.600000000002</v>
      </c>
      <c r="CT39" s="102">
        <v>18</v>
      </c>
      <c r="CU39" s="102">
        <v>25617.600000000002</v>
      </c>
    </row>
    <row r="40" spans="2:99" x14ac:dyDescent="0.25">
      <c r="C40" s="101" t="s">
        <v>205</v>
      </c>
      <c r="D40" s="102">
        <v>0</v>
      </c>
      <c r="E40" s="102">
        <v>0</v>
      </c>
      <c r="F40" s="102">
        <v>0</v>
      </c>
      <c r="G40" s="102">
        <v>0</v>
      </c>
      <c r="H40" s="102">
        <v>18</v>
      </c>
      <c r="I40" s="102">
        <v>13046.4</v>
      </c>
      <c r="J40" s="102">
        <v>16</v>
      </c>
      <c r="K40" s="102">
        <v>11596.8</v>
      </c>
      <c r="L40" s="102">
        <v>10</v>
      </c>
      <c r="M40" s="102">
        <v>7248</v>
      </c>
      <c r="N40" s="102">
        <v>19</v>
      </c>
      <c r="O40" s="102">
        <v>13771.199999999999</v>
      </c>
      <c r="P40" s="102">
        <v>14</v>
      </c>
      <c r="Q40" s="102">
        <v>10147.199999999999</v>
      </c>
      <c r="R40" s="102">
        <v>19</v>
      </c>
      <c r="S40" s="102">
        <v>13771.199999999999</v>
      </c>
      <c r="T40" s="102">
        <v>11</v>
      </c>
      <c r="U40" s="102">
        <v>7972.7999999999993</v>
      </c>
      <c r="V40" s="102">
        <v>15</v>
      </c>
      <c r="W40" s="102">
        <v>10872</v>
      </c>
      <c r="X40" s="102">
        <v>17</v>
      </c>
      <c r="Y40" s="102">
        <v>12321.599999999999</v>
      </c>
      <c r="Z40" s="102">
        <v>17</v>
      </c>
      <c r="AA40" s="102">
        <v>12321.599999999999</v>
      </c>
      <c r="AB40" s="102">
        <v>20</v>
      </c>
      <c r="AC40" s="102">
        <v>14496</v>
      </c>
      <c r="AD40" s="102">
        <v>15</v>
      </c>
      <c r="AE40" s="102">
        <v>10872</v>
      </c>
      <c r="AF40" s="102">
        <v>15</v>
      </c>
      <c r="AG40" s="102">
        <v>10872</v>
      </c>
      <c r="AH40" s="102">
        <v>15</v>
      </c>
      <c r="AI40" s="102">
        <v>10872</v>
      </c>
      <c r="AJ40" s="102">
        <v>18</v>
      </c>
      <c r="AK40" s="102">
        <v>13046.4</v>
      </c>
      <c r="AL40" s="102">
        <v>12</v>
      </c>
      <c r="AM40" s="102">
        <v>8697.5999999999985</v>
      </c>
      <c r="AN40" s="102">
        <v>12</v>
      </c>
      <c r="AO40" s="102">
        <v>8697.5999999999985</v>
      </c>
      <c r="AP40" s="102">
        <v>15</v>
      </c>
      <c r="AQ40" s="102">
        <v>10872</v>
      </c>
      <c r="AR40" s="102">
        <v>18</v>
      </c>
      <c r="AS40" s="102">
        <v>13046.4</v>
      </c>
      <c r="AT40" s="102">
        <v>18</v>
      </c>
      <c r="AU40" s="102">
        <v>13046.4</v>
      </c>
      <c r="AV40" s="102">
        <v>20</v>
      </c>
      <c r="AW40" s="102">
        <v>14496</v>
      </c>
      <c r="AX40" s="102">
        <v>16</v>
      </c>
      <c r="AY40" s="102">
        <v>11596.8</v>
      </c>
      <c r="AZ40" s="102">
        <v>15</v>
      </c>
      <c r="BA40" s="102">
        <v>10872</v>
      </c>
      <c r="BB40" s="102">
        <v>21</v>
      </c>
      <c r="BC40" s="102">
        <v>15220.8</v>
      </c>
      <c r="BD40" s="102">
        <v>13</v>
      </c>
      <c r="BE40" s="102">
        <v>9422.4</v>
      </c>
      <c r="BF40" s="102">
        <v>21</v>
      </c>
      <c r="BG40" s="102">
        <v>15220.8</v>
      </c>
      <c r="BH40" s="102">
        <v>10</v>
      </c>
      <c r="BI40" s="102">
        <v>7248</v>
      </c>
      <c r="BJ40" s="102">
        <v>11</v>
      </c>
      <c r="BK40" s="102">
        <v>7972.7999999999993</v>
      </c>
      <c r="BL40" s="102">
        <v>14</v>
      </c>
      <c r="BM40" s="102">
        <v>10147.199999999999</v>
      </c>
      <c r="BN40" s="102">
        <v>12</v>
      </c>
      <c r="BO40" s="102">
        <v>8697.5999999999985</v>
      </c>
      <c r="BP40" s="102">
        <v>19</v>
      </c>
      <c r="BQ40" s="102">
        <v>13771.199999999999</v>
      </c>
      <c r="BR40" s="102">
        <v>13</v>
      </c>
      <c r="BS40" s="102">
        <v>9422.4</v>
      </c>
      <c r="BT40" s="102">
        <v>13</v>
      </c>
      <c r="BU40" s="102">
        <v>9422.4</v>
      </c>
      <c r="BV40" s="102">
        <v>16</v>
      </c>
      <c r="BW40" s="102">
        <v>11596.8</v>
      </c>
      <c r="BX40" s="102">
        <v>16</v>
      </c>
      <c r="BY40" s="102">
        <v>11596.8</v>
      </c>
      <c r="BZ40" s="102">
        <v>15</v>
      </c>
      <c r="CA40" s="102">
        <v>10872</v>
      </c>
      <c r="CB40" s="102">
        <v>16</v>
      </c>
      <c r="CC40" s="102">
        <v>11596.8</v>
      </c>
      <c r="CD40" s="102">
        <v>15</v>
      </c>
      <c r="CE40" s="102">
        <v>10872</v>
      </c>
      <c r="CF40" s="102">
        <v>13</v>
      </c>
      <c r="CG40" s="102">
        <v>9422.4</v>
      </c>
      <c r="CH40" s="102">
        <v>11</v>
      </c>
      <c r="CI40" s="102">
        <v>7972.7999999999993</v>
      </c>
      <c r="CJ40" s="102">
        <v>17</v>
      </c>
      <c r="CK40" s="102">
        <v>12321.599999999999</v>
      </c>
      <c r="CL40" s="102">
        <v>14</v>
      </c>
      <c r="CM40" s="102">
        <v>10147.199999999999</v>
      </c>
      <c r="CN40" s="102">
        <v>12</v>
      </c>
      <c r="CO40" s="102">
        <v>8697.5999999999985</v>
      </c>
      <c r="CP40" s="102">
        <v>13</v>
      </c>
      <c r="CQ40" s="102">
        <v>9422.4</v>
      </c>
      <c r="CR40" s="102">
        <v>17</v>
      </c>
      <c r="CS40" s="102">
        <v>12321.599999999999</v>
      </c>
      <c r="CT40" s="102">
        <v>18</v>
      </c>
      <c r="CU40" s="102">
        <v>13046.4</v>
      </c>
    </row>
    <row r="41" spans="2:99" x14ac:dyDescent="0.25">
      <c r="C41" s="101" t="s">
        <v>206</v>
      </c>
      <c r="D41" s="102">
        <v>0</v>
      </c>
      <c r="E41" s="102">
        <v>0</v>
      </c>
      <c r="F41" s="102">
        <v>0</v>
      </c>
      <c r="G41" s="102">
        <v>0</v>
      </c>
      <c r="H41" s="102">
        <v>18</v>
      </c>
      <c r="I41" s="102">
        <v>11880</v>
      </c>
      <c r="J41" s="102">
        <v>16</v>
      </c>
      <c r="K41" s="102">
        <v>10560</v>
      </c>
      <c r="L41" s="102">
        <v>10</v>
      </c>
      <c r="M41" s="102">
        <v>6600</v>
      </c>
      <c r="N41" s="102">
        <v>18</v>
      </c>
      <c r="O41" s="102">
        <v>11880</v>
      </c>
      <c r="P41" s="102">
        <v>14</v>
      </c>
      <c r="Q41" s="102">
        <v>9240</v>
      </c>
      <c r="R41" s="102">
        <v>19</v>
      </c>
      <c r="S41" s="102">
        <v>12540</v>
      </c>
      <c r="T41" s="102">
        <v>11</v>
      </c>
      <c r="U41" s="102">
        <v>7260</v>
      </c>
      <c r="V41" s="102">
        <v>15</v>
      </c>
      <c r="W41" s="102">
        <v>9900</v>
      </c>
      <c r="X41" s="102">
        <v>15</v>
      </c>
      <c r="Y41" s="102">
        <v>9900</v>
      </c>
      <c r="Z41" s="102">
        <v>19</v>
      </c>
      <c r="AA41" s="102">
        <v>12540</v>
      </c>
      <c r="AB41" s="102">
        <v>18</v>
      </c>
      <c r="AC41" s="102">
        <v>11880</v>
      </c>
      <c r="AD41" s="102">
        <v>14</v>
      </c>
      <c r="AE41" s="102">
        <v>9240</v>
      </c>
      <c r="AF41" s="102">
        <v>14</v>
      </c>
      <c r="AG41" s="102">
        <v>9240</v>
      </c>
      <c r="AH41" s="102">
        <v>13</v>
      </c>
      <c r="AI41" s="102">
        <v>8580</v>
      </c>
      <c r="AJ41" s="102">
        <v>18</v>
      </c>
      <c r="AK41" s="102">
        <v>11880</v>
      </c>
      <c r="AL41" s="102">
        <v>11</v>
      </c>
      <c r="AM41" s="102">
        <v>7260</v>
      </c>
      <c r="AN41" s="102">
        <v>12</v>
      </c>
      <c r="AO41" s="102">
        <v>7920</v>
      </c>
      <c r="AP41" s="102">
        <v>12</v>
      </c>
      <c r="AQ41" s="102">
        <v>7920</v>
      </c>
      <c r="AR41" s="102">
        <v>21</v>
      </c>
      <c r="AS41" s="102">
        <v>13860</v>
      </c>
      <c r="AT41" s="102">
        <v>20</v>
      </c>
      <c r="AU41" s="102">
        <v>13200</v>
      </c>
      <c r="AV41" s="102">
        <v>20</v>
      </c>
      <c r="AW41" s="102">
        <v>13200</v>
      </c>
      <c r="AX41" s="102">
        <v>17</v>
      </c>
      <c r="AY41" s="102">
        <v>11220</v>
      </c>
      <c r="AZ41" s="102">
        <v>17</v>
      </c>
      <c r="BA41" s="102">
        <v>11220</v>
      </c>
      <c r="BB41" s="102">
        <v>22</v>
      </c>
      <c r="BC41" s="102">
        <v>14520</v>
      </c>
      <c r="BD41" s="102">
        <v>13</v>
      </c>
      <c r="BE41" s="102">
        <v>8580</v>
      </c>
      <c r="BF41" s="102">
        <v>20</v>
      </c>
      <c r="BG41" s="102">
        <v>13200</v>
      </c>
      <c r="BH41" s="102">
        <v>12</v>
      </c>
      <c r="BI41" s="102">
        <v>7920</v>
      </c>
      <c r="BJ41" s="102">
        <v>12</v>
      </c>
      <c r="BK41" s="102">
        <v>7920</v>
      </c>
      <c r="BL41" s="102">
        <v>14</v>
      </c>
      <c r="BM41" s="102">
        <v>9240</v>
      </c>
      <c r="BN41" s="102">
        <v>14</v>
      </c>
      <c r="BO41" s="102">
        <v>9240</v>
      </c>
      <c r="BP41" s="102">
        <v>17</v>
      </c>
      <c r="BQ41" s="102">
        <v>11220</v>
      </c>
      <c r="BR41" s="102">
        <v>13</v>
      </c>
      <c r="BS41" s="102">
        <v>8580</v>
      </c>
      <c r="BT41" s="102">
        <v>13</v>
      </c>
      <c r="BU41" s="102">
        <v>8580</v>
      </c>
      <c r="BV41" s="102">
        <v>17</v>
      </c>
      <c r="BW41" s="102">
        <v>11220</v>
      </c>
      <c r="BX41" s="102">
        <v>16</v>
      </c>
      <c r="BY41" s="102">
        <v>10560</v>
      </c>
      <c r="BZ41" s="102">
        <v>18</v>
      </c>
      <c r="CA41" s="102">
        <v>11880</v>
      </c>
      <c r="CB41" s="102">
        <v>15</v>
      </c>
      <c r="CC41" s="102">
        <v>9900</v>
      </c>
      <c r="CD41" s="102">
        <v>14</v>
      </c>
      <c r="CE41" s="102">
        <v>9240</v>
      </c>
      <c r="CF41" s="102">
        <v>13</v>
      </c>
      <c r="CG41" s="102">
        <v>8580</v>
      </c>
      <c r="CH41" s="102">
        <v>13</v>
      </c>
      <c r="CI41" s="102">
        <v>8580</v>
      </c>
      <c r="CJ41" s="102">
        <v>15</v>
      </c>
      <c r="CK41" s="102">
        <v>9900</v>
      </c>
      <c r="CL41" s="102">
        <v>13</v>
      </c>
      <c r="CM41" s="102">
        <v>8580</v>
      </c>
      <c r="CN41" s="102">
        <v>10</v>
      </c>
      <c r="CO41" s="102">
        <v>6600</v>
      </c>
      <c r="CP41" s="102">
        <v>13</v>
      </c>
      <c r="CQ41" s="102">
        <v>8580</v>
      </c>
      <c r="CR41" s="102">
        <v>18</v>
      </c>
      <c r="CS41" s="102">
        <v>11880</v>
      </c>
      <c r="CT41" s="102">
        <v>17</v>
      </c>
      <c r="CU41" s="102">
        <v>11220</v>
      </c>
    </row>
    <row r="42" spans="2:99" x14ac:dyDescent="0.25">
      <c r="C42" s="101" t="s">
        <v>207</v>
      </c>
      <c r="D42" s="102">
        <v>0</v>
      </c>
      <c r="E42" s="102">
        <v>0</v>
      </c>
      <c r="F42" s="102">
        <v>0</v>
      </c>
      <c r="G42" s="102">
        <v>0</v>
      </c>
      <c r="H42" s="102">
        <v>17</v>
      </c>
      <c r="I42" s="102">
        <v>14382</v>
      </c>
      <c r="J42" s="102">
        <v>18</v>
      </c>
      <c r="K42" s="102">
        <v>15228</v>
      </c>
      <c r="L42" s="102">
        <v>11</v>
      </c>
      <c r="M42" s="102">
        <v>9306</v>
      </c>
      <c r="N42" s="102">
        <v>17</v>
      </c>
      <c r="O42" s="102">
        <v>14382</v>
      </c>
      <c r="P42" s="102">
        <v>12</v>
      </c>
      <c r="Q42" s="102">
        <v>10152</v>
      </c>
      <c r="R42" s="102">
        <v>18</v>
      </c>
      <c r="S42" s="102">
        <v>15228</v>
      </c>
      <c r="T42" s="102">
        <v>11</v>
      </c>
      <c r="U42" s="102">
        <v>9306</v>
      </c>
      <c r="V42" s="102">
        <v>16</v>
      </c>
      <c r="W42" s="102">
        <v>13536</v>
      </c>
      <c r="X42" s="102">
        <v>16</v>
      </c>
      <c r="Y42" s="102">
        <v>13536</v>
      </c>
      <c r="Z42" s="102">
        <v>20</v>
      </c>
      <c r="AA42" s="102">
        <v>16920</v>
      </c>
      <c r="AB42" s="102">
        <v>18</v>
      </c>
      <c r="AC42" s="102">
        <v>15228</v>
      </c>
      <c r="AD42" s="102">
        <v>16</v>
      </c>
      <c r="AE42" s="102">
        <v>13536</v>
      </c>
      <c r="AF42" s="102">
        <v>13</v>
      </c>
      <c r="AG42" s="102">
        <v>10998</v>
      </c>
      <c r="AH42" s="102">
        <v>15</v>
      </c>
      <c r="AI42" s="102">
        <v>12690</v>
      </c>
      <c r="AJ42" s="102">
        <v>15</v>
      </c>
      <c r="AK42" s="102">
        <v>12690</v>
      </c>
      <c r="AL42" s="102">
        <v>11</v>
      </c>
      <c r="AM42" s="102">
        <v>9306</v>
      </c>
      <c r="AN42" s="102">
        <v>13</v>
      </c>
      <c r="AO42" s="102">
        <v>10998</v>
      </c>
      <c r="AP42" s="102">
        <v>15</v>
      </c>
      <c r="AQ42" s="102">
        <v>12690</v>
      </c>
      <c r="AR42" s="102">
        <v>18</v>
      </c>
      <c r="AS42" s="102">
        <v>15228</v>
      </c>
      <c r="AT42" s="102">
        <v>18</v>
      </c>
      <c r="AU42" s="102">
        <v>15228</v>
      </c>
      <c r="AV42" s="102">
        <v>19</v>
      </c>
      <c r="AW42" s="102">
        <v>16074</v>
      </c>
      <c r="AX42" s="102">
        <v>17</v>
      </c>
      <c r="AY42" s="102">
        <v>14382</v>
      </c>
      <c r="AZ42" s="102">
        <v>15</v>
      </c>
      <c r="BA42" s="102">
        <v>12690</v>
      </c>
      <c r="BB42" s="102">
        <v>19</v>
      </c>
      <c r="BC42" s="102">
        <v>16074</v>
      </c>
      <c r="BD42" s="102">
        <v>11</v>
      </c>
      <c r="BE42" s="102">
        <v>9306</v>
      </c>
      <c r="BF42" s="102">
        <v>19</v>
      </c>
      <c r="BG42" s="102">
        <v>16074</v>
      </c>
      <c r="BH42" s="102">
        <v>12</v>
      </c>
      <c r="BI42" s="102">
        <v>10152</v>
      </c>
      <c r="BJ42" s="102">
        <v>12</v>
      </c>
      <c r="BK42" s="102">
        <v>10152</v>
      </c>
      <c r="BL42" s="102">
        <v>15</v>
      </c>
      <c r="BM42" s="102">
        <v>12690</v>
      </c>
      <c r="BN42" s="102">
        <v>12</v>
      </c>
      <c r="BO42" s="102">
        <v>10152</v>
      </c>
      <c r="BP42" s="102">
        <v>18</v>
      </c>
      <c r="BQ42" s="102">
        <v>15228</v>
      </c>
      <c r="BR42" s="102">
        <v>14</v>
      </c>
      <c r="BS42" s="102">
        <v>11844</v>
      </c>
      <c r="BT42" s="102">
        <v>14</v>
      </c>
      <c r="BU42" s="102">
        <v>11844</v>
      </c>
      <c r="BV42" s="102">
        <v>15</v>
      </c>
      <c r="BW42" s="102">
        <v>12690</v>
      </c>
      <c r="BX42" s="102">
        <v>14</v>
      </c>
      <c r="BY42" s="102">
        <v>11844</v>
      </c>
      <c r="BZ42" s="102">
        <v>15</v>
      </c>
      <c r="CA42" s="102">
        <v>12690</v>
      </c>
      <c r="CB42" s="102">
        <v>14</v>
      </c>
      <c r="CC42" s="102">
        <v>11844</v>
      </c>
      <c r="CD42" s="102">
        <v>16</v>
      </c>
      <c r="CE42" s="102">
        <v>13536</v>
      </c>
      <c r="CF42" s="102">
        <v>13</v>
      </c>
      <c r="CG42" s="102">
        <v>10998</v>
      </c>
      <c r="CH42" s="102">
        <v>11</v>
      </c>
      <c r="CI42" s="102">
        <v>9306</v>
      </c>
      <c r="CJ42" s="102">
        <v>17</v>
      </c>
      <c r="CK42" s="102">
        <v>14382</v>
      </c>
      <c r="CL42" s="102">
        <v>14</v>
      </c>
      <c r="CM42" s="102">
        <v>11844</v>
      </c>
      <c r="CN42" s="102">
        <v>12</v>
      </c>
      <c r="CO42" s="102">
        <v>10152</v>
      </c>
      <c r="CP42" s="102">
        <v>12</v>
      </c>
      <c r="CQ42" s="102">
        <v>10152</v>
      </c>
      <c r="CR42" s="102">
        <v>17</v>
      </c>
      <c r="CS42" s="102">
        <v>14382</v>
      </c>
      <c r="CT42" s="102">
        <v>17</v>
      </c>
      <c r="CU42" s="102">
        <v>14382</v>
      </c>
    </row>
    <row r="43" spans="2:99" x14ac:dyDescent="0.25">
      <c r="C43" s="101" t="s">
        <v>208</v>
      </c>
      <c r="D43" s="102">
        <v>0</v>
      </c>
      <c r="E43" s="102">
        <v>0</v>
      </c>
      <c r="F43" s="102">
        <v>0</v>
      </c>
      <c r="G43" s="102">
        <v>0</v>
      </c>
      <c r="H43" s="102">
        <v>18</v>
      </c>
      <c r="I43" s="102">
        <v>18403.2</v>
      </c>
      <c r="J43" s="102">
        <v>18</v>
      </c>
      <c r="K43" s="102">
        <v>18403.2</v>
      </c>
      <c r="L43" s="102">
        <v>10</v>
      </c>
      <c r="M43" s="102">
        <v>10224</v>
      </c>
      <c r="N43" s="102">
        <v>18</v>
      </c>
      <c r="O43" s="102">
        <v>18403.2</v>
      </c>
      <c r="P43" s="102">
        <v>13</v>
      </c>
      <c r="Q43" s="102">
        <v>13291.199999999999</v>
      </c>
      <c r="R43" s="102">
        <v>17</v>
      </c>
      <c r="S43" s="102">
        <v>17380.8</v>
      </c>
      <c r="T43" s="102">
        <v>11</v>
      </c>
      <c r="U43" s="102">
        <v>11246.4</v>
      </c>
      <c r="V43" s="102">
        <v>17</v>
      </c>
      <c r="W43" s="102">
        <v>17380.8</v>
      </c>
      <c r="X43" s="102">
        <v>17</v>
      </c>
      <c r="Y43" s="102">
        <v>17380.8</v>
      </c>
      <c r="Z43" s="102">
        <v>20</v>
      </c>
      <c r="AA43" s="102">
        <v>20448</v>
      </c>
      <c r="AB43" s="102">
        <v>18</v>
      </c>
      <c r="AC43" s="102">
        <v>18403.2</v>
      </c>
      <c r="AD43" s="102">
        <v>15</v>
      </c>
      <c r="AE43" s="102">
        <v>15336</v>
      </c>
      <c r="AF43" s="102">
        <v>15</v>
      </c>
      <c r="AG43" s="102">
        <v>15336</v>
      </c>
      <c r="AH43" s="102">
        <v>14</v>
      </c>
      <c r="AI43" s="102">
        <v>14313.6</v>
      </c>
      <c r="AJ43" s="102">
        <v>15</v>
      </c>
      <c r="AK43" s="102">
        <v>15336</v>
      </c>
      <c r="AL43" s="102">
        <v>11</v>
      </c>
      <c r="AM43" s="102">
        <v>11246.4</v>
      </c>
      <c r="AN43" s="102">
        <v>11</v>
      </c>
      <c r="AO43" s="102">
        <v>11246.4</v>
      </c>
      <c r="AP43" s="102">
        <v>13</v>
      </c>
      <c r="AQ43" s="102">
        <v>13291.199999999999</v>
      </c>
      <c r="AR43" s="102">
        <v>19</v>
      </c>
      <c r="AS43" s="102">
        <v>19425.599999999999</v>
      </c>
      <c r="AT43" s="102">
        <v>19</v>
      </c>
      <c r="AU43" s="102">
        <v>19425.599999999999</v>
      </c>
      <c r="AV43" s="102">
        <v>20</v>
      </c>
      <c r="AW43" s="102">
        <v>20448</v>
      </c>
      <c r="AX43" s="102">
        <v>17</v>
      </c>
      <c r="AY43" s="102">
        <v>17380.8</v>
      </c>
      <c r="AZ43" s="102">
        <v>15</v>
      </c>
      <c r="BA43" s="102">
        <v>15336</v>
      </c>
      <c r="BB43" s="102">
        <v>19</v>
      </c>
      <c r="BC43" s="102">
        <v>19425.599999999999</v>
      </c>
      <c r="BD43" s="102">
        <v>12</v>
      </c>
      <c r="BE43" s="102">
        <v>12268.8</v>
      </c>
      <c r="BF43" s="102">
        <v>20</v>
      </c>
      <c r="BG43" s="102">
        <v>20448</v>
      </c>
      <c r="BH43" s="102">
        <v>12</v>
      </c>
      <c r="BI43" s="102">
        <v>12268.8</v>
      </c>
      <c r="BJ43" s="102">
        <v>11</v>
      </c>
      <c r="BK43" s="102">
        <v>11246.4</v>
      </c>
      <c r="BL43" s="102">
        <v>13</v>
      </c>
      <c r="BM43" s="102">
        <v>13291.199999999999</v>
      </c>
      <c r="BN43" s="102">
        <v>13</v>
      </c>
      <c r="BO43" s="102">
        <v>13291.199999999999</v>
      </c>
      <c r="BP43" s="102">
        <v>18</v>
      </c>
      <c r="BQ43" s="102">
        <v>18403.2</v>
      </c>
      <c r="BR43" s="102">
        <v>12</v>
      </c>
      <c r="BS43" s="102">
        <v>12268.8</v>
      </c>
      <c r="BT43" s="102">
        <v>13</v>
      </c>
      <c r="BU43" s="102">
        <v>13291.199999999999</v>
      </c>
      <c r="BV43" s="102">
        <v>15</v>
      </c>
      <c r="BW43" s="102">
        <v>15336</v>
      </c>
      <c r="BX43" s="102">
        <v>15</v>
      </c>
      <c r="BY43" s="102">
        <v>15336</v>
      </c>
      <c r="BZ43" s="102">
        <v>16</v>
      </c>
      <c r="CA43" s="102">
        <v>16358.4</v>
      </c>
      <c r="CB43" s="102">
        <v>16</v>
      </c>
      <c r="CC43" s="102">
        <v>16358.4</v>
      </c>
      <c r="CD43" s="102">
        <v>15</v>
      </c>
      <c r="CE43" s="102">
        <v>15336</v>
      </c>
      <c r="CF43" s="102">
        <v>12</v>
      </c>
      <c r="CG43" s="102">
        <v>12268.8</v>
      </c>
      <c r="CH43" s="102">
        <v>12</v>
      </c>
      <c r="CI43" s="102">
        <v>12268.8</v>
      </c>
      <c r="CJ43" s="102">
        <v>15</v>
      </c>
      <c r="CK43" s="102">
        <v>15336</v>
      </c>
      <c r="CL43" s="102">
        <v>12</v>
      </c>
      <c r="CM43" s="102">
        <v>12268.8</v>
      </c>
      <c r="CN43" s="102">
        <v>10</v>
      </c>
      <c r="CO43" s="102">
        <v>10224</v>
      </c>
      <c r="CP43" s="102">
        <v>12</v>
      </c>
      <c r="CQ43" s="102">
        <v>12268.8</v>
      </c>
      <c r="CR43" s="102">
        <v>17</v>
      </c>
      <c r="CS43" s="102">
        <v>17380.8</v>
      </c>
      <c r="CT43" s="102">
        <v>17</v>
      </c>
      <c r="CU43" s="102">
        <v>17380.8</v>
      </c>
    </row>
    <row r="44" spans="2:99" x14ac:dyDescent="0.25">
      <c r="C44" s="101" t="s">
        <v>209</v>
      </c>
      <c r="D44" s="102">
        <v>0</v>
      </c>
      <c r="E44" s="102">
        <v>0</v>
      </c>
      <c r="F44" s="102">
        <v>0</v>
      </c>
      <c r="G44" s="102">
        <v>0</v>
      </c>
      <c r="H44" s="102">
        <v>16</v>
      </c>
      <c r="I44" s="102">
        <v>16358.4</v>
      </c>
      <c r="J44" s="102">
        <v>16</v>
      </c>
      <c r="K44" s="102">
        <v>16358.4</v>
      </c>
      <c r="L44" s="102">
        <v>11</v>
      </c>
      <c r="M44" s="102">
        <v>11246.4</v>
      </c>
      <c r="N44" s="102">
        <v>18</v>
      </c>
      <c r="O44" s="102">
        <v>18403.2</v>
      </c>
      <c r="P44" s="102">
        <v>12</v>
      </c>
      <c r="Q44" s="102">
        <v>12268.8</v>
      </c>
      <c r="R44" s="102">
        <v>17</v>
      </c>
      <c r="S44" s="102">
        <v>17380.8</v>
      </c>
      <c r="T44" s="102">
        <v>11</v>
      </c>
      <c r="U44" s="102">
        <v>11246.4</v>
      </c>
      <c r="V44" s="102">
        <v>15</v>
      </c>
      <c r="W44" s="102">
        <v>15336</v>
      </c>
      <c r="X44" s="102">
        <v>14</v>
      </c>
      <c r="Y44" s="102">
        <v>14313.6</v>
      </c>
      <c r="Z44" s="102">
        <v>17</v>
      </c>
      <c r="AA44" s="102">
        <v>17380.8</v>
      </c>
      <c r="AB44" s="102">
        <v>19</v>
      </c>
      <c r="AC44" s="102">
        <v>19425.599999999999</v>
      </c>
      <c r="AD44" s="102">
        <v>16</v>
      </c>
      <c r="AE44" s="102">
        <v>16358.4</v>
      </c>
      <c r="AF44" s="102">
        <v>13</v>
      </c>
      <c r="AG44" s="102">
        <v>13291.199999999999</v>
      </c>
      <c r="AH44" s="102">
        <v>15</v>
      </c>
      <c r="AI44" s="102">
        <v>15336</v>
      </c>
      <c r="AJ44" s="102">
        <v>16</v>
      </c>
      <c r="AK44" s="102">
        <v>16358.4</v>
      </c>
      <c r="AL44" s="102">
        <v>10</v>
      </c>
      <c r="AM44" s="102">
        <v>10224</v>
      </c>
      <c r="AN44" s="102">
        <v>13</v>
      </c>
      <c r="AO44" s="102">
        <v>13291.199999999999</v>
      </c>
      <c r="AP44" s="102">
        <v>13</v>
      </c>
      <c r="AQ44" s="102">
        <v>13291.199999999999</v>
      </c>
      <c r="AR44" s="102">
        <v>19</v>
      </c>
      <c r="AS44" s="102">
        <v>19425.599999999999</v>
      </c>
      <c r="AT44" s="102">
        <v>19</v>
      </c>
      <c r="AU44" s="102">
        <v>19425.599999999999</v>
      </c>
      <c r="AV44" s="102">
        <v>19</v>
      </c>
      <c r="AW44" s="102">
        <v>19425.599999999999</v>
      </c>
      <c r="AX44" s="102">
        <v>17</v>
      </c>
      <c r="AY44" s="102">
        <v>17380.8</v>
      </c>
      <c r="AZ44" s="102">
        <v>15</v>
      </c>
      <c r="BA44" s="102">
        <v>15336</v>
      </c>
      <c r="BB44" s="102">
        <v>21</v>
      </c>
      <c r="BC44" s="102">
        <v>21470.399999999998</v>
      </c>
      <c r="BD44" s="102">
        <v>12</v>
      </c>
      <c r="BE44" s="102">
        <v>12268.8</v>
      </c>
      <c r="BF44" s="102">
        <v>18</v>
      </c>
      <c r="BG44" s="102">
        <v>18403.2</v>
      </c>
      <c r="BH44" s="102">
        <v>11</v>
      </c>
      <c r="BI44" s="102">
        <v>11246.4</v>
      </c>
      <c r="BJ44" s="102">
        <v>11</v>
      </c>
      <c r="BK44" s="102">
        <v>11246.4</v>
      </c>
      <c r="BL44" s="102">
        <v>14</v>
      </c>
      <c r="BM44" s="102">
        <v>14313.6</v>
      </c>
      <c r="BN44" s="102">
        <v>14</v>
      </c>
      <c r="BO44" s="102">
        <v>14313.6</v>
      </c>
      <c r="BP44" s="102">
        <v>18</v>
      </c>
      <c r="BQ44" s="102">
        <v>18403.2</v>
      </c>
      <c r="BR44" s="102">
        <v>12</v>
      </c>
      <c r="BS44" s="102">
        <v>12268.8</v>
      </c>
      <c r="BT44" s="102">
        <v>13</v>
      </c>
      <c r="BU44" s="102">
        <v>13291.199999999999</v>
      </c>
      <c r="BV44" s="102">
        <v>16</v>
      </c>
      <c r="BW44" s="102">
        <v>16358.4</v>
      </c>
      <c r="BX44" s="102">
        <v>16</v>
      </c>
      <c r="BY44" s="102">
        <v>16358.4</v>
      </c>
      <c r="BZ44" s="102">
        <v>16</v>
      </c>
      <c r="CA44" s="102">
        <v>16358.4</v>
      </c>
      <c r="CB44" s="102">
        <v>16</v>
      </c>
      <c r="CC44" s="102">
        <v>16358.4</v>
      </c>
      <c r="CD44" s="102">
        <v>16</v>
      </c>
      <c r="CE44" s="102">
        <v>16358.4</v>
      </c>
      <c r="CF44" s="102">
        <v>11</v>
      </c>
      <c r="CG44" s="102">
        <v>11246.4</v>
      </c>
      <c r="CH44" s="102">
        <v>12</v>
      </c>
      <c r="CI44" s="102">
        <v>12268.8</v>
      </c>
      <c r="CJ44" s="102">
        <v>17</v>
      </c>
      <c r="CK44" s="102">
        <v>17380.8</v>
      </c>
      <c r="CL44" s="102">
        <v>13</v>
      </c>
      <c r="CM44" s="102">
        <v>13291.199999999999</v>
      </c>
      <c r="CN44" s="102">
        <v>10</v>
      </c>
      <c r="CO44" s="102">
        <v>10224</v>
      </c>
      <c r="CP44" s="102">
        <v>14</v>
      </c>
      <c r="CQ44" s="102">
        <v>14313.6</v>
      </c>
      <c r="CR44" s="102">
        <v>17</v>
      </c>
      <c r="CS44" s="102">
        <v>17380.8</v>
      </c>
      <c r="CT44" s="102">
        <v>17</v>
      </c>
      <c r="CU44" s="102">
        <v>17380.8</v>
      </c>
    </row>
    <row r="45" spans="2:99" x14ac:dyDescent="0.25">
      <c r="C45" s="101" t="s">
        <v>210</v>
      </c>
      <c r="D45" s="102">
        <v>0</v>
      </c>
      <c r="E45" s="102">
        <v>0</v>
      </c>
      <c r="F45" s="102">
        <v>0</v>
      </c>
      <c r="G45" s="102">
        <v>0</v>
      </c>
      <c r="H45" s="102">
        <v>18</v>
      </c>
      <c r="I45" s="102">
        <v>22485.600000000002</v>
      </c>
      <c r="J45" s="102">
        <v>17</v>
      </c>
      <c r="K45" s="102">
        <v>21236.400000000001</v>
      </c>
      <c r="L45" s="102">
        <v>10</v>
      </c>
      <c r="M45" s="102">
        <v>12492</v>
      </c>
      <c r="N45" s="102">
        <v>17</v>
      </c>
      <c r="O45" s="102">
        <v>21236.400000000001</v>
      </c>
      <c r="P45" s="102">
        <v>14</v>
      </c>
      <c r="Q45" s="102">
        <v>17488.8</v>
      </c>
      <c r="R45" s="102">
        <v>17</v>
      </c>
      <c r="S45" s="102">
        <v>21236.400000000001</v>
      </c>
      <c r="T45" s="102">
        <v>11</v>
      </c>
      <c r="U45" s="102">
        <v>13741.2</v>
      </c>
      <c r="V45" s="102">
        <v>18</v>
      </c>
      <c r="W45" s="102">
        <v>22485.600000000002</v>
      </c>
      <c r="X45" s="102">
        <v>15</v>
      </c>
      <c r="Y45" s="102">
        <v>18738</v>
      </c>
      <c r="Z45" s="102">
        <v>17</v>
      </c>
      <c r="AA45" s="102">
        <v>21236.400000000001</v>
      </c>
      <c r="AB45" s="102">
        <v>19</v>
      </c>
      <c r="AC45" s="102">
        <v>23734.799999999999</v>
      </c>
      <c r="AD45" s="102">
        <v>14</v>
      </c>
      <c r="AE45" s="102">
        <v>17488.8</v>
      </c>
      <c r="AF45" s="102">
        <v>13</v>
      </c>
      <c r="AG45" s="102">
        <v>16239.6</v>
      </c>
      <c r="AH45" s="102">
        <v>14</v>
      </c>
      <c r="AI45" s="102">
        <v>17488.8</v>
      </c>
      <c r="AJ45" s="102">
        <v>15</v>
      </c>
      <c r="AK45" s="102">
        <v>18738</v>
      </c>
      <c r="AL45" s="102">
        <v>10</v>
      </c>
      <c r="AM45" s="102">
        <v>12492</v>
      </c>
      <c r="AN45" s="102">
        <v>12</v>
      </c>
      <c r="AO45" s="102">
        <v>14990.400000000001</v>
      </c>
      <c r="AP45" s="102">
        <v>13</v>
      </c>
      <c r="AQ45" s="102">
        <v>16239.6</v>
      </c>
      <c r="AR45" s="102">
        <v>20</v>
      </c>
      <c r="AS45" s="102">
        <v>24984</v>
      </c>
      <c r="AT45" s="102">
        <v>21</v>
      </c>
      <c r="AU45" s="102">
        <v>26233.200000000001</v>
      </c>
      <c r="AV45" s="102">
        <v>20</v>
      </c>
      <c r="AW45" s="102">
        <v>24984</v>
      </c>
      <c r="AX45" s="102">
        <v>15</v>
      </c>
      <c r="AY45" s="102">
        <v>18738</v>
      </c>
      <c r="AZ45" s="102">
        <v>17</v>
      </c>
      <c r="BA45" s="102">
        <v>21236.400000000001</v>
      </c>
      <c r="BB45" s="102">
        <v>18</v>
      </c>
      <c r="BC45" s="102">
        <v>22485.600000000002</v>
      </c>
      <c r="BD45" s="102">
        <v>13</v>
      </c>
      <c r="BE45" s="102">
        <v>16239.6</v>
      </c>
      <c r="BF45" s="102">
        <v>19</v>
      </c>
      <c r="BG45" s="102">
        <v>23734.799999999999</v>
      </c>
      <c r="BH45" s="102">
        <v>11</v>
      </c>
      <c r="BI45" s="102">
        <v>13741.2</v>
      </c>
      <c r="BJ45" s="102">
        <v>10</v>
      </c>
      <c r="BK45" s="102">
        <v>12492</v>
      </c>
      <c r="BL45" s="102">
        <v>13</v>
      </c>
      <c r="BM45" s="102">
        <v>16239.6</v>
      </c>
      <c r="BN45" s="102">
        <v>13</v>
      </c>
      <c r="BO45" s="102">
        <v>16239.6</v>
      </c>
      <c r="BP45" s="102">
        <v>18</v>
      </c>
      <c r="BQ45" s="102">
        <v>22485.600000000002</v>
      </c>
      <c r="BR45" s="102">
        <v>13</v>
      </c>
      <c r="BS45" s="102">
        <v>16239.6</v>
      </c>
      <c r="BT45" s="102">
        <v>14</v>
      </c>
      <c r="BU45" s="102">
        <v>17488.8</v>
      </c>
      <c r="BV45" s="102">
        <v>16</v>
      </c>
      <c r="BW45" s="102">
        <v>19987.2</v>
      </c>
      <c r="BX45" s="102">
        <v>14</v>
      </c>
      <c r="BY45" s="102">
        <v>17488.8</v>
      </c>
      <c r="BZ45" s="102">
        <v>14</v>
      </c>
      <c r="CA45" s="102">
        <v>17488.8</v>
      </c>
      <c r="CB45" s="102">
        <v>16</v>
      </c>
      <c r="CC45" s="102">
        <v>19987.2</v>
      </c>
      <c r="CD45" s="102">
        <v>16</v>
      </c>
      <c r="CE45" s="102">
        <v>19987.2</v>
      </c>
      <c r="CF45" s="102">
        <v>12</v>
      </c>
      <c r="CG45" s="102">
        <v>14990.400000000001</v>
      </c>
      <c r="CH45" s="102">
        <v>11</v>
      </c>
      <c r="CI45" s="102">
        <v>13741.2</v>
      </c>
      <c r="CJ45" s="102">
        <v>16</v>
      </c>
      <c r="CK45" s="102">
        <v>19987.2</v>
      </c>
      <c r="CL45" s="102">
        <v>13</v>
      </c>
      <c r="CM45" s="102">
        <v>16239.6</v>
      </c>
      <c r="CN45" s="102">
        <v>10</v>
      </c>
      <c r="CO45" s="102">
        <v>12492</v>
      </c>
      <c r="CP45" s="102">
        <v>12</v>
      </c>
      <c r="CQ45" s="102">
        <v>14990.400000000001</v>
      </c>
      <c r="CR45" s="102">
        <v>15</v>
      </c>
      <c r="CS45" s="102">
        <v>18738</v>
      </c>
      <c r="CT45" s="102">
        <v>17</v>
      </c>
      <c r="CU45" s="102">
        <v>21236.400000000001</v>
      </c>
    </row>
    <row r="46" spans="2:99" x14ac:dyDescent="0.25">
      <c r="C46" s="101" t="s">
        <v>211</v>
      </c>
      <c r="D46" s="102">
        <v>0</v>
      </c>
      <c r="E46" s="102">
        <v>0</v>
      </c>
      <c r="F46" s="102">
        <v>0</v>
      </c>
      <c r="G46" s="102">
        <v>0</v>
      </c>
      <c r="H46" s="102">
        <v>15</v>
      </c>
      <c r="I46" s="102">
        <v>18180</v>
      </c>
      <c r="J46" s="102">
        <v>17</v>
      </c>
      <c r="K46" s="102">
        <v>20604</v>
      </c>
      <c r="L46" s="102">
        <v>11</v>
      </c>
      <c r="M46" s="102">
        <v>13332</v>
      </c>
      <c r="N46" s="102">
        <v>16</v>
      </c>
      <c r="O46" s="102">
        <v>19392</v>
      </c>
      <c r="P46" s="102">
        <v>12</v>
      </c>
      <c r="Q46" s="102">
        <v>14544</v>
      </c>
      <c r="R46" s="102">
        <v>18</v>
      </c>
      <c r="S46" s="102">
        <v>21816</v>
      </c>
      <c r="T46" s="102">
        <v>12</v>
      </c>
      <c r="U46" s="102">
        <v>14544</v>
      </c>
      <c r="V46" s="102">
        <v>16</v>
      </c>
      <c r="W46" s="102">
        <v>19392</v>
      </c>
      <c r="X46" s="102">
        <v>14</v>
      </c>
      <c r="Y46" s="102">
        <v>16968</v>
      </c>
      <c r="Z46" s="102">
        <v>18</v>
      </c>
      <c r="AA46" s="102">
        <v>21816</v>
      </c>
      <c r="AB46" s="102">
        <v>18</v>
      </c>
      <c r="AC46" s="102">
        <v>21816</v>
      </c>
      <c r="AD46" s="102">
        <v>14</v>
      </c>
      <c r="AE46" s="102">
        <v>16968</v>
      </c>
      <c r="AF46" s="102">
        <v>14</v>
      </c>
      <c r="AG46" s="102">
        <v>16968</v>
      </c>
      <c r="AH46" s="102">
        <v>15</v>
      </c>
      <c r="AI46" s="102">
        <v>18180</v>
      </c>
      <c r="AJ46" s="102">
        <v>15</v>
      </c>
      <c r="AK46" s="102">
        <v>18180</v>
      </c>
      <c r="AL46" s="102">
        <v>11</v>
      </c>
      <c r="AM46" s="102">
        <v>13332</v>
      </c>
      <c r="AN46" s="102">
        <v>13</v>
      </c>
      <c r="AO46" s="102">
        <v>15756</v>
      </c>
      <c r="AP46" s="102">
        <v>14</v>
      </c>
      <c r="AQ46" s="102">
        <v>16968</v>
      </c>
      <c r="AR46" s="102">
        <v>21</v>
      </c>
      <c r="AS46" s="102">
        <v>25452</v>
      </c>
      <c r="AT46" s="102">
        <v>20</v>
      </c>
      <c r="AU46" s="102">
        <v>24240</v>
      </c>
      <c r="AV46" s="102">
        <v>19</v>
      </c>
      <c r="AW46" s="102">
        <v>23028</v>
      </c>
      <c r="AX46" s="102">
        <v>17</v>
      </c>
      <c r="AY46" s="102">
        <v>20604</v>
      </c>
      <c r="AZ46" s="102">
        <v>15</v>
      </c>
      <c r="BA46" s="102">
        <v>18180</v>
      </c>
      <c r="BB46" s="102">
        <v>21</v>
      </c>
      <c r="BC46" s="102">
        <v>25452</v>
      </c>
      <c r="BD46" s="102">
        <v>12</v>
      </c>
      <c r="BE46" s="102">
        <v>14544</v>
      </c>
      <c r="BF46" s="102">
        <v>19</v>
      </c>
      <c r="BG46" s="102">
        <v>23028</v>
      </c>
      <c r="BH46" s="102">
        <v>11</v>
      </c>
      <c r="BI46" s="102">
        <v>13332</v>
      </c>
      <c r="BJ46" s="102">
        <v>11</v>
      </c>
      <c r="BK46" s="102">
        <v>13332</v>
      </c>
      <c r="BL46" s="102">
        <v>13</v>
      </c>
      <c r="BM46" s="102">
        <v>15756</v>
      </c>
      <c r="BN46" s="102">
        <v>13</v>
      </c>
      <c r="BO46" s="102">
        <v>15756</v>
      </c>
      <c r="BP46" s="102">
        <v>17</v>
      </c>
      <c r="BQ46" s="102">
        <v>20604</v>
      </c>
      <c r="BR46" s="102">
        <v>11</v>
      </c>
      <c r="BS46" s="102">
        <v>13332</v>
      </c>
      <c r="BT46" s="102">
        <v>14</v>
      </c>
      <c r="BU46" s="102">
        <v>16968</v>
      </c>
      <c r="BV46" s="102">
        <v>16</v>
      </c>
      <c r="BW46" s="102">
        <v>19392</v>
      </c>
      <c r="BX46" s="102">
        <v>16</v>
      </c>
      <c r="BY46" s="102">
        <v>19392</v>
      </c>
      <c r="BZ46" s="102">
        <v>15</v>
      </c>
      <c r="CA46" s="102">
        <v>18180</v>
      </c>
      <c r="CB46" s="102">
        <v>16</v>
      </c>
      <c r="CC46" s="102">
        <v>19392</v>
      </c>
      <c r="CD46" s="102">
        <v>15</v>
      </c>
      <c r="CE46" s="102">
        <v>18180</v>
      </c>
      <c r="CF46" s="102">
        <v>11</v>
      </c>
      <c r="CG46" s="102">
        <v>13332</v>
      </c>
      <c r="CH46" s="102">
        <v>11</v>
      </c>
      <c r="CI46" s="102">
        <v>13332</v>
      </c>
      <c r="CJ46" s="102">
        <v>17</v>
      </c>
      <c r="CK46" s="102">
        <v>20604</v>
      </c>
      <c r="CL46" s="102">
        <v>13</v>
      </c>
      <c r="CM46" s="102">
        <v>15756</v>
      </c>
      <c r="CN46" s="102">
        <v>10</v>
      </c>
      <c r="CO46" s="102">
        <v>12120</v>
      </c>
      <c r="CP46" s="102">
        <v>13</v>
      </c>
      <c r="CQ46" s="102">
        <v>15756</v>
      </c>
      <c r="CR46" s="102">
        <v>16</v>
      </c>
      <c r="CS46" s="102">
        <v>19392</v>
      </c>
      <c r="CT46" s="102">
        <v>17</v>
      </c>
      <c r="CU46" s="102">
        <v>20604</v>
      </c>
    </row>
    <row r="47" spans="2:99" x14ac:dyDescent="0.25">
      <c r="C47" s="101" t="s">
        <v>212</v>
      </c>
      <c r="D47" s="102">
        <v>0</v>
      </c>
      <c r="E47" s="102">
        <v>0</v>
      </c>
      <c r="F47" s="102">
        <v>0</v>
      </c>
      <c r="G47" s="102">
        <v>0</v>
      </c>
      <c r="H47" s="102">
        <v>17</v>
      </c>
      <c r="I47" s="102">
        <v>25969.199999999997</v>
      </c>
      <c r="J47" s="102">
        <v>18</v>
      </c>
      <c r="K47" s="102">
        <v>27496.799999999999</v>
      </c>
      <c r="L47" s="102">
        <v>9</v>
      </c>
      <c r="M47" s="102">
        <v>13748.4</v>
      </c>
      <c r="N47" s="102">
        <v>15</v>
      </c>
      <c r="O47" s="102">
        <v>22914</v>
      </c>
      <c r="P47" s="102">
        <v>13</v>
      </c>
      <c r="Q47" s="102">
        <v>19858.8</v>
      </c>
      <c r="R47" s="102">
        <v>15</v>
      </c>
      <c r="S47" s="102">
        <v>22914</v>
      </c>
      <c r="T47" s="102">
        <v>12</v>
      </c>
      <c r="U47" s="102">
        <v>18331.199999999997</v>
      </c>
      <c r="V47" s="102">
        <v>16</v>
      </c>
      <c r="W47" s="102">
        <v>24441.599999999999</v>
      </c>
      <c r="X47" s="102">
        <v>16</v>
      </c>
      <c r="Y47" s="102">
        <v>24441.599999999999</v>
      </c>
      <c r="Z47" s="102">
        <v>18</v>
      </c>
      <c r="AA47" s="102">
        <v>27496.799999999999</v>
      </c>
      <c r="AB47" s="102">
        <v>17</v>
      </c>
      <c r="AC47" s="102">
        <v>25969.199999999997</v>
      </c>
      <c r="AD47" s="102">
        <v>15</v>
      </c>
      <c r="AE47" s="102">
        <v>22914</v>
      </c>
      <c r="AF47" s="102">
        <v>13</v>
      </c>
      <c r="AG47" s="102">
        <v>19858.8</v>
      </c>
      <c r="AH47" s="102">
        <v>12</v>
      </c>
      <c r="AI47" s="102">
        <v>18331.199999999997</v>
      </c>
      <c r="AJ47" s="102">
        <v>16</v>
      </c>
      <c r="AK47" s="102">
        <v>24441.599999999999</v>
      </c>
      <c r="AL47" s="102">
        <v>10</v>
      </c>
      <c r="AM47" s="102">
        <v>15276</v>
      </c>
      <c r="AN47" s="102">
        <v>13</v>
      </c>
      <c r="AO47" s="102">
        <v>19858.8</v>
      </c>
      <c r="AP47" s="102">
        <v>12</v>
      </c>
      <c r="AQ47" s="102">
        <v>18331.199999999997</v>
      </c>
      <c r="AR47" s="102">
        <v>17</v>
      </c>
      <c r="AS47" s="102">
        <v>25969.199999999997</v>
      </c>
      <c r="AT47" s="102">
        <v>18</v>
      </c>
      <c r="AU47" s="102">
        <v>27496.799999999999</v>
      </c>
      <c r="AV47" s="102">
        <v>19</v>
      </c>
      <c r="AW47" s="102">
        <v>29024.399999999998</v>
      </c>
      <c r="AX47" s="102">
        <v>16</v>
      </c>
      <c r="AY47" s="102">
        <v>24441.599999999999</v>
      </c>
      <c r="AZ47" s="102">
        <v>15</v>
      </c>
      <c r="BA47" s="102">
        <v>22914</v>
      </c>
      <c r="BB47" s="102">
        <v>19</v>
      </c>
      <c r="BC47" s="102">
        <v>29024.399999999998</v>
      </c>
      <c r="BD47" s="102">
        <v>12</v>
      </c>
      <c r="BE47" s="102">
        <v>18331.199999999997</v>
      </c>
      <c r="BF47" s="102">
        <v>20</v>
      </c>
      <c r="BG47" s="102">
        <v>30552</v>
      </c>
      <c r="BH47" s="102">
        <v>10</v>
      </c>
      <c r="BI47" s="102">
        <v>15276</v>
      </c>
      <c r="BJ47" s="102">
        <v>10</v>
      </c>
      <c r="BK47" s="102">
        <v>15276</v>
      </c>
      <c r="BL47" s="102">
        <v>12</v>
      </c>
      <c r="BM47" s="102">
        <v>18331.199999999997</v>
      </c>
      <c r="BN47" s="102">
        <v>13</v>
      </c>
      <c r="BO47" s="102">
        <v>19858.8</v>
      </c>
      <c r="BP47" s="102">
        <v>16</v>
      </c>
      <c r="BQ47" s="102">
        <v>24441.599999999999</v>
      </c>
      <c r="BR47" s="102">
        <v>12</v>
      </c>
      <c r="BS47" s="102">
        <v>18331.199999999997</v>
      </c>
      <c r="BT47" s="102">
        <v>13</v>
      </c>
      <c r="BU47" s="102">
        <v>19858.8</v>
      </c>
      <c r="BV47" s="102">
        <v>14</v>
      </c>
      <c r="BW47" s="102">
        <v>21386.399999999998</v>
      </c>
      <c r="BX47" s="102">
        <v>14</v>
      </c>
      <c r="BY47" s="102">
        <v>21386.399999999998</v>
      </c>
      <c r="BZ47" s="102">
        <v>16</v>
      </c>
      <c r="CA47" s="102">
        <v>24441.599999999999</v>
      </c>
      <c r="CB47" s="102">
        <v>16</v>
      </c>
      <c r="CC47" s="102">
        <v>24441.599999999999</v>
      </c>
      <c r="CD47" s="102">
        <v>15</v>
      </c>
      <c r="CE47" s="102">
        <v>22914</v>
      </c>
      <c r="CF47" s="102">
        <v>12</v>
      </c>
      <c r="CG47" s="102">
        <v>18331.199999999997</v>
      </c>
      <c r="CH47" s="102">
        <v>11</v>
      </c>
      <c r="CI47" s="102">
        <v>16803.599999999999</v>
      </c>
      <c r="CJ47" s="102">
        <v>14</v>
      </c>
      <c r="CK47" s="102">
        <v>21386.399999999998</v>
      </c>
      <c r="CL47" s="102">
        <v>13</v>
      </c>
      <c r="CM47" s="102">
        <v>19858.8</v>
      </c>
      <c r="CN47" s="102">
        <v>10</v>
      </c>
      <c r="CO47" s="102">
        <v>15276</v>
      </c>
      <c r="CP47" s="102">
        <v>11</v>
      </c>
      <c r="CQ47" s="102">
        <v>16803.599999999999</v>
      </c>
      <c r="CR47" s="102">
        <v>16</v>
      </c>
      <c r="CS47" s="102">
        <v>24441.599999999999</v>
      </c>
      <c r="CT47" s="102">
        <v>17</v>
      </c>
      <c r="CU47" s="102">
        <v>25969.199999999997</v>
      </c>
    </row>
    <row r="48" spans="2:99" x14ac:dyDescent="0.25">
      <c r="C48" s="101" t="s">
        <v>213</v>
      </c>
      <c r="D48" s="102">
        <v>0</v>
      </c>
      <c r="E48" s="102">
        <v>0</v>
      </c>
      <c r="F48" s="102">
        <v>0</v>
      </c>
      <c r="G48" s="102">
        <v>0</v>
      </c>
      <c r="H48" s="102">
        <v>18</v>
      </c>
      <c r="I48" s="102">
        <v>15616.800000000001</v>
      </c>
      <c r="J48" s="102">
        <v>17</v>
      </c>
      <c r="K48" s="102">
        <v>14749.2</v>
      </c>
      <c r="L48" s="102">
        <v>10</v>
      </c>
      <c r="M48" s="102">
        <v>8676</v>
      </c>
      <c r="N48" s="102">
        <v>17</v>
      </c>
      <c r="O48" s="102">
        <v>14749.2</v>
      </c>
      <c r="P48" s="102">
        <v>14</v>
      </c>
      <c r="Q48" s="102">
        <v>12146.4</v>
      </c>
      <c r="R48" s="102">
        <v>18</v>
      </c>
      <c r="S48" s="102">
        <v>15616.800000000001</v>
      </c>
      <c r="T48" s="102">
        <v>12</v>
      </c>
      <c r="U48" s="102">
        <v>10411.200000000001</v>
      </c>
      <c r="V48" s="102">
        <v>18</v>
      </c>
      <c r="W48" s="102">
        <v>15616.800000000001</v>
      </c>
      <c r="X48" s="102">
        <v>15</v>
      </c>
      <c r="Y48" s="102">
        <v>13014</v>
      </c>
      <c r="Z48" s="102">
        <v>19</v>
      </c>
      <c r="AA48" s="102">
        <v>16484.400000000001</v>
      </c>
      <c r="AB48" s="102">
        <v>20</v>
      </c>
      <c r="AC48" s="102">
        <v>17352</v>
      </c>
      <c r="AD48" s="102">
        <v>15</v>
      </c>
      <c r="AE48" s="102">
        <v>13014</v>
      </c>
      <c r="AF48" s="102">
        <v>15</v>
      </c>
      <c r="AG48" s="102">
        <v>13014</v>
      </c>
      <c r="AH48" s="102">
        <v>13</v>
      </c>
      <c r="AI48" s="102">
        <v>11278.800000000001</v>
      </c>
      <c r="AJ48" s="102">
        <v>18</v>
      </c>
      <c r="AK48" s="102">
        <v>15616.800000000001</v>
      </c>
      <c r="AL48" s="102">
        <v>11</v>
      </c>
      <c r="AM48" s="102">
        <v>9543.6</v>
      </c>
      <c r="AN48" s="102">
        <v>12</v>
      </c>
      <c r="AO48" s="102">
        <v>10411.200000000001</v>
      </c>
      <c r="AP48" s="102">
        <v>13</v>
      </c>
      <c r="AQ48" s="102">
        <v>11278.800000000001</v>
      </c>
      <c r="AR48" s="102">
        <v>20</v>
      </c>
      <c r="AS48" s="102">
        <v>17352</v>
      </c>
      <c r="AT48" s="102">
        <v>19</v>
      </c>
      <c r="AU48" s="102">
        <v>16484.400000000001</v>
      </c>
      <c r="AV48" s="102">
        <v>19</v>
      </c>
      <c r="AW48" s="102">
        <v>16484.400000000001</v>
      </c>
      <c r="AX48" s="102">
        <v>16</v>
      </c>
      <c r="AY48" s="102">
        <v>13881.6</v>
      </c>
      <c r="AZ48" s="102">
        <v>16</v>
      </c>
      <c r="BA48" s="102">
        <v>13881.6</v>
      </c>
      <c r="BB48" s="102">
        <v>18</v>
      </c>
      <c r="BC48" s="102">
        <v>15616.800000000001</v>
      </c>
      <c r="BD48" s="102">
        <v>12</v>
      </c>
      <c r="BE48" s="102">
        <v>10411.200000000001</v>
      </c>
      <c r="BF48" s="102">
        <v>19</v>
      </c>
      <c r="BG48" s="102">
        <v>16484.400000000001</v>
      </c>
      <c r="BH48" s="102">
        <v>12</v>
      </c>
      <c r="BI48" s="102">
        <v>10411.200000000001</v>
      </c>
      <c r="BJ48" s="102">
        <v>11</v>
      </c>
      <c r="BK48" s="102">
        <v>9543.6</v>
      </c>
      <c r="BL48" s="102">
        <v>15</v>
      </c>
      <c r="BM48" s="102">
        <v>13014</v>
      </c>
      <c r="BN48" s="102">
        <v>13</v>
      </c>
      <c r="BO48" s="102">
        <v>11278.800000000001</v>
      </c>
      <c r="BP48" s="102">
        <v>18</v>
      </c>
      <c r="BQ48" s="102">
        <v>15616.800000000001</v>
      </c>
      <c r="BR48" s="102">
        <v>13</v>
      </c>
      <c r="BS48" s="102">
        <v>11278.800000000001</v>
      </c>
      <c r="BT48" s="102">
        <v>13</v>
      </c>
      <c r="BU48" s="102">
        <v>11278.800000000001</v>
      </c>
      <c r="BV48" s="102">
        <v>16</v>
      </c>
      <c r="BW48" s="102">
        <v>13881.6</v>
      </c>
      <c r="BX48" s="102">
        <v>16</v>
      </c>
      <c r="BY48" s="102">
        <v>13881.6</v>
      </c>
      <c r="BZ48" s="102">
        <v>16</v>
      </c>
      <c r="CA48" s="102">
        <v>13881.6</v>
      </c>
      <c r="CB48" s="102">
        <v>17</v>
      </c>
      <c r="CC48" s="102">
        <v>14749.2</v>
      </c>
      <c r="CD48" s="102">
        <v>15</v>
      </c>
      <c r="CE48" s="102">
        <v>13014</v>
      </c>
      <c r="CF48" s="102">
        <v>11</v>
      </c>
      <c r="CG48" s="102">
        <v>9543.6</v>
      </c>
      <c r="CH48" s="102">
        <v>12</v>
      </c>
      <c r="CI48" s="102">
        <v>10411.200000000001</v>
      </c>
      <c r="CJ48" s="102">
        <v>15</v>
      </c>
      <c r="CK48" s="102">
        <v>13014</v>
      </c>
      <c r="CL48" s="102">
        <v>14</v>
      </c>
      <c r="CM48" s="102">
        <v>12146.4</v>
      </c>
      <c r="CN48" s="102">
        <v>11</v>
      </c>
      <c r="CO48" s="102">
        <v>9543.6</v>
      </c>
      <c r="CP48" s="102">
        <v>14</v>
      </c>
      <c r="CQ48" s="102">
        <v>12146.4</v>
      </c>
      <c r="CR48" s="102">
        <v>19</v>
      </c>
      <c r="CS48" s="102">
        <v>16484.400000000001</v>
      </c>
      <c r="CT48" s="102">
        <v>19</v>
      </c>
      <c r="CU48" s="102">
        <v>16484.400000000001</v>
      </c>
    </row>
    <row r="49" spans="2:99" x14ac:dyDescent="0.25">
      <c r="B49" s="101" t="s">
        <v>129</v>
      </c>
      <c r="C49" s="101" t="s">
        <v>214</v>
      </c>
      <c r="D49" s="102">
        <v>0</v>
      </c>
      <c r="E49" s="102">
        <v>0</v>
      </c>
      <c r="F49" s="102">
        <v>0</v>
      </c>
      <c r="G49" s="102">
        <v>0</v>
      </c>
      <c r="H49" s="102">
        <v>13</v>
      </c>
      <c r="I49" s="102">
        <v>12807.599999999999</v>
      </c>
      <c r="J49" s="102">
        <v>14.327910958904109</v>
      </c>
      <c r="K49" s="102">
        <v>14115.857876712327</v>
      </c>
      <c r="L49" s="102">
        <v>8</v>
      </c>
      <c r="M49" s="102">
        <v>7881.5999999999995</v>
      </c>
      <c r="N49" s="102">
        <v>11</v>
      </c>
      <c r="O49" s="102">
        <v>10837.199999999999</v>
      </c>
      <c r="P49" s="102">
        <v>8</v>
      </c>
      <c r="Q49" s="102">
        <v>7881.5999999999995</v>
      </c>
      <c r="R49" s="102">
        <v>10.101991150442478</v>
      </c>
      <c r="S49" s="102">
        <v>9952.4816814159294</v>
      </c>
      <c r="T49" s="102">
        <v>9</v>
      </c>
      <c r="U49" s="102">
        <v>8866.7999999999993</v>
      </c>
      <c r="V49" s="102">
        <v>7.3159090909090905</v>
      </c>
      <c r="W49" s="102">
        <v>7207.6336363636356</v>
      </c>
      <c r="X49" s="102">
        <v>14</v>
      </c>
      <c r="Y49" s="102">
        <v>13792.8</v>
      </c>
      <c r="Z49" s="102">
        <v>13</v>
      </c>
      <c r="AA49" s="102">
        <v>12807.599999999999</v>
      </c>
      <c r="AB49" s="102">
        <v>9</v>
      </c>
      <c r="AC49" s="102">
        <v>8866.7999999999993</v>
      </c>
      <c r="AD49" s="102">
        <v>9</v>
      </c>
      <c r="AE49" s="102">
        <v>8866.7999999999993</v>
      </c>
      <c r="AF49" s="102">
        <v>12</v>
      </c>
      <c r="AG49" s="102">
        <v>11822.4</v>
      </c>
      <c r="AH49" s="102">
        <v>15</v>
      </c>
      <c r="AI49" s="102">
        <v>14777.999999999998</v>
      </c>
      <c r="AJ49" s="102">
        <v>7</v>
      </c>
      <c r="AK49" s="102">
        <v>6896.4</v>
      </c>
      <c r="AL49" s="102">
        <v>9</v>
      </c>
      <c r="AM49" s="102">
        <v>8866.7999999999993</v>
      </c>
      <c r="AN49" s="102">
        <v>8</v>
      </c>
      <c r="AO49" s="102">
        <v>7881.5999999999995</v>
      </c>
      <c r="AP49" s="102">
        <v>7</v>
      </c>
      <c r="AQ49" s="102">
        <v>6896.4</v>
      </c>
      <c r="AR49" s="102">
        <v>15</v>
      </c>
      <c r="AS49" s="102">
        <v>14777.999999999998</v>
      </c>
      <c r="AT49" s="102">
        <v>6.3497950819672138</v>
      </c>
      <c r="AU49" s="102">
        <v>6255.8181147540981</v>
      </c>
      <c r="AV49" s="102">
        <v>9</v>
      </c>
      <c r="AW49" s="102">
        <v>8866.7999999999993</v>
      </c>
      <c r="AX49" s="102">
        <v>10</v>
      </c>
      <c r="AY49" s="102">
        <v>9852</v>
      </c>
      <c r="AZ49" s="102">
        <v>10</v>
      </c>
      <c r="BA49" s="102">
        <v>9852</v>
      </c>
      <c r="BB49" s="102">
        <v>5.3880308880308885</v>
      </c>
      <c r="BC49" s="102">
        <v>5308.2880308880312</v>
      </c>
      <c r="BD49" s="102">
        <v>11.227525684931507</v>
      </c>
      <c r="BE49" s="102">
        <v>11061.358304794519</v>
      </c>
      <c r="BF49" s="102">
        <v>11.914370078740157</v>
      </c>
      <c r="BG49" s="102">
        <v>11738.037401574802</v>
      </c>
      <c r="BH49" s="102">
        <v>3.3603896103896105</v>
      </c>
      <c r="BI49" s="102">
        <v>3310.6558441558441</v>
      </c>
      <c r="BJ49" s="102">
        <v>16</v>
      </c>
      <c r="BK49" s="102">
        <v>15763.199999999999</v>
      </c>
      <c r="BL49" s="102">
        <v>6.4296435272045027</v>
      </c>
      <c r="BM49" s="102">
        <v>6334.4848030018757</v>
      </c>
      <c r="BN49" s="102">
        <v>15</v>
      </c>
      <c r="BO49" s="102">
        <v>14777.999999999998</v>
      </c>
      <c r="BP49" s="102">
        <v>7</v>
      </c>
      <c r="BQ49" s="102">
        <v>6896.4</v>
      </c>
      <c r="BR49" s="102">
        <v>14</v>
      </c>
      <c r="BS49" s="102">
        <v>13792.8</v>
      </c>
      <c r="BT49" s="102">
        <v>13</v>
      </c>
      <c r="BU49" s="102">
        <v>12807.599999999999</v>
      </c>
      <c r="BV49" s="102">
        <v>10</v>
      </c>
      <c r="BW49" s="102">
        <v>9852</v>
      </c>
      <c r="BX49" s="102">
        <v>7.6960966542750935</v>
      </c>
      <c r="BY49" s="102">
        <v>7582.1944237918215</v>
      </c>
      <c r="BZ49" s="102">
        <v>14</v>
      </c>
      <c r="CA49" s="102">
        <v>13792.8</v>
      </c>
      <c r="CB49" s="102">
        <v>12</v>
      </c>
      <c r="CC49" s="102">
        <v>11822.4</v>
      </c>
      <c r="CD49" s="102">
        <v>9</v>
      </c>
      <c r="CE49" s="102">
        <v>8866.7999999999993</v>
      </c>
      <c r="CF49" s="102">
        <v>10</v>
      </c>
      <c r="CG49" s="102">
        <v>9852</v>
      </c>
      <c r="CH49" s="102">
        <v>11</v>
      </c>
      <c r="CI49" s="102">
        <v>10837.199999999999</v>
      </c>
      <c r="CJ49" s="102">
        <v>8</v>
      </c>
      <c r="CK49" s="102">
        <v>7881.5999999999995</v>
      </c>
      <c r="CL49" s="102">
        <v>9</v>
      </c>
      <c r="CM49" s="102">
        <v>8866.7999999999993</v>
      </c>
      <c r="CN49" s="102">
        <v>12</v>
      </c>
      <c r="CO49" s="102">
        <v>11822.4</v>
      </c>
      <c r="CP49" s="102">
        <v>13</v>
      </c>
      <c r="CQ49" s="102">
        <v>12807.599999999999</v>
      </c>
      <c r="CR49" s="102">
        <v>7.8004807692307701</v>
      </c>
      <c r="CS49" s="102">
        <v>7685.0336538461543</v>
      </c>
      <c r="CT49" s="102">
        <v>8</v>
      </c>
      <c r="CU49" s="102">
        <v>7881.5999999999995</v>
      </c>
    </row>
    <row r="50" spans="2:99" x14ac:dyDescent="0.25">
      <c r="C50" s="101" t="s">
        <v>215</v>
      </c>
      <c r="D50" s="102">
        <v>0</v>
      </c>
      <c r="E50" s="102">
        <v>0</v>
      </c>
      <c r="F50" s="102">
        <v>0</v>
      </c>
      <c r="G50" s="102">
        <v>0</v>
      </c>
      <c r="H50" s="102">
        <v>15</v>
      </c>
      <c r="I50" s="102">
        <v>4230</v>
      </c>
      <c r="J50" s="102">
        <v>14</v>
      </c>
      <c r="K50" s="102">
        <v>3948</v>
      </c>
      <c r="L50" s="102">
        <v>10</v>
      </c>
      <c r="M50" s="102">
        <v>2820</v>
      </c>
      <c r="N50" s="102">
        <v>13</v>
      </c>
      <c r="O50" s="102">
        <v>3666</v>
      </c>
      <c r="P50" s="102">
        <v>9</v>
      </c>
      <c r="Q50" s="102">
        <v>2538</v>
      </c>
      <c r="R50" s="102">
        <v>13</v>
      </c>
      <c r="S50" s="102">
        <v>3666</v>
      </c>
      <c r="T50" s="102">
        <v>11</v>
      </c>
      <c r="U50" s="102">
        <v>3102</v>
      </c>
      <c r="V50" s="102">
        <v>10</v>
      </c>
      <c r="W50" s="102">
        <v>2820</v>
      </c>
      <c r="X50" s="102">
        <v>16</v>
      </c>
      <c r="Y50" s="102">
        <v>4512</v>
      </c>
      <c r="Z50" s="102">
        <v>13</v>
      </c>
      <c r="AA50" s="102">
        <v>3666</v>
      </c>
      <c r="AB50" s="102">
        <v>9</v>
      </c>
      <c r="AC50" s="102">
        <v>2538</v>
      </c>
      <c r="AD50" s="102">
        <v>11</v>
      </c>
      <c r="AE50" s="102">
        <v>3102</v>
      </c>
      <c r="AF50" s="102">
        <v>15</v>
      </c>
      <c r="AG50" s="102">
        <v>4230</v>
      </c>
      <c r="AH50" s="102">
        <v>16</v>
      </c>
      <c r="AI50" s="102">
        <v>4512</v>
      </c>
      <c r="AJ50" s="102">
        <v>8</v>
      </c>
      <c r="AK50" s="102">
        <v>2256</v>
      </c>
      <c r="AL50" s="102">
        <v>10</v>
      </c>
      <c r="AM50" s="102">
        <v>2820</v>
      </c>
      <c r="AN50" s="102">
        <v>10</v>
      </c>
      <c r="AO50" s="102">
        <v>2820</v>
      </c>
      <c r="AP50" s="102">
        <v>8</v>
      </c>
      <c r="AQ50" s="102">
        <v>2256</v>
      </c>
      <c r="AR50" s="102">
        <v>14</v>
      </c>
      <c r="AS50" s="102">
        <v>3948</v>
      </c>
      <c r="AT50" s="102">
        <v>13</v>
      </c>
      <c r="AU50" s="102">
        <v>3666</v>
      </c>
      <c r="AV50" s="102">
        <v>8</v>
      </c>
      <c r="AW50" s="102">
        <v>2256</v>
      </c>
      <c r="AX50" s="102">
        <v>10</v>
      </c>
      <c r="AY50" s="102">
        <v>2820</v>
      </c>
      <c r="AZ50" s="102">
        <v>10</v>
      </c>
      <c r="BA50" s="102">
        <v>2820</v>
      </c>
      <c r="BB50" s="102">
        <v>8</v>
      </c>
      <c r="BC50" s="102">
        <v>2256</v>
      </c>
      <c r="BD50" s="102">
        <v>12</v>
      </c>
      <c r="BE50" s="102">
        <v>3384</v>
      </c>
      <c r="BF50" s="102">
        <v>12</v>
      </c>
      <c r="BG50" s="102">
        <v>3384</v>
      </c>
      <c r="BH50" s="102">
        <v>16</v>
      </c>
      <c r="BI50" s="102">
        <v>4512</v>
      </c>
      <c r="BJ50" s="102">
        <v>15</v>
      </c>
      <c r="BK50" s="102">
        <v>4230</v>
      </c>
      <c r="BL50" s="102">
        <v>8</v>
      </c>
      <c r="BM50" s="102">
        <v>2256</v>
      </c>
      <c r="BN50" s="102">
        <v>13</v>
      </c>
      <c r="BO50" s="102">
        <v>3666</v>
      </c>
      <c r="BP50" s="102">
        <v>8</v>
      </c>
      <c r="BQ50" s="102">
        <v>2256</v>
      </c>
      <c r="BR50" s="102">
        <v>13</v>
      </c>
      <c r="BS50" s="102">
        <v>3666</v>
      </c>
      <c r="BT50" s="102">
        <v>13</v>
      </c>
      <c r="BU50" s="102">
        <v>3666</v>
      </c>
      <c r="BV50" s="102">
        <v>11</v>
      </c>
      <c r="BW50" s="102">
        <v>3102</v>
      </c>
      <c r="BX50" s="102">
        <v>15</v>
      </c>
      <c r="BY50" s="102">
        <v>4230</v>
      </c>
      <c r="BZ50" s="102">
        <v>13</v>
      </c>
      <c r="CA50" s="102">
        <v>3666</v>
      </c>
      <c r="CB50" s="102">
        <v>12</v>
      </c>
      <c r="CC50" s="102">
        <v>3384</v>
      </c>
      <c r="CD50" s="102">
        <v>12</v>
      </c>
      <c r="CE50" s="102">
        <v>3384</v>
      </c>
      <c r="CF50" s="102">
        <v>10</v>
      </c>
      <c r="CG50" s="102">
        <v>2820</v>
      </c>
      <c r="CH50" s="102">
        <v>12</v>
      </c>
      <c r="CI50" s="102">
        <v>3384</v>
      </c>
      <c r="CJ50" s="102">
        <v>8</v>
      </c>
      <c r="CK50" s="102">
        <v>2256</v>
      </c>
      <c r="CL50" s="102">
        <v>9</v>
      </c>
      <c r="CM50" s="102">
        <v>2538</v>
      </c>
      <c r="CN50" s="102">
        <v>11</v>
      </c>
      <c r="CO50" s="102">
        <v>3102</v>
      </c>
      <c r="CP50" s="102">
        <v>14</v>
      </c>
      <c r="CQ50" s="102">
        <v>3948</v>
      </c>
      <c r="CR50" s="102">
        <v>10</v>
      </c>
      <c r="CS50" s="102">
        <v>2820</v>
      </c>
      <c r="CT50" s="102">
        <v>10</v>
      </c>
      <c r="CU50" s="102">
        <v>2820</v>
      </c>
    </row>
    <row r="51" spans="2:99" x14ac:dyDescent="0.25">
      <c r="C51" s="101" t="s">
        <v>216</v>
      </c>
      <c r="D51" s="102">
        <v>0</v>
      </c>
      <c r="E51" s="102">
        <v>0</v>
      </c>
      <c r="F51" s="102">
        <v>0</v>
      </c>
      <c r="G51" s="102">
        <v>0</v>
      </c>
      <c r="H51" s="102">
        <v>14</v>
      </c>
      <c r="I51" s="102">
        <v>11961.6</v>
      </c>
      <c r="J51" s="102">
        <v>15</v>
      </c>
      <c r="K51" s="102">
        <v>12816</v>
      </c>
      <c r="L51" s="102">
        <v>8</v>
      </c>
      <c r="M51" s="102">
        <v>6835.2</v>
      </c>
      <c r="N51" s="102">
        <v>12</v>
      </c>
      <c r="O51" s="102">
        <v>10252.799999999999</v>
      </c>
      <c r="P51" s="102">
        <v>8</v>
      </c>
      <c r="Q51" s="102">
        <v>6835.2</v>
      </c>
      <c r="R51" s="102">
        <v>11</v>
      </c>
      <c r="S51" s="102">
        <v>9398.4</v>
      </c>
      <c r="T51" s="102">
        <v>9</v>
      </c>
      <c r="U51" s="102">
        <v>7689.5999999999995</v>
      </c>
      <c r="V51" s="102">
        <v>8</v>
      </c>
      <c r="W51" s="102">
        <v>6835.2</v>
      </c>
      <c r="X51" s="102">
        <v>16</v>
      </c>
      <c r="Y51" s="102">
        <v>13670.4</v>
      </c>
      <c r="Z51" s="102">
        <v>12</v>
      </c>
      <c r="AA51" s="102">
        <v>10252.799999999999</v>
      </c>
      <c r="AB51" s="102">
        <v>9</v>
      </c>
      <c r="AC51" s="102">
        <v>7689.5999999999995</v>
      </c>
      <c r="AD51" s="102">
        <v>10</v>
      </c>
      <c r="AE51" s="102">
        <v>8544</v>
      </c>
      <c r="AF51" s="102">
        <v>14</v>
      </c>
      <c r="AG51" s="102">
        <v>11961.6</v>
      </c>
      <c r="AH51" s="102">
        <v>14</v>
      </c>
      <c r="AI51" s="102">
        <v>11961.6</v>
      </c>
      <c r="AJ51" s="102">
        <v>8</v>
      </c>
      <c r="AK51" s="102">
        <v>6835.2</v>
      </c>
      <c r="AL51" s="102">
        <v>10</v>
      </c>
      <c r="AM51" s="102">
        <v>8544</v>
      </c>
      <c r="AN51" s="102">
        <v>9</v>
      </c>
      <c r="AO51" s="102">
        <v>7689.5999999999995</v>
      </c>
      <c r="AP51" s="102">
        <v>8</v>
      </c>
      <c r="AQ51" s="102">
        <v>6835.2</v>
      </c>
      <c r="AR51" s="102">
        <v>14</v>
      </c>
      <c r="AS51" s="102">
        <v>11961.6</v>
      </c>
      <c r="AT51" s="102">
        <v>11</v>
      </c>
      <c r="AU51" s="102">
        <v>9398.4</v>
      </c>
      <c r="AV51" s="102">
        <v>8</v>
      </c>
      <c r="AW51" s="102">
        <v>6835.2</v>
      </c>
      <c r="AX51" s="102">
        <v>9</v>
      </c>
      <c r="AY51" s="102">
        <v>7689.5999999999995</v>
      </c>
      <c r="AZ51" s="102">
        <v>9</v>
      </c>
      <c r="BA51" s="102">
        <v>7689.5999999999995</v>
      </c>
      <c r="BB51" s="102">
        <v>8</v>
      </c>
      <c r="BC51" s="102">
        <v>6835.2</v>
      </c>
      <c r="BD51" s="102">
        <v>11</v>
      </c>
      <c r="BE51" s="102">
        <v>9398.4</v>
      </c>
      <c r="BF51" s="102">
        <v>12</v>
      </c>
      <c r="BG51" s="102">
        <v>10252.799999999999</v>
      </c>
      <c r="BH51" s="102">
        <v>14</v>
      </c>
      <c r="BI51" s="102">
        <v>11961.6</v>
      </c>
      <c r="BJ51" s="102">
        <v>14</v>
      </c>
      <c r="BK51" s="102">
        <v>11961.6</v>
      </c>
      <c r="BL51" s="102">
        <v>9</v>
      </c>
      <c r="BM51" s="102">
        <v>7689.5999999999995</v>
      </c>
      <c r="BN51" s="102">
        <v>13</v>
      </c>
      <c r="BO51" s="102">
        <v>11107.199999999999</v>
      </c>
      <c r="BP51" s="102">
        <v>7</v>
      </c>
      <c r="BQ51" s="102">
        <v>5980.8</v>
      </c>
      <c r="BR51" s="102">
        <v>13</v>
      </c>
      <c r="BS51" s="102">
        <v>11107.199999999999</v>
      </c>
      <c r="BT51" s="102">
        <v>13</v>
      </c>
      <c r="BU51" s="102">
        <v>11107.199999999999</v>
      </c>
      <c r="BV51" s="102">
        <v>10</v>
      </c>
      <c r="BW51" s="102">
        <v>8544</v>
      </c>
      <c r="BX51" s="102">
        <v>15</v>
      </c>
      <c r="BY51" s="102">
        <v>12816</v>
      </c>
      <c r="BZ51" s="102">
        <v>14</v>
      </c>
      <c r="CA51" s="102">
        <v>11961.6</v>
      </c>
      <c r="CB51" s="102">
        <v>11</v>
      </c>
      <c r="CC51" s="102">
        <v>9398.4</v>
      </c>
      <c r="CD51" s="102">
        <v>10</v>
      </c>
      <c r="CE51" s="102">
        <v>8544</v>
      </c>
      <c r="CF51" s="102">
        <v>10</v>
      </c>
      <c r="CG51" s="102">
        <v>8544</v>
      </c>
      <c r="CH51" s="102">
        <v>10</v>
      </c>
      <c r="CI51" s="102">
        <v>8544</v>
      </c>
      <c r="CJ51" s="102">
        <v>7</v>
      </c>
      <c r="CK51" s="102">
        <v>5980.8</v>
      </c>
      <c r="CL51" s="102">
        <v>8</v>
      </c>
      <c r="CM51" s="102">
        <v>6835.2</v>
      </c>
      <c r="CN51" s="102">
        <v>13</v>
      </c>
      <c r="CO51" s="102">
        <v>11107.199999999999</v>
      </c>
      <c r="CP51" s="102">
        <v>15</v>
      </c>
      <c r="CQ51" s="102">
        <v>12816</v>
      </c>
      <c r="CR51" s="102">
        <v>10</v>
      </c>
      <c r="CS51" s="102">
        <v>8544</v>
      </c>
      <c r="CT51" s="102">
        <v>10</v>
      </c>
      <c r="CU51" s="102">
        <v>8544</v>
      </c>
    </row>
    <row r="52" spans="2:99" x14ac:dyDescent="0.25">
      <c r="C52" s="101" t="s">
        <v>217</v>
      </c>
      <c r="D52" s="102">
        <v>0</v>
      </c>
      <c r="E52" s="102">
        <v>0</v>
      </c>
      <c r="F52" s="102">
        <v>0</v>
      </c>
      <c r="G52" s="102">
        <v>0</v>
      </c>
      <c r="H52" s="102">
        <v>15</v>
      </c>
      <c r="I52" s="102">
        <v>8100</v>
      </c>
      <c r="J52" s="102">
        <v>16</v>
      </c>
      <c r="K52" s="102">
        <v>8640</v>
      </c>
      <c r="L52" s="102">
        <v>10</v>
      </c>
      <c r="M52" s="102">
        <v>5400</v>
      </c>
      <c r="N52" s="102">
        <v>14</v>
      </c>
      <c r="O52" s="102">
        <v>7560</v>
      </c>
      <c r="P52" s="102">
        <v>8</v>
      </c>
      <c r="Q52" s="102">
        <v>4320</v>
      </c>
      <c r="R52" s="102">
        <v>11</v>
      </c>
      <c r="S52" s="102">
        <v>5940</v>
      </c>
      <c r="T52" s="102">
        <v>10</v>
      </c>
      <c r="U52" s="102">
        <v>5400</v>
      </c>
      <c r="V52" s="102">
        <v>9</v>
      </c>
      <c r="W52" s="102">
        <v>4860</v>
      </c>
      <c r="X52" s="102">
        <v>14</v>
      </c>
      <c r="Y52" s="102">
        <v>7560</v>
      </c>
      <c r="Z52" s="102">
        <v>12</v>
      </c>
      <c r="AA52" s="102">
        <v>6480</v>
      </c>
      <c r="AB52" s="102">
        <v>10</v>
      </c>
      <c r="AC52" s="102">
        <v>5400</v>
      </c>
      <c r="AD52" s="102">
        <v>10</v>
      </c>
      <c r="AE52" s="102">
        <v>5400</v>
      </c>
      <c r="AF52" s="102">
        <v>14</v>
      </c>
      <c r="AG52" s="102">
        <v>7560</v>
      </c>
      <c r="AH52" s="102">
        <v>14</v>
      </c>
      <c r="AI52" s="102">
        <v>7560</v>
      </c>
      <c r="AJ52" s="102">
        <v>7</v>
      </c>
      <c r="AK52" s="102">
        <v>3780</v>
      </c>
      <c r="AL52" s="102">
        <v>10</v>
      </c>
      <c r="AM52" s="102">
        <v>5400</v>
      </c>
      <c r="AN52" s="102">
        <v>9</v>
      </c>
      <c r="AO52" s="102">
        <v>4860</v>
      </c>
      <c r="AP52" s="102">
        <v>7</v>
      </c>
      <c r="AQ52" s="102">
        <v>3780</v>
      </c>
      <c r="AR52" s="102">
        <v>14</v>
      </c>
      <c r="AS52" s="102">
        <v>7560</v>
      </c>
      <c r="AT52" s="102">
        <v>11</v>
      </c>
      <c r="AU52" s="102">
        <v>5940</v>
      </c>
      <c r="AV52" s="102">
        <v>8</v>
      </c>
      <c r="AW52" s="102">
        <v>4320</v>
      </c>
      <c r="AX52" s="102">
        <v>9</v>
      </c>
      <c r="AY52" s="102">
        <v>4860</v>
      </c>
      <c r="AZ52" s="102">
        <v>10</v>
      </c>
      <c r="BA52" s="102">
        <v>5400</v>
      </c>
      <c r="BB52" s="102">
        <v>9</v>
      </c>
      <c r="BC52" s="102">
        <v>4860</v>
      </c>
      <c r="BD52" s="102">
        <v>11</v>
      </c>
      <c r="BE52" s="102">
        <v>5940</v>
      </c>
      <c r="BF52" s="102">
        <v>13</v>
      </c>
      <c r="BG52" s="102">
        <v>7020</v>
      </c>
      <c r="BH52" s="102">
        <v>14</v>
      </c>
      <c r="BI52" s="102">
        <v>7560</v>
      </c>
      <c r="BJ52" s="102">
        <v>16</v>
      </c>
      <c r="BK52" s="102">
        <v>8640</v>
      </c>
      <c r="BL52" s="102">
        <v>8</v>
      </c>
      <c r="BM52" s="102">
        <v>4320</v>
      </c>
      <c r="BN52" s="102">
        <v>14</v>
      </c>
      <c r="BO52" s="102">
        <v>7560</v>
      </c>
      <c r="BP52" s="102">
        <v>8</v>
      </c>
      <c r="BQ52" s="102">
        <v>4320</v>
      </c>
      <c r="BR52" s="102">
        <v>14</v>
      </c>
      <c r="BS52" s="102">
        <v>7560</v>
      </c>
      <c r="BT52" s="102">
        <v>14</v>
      </c>
      <c r="BU52" s="102">
        <v>7560</v>
      </c>
      <c r="BV52" s="102">
        <v>10</v>
      </c>
      <c r="BW52" s="102">
        <v>5400</v>
      </c>
      <c r="BX52" s="102">
        <v>14</v>
      </c>
      <c r="BY52" s="102">
        <v>7560</v>
      </c>
      <c r="BZ52" s="102">
        <v>13</v>
      </c>
      <c r="CA52" s="102">
        <v>7020</v>
      </c>
      <c r="CB52" s="102">
        <v>11</v>
      </c>
      <c r="CC52" s="102">
        <v>5940</v>
      </c>
      <c r="CD52" s="102">
        <v>11</v>
      </c>
      <c r="CE52" s="102">
        <v>5940</v>
      </c>
      <c r="CF52" s="102">
        <v>9</v>
      </c>
      <c r="CG52" s="102">
        <v>4860</v>
      </c>
      <c r="CH52" s="102">
        <v>10</v>
      </c>
      <c r="CI52" s="102">
        <v>5400</v>
      </c>
      <c r="CJ52" s="102">
        <v>8</v>
      </c>
      <c r="CK52" s="102">
        <v>4320</v>
      </c>
      <c r="CL52" s="102">
        <v>8</v>
      </c>
      <c r="CM52" s="102">
        <v>4320</v>
      </c>
      <c r="CN52" s="102">
        <v>11</v>
      </c>
      <c r="CO52" s="102">
        <v>5940</v>
      </c>
      <c r="CP52" s="102">
        <v>13</v>
      </c>
      <c r="CQ52" s="102">
        <v>7020</v>
      </c>
      <c r="CR52" s="102">
        <v>10</v>
      </c>
      <c r="CS52" s="102">
        <v>5400</v>
      </c>
      <c r="CT52" s="102">
        <v>8</v>
      </c>
      <c r="CU52" s="102">
        <v>4320</v>
      </c>
    </row>
    <row r="53" spans="2:99" x14ac:dyDescent="0.25">
      <c r="C53" s="101" t="s">
        <v>218</v>
      </c>
      <c r="D53" s="102">
        <v>0</v>
      </c>
      <c r="E53" s="102">
        <v>0</v>
      </c>
      <c r="F53" s="102">
        <v>0</v>
      </c>
      <c r="G53" s="102">
        <v>0</v>
      </c>
      <c r="H53" s="102">
        <v>15</v>
      </c>
      <c r="I53" s="102">
        <v>6102</v>
      </c>
      <c r="J53" s="102">
        <v>14</v>
      </c>
      <c r="K53" s="102">
        <v>5695.2</v>
      </c>
      <c r="L53" s="102">
        <v>9</v>
      </c>
      <c r="M53" s="102">
        <v>3661.2000000000003</v>
      </c>
      <c r="N53" s="102">
        <v>13</v>
      </c>
      <c r="O53" s="102">
        <v>5288.4000000000005</v>
      </c>
      <c r="P53" s="102">
        <v>8</v>
      </c>
      <c r="Q53" s="102">
        <v>3254.4</v>
      </c>
      <c r="R53" s="102">
        <v>11</v>
      </c>
      <c r="S53" s="102">
        <v>4474.8</v>
      </c>
      <c r="T53" s="102">
        <v>10</v>
      </c>
      <c r="U53" s="102">
        <v>4068</v>
      </c>
      <c r="V53" s="102">
        <v>9</v>
      </c>
      <c r="W53" s="102">
        <v>3661.2000000000003</v>
      </c>
      <c r="X53" s="102">
        <v>14</v>
      </c>
      <c r="Y53" s="102">
        <v>5695.2</v>
      </c>
      <c r="Z53" s="102">
        <v>14</v>
      </c>
      <c r="AA53" s="102">
        <v>5695.2</v>
      </c>
      <c r="AB53" s="102">
        <v>10</v>
      </c>
      <c r="AC53" s="102">
        <v>4068</v>
      </c>
      <c r="AD53" s="102">
        <v>11</v>
      </c>
      <c r="AE53" s="102">
        <v>4474.8</v>
      </c>
      <c r="AF53" s="102">
        <v>14</v>
      </c>
      <c r="AG53" s="102">
        <v>5695.2</v>
      </c>
      <c r="AH53" s="102">
        <v>14</v>
      </c>
      <c r="AI53" s="102">
        <v>5695.2</v>
      </c>
      <c r="AJ53" s="102">
        <v>8</v>
      </c>
      <c r="AK53" s="102">
        <v>3254.4</v>
      </c>
      <c r="AL53" s="102">
        <v>9</v>
      </c>
      <c r="AM53" s="102">
        <v>3661.2000000000003</v>
      </c>
      <c r="AN53" s="102">
        <v>8</v>
      </c>
      <c r="AO53" s="102">
        <v>3254.4</v>
      </c>
      <c r="AP53" s="102">
        <v>8</v>
      </c>
      <c r="AQ53" s="102">
        <v>3254.4</v>
      </c>
      <c r="AR53" s="102">
        <v>15</v>
      </c>
      <c r="AS53" s="102">
        <v>6102</v>
      </c>
      <c r="AT53" s="102">
        <v>11</v>
      </c>
      <c r="AU53" s="102">
        <v>4474.8</v>
      </c>
      <c r="AV53" s="102">
        <v>8</v>
      </c>
      <c r="AW53" s="102">
        <v>3254.4</v>
      </c>
      <c r="AX53" s="102">
        <v>8</v>
      </c>
      <c r="AY53" s="102">
        <v>3254.4</v>
      </c>
      <c r="AZ53" s="102">
        <v>11</v>
      </c>
      <c r="BA53" s="102">
        <v>4474.8</v>
      </c>
      <c r="BB53" s="102">
        <v>8</v>
      </c>
      <c r="BC53" s="102">
        <v>3254.4</v>
      </c>
      <c r="BD53" s="102">
        <v>11</v>
      </c>
      <c r="BE53" s="102">
        <v>4474.8</v>
      </c>
      <c r="BF53" s="102">
        <v>13</v>
      </c>
      <c r="BG53" s="102">
        <v>5288.4000000000005</v>
      </c>
      <c r="BH53" s="102">
        <v>15</v>
      </c>
      <c r="BI53" s="102">
        <v>6102</v>
      </c>
      <c r="BJ53" s="102">
        <v>15</v>
      </c>
      <c r="BK53" s="102">
        <v>6102</v>
      </c>
      <c r="BL53" s="102">
        <v>8</v>
      </c>
      <c r="BM53" s="102">
        <v>3254.4</v>
      </c>
      <c r="BN53" s="102">
        <v>14</v>
      </c>
      <c r="BO53" s="102">
        <v>5695.2</v>
      </c>
      <c r="BP53" s="102">
        <v>7</v>
      </c>
      <c r="BQ53" s="102">
        <v>2847.6</v>
      </c>
      <c r="BR53" s="102">
        <v>15</v>
      </c>
      <c r="BS53" s="102">
        <v>6102</v>
      </c>
      <c r="BT53" s="102">
        <v>14</v>
      </c>
      <c r="BU53" s="102">
        <v>5695.2</v>
      </c>
      <c r="BV53" s="102">
        <v>9</v>
      </c>
      <c r="BW53" s="102">
        <v>3661.2000000000003</v>
      </c>
      <c r="BX53" s="102">
        <v>15</v>
      </c>
      <c r="BY53" s="102">
        <v>6102</v>
      </c>
      <c r="BZ53" s="102">
        <v>14</v>
      </c>
      <c r="CA53" s="102">
        <v>5695.2</v>
      </c>
      <c r="CB53" s="102">
        <v>11</v>
      </c>
      <c r="CC53" s="102">
        <v>4474.8</v>
      </c>
      <c r="CD53" s="102">
        <v>11</v>
      </c>
      <c r="CE53" s="102">
        <v>4474.8</v>
      </c>
      <c r="CF53" s="102">
        <v>10</v>
      </c>
      <c r="CG53" s="102">
        <v>4068</v>
      </c>
      <c r="CH53" s="102">
        <v>11</v>
      </c>
      <c r="CI53" s="102">
        <v>4474.8</v>
      </c>
      <c r="CJ53" s="102">
        <v>7</v>
      </c>
      <c r="CK53" s="102">
        <v>2847.6</v>
      </c>
      <c r="CL53" s="102">
        <v>10</v>
      </c>
      <c r="CM53" s="102">
        <v>4068</v>
      </c>
      <c r="CN53" s="102">
        <v>12</v>
      </c>
      <c r="CO53" s="102">
        <v>4881.6000000000004</v>
      </c>
      <c r="CP53" s="102">
        <v>14</v>
      </c>
      <c r="CQ53" s="102">
        <v>5695.2</v>
      </c>
      <c r="CR53" s="102">
        <v>10</v>
      </c>
      <c r="CS53" s="102">
        <v>4068</v>
      </c>
      <c r="CT53" s="102">
        <v>9</v>
      </c>
      <c r="CU53" s="102">
        <v>3661.2000000000003</v>
      </c>
    </row>
    <row r="54" spans="2:99" x14ac:dyDescent="0.25">
      <c r="C54" s="101" t="s">
        <v>219</v>
      </c>
      <c r="D54" s="102">
        <v>0</v>
      </c>
      <c r="E54" s="102">
        <v>0</v>
      </c>
      <c r="F54" s="102">
        <v>0</v>
      </c>
      <c r="G54" s="102">
        <v>0</v>
      </c>
      <c r="H54" s="102">
        <v>14</v>
      </c>
      <c r="I54" s="102">
        <v>4687.2</v>
      </c>
      <c r="J54" s="102">
        <v>13</v>
      </c>
      <c r="K54" s="102">
        <v>4352.4000000000005</v>
      </c>
      <c r="L54" s="102">
        <v>9</v>
      </c>
      <c r="M54" s="102">
        <v>3013.2000000000003</v>
      </c>
      <c r="N54" s="102">
        <v>13</v>
      </c>
      <c r="O54" s="102">
        <v>4352.4000000000005</v>
      </c>
      <c r="P54" s="102">
        <v>9</v>
      </c>
      <c r="Q54" s="102">
        <v>3013.2000000000003</v>
      </c>
      <c r="R54" s="102">
        <v>13</v>
      </c>
      <c r="S54" s="102">
        <v>4352.4000000000005</v>
      </c>
      <c r="T54" s="102">
        <v>9</v>
      </c>
      <c r="U54" s="102">
        <v>3013.2000000000003</v>
      </c>
      <c r="V54" s="102">
        <v>8</v>
      </c>
      <c r="W54" s="102">
        <v>2678.4</v>
      </c>
      <c r="X54" s="102">
        <v>15</v>
      </c>
      <c r="Y54" s="102">
        <v>5022</v>
      </c>
      <c r="Z54" s="102">
        <v>13</v>
      </c>
      <c r="AA54" s="102">
        <v>4352.4000000000005</v>
      </c>
      <c r="AB54" s="102">
        <v>9</v>
      </c>
      <c r="AC54" s="102">
        <v>3013.2000000000003</v>
      </c>
      <c r="AD54" s="102">
        <v>9</v>
      </c>
      <c r="AE54" s="102">
        <v>3013.2000000000003</v>
      </c>
      <c r="AF54" s="102">
        <v>12</v>
      </c>
      <c r="AG54" s="102">
        <v>4017.6000000000004</v>
      </c>
      <c r="AH54" s="102">
        <v>16</v>
      </c>
      <c r="AI54" s="102">
        <v>5356.8</v>
      </c>
      <c r="AJ54" s="102">
        <v>7</v>
      </c>
      <c r="AK54" s="102">
        <v>2343.6</v>
      </c>
      <c r="AL54" s="102">
        <v>9</v>
      </c>
      <c r="AM54" s="102">
        <v>3013.2000000000003</v>
      </c>
      <c r="AN54" s="102">
        <v>9</v>
      </c>
      <c r="AO54" s="102">
        <v>3013.2000000000003</v>
      </c>
      <c r="AP54" s="102">
        <v>8</v>
      </c>
      <c r="AQ54" s="102">
        <v>2678.4</v>
      </c>
      <c r="AR54" s="102">
        <v>13</v>
      </c>
      <c r="AS54" s="102">
        <v>4352.4000000000005</v>
      </c>
      <c r="AT54" s="102">
        <v>12</v>
      </c>
      <c r="AU54" s="102">
        <v>4017.6000000000004</v>
      </c>
      <c r="AV54" s="102">
        <v>8</v>
      </c>
      <c r="AW54" s="102">
        <v>2678.4</v>
      </c>
      <c r="AX54" s="102">
        <v>9</v>
      </c>
      <c r="AY54" s="102">
        <v>3013.2000000000003</v>
      </c>
      <c r="AZ54" s="102">
        <v>11</v>
      </c>
      <c r="BA54" s="102">
        <v>3682.8</v>
      </c>
      <c r="BB54" s="102">
        <v>8</v>
      </c>
      <c r="BC54" s="102">
        <v>2678.4</v>
      </c>
      <c r="BD54" s="102">
        <v>12</v>
      </c>
      <c r="BE54" s="102">
        <v>4017.6000000000004</v>
      </c>
      <c r="BF54" s="102">
        <v>11</v>
      </c>
      <c r="BG54" s="102">
        <v>3682.8</v>
      </c>
      <c r="BH54" s="102">
        <v>14</v>
      </c>
      <c r="BI54" s="102">
        <v>4687.2</v>
      </c>
      <c r="BJ54" s="102">
        <v>15</v>
      </c>
      <c r="BK54" s="102">
        <v>5022</v>
      </c>
      <c r="BL54" s="102">
        <v>8</v>
      </c>
      <c r="BM54" s="102">
        <v>2678.4</v>
      </c>
      <c r="BN54" s="102">
        <v>14</v>
      </c>
      <c r="BO54" s="102">
        <v>4687.2</v>
      </c>
      <c r="BP54" s="102">
        <v>9</v>
      </c>
      <c r="BQ54" s="102">
        <v>3013.2000000000003</v>
      </c>
      <c r="BR54" s="102">
        <v>16</v>
      </c>
      <c r="BS54" s="102">
        <v>5356.8</v>
      </c>
      <c r="BT54" s="102">
        <v>14</v>
      </c>
      <c r="BU54" s="102">
        <v>4687.2</v>
      </c>
      <c r="BV54" s="102">
        <v>10</v>
      </c>
      <c r="BW54" s="102">
        <v>3348</v>
      </c>
      <c r="BX54" s="102">
        <v>14</v>
      </c>
      <c r="BY54" s="102">
        <v>4687.2</v>
      </c>
      <c r="BZ54" s="102">
        <v>15</v>
      </c>
      <c r="CA54" s="102">
        <v>5022</v>
      </c>
      <c r="CB54" s="102">
        <v>13</v>
      </c>
      <c r="CC54" s="102">
        <v>4352.4000000000005</v>
      </c>
      <c r="CD54" s="102">
        <v>12</v>
      </c>
      <c r="CE54" s="102">
        <v>4017.6000000000004</v>
      </c>
      <c r="CF54" s="102">
        <v>10</v>
      </c>
      <c r="CG54" s="102">
        <v>3348</v>
      </c>
      <c r="CH54" s="102">
        <v>10</v>
      </c>
      <c r="CI54" s="102">
        <v>3348</v>
      </c>
      <c r="CJ54" s="102">
        <v>7</v>
      </c>
      <c r="CK54" s="102">
        <v>2343.6</v>
      </c>
      <c r="CL54" s="102">
        <v>10</v>
      </c>
      <c r="CM54" s="102">
        <v>3348</v>
      </c>
      <c r="CN54" s="102">
        <v>12</v>
      </c>
      <c r="CO54" s="102">
        <v>4017.6000000000004</v>
      </c>
      <c r="CP54" s="102">
        <v>15</v>
      </c>
      <c r="CQ54" s="102">
        <v>5022</v>
      </c>
      <c r="CR54" s="102">
        <v>11</v>
      </c>
      <c r="CS54" s="102">
        <v>3682.8</v>
      </c>
      <c r="CT54" s="102">
        <v>9</v>
      </c>
      <c r="CU54" s="102">
        <v>3013.2000000000003</v>
      </c>
    </row>
    <row r="55" spans="2:99" x14ac:dyDescent="0.25">
      <c r="C55" s="101" t="s">
        <v>220</v>
      </c>
      <c r="D55" s="102">
        <v>0</v>
      </c>
      <c r="E55" s="102">
        <v>0</v>
      </c>
      <c r="F55" s="102">
        <v>0</v>
      </c>
      <c r="G55" s="102">
        <v>0</v>
      </c>
      <c r="H55" s="102">
        <v>15</v>
      </c>
      <c r="I55" s="102">
        <v>9954</v>
      </c>
      <c r="J55" s="102">
        <v>15</v>
      </c>
      <c r="K55" s="102">
        <v>9954</v>
      </c>
      <c r="L55" s="102">
        <v>9</v>
      </c>
      <c r="M55" s="102">
        <v>5972.4000000000005</v>
      </c>
      <c r="N55" s="102">
        <v>12</v>
      </c>
      <c r="O55" s="102">
        <v>7963.2000000000007</v>
      </c>
      <c r="P55" s="102">
        <v>9</v>
      </c>
      <c r="Q55" s="102">
        <v>5972.4000000000005</v>
      </c>
      <c r="R55" s="102">
        <v>11</v>
      </c>
      <c r="S55" s="102">
        <v>7299.6</v>
      </c>
      <c r="T55" s="102">
        <v>9</v>
      </c>
      <c r="U55" s="102">
        <v>5972.4000000000005</v>
      </c>
      <c r="V55" s="102">
        <v>8</v>
      </c>
      <c r="W55" s="102">
        <v>5308.8</v>
      </c>
      <c r="X55" s="102">
        <v>14</v>
      </c>
      <c r="Y55" s="102">
        <v>9290.4</v>
      </c>
      <c r="Z55" s="102">
        <v>14</v>
      </c>
      <c r="AA55" s="102">
        <v>9290.4</v>
      </c>
      <c r="AB55" s="102">
        <v>9</v>
      </c>
      <c r="AC55" s="102">
        <v>5972.4000000000005</v>
      </c>
      <c r="AD55" s="102">
        <v>10</v>
      </c>
      <c r="AE55" s="102">
        <v>6636</v>
      </c>
      <c r="AF55" s="102">
        <v>14</v>
      </c>
      <c r="AG55" s="102">
        <v>9290.4</v>
      </c>
      <c r="AH55" s="102">
        <v>14</v>
      </c>
      <c r="AI55" s="102">
        <v>9290.4</v>
      </c>
      <c r="AJ55" s="102">
        <v>8</v>
      </c>
      <c r="AK55" s="102">
        <v>5308.8</v>
      </c>
      <c r="AL55" s="102">
        <v>10</v>
      </c>
      <c r="AM55" s="102">
        <v>6636</v>
      </c>
      <c r="AN55" s="102">
        <v>9</v>
      </c>
      <c r="AO55" s="102">
        <v>5972.4000000000005</v>
      </c>
      <c r="AP55" s="102">
        <v>8</v>
      </c>
      <c r="AQ55" s="102">
        <v>5308.8</v>
      </c>
      <c r="AR55" s="102">
        <v>15</v>
      </c>
      <c r="AS55" s="102">
        <v>9954</v>
      </c>
      <c r="AT55" s="102">
        <v>11</v>
      </c>
      <c r="AU55" s="102">
        <v>7299.6</v>
      </c>
      <c r="AV55" s="102">
        <v>8</v>
      </c>
      <c r="AW55" s="102">
        <v>5308.8</v>
      </c>
      <c r="AX55" s="102">
        <v>9</v>
      </c>
      <c r="AY55" s="102">
        <v>5972.4000000000005</v>
      </c>
      <c r="AZ55" s="102">
        <v>11</v>
      </c>
      <c r="BA55" s="102">
        <v>7299.6</v>
      </c>
      <c r="BB55" s="102">
        <v>9</v>
      </c>
      <c r="BC55" s="102">
        <v>5972.4000000000005</v>
      </c>
      <c r="BD55" s="102">
        <v>11</v>
      </c>
      <c r="BE55" s="102">
        <v>7299.6</v>
      </c>
      <c r="BF55" s="102">
        <v>13</v>
      </c>
      <c r="BG55" s="102">
        <v>8626.8000000000011</v>
      </c>
      <c r="BH55" s="102">
        <v>14</v>
      </c>
      <c r="BI55" s="102">
        <v>9290.4</v>
      </c>
      <c r="BJ55" s="102">
        <v>15</v>
      </c>
      <c r="BK55" s="102">
        <v>9954</v>
      </c>
      <c r="BL55" s="102">
        <v>9</v>
      </c>
      <c r="BM55" s="102">
        <v>5972.4000000000005</v>
      </c>
      <c r="BN55" s="102">
        <v>14</v>
      </c>
      <c r="BO55" s="102">
        <v>9290.4</v>
      </c>
      <c r="BP55" s="102">
        <v>7</v>
      </c>
      <c r="BQ55" s="102">
        <v>4645.2</v>
      </c>
      <c r="BR55" s="102">
        <v>13</v>
      </c>
      <c r="BS55" s="102">
        <v>8626.8000000000011</v>
      </c>
      <c r="BT55" s="102">
        <v>14</v>
      </c>
      <c r="BU55" s="102">
        <v>9290.4</v>
      </c>
      <c r="BV55" s="102">
        <v>9</v>
      </c>
      <c r="BW55" s="102">
        <v>5972.4000000000005</v>
      </c>
      <c r="BX55" s="102">
        <v>14</v>
      </c>
      <c r="BY55" s="102">
        <v>9290.4</v>
      </c>
      <c r="BZ55" s="102">
        <v>14</v>
      </c>
      <c r="CA55" s="102">
        <v>9290.4</v>
      </c>
      <c r="CB55" s="102">
        <v>12</v>
      </c>
      <c r="CC55" s="102">
        <v>7963.2000000000007</v>
      </c>
      <c r="CD55" s="102">
        <v>10</v>
      </c>
      <c r="CE55" s="102">
        <v>6636</v>
      </c>
      <c r="CF55" s="102">
        <v>9</v>
      </c>
      <c r="CG55" s="102">
        <v>5972.4000000000005</v>
      </c>
      <c r="CH55" s="102">
        <v>12</v>
      </c>
      <c r="CI55" s="102">
        <v>7963.2000000000007</v>
      </c>
      <c r="CJ55" s="102">
        <v>8</v>
      </c>
      <c r="CK55" s="102">
        <v>5308.8</v>
      </c>
      <c r="CL55" s="102">
        <v>9</v>
      </c>
      <c r="CM55" s="102">
        <v>5972.4000000000005</v>
      </c>
      <c r="CN55" s="102">
        <v>11</v>
      </c>
      <c r="CO55" s="102">
        <v>7299.6</v>
      </c>
      <c r="CP55" s="102">
        <v>13</v>
      </c>
      <c r="CQ55" s="102">
        <v>8626.8000000000011</v>
      </c>
      <c r="CR55" s="102">
        <v>10</v>
      </c>
      <c r="CS55" s="102">
        <v>6636</v>
      </c>
      <c r="CT55" s="102">
        <v>10</v>
      </c>
      <c r="CU55" s="102">
        <v>6636</v>
      </c>
    </row>
    <row r="56" spans="2:99" x14ac:dyDescent="0.25">
      <c r="C56" s="101" t="s">
        <v>221</v>
      </c>
      <c r="D56" s="102">
        <v>0</v>
      </c>
      <c r="E56" s="102">
        <v>0</v>
      </c>
      <c r="F56" s="102">
        <v>0</v>
      </c>
      <c r="G56" s="102">
        <v>0</v>
      </c>
      <c r="H56" s="102">
        <v>12</v>
      </c>
      <c r="I56" s="102">
        <v>13809.599999999999</v>
      </c>
      <c r="J56" s="102">
        <v>12.417522831050228</v>
      </c>
      <c r="K56" s="102">
        <v>14290.085273972601</v>
      </c>
      <c r="L56" s="102">
        <v>9</v>
      </c>
      <c r="M56" s="102">
        <v>10357.199999999999</v>
      </c>
      <c r="N56" s="102">
        <v>13</v>
      </c>
      <c r="O56" s="102">
        <v>14960.4</v>
      </c>
      <c r="P56" s="102">
        <v>8</v>
      </c>
      <c r="Q56" s="102">
        <v>9206.4</v>
      </c>
      <c r="R56" s="102">
        <v>11.020353982300884</v>
      </c>
      <c r="S56" s="102">
        <v>12682.223362831857</v>
      </c>
      <c r="T56" s="102">
        <v>10</v>
      </c>
      <c r="U56" s="102">
        <v>11508</v>
      </c>
      <c r="V56" s="102">
        <v>7.3159090909090905</v>
      </c>
      <c r="W56" s="102">
        <v>8419.1481818181801</v>
      </c>
      <c r="X56" s="102">
        <v>15</v>
      </c>
      <c r="Y56" s="102">
        <v>17262</v>
      </c>
      <c r="Z56" s="102">
        <v>12</v>
      </c>
      <c r="AA56" s="102">
        <v>13809.599999999999</v>
      </c>
      <c r="AB56" s="102">
        <v>9</v>
      </c>
      <c r="AC56" s="102">
        <v>10357.199999999999</v>
      </c>
      <c r="AD56" s="102">
        <v>11</v>
      </c>
      <c r="AE56" s="102">
        <v>12658.8</v>
      </c>
      <c r="AF56" s="102">
        <v>12</v>
      </c>
      <c r="AG56" s="102">
        <v>13809.599999999999</v>
      </c>
      <c r="AH56" s="102">
        <v>15</v>
      </c>
      <c r="AI56" s="102">
        <v>17262</v>
      </c>
      <c r="AJ56" s="102">
        <v>7</v>
      </c>
      <c r="AK56" s="102">
        <v>8055.5999999999995</v>
      </c>
      <c r="AL56" s="102">
        <v>9</v>
      </c>
      <c r="AM56" s="102">
        <v>10357.199999999999</v>
      </c>
      <c r="AN56" s="102">
        <v>8</v>
      </c>
      <c r="AO56" s="102">
        <v>9206.4</v>
      </c>
      <c r="AP56" s="102">
        <v>8</v>
      </c>
      <c r="AQ56" s="102">
        <v>9206.4</v>
      </c>
      <c r="AR56" s="102">
        <v>14</v>
      </c>
      <c r="AS56" s="102">
        <v>16111.199999999999</v>
      </c>
      <c r="AT56" s="102">
        <v>6.3497950819672138</v>
      </c>
      <c r="AU56" s="102">
        <v>7307.3441803278693</v>
      </c>
      <c r="AV56" s="102">
        <v>8</v>
      </c>
      <c r="AW56" s="102">
        <v>9206.4</v>
      </c>
      <c r="AX56" s="102">
        <v>10</v>
      </c>
      <c r="AY56" s="102">
        <v>11508</v>
      </c>
      <c r="AZ56" s="102">
        <v>11</v>
      </c>
      <c r="BA56" s="102">
        <v>12658.8</v>
      </c>
      <c r="BB56" s="102">
        <v>5.3880308880308885</v>
      </c>
      <c r="BC56" s="102">
        <v>6200.5459459459462</v>
      </c>
      <c r="BD56" s="102">
        <v>10.363869863013697</v>
      </c>
      <c r="BE56" s="102">
        <v>11926.741438356163</v>
      </c>
      <c r="BF56" s="102">
        <v>11.914370078740157</v>
      </c>
      <c r="BG56" s="102">
        <v>13711.057086614173</v>
      </c>
      <c r="BH56" s="102">
        <v>3.1203617810760669</v>
      </c>
      <c r="BI56" s="102">
        <v>3590.9123376623374</v>
      </c>
      <c r="BJ56" s="102">
        <v>15</v>
      </c>
      <c r="BK56" s="102">
        <v>17262</v>
      </c>
      <c r="BL56" s="102">
        <v>5.6259380863039405</v>
      </c>
      <c r="BM56" s="102">
        <v>6474.3295497185745</v>
      </c>
      <c r="BN56" s="102">
        <v>15</v>
      </c>
      <c r="BO56" s="102">
        <v>17262</v>
      </c>
      <c r="BP56" s="102">
        <v>8</v>
      </c>
      <c r="BQ56" s="102">
        <v>9206.4</v>
      </c>
      <c r="BR56" s="102">
        <v>15</v>
      </c>
      <c r="BS56" s="102">
        <v>17262</v>
      </c>
      <c r="BT56" s="102">
        <v>12</v>
      </c>
      <c r="BU56" s="102">
        <v>13809.599999999999</v>
      </c>
      <c r="BV56" s="102">
        <v>10</v>
      </c>
      <c r="BW56" s="102">
        <v>11508</v>
      </c>
      <c r="BX56" s="102">
        <v>7.1463754646840156</v>
      </c>
      <c r="BY56" s="102">
        <v>8224.0488847583656</v>
      </c>
      <c r="BZ56" s="102">
        <v>12</v>
      </c>
      <c r="CA56" s="102">
        <v>13809.599999999999</v>
      </c>
      <c r="CB56" s="102">
        <v>12</v>
      </c>
      <c r="CC56" s="102">
        <v>13809.599999999999</v>
      </c>
      <c r="CD56" s="102">
        <v>11</v>
      </c>
      <c r="CE56" s="102">
        <v>12658.8</v>
      </c>
      <c r="CF56" s="102">
        <v>9</v>
      </c>
      <c r="CG56" s="102">
        <v>10357.199999999999</v>
      </c>
      <c r="CH56" s="102">
        <v>11</v>
      </c>
      <c r="CI56" s="102">
        <v>12658.8</v>
      </c>
      <c r="CJ56" s="102">
        <v>7</v>
      </c>
      <c r="CK56" s="102">
        <v>8055.5999999999995</v>
      </c>
      <c r="CL56" s="102">
        <v>8</v>
      </c>
      <c r="CM56" s="102">
        <v>9206.4</v>
      </c>
      <c r="CN56" s="102">
        <v>12</v>
      </c>
      <c r="CO56" s="102">
        <v>13809.599999999999</v>
      </c>
      <c r="CP56" s="102">
        <v>14</v>
      </c>
      <c r="CQ56" s="102">
        <v>16111.199999999999</v>
      </c>
      <c r="CR56" s="102">
        <v>7.8004807692307701</v>
      </c>
      <c r="CS56" s="102">
        <v>8976.7932692307695</v>
      </c>
      <c r="CT56" s="102">
        <v>10</v>
      </c>
      <c r="CU56" s="102">
        <v>11508</v>
      </c>
    </row>
    <row r="57" spans="2:99" x14ac:dyDescent="0.25">
      <c r="C57" s="101" t="s">
        <v>222</v>
      </c>
      <c r="D57" s="102">
        <v>0</v>
      </c>
      <c r="E57" s="102">
        <v>0</v>
      </c>
      <c r="F57" s="102">
        <v>0</v>
      </c>
      <c r="G57" s="102">
        <v>0</v>
      </c>
      <c r="H57" s="102">
        <v>14</v>
      </c>
      <c r="I57" s="102">
        <v>19756.8</v>
      </c>
      <c r="J57" s="102">
        <v>14</v>
      </c>
      <c r="K57" s="102">
        <v>19756.8</v>
      </c>
      <c r="L57" s="102">
        <v>8</v>
      </c>
      <c r="M57" s="102">
        <v>11289.6</v>
      </c>
      <c r="N57" s="102">
        <v>13</v>
      </c>
      <c r="O57" s="102">
        <v>18345.600000000002</v>
      </c>
      <c r="P57" s="102">
        <v>8</v>
      </c>
      <c r="Q57" s="102">
        <v>11289.6</v>
      </c>
      <c r="R57" s="102">
        <v>11</v>
      </c>
      <c r="S57" s="102">
        <v>15523.2</v>
      </c>
      <c r="T57" s="102">
        <v>9</v>
      </c>
      <c r="U57" s="102">
        <v>12700.800000000001</v>
      </c>
      <c r="V57" s="102">
        <v>9</v>
      </c>
      <c r="W57" s="102">
        <v>12700.800000000001</v>
      </c>
      <c r="X57" s="102">
        <v>13</v>
      </c>
      <c r="Y57" s="102">
        <v>18345.600000000002</v>
      </c>
      <c r="Z57" s="102">
        <v>13</v>
      </c>
      <c r="AA57" s="102">
        <v>18345.600000000002</v>
      </c>
      <c r="AB57" s="102">
        <v>8</v>
      </c>
      <c r="AC57" s="102">
        <v>11289.6</v>
      </c>
      <c r="AD57" s="102">
        <v>10</v>
      </c>
      <c r="AE57" s="102">
        <v>14112</v>
      </c>
      <c r="AF57" s="102">
        <v>13</v>
      </c>
      <c r="AG57" s="102">
        <v>18345.600000000002</v>
      </c>
      <c r="AH57" s="102">
        <v>15</v>
      </c>
      <c r="AI57" s="102">
        <v>21168</v>
      </c>
      <c r="AJ57" s="102">
        <v>6</v>
      </c>
      <c r="AK57" s="102">
        <v>8467.2000000000007</v>
      </c>
      <c r="AL57" s="102">
        <v>9</v>
      </c>
      <c r="AM57" s="102">
        <v>12700.800000000001</v>
      </c>
      <c r="AN57" s="102">
        <v>8</v>
      </c>
      <c r="AO57" s="102">
        <v>11289.6</v>
      </c>
      <c r="AP57" s="102">
        <v>8</v>
      </c>
      <c r="AQ57" s="102">
        <v>11289.6</v>
      </c>
      <c r="AR57" s="102">
        <v>14</v>
      </c>
      <c r="AS57" s="102">
        <v>19756.8</v>
      </c>
      <c r="AT57" s="102">
        <v>12</v>
      </c>
      <c r="AU57" s="102">
        <v>16934.400000000001</v>
      </c>
      <c r="AV57" s="102">
        <v>7</v>
      </c>
      <c r="AW57" s="102">
        <v>9878.4</v>
      </c>
      <c r="AX57" s="102">
        <v>9</v>
      </c>
      <c r="AY57" s="102">
        <v>12700.800000000001</v>
      </c>
      <c r="AZ57" s="102">
        <v>10</v>
      </c>
      <c r="BA57" s="102">
        <v>14112</v>
      </c>
      <c r="BB57" s="102">
        <v>7</v>
      </c>
      <c r="BC57" s="102">
        <v>9878.4</v>
      </c>
      <c r="BD57" s="102">
        <v>11</v>
      </c>
      <c r="BE57" s="102">
        <v>15523.2</v>
      </c>
      <c r="BF57" s="102">
        <v>12</v>
      </c>
      <c r="BG57" s="102">
        <v>16934.400000000001</v>
      </c>
      <c r="BH57" s="102">
        <v>15</v>
      </c>
      <c r="BI57" s="102">
        <v>21168</v>
      </c>
      <c r="BJ57" s="102">
        <v>13</v>
      </c>
      <c r="BK57" s="102">
        <v>18345.600000000002</v>
      </c>
      <c r="BL57" s="102">
        <v>8</v>
      </c>
      <c r="BM57" s="102">
        <v>11289.6</v>
      </c>
      <c r="BN57" s="102">
        <v>15</v>
      </c>
      <c r="BO57" s="102">
        <v>21168</v>
      </c>
      <c r="BP57" s="102">
        <v>7</v>
      </c>
      <c r="BQ57" s="102">
        <v>9878.4</v>
      </c>
      <c r="BR57" s="102">
        <v>14</v>
      </c>
      <c r="BS57" s="102">
        <v>19756.8</v>
      </c>
      <c r="BT57" s="102">
        <v>12</v>
      </c>
      <c r="BU57" s="102">
        <v>16934.400000000001</v>
      </c>
      <c r="BV57" s="102">
        <v>10</v>
      </c>
      <c r="BW57" s="102">
        <v>14112</v>
      </c>
      <c r="BX57" s="102">
        <v>13</v>
      </c>
      <c r="BY57" s="102">
        <v>18345.600000000002</v>
      </c>
      <c r="BZ57" s="102">
        <v>13</v>
      </c>
      <c r="CA57" s="102">
        <v>18345.600000000002</v>
      </c>
      <c r="CB57" s="102">
        <v>12</v>
      </c>
      <c r="CC57" s="102">
        <v>16934.400000000001</v>
      </c>
      <c r="CD57" s="102">
        <v>11</v>
      </c>
      <c r="CE57" s="102">
        <v>15523.2</v>
      </c>
      <c r="CF57" s="102">
        <v>10</v>
      </c>
      <c r="CG57" s="102">
        <v>14112</v>
      </c>
      <c r="CH57" s="102">
        <v>10</v>
      </c>
      <c r="CI57" s="102">
        <v>14112</v>
      </c>
      <c r="CJ57" s="102">
        <v>8</v>
      </c>
      <c r="CK57" s="102">
        <v>11289.6</v>
      </c>
      <c r="CL57" s="102">
        <v>9</v>
      </c>
      <c r="CM57" s="102">
        <v>12700.800000000001</v>
      </c>
      <c r="CN57" s="102">
        <v>10</v>
      </c>
      <c r="CO57" s="102">
        <v>14112</v>
      </c>
      <c r="CP57" s="102">
        <v>12</v>
      </c>
      <c r="CQ57" s="102">
        <v>16934.400000000001</v>
      </c>
      <c r="CR57" s="102">
        <v>10</v>
      </c>
      <c r="CS57" s="102">
        <v>14112</v>
      </c>
      <c r="CT57" s="102">
        <v>9</v>
      </c>
      <c r="CU57" s="102">
        <v>12700.800000000001</v>
      </c>
    </row>
    <row r="58" spans="2:99" x14ac:dyDescent="0.25">
      <c r="C58" s="101" t="s">
        <v>223</v>
      </c>
      <c r="D58" s="102">
        <v>0</v>
      </c>
      <c r="E58" s="102">
        <v>0</v>
      </c>
      <c r="F58" s="102">
        <v>0</v>
      </c>
      <c r="G58" s="102">
        <v>0</v>
      </c>
      <c r="H58" s="102">
        <v>13</v>
      </c>
      <c r="I58" s="102">
        <v>15303.6</v>
      </c>
      <c r="J58" s="102">
        <v>14.327910958904109</v>
      </c>
      <c r="K58" s="102">
        <v>16866.816780821919</v>
      </c>
      <c r="L58" s="102">
        <v>9</v>
      </c>
      <c r="M58" s="102">
        <v>10594.800000000001</v>
      </c>
      <c r="N58" s="102">
        <v>11</v>
      </c>
      <c r="O58" s="102">
        <v>12949.2</v>
      </c>
      <c r="P58" s="102">
        <v>8</v>
      </c>
      <c r="Q58" s="102">
        <v>9417.6</v>
      </c>
      <c r="R58" s="102">
        <v>11.020353982300884</v>
      </c>
      <c r="S58" s="102">
        <v>12973.160707964602</v>
      </c>
      <c r="T58" s="102">
        <v>9</v>
      </c>
      <c r="U58" s="102">
        <v>10594.800000000001</v>
      </c>
      <c r="V58" s="102">
        <v>7.3159090909090905</v>
      </c>
      <c r="W58" s="102">
        <v>8612.2881818181813</v>
      </c>
      <c r="X58" s="102">
        <v>13</v>
      </c>
      <c r="Y58" s="102">
        <v>15303.6</v>
      </c>
      <c r="Z58" s="102">
        <v>12</v>
      </c>
      <c r="AA58" s="102">
        <v>14126.400000000001</v>
      </c>
      <c r="AB58" s="102">
        <v>9</v>
      </c>
      <c r="AC58" s="102">
        <v>10594.800000000001</v>
      </c>
      <c r="AD58" s="102">
        <v>10</v>
      </c>
      <c r="AE58" s="102">
        <v>11772</v>
      </c>
      <c r="AF58" s="102">
        <v>14</v>
      </c>
      <c r="AG58" s="102">
        <v>16480.8</v>
      </c>
      <c r="AH58" s="102">
        <v>16</v>
      </c>
      <c r="AI58" s="102">
        <v>18835.2</v>
      </c>
      <c r="AJ58" s="102">
        <v>8</v>
      </c>
      <c r="AK58" s="102">
        <v>9417.6</v>
      </c>
      <c r="AL58" s="102">
        <v>8</v>
      </c>
      <c r="AM58" s="102">
        <v>9417.6</v>
      </c>
      <c r="AN58" s="102">
        <v>9</v>
      </c>
      <c r="AO58" s="102">
        <v>10594.800000000001</v>
      </c>
      <c r="AP58" s="102">
        <v>7</v>
      </c>
      <c r="AQ58" s="102">
        <v>8240.4</v>
      </c>
      <c r="AR58" s="102">
        <v>14</v>
      </c>
      <c r="AS58" s="102">
        <v>16480.8</v>
      </c>
      <c r="AT58" s="102">
        <v>7.504303278688524</v>
      </c>
      <c r="AU58" s="102">
        <v>8834.0658196721306</v>
      </c>
      <c r="AV58" s="102">
        <v>8</v>
      </c>
      <c r="AW58" s="102">
        <v>9417.6</v>
      </c>
      <c r="AX58" s="102">
        <v>9</v>
      </c>
      <c r="AY58" s="102">
        <v>10594.800000000001</v>
      </c>
      <c r="AZ58" s="102">
        <v>11</v>
      </c>
      <c r="BA58" s="102">
        <v>12949.2</v>
      </c>
      <c r="BB58" s="102">
        <v>5.3880308880308885</v>
      </c>
      <c r="BC58" s="102">
        <v>6342.7899613899617</v>
      </c>
      <c r="BD58" s="102">
        <v>10.363869863013697</v>
      </c>
      <c r="BE58" s="102">
        <v>12200.347602739725</v>
      </c>
      <c r="BF58" s="102">
        <v>10.921505905511811</v>
      </c>
      <c r="BG58" s="102">
        <v>12856.796751968504</v>
      </c>
      <c r="BH58" s="102">
        <v>3.3603896103896105</v>
      </c>
      <c r="BI58" s="102">
        <v>3955.8506493506497</v>
      </c>
      <c r="BJ58" s="102">
        <v>14</v>
      </c>
      <c r="BK58" s="102">
        <v>16480.8</v>
      </c>
      <c r="BL58" s="102">
        <v>5.6259380863039405</v>
      </c>
      <c r="BM58" s="102">
        <v>6622.8543151969989</v>
      </c>
      <c r="BN58" s="102">
        <v>13</v>
      </c>
      <c r="BO58" s="102">
        <v>15303.6</v>
      </c>
      <c r="BP58" s="102">
        <v>7</v>
      </c>
      <c r="BQ58" s="102">
        <v>8240.4</v>
      </c>
      <c r="BR58" s="102">
        <v>13</v>
      </c>
      <c r="BS58" s="102">
        <v>15303.6</v>
      </c>
      <c r="BT58" s="102">
        <v>12</v>
      </c>
      <c r="BU58" s="102">
        <v>14126.400000000001</v>
      </c>
      <c r="BV58" s="102">
        <v>9</v>
      </c>
      <c r="BW58" s="102">
        <v>10594.800000000001</v>
      </c>
      <c r="BX58" s="102">
        <v>7.6960966542750935</v>
      </c>
      <c r="BY58" s="102">
        <v>9059.8449814126398</v>
      </c>
      <c r="BZ58" s="102">
        <v>13</v>
      </c>
      <c r="CA58" s="102">
        <v>15303.6</v>
      </c>
      <c r="CB58" s="102">
        <v>12</v>
      </c>
      <c r="CC58" s="102">
        <v>14126.400000000001</v>
      </c>
      <c r="CD58" s="102">
        <v>11</v>
      </c>
      <c r="CE58" s="102">
        <v>12949.2</v>
      </c>
      <c r="CF58" s="102">
        <v>9</v>
      </c>
      <c r="CG58" s="102">
        <v>10594.800000000001</v>
      </c>
      <c r="CH58" s="102">
        <v>10</v>
      </c>
      <c r="CI58" s="102">
        <v>11772</v>
      </c>
      <c r="CJ58" s="102">
        <v>7</v>
      </c>
      <c r="CK58" s="102">
        <v>8240.4</v>
      </c>
      <c r="CL58" s="102">
        <v>8</v>
      </c>
      <c r="CM58" s="102">
        <v>9417.6</v>
      </c>
      <c r="CN58" s="102">
        <v>12</v>
      </c>
      <c r="CO58" s="102">
        <v>14126.400000000001</v>
      </c>
      <c r="CP58" s="102">
        <v>13</v>
      </c>
      <c r="CQ58" s="102">
        <v>15303.6</v>
      </c>
      <c r="CR58" s="102">
        <v>7.8004807692307701</v>
      </c>
      <c r="CS58" s="102">
        <v>9182.7259615384628</v>
      </c>
      <c r="CT58" s="102">
        <v>8</v>
      </c>
      <c r="CU58" s="102">
        <v>9417.6</v>
      </c>
    </row>
    <row r="59" spans="2:99" x14ac:dyDescent="0.25">
      <c r="C59" s="101" t="s">
        <v>224</v>
      </c>
      <c r="D59" s="102">
        <v>0</v>
      </c>
      <c r="E59" s="102">
        <v>0</v>
      </c>
      <c r="F59" s="102">
        <v>0</v>
      </c>
      <c r="G59" s="102">
        <v>0</v>
      </c>
      <c r="H59" s="102">
        <v>15</v>
      </c>
      <c r="I59" s="102">
        <v>4553.9999999999991</v>
      </c>
      <c r="J59" s="102">
        <v>16</v>
      </c>
      <c r="K59" s="102">
        <v>4857.5999999999995</v>
      </c>
      <c r="L59" s="102">
        <v>9</v>
      </c>
      <c r="M59" s="102">
        <v>2732.3999999999996</v>
      </c>
      <c r="N59" s="102">
        <v>14</v>
      </c>
      <c r="O59" s="102">
        <v>4250.3999999999996</v>
      </c>
      <c r="P59" s="102">
        <v>8</v>
      </c>
      <c r="Q59" s="102">
        <v>2428.7999999999997</v>
      </c>
      <c r="R59" s="102">
        <v>11</v>
      </c>
      <c r="S59" s="102">
        <v>3339.5999999999995</v>
      </c>
      <c r="T59" s="102">
        <v>10</v>
      </c>
      <c r="U59" s="102">
        <v>3035.9999999999995</v>
      </c>
      <c r="V59" s="102">
        <v>9</v>
      </c>
      <c r="W59" s="102">
        <v>2732.3999999999996</v>
      </c>
      <c r="X59" s="102">
        <v>16</v>
      </c>
      <c r="Y59" s="102">
        <v>4857.5999999999995</v>
      </c>
      <c r="Z59" s="102">
        <v>13</v>
      </c>
      <c r="AA59" s="102">
        <v>3946.7999999999997</v>
      </c>
      <c r="AB59" s="102">
        <v>9</v>
      </c>
      <c r="AC59" s="102">
        <v>2732.3999999999996</v>
      </c>
      <c r="AD59" s="102">
        <v>10</v>
      </c>
      <c r="AE59" s="102">
        <v>3035.9999999999995</v>
      </c>
      <c r="AF59" s="102">
        <v>14</v>
      </c>
      <c r="AG59" s="102">
        <v>4250.3999999999996</v>
      </c>
      <c r="AH59" s="102">
        <v>15</v>
      </c>
      <c r="AI59" s="102">
        <v>4553.9999999999991</v>
      </c>
      <c r="AJ59" s="102">
        <v>8</v>
      </c>
      <c r="AK59" s="102">
        <v>2428.7999999999997</v>
      </c>
      <c r="AL59" s="102">
        <v>10</v>
      </c>
      <c r="AM59" s="102">
        <v>3035.9999999999995</v>
      </c>
      <c r="AN59" s="102">
        <v>9</v>
      </c>
      <c r="AO59" s="102">
        <v>2732.3999999999996</v>
      </c>
      <c r="AP59" s="102">
        <v>8</v>
      </c>
      <c r="AQ59" s="102">
        <v>2428.7999999999997</v>
      </c>
      <c r="AR59" s="102">
        <v>15</v>
      </c>
      <c r="AS59" s="102">
        <v>4553.9999999999991</v>
      </c>
      <c r="AT59" s="102">
        <v>12</v>
      </c>
      <c r="AU59" s="102">
        <v>3643.2</v>
      </c>
      <c r="AV59" s="102">
        <v>8</v>
      </c>
      <c r="AW59" s="102">
        <v>2428.7999999999997</v>
      </c>
      <c r="AX59" s="102">
        <v>9</v>
      </c>
      <c r="AY59" s="102">
        <v>2732.3999999999996</v>
      </c>
      <c r="AZ59" s="102">
        <v>10</v>
      </c>
      <c r="BA59" s="102">
        <v>3035.9999999999995</v>
      </c>
      <c r="BB59" s="102">
        <v>9</v>
      </c>
      <c r="BC59" s="102">
        <v>2732.3999999999996</v>
      </c>
      <c r="BD59" s="102">
        <v>11</v>
      </c>
      <c r="BE59" s="102">
        <v>3339.5999999999995</v>
      </c>
      <c r="BF59" s="102">
        <v>12</v>
      </c>
      <c r="BG59" s="102">
        <v>3643.2</v>
      </c>
      <c r="BH59" s="102">
        <v>16</v>
      </c>
      <c r="BI59" s="102">
        <v>4857.5999999999995</v>
      </c>
      <c r="BJ59" s="102">
        <v>16</v>
      </c>
      <c r="BK59" s="102">
        <v>4857.5999999999995</v>
      </c>
      <c r="BL59" s="102">
        <v>8</v>
      </c>
      <c r="BM59" s="102">
        <v>2428.7999999999997</v>
      </c>
      <c r="BN59" s="102">
        <v>15</v>
      </c>
      <c r="BO59" s="102">
        <v>4553.9999999999991</v>
      </c>
      <c r="BP59" s="102">
        <v>8</v>
      </c>
      <c r="BQ59" s="102">
        <v>2428.7999999999997</v>
      </c>
      <c r="BR59" s="102">
        <v>14</v>
      </c>
      <c r="BS59" s="102">
        <v>4250.3999999999996</v>
      </c>
      <c r="BT59" s="102">
        <v>13</v>
      </c>
      <c r="BU59" s="102">
        <v>3946.7999999999997</v>
      </c>
      <c r="BV59" s="102">
        <v>10</v>
      </c>
      <c r="BW59" s="102">
        <v>3035.9999999999995</v>
      </c>
      <c r="BX59" s="102">
        <v>14</v>
      </c>
      <c r="BY59" s="102">
        <v>4250.3999999999996</v>
      </c>
      <c r="BZ59" s="102">
        <v>14</v>
      </c>
      <c r="CA59" s="102">
        <v>4250.3999999999996</v>
      </c>
      <c r="CB59" s="102">
        <v>13</v>
      </c>
      <c r="CC59" s="102">
        <v>3946.7999999999997</v>
      </c>
      <c r="CD59" s="102">
        <v>10</v>
      </c>
      <c r="CE59" s="102">
        <v>3035.9999999999995</v>
      </c>
      <c r="CF59" s="102">
        <v>10</v>
      </c>
      <c r="CG59" s="102">
        <v>3035.9999999999995</v>
      </c>
      <c r="CH59" s="102">
        <v>11</v>
      </c>
      <c r="CI59" s="102">
        <v>3339.5999999999995</v>
      </c>
      <c r="CJ59" s="102">
        <v>8</v>
      </c>
      <c r="CK59" s="102">
        <v>2428.7999999999997</v>
      </c>
      <c r="CL59" s="102">
        <v>10</v>
      </c>
      <c r="CM59" s="102">
        <v>3035.9999999999995</v>
      </c>
      <c r="CN59" s="102">
        <v>12</v>
      </c>
      <c r="CO59" s="102">
        <v>3643.2</v>
      </c>
      <c r="CP59" s="102">
        <v>15</v>
      </c>
      <c r="CQ59" s="102">
        <v>4553.9999999999991</v>
      </c>
      <c r="CR59" s="102">
        <v>11</v>
      </c>
      <c r="CS59" s="102">
        <v>3339.5999999999995</v>
      </c>
      <c r="CT59" s="102">
        <v>10</v>
      </c>
      <c r="CU59" s="102">
        <v>3035.9999999999995</v>
      </c>
    </row>
    <row r="60" spans="2:99" x14ac:dyDescent="0.25">
      <c r="C60" s="101" t="s">
        <v>225</v>
      </c>
      <c r="D60" s="102">
        <v>0</v>
      </c>
      <c r="E60" s="102">
        <v>0</v>
      </c>
      <c r="F60" s="102">
        <v>0</v>
      </c>
      <c r="G60" s="102">
        <v>0</v>
      </c>
      <c r="H60" s="102">
        <v>15</v>
      </c>
      <c r="I60" s="102">
        <v>9774</v>
      </c>
      <c r="J60" s="102">
        <v>15</v>
      </c>
      <c r="K60" s="102">
        <v>9774</v>
      </c>
      <c r="L60" s="102">
        <v>8</v>
      </c>
      <c r="M60" s="102">
        <v>5212.8</v>
      </c>
      <c r="N60" s="102">
        <v>12</v>
      </c>
      <c r="O60" s="102">
        <v>7819.2000000000007</v>
      </c>
      <c r="P60" s="102">
        <v>8</v>
      </c>
      <c r="Q60" s="102">
        <v>5212.8</v>
      </c>
      <c r="R60" s="102">
        <v>12</v>
      </c>
      <c r="S60" s="102">
        <v>7819.2000000000007</v>
      </c>
      <c r="T60" s="102">
        <v>11</v>
      </c>
      <c r="U60" s="102">
        <v>7167.6</v>
      </c>
      <c r="V60" s="102">
        <v>9</v>
      </c>
      <c r="W60" s="102">
        <v>5864.4000000000005</v>
      </c>
      <c r="X60" s="102">
        <v>14</v>
      </c>
      <c r="Y60" s="102">
        <v>9122.4</v>
      </c>
      <c r="Z60" s="102">
        <v>14</v>
      </c>
      <c r="AA60" s="102">
        <v>9122.4</v>
      </c>
      <c r="AB60" s="102">
        <v>8</v>
      </c>
      <c r="AC60" s="102">
        <v>5212.8</v>
      </c>
      <c r="AD60" s="102">
        <v>9</v>
      </c>
      <c r="AE60" s="102">
        <v>5864.4000000000005</v>
      </c>
      <c r="AF60" s="102">
        <v>13</v>
      </c>
      <c r="AG60" s="102">
        <v>8470.8000000000011</v>
      </c>
      <c r="AH60" s="102">
        <v>15</v>
      </c>
      <c r="AI60" s="102">
        <v>9774</v>
      </c>
      <c r="AJ60" s="102">
        <v>8</v>
      </c>
      <c r="AK60" s="102">
        <v>5212.8</v>
      </c>
      <c r="AL60" s="102">
        <v>9</v>
      </c>
      <c r="AM60" s="102">
        <v>5864.4000000000005</v>
      </c>
      <c r="AN60" s="102">
        <v>9</v>
      </c>
      <c r="AO60" s="102">
        <v>5864.4000000000005</v>
      </c>
      <c r="AP60" s="102">
        <v>8</v>
      </c>
      <c r="AQ60" s="102">
        <v>5212.8</v>
      </c>
      <c r="AR60" s="102">
        <v>14</v>
      </c>
      <c r="AS60" s="102">
        <v>9122.4</v>
      </c>
      <c r="AT60" s="102">
        <v>12</v>
      </c>
      <c r="AU60" s="102">
        <v>7819.2000000000007</v>
      </c>
      <c r="AV60" s="102">
        <v>9</v>
      </c>
      <c r="AW60" s="102">
        <v>5864.4000000000005</v>
      </c>
      <c r="AX60" s="102">
        <v>9</v>
      </c>
      <c r="AY60" s="102">
        <v>5864.4000000000005</v>
      </c>
      <c r="AZ60" s="102">
        <v>10</v>
      </c>
      <c r="BA60" s="102">
        <v>6516</v>
      </c>
      <c r="BB60" s="102">
        <v>8</v>
      </c>
      <c r="BC60" s="102">
        <v>5212.8</v>
      </c>
      <c r="BD60" s="102">
        <v>12</v>
      </c>
      <c r="BE60" s="102">
        <v>7819.2000000000007</v>
      </c>
      <c r="BF60" s="102">
        <v>11</v>
      </c>
      <c r="BG60" s="102">
        <v>7167.6</v>
      </c>
      <c r="BH60" s="102">
        <v>16</v>
      </c>
      <c r="BI60" s="102">
        <v>10425.6</v>
      </c>
      <c r="BJ60" s="102">
        <v>14</v>
      </c>
      <c r="BK60" s="102">
        <v>9122.4</v>
      </c>
      <c r="BL60" s="102">
        <v>8</v>
      </c>
      <c r="BM60" s="102">
        <v>5212.8</v>
      </c>
      <c r="BN60" s="102">
        <v>15</v>
      </c>
      <c r="BO60" s="102">
        <v>9774</v>
      </c>
      <c r="BP60" s="102">
        <v>7</v>
      </c>
      <c r="BQ60" s="102">
        <v>4561.2</v>
      </c>
      <c r="BR60" s="102">
        <v>13</v>
      </c>
      <c r="BS60" s="102">
        <v>8470.8000000000011</v>
      </c>
      <c r="BT60" s="102">
        <v>13</v>
      </c>
      <c r="BU60" s="102">
        <v>8470.8000000000011</v>
      </c>
      <c r="BV60" s="102">
        <v>10</v>
      </c>
      <c r="BW60" s="102">
        <v>6516</v>
      </c>
      <c r="BX60" s="102">
        <v>15</v>
      </c>
      <c r="BY60" s="102">
        <v>9774</v>
      </c>
      <c r="BZ60" s="102">
        <v>13</v>
      </c>
      <c r="CA60" s="102">
        <v>8470.8000000000011</v>
      </c>
      <c r="CB60" s="102">
        <v>12</v>
      </c>
      <c r="CC60" s="102">
        <v>7819.2000000000007</v>
      </c>
      <c r="CD60" s="102">
        <v>10</v>
      </c>
      <c r="CE60" s="102">
        <v>6516</v>
      </c>
      <c r="CF60" s="102">
        <v>10</v>
      </c>
      <c r="CG60" s="102">
        <v>6516</v>
      </c>
      <c r="CH60" s="102">
        <v>10</v>
      </c>
      <c r="CI60" s="102">
        <v>6516</v>
      </c>
      <c r="CJ60" s="102">
        <v>8</v>
      </c>
      <c r="CK60" s="102">
        <v>5212.8</v>
      </c>
      <c r="CL60" s="102">
        <v>10</v>
      </c>
      <c r="CM60" s="102">
        <v>6516</v>
      </c>
      <c r="CN60" s="102">
        <v>12</v>
      </c>
      <c r="CO60" s="102">
        <v>7819.2000000000007</v>
      </c>
      <c r="CP60" s="102">
        <v>15</v>
      </c>
      <c r="CQ60" s="102">
        <v>9774</v>
      </c>
      <c r="CR60" s="102">
        <v>10</v>
      </c>
      <c r="CS60" s="102">
        <v>6516</v>
      </c>
      <c r="CT60" s="102">
        <v>9</v>
      </c>
      <c r="CU60" s="102">
        <v>5864.4000000000005</v>
      </c>
    </row>
    <row r="61" spans="2:99" x14ac:dyDescent="0.25">
      <c r="C61" s="101" t="s">
        <v>226</v>
      </c>
      <c r="D61" s="102">
        <v>0</v>
      </c>
      <c r="E61" s="102">
        <v>0</v>
      </c>
      <c r="F61" s="102">
        <v>0</v>
      </c>
      <c r="G61" s="102">
        <v>0</v>
      </c>
      <c r="H61" s="102">
        <v>13</v>
      </c>
      <c r="I61" s="102">
        <v>12370.8</v>
      </c>
      <c r="J61" s="102">
        <v>13</v>
      </c>
      <c r="K61" s="102">
        <v>12370.8</v>
      </c>
      <c r="L61" s="102">
        <v>9</v>
      </c>
      <c r="M61" s="102">
        <v>8564.4</v>
      </c>
      <c r="N61" s="102">
        <v>13</v>
      </c>
      <c r="O61" s="102">
        <v>12370.8</v>
      </c>
      <c r="P61" s="102">
        <v>9</v>
      </c>
      <c r="Q61" s="102">
        <v>8564.4</v>
      </c>
      <c r="R61" s="102">
        <v>13</v>
      </c>
      <c r="S61" s="102">
        <v>12370.8</v>
      </c>
      <c r="T61" s="102">
        <v>10</v>
      </c>
      <c r="U61" s="102">
        <v>9516</v>
      </c>
      <c r="V61" s="102">
        <v>8</v>
      </c>
      <c r="W61" s="102">
        <v>7612.7999999999993</v>
      </c>
      <c r="X61" s="102">
        <v>13</v>
      </c>
      <c r="Y61" s="102">
        <v>12370.8</v>
      </c>
      <c r="Z61" s="102">
        <v>13</v>
      </c>
      <c r="AA61" s="102">
        <v>12370.8</v>
      </c>
      <c r="AB61" s="102">
        <v>8</v>
      </c>
      <c r="AC61" s="102">
        <v>7612.7999999999993</v>
      </c>
      <c r="AD61" s="102">
        <v>10</v>
      </c>
      <c r="AE61" s="102">
        <v>9516</v>
      </c>
      <c r="AF61" s="102">
        <v>12</v>
      </c>
      <c r="AG61" s="102">
        <v>11419.199999999999</v>
      </c>
      <c r="AH61" s="102">
        <v>15</v>
      </c>
      <c r="AI61" s="102">
        <v>14273.999999999998</v>
      </c>
      <c r="AJ61" s="102">
        <v>7</v>
      </c>
      <c r="AK61" s="102">
        <v>6661.1999999999989</v>
      </c>
      <c r="AL61" s="102">
        <v>9</v>
      </c>
      <c r="AM61" s="102">
        <v>8564.4</v>
      </c>
      <c r="AN61" s="102">
        <v>8</v>
      </c>
      <c r="AO61" s="102">
        <v>7612.7999999999993</v>
      </c>
      <c r="AP61" s="102">
        <v>8</v>
      </c>
      <c r="AQ61" s="102">
        <v>7612.7999999999993</v>
      </c>
      <c r="AR61" s="102">
        <v>14</v>
      </c>
      <c r="AS61" s="102">
        <v>13322.399999999998</v>
      </c>
      <c r="AT61" s="102">
        <v>13</v>
      </c>
      <c r="AU61" s="102">
        <v>12370.8</v>
      </c>
      <c r="AV61" s="102">
        <v>9</v>
      </c>
      <c r="AW61" s="102">
        <v>8564.4</v>
      </c>
      <c r="AX61" s="102">
        <v>9</v>
      </c>
      <c r="AY61" s="102">
        <v>8564.4</v>
      </c>
      <c r="AZ61" s="102">
        <v>10</v>
      </c>
      <c r="BA61" s="102">
        <v>9516</v>
      </c>
      <c r="BB61" s="102">
        <v>8</v>
      </c>
      <c r="BC61" s="102">
        <v>7612.7999999999993</v>
      </c>
      <c r="BD61" s="102">
        <v>11</v>
      </c>
      <c r="BE61" s="102">
        <v>10467.599999999999</v>
      </c>
      <c r="BF61" s="102">
        <v>12</v>
      </c>
      <c r="BG61" s="102">
        <v>11419.199999999999</v>
      </c>
      <c r="BH61" s="102">
        <v>16</v>
      </c>
      <c r="BI61" s="102">
        <v>15225.599999999999</v>
      </c>
      <c r="BJ61" s="102">
        <v>14</v>
      </c>
      <c r="BK61" s="102">
        <v>13322.399999999998</v>
      </c>
      <c r="BL61" s="102">
        <v>8</v>
      </c>
      <c r="BM61" s="102">
        <v>7612.7999999999993</v>
      </c>
      <c r="BN61" s="102">
        <v>14</v>
      </c>
      <c r="BO61" s="102">
        <v>13322.399999999998</v>
      </c>
      <c r="BP61" s="102">
        <v>7</v>
      </c>
      <c r="BQ61" s="102">
        <v>6661.1999999999989</v>
      </c>
      <c r="BR61" s="102">
        <v>13</v>
      </c>
      <c r="BS61" s="102">
        <v>12370.8</v>
      </c>
      <c r="BT61" s="102">
        <v>14</v>
      </c>
      <c r="BU61" s="102">
        <v>13322.399999999998</v>
      </c>
      <c r="BV61" s="102">
        <v>10</v>
      </c>
      <c r="BW61" s="102">
        <v>9516</v>
      </c>
      <c r="BX61" s="102">
        <v>13</v>
      </c>
      <c r="BY61" s="102">
        <v>12370.8</v>
      </c>
      <c r="BZ61" s="102">
        <v>13</v>
      </c>
      <c r="CA61" s="102">
        <v>12370.8</v>
      </c>
      <c r="CB61" s="102">
        <v>11</v>
      </c>
      <c r="CC61" s="102">
        <v>10467.599999999999</v>
      </c>
      <c r="CD61" s="102">
        <v>10</v>
      </c>
      <c r="CE61" s="102">
        <v>9516</v>
      </c>
      <c r="CF61" s="102">
        <v>9</v>
      </c>
      <c r="CG61" s="102">
        <v>8564.4</v>
      </c>
      <c r="CH61" s="102">
        <v>12</v>
      </c>
      <c r="CI61" s="102">
        <v>11419.199999999999</v>
      </c>
      <c r="CJ61" s="102">
        <v>7</v>
      </c>
      <c r="CK61" s="102">
        <v>6661.1999999999989</v>
      </c>
      <c r="CL61" s="102">
        <v>8</v>
      </c>
      <c r="CM61" s="102">
        <v>7612.7999999999993</v>
      </c>
      <c r="CN61" s="102">
        <v>12</v>
      </c>
      <c r="CO61" s="102">
        <v>11419.199999999999</v>
      </c>
      <c r="CP61" s="102">
        <v>13</v>
      </c>
      <c r="CQ61" s="102">
        <v>12370.8</v>
      </c>
      <c r="CR61" s="102">
        <v>10</v>
      </c>
      <c r="CS61" s="102">
        <v>9516</v>
      </c>
      <c r="CT61" s="102">
        <v>9</v>
      </c>
      <c r="CU61" s="102">
        <v>8564.4</v>
      </c>
    </row>
    <row r="62" spans="2:99" x14ac:dyDescent="0.25">
      <c r="C62" s="101" t="s">
        <v>227</v>
      </c>
      <c r="D62" s="102">
        <v>0</v>
      </c>
      <c r="E62" s="102">
        <v>0</v>
      </c>
      <c r="F62" s="102">
        <v>0</v>
      </c>
      <c r="G62" s="102">
        <v>0</v>
      </c>
      <c r="H62" s="102">
        <v>13</v>
      </c>
      <c r="I62" s="102">
        <v>22167.600000000002</v>
      </c>
      <c r="J62" s="102">
        <v>14</v>
      </c>
      <c r="K62" s="102">
        <v>23872.799999999999</v>
      </c>
      <c r="L62" s="102">
        <v>9</v>
      </c>
      <c r="M62" s="102">
        <v>15346.800000000001</v>
      </c>
      <c r="N62" s="102">
        <v>11</v>
      </c>
      <c r="O62" s="102">
        <v>18757.2</v>
      </c>
      <c r="P62" s="102">
        <v>8</v>
      </c>
      <c r="Q62" s="102">
        <v>13641.6</v>
      </c>
      <c r="R62" s="102">
        <v>11</v>
      </c>
      <c r="S62" s="102">
        <v>18757.2</v>
      </c>
      <c r="T62" s="102">
        <v>8</v>
      </c>
      <c r="U62" s="102">
        <v>13641.6</v>
      </c>
      <c r="V62" s="102">
        <v>8</v>
      </c>
      <c r="W62" s="102">
        <v>13641.6</v>
      </c>
      <c r="X62" s="102">
        <v>12</v>
      </c>
      <c r="Y62" s="102">
        <v>20462.400000000001</v>
      </c>
      <c r="Z62" s="102">
        <v>13</v>
      </c>
      <c r="AA62" s="102">
        <v>22167.600000000002</v>
      </c>
      <c r="AB62" s="102">
        <v>8</v>
      </c>
      <c r="AC62" s="102">
        <v>13641.6</v>
      </c>
      <c r="AD62" s="102">
        <v>10</v>
      </c>
      <c r="AE62" s="102">
        <v>17052</v>
      </c>
      <c r="AF62" s="102">
        <v>13</v>
      </c>
      <c r="AG62" s="102">
        <v>22167.600000000002</v>
      </c>
      <c r="AH62" s="102">
        <v>14</v>
      </c>
      <c r="AI62" s="102">
        <v>23872.799999999999</v>
      </c>
      <c r="AJ62" s="102">
        <v>7</v>
      </c>
      <c r="AK62" s="102">
        <v>11936.4</v>
      </c>
      <c r="AL62" s="102">
        <v>9</v>
      </c>
      <c r="AM62" s="102">
        <v>15346.800000000001</v>
      </c>
      <c r="AN62" s="102">
        <v>7</v>
      </c>
      <c r="AO62" s="102">
        <v>11936.4</v>
      </c>
      <c r="AP62" s="102">
        <v>7</v>
      </c>
      <c r="AQ62" s="102">
        <v>11936.4</v>
      </c>
      <c r="AR62" s="102">
        <v>14</v>
      </c>
      <c r="AS62" s="102">
        <v>23872.799999999999</v>
      </c>
      <c r="AT62" s="102">
        <v>11</v>
      </c>
      <c r="AU62" s="102">
        <v>18757.2</v>
      </c>
      <c r="AV62" s="102">
        <v>7</v>
      </c>
      <c r="AW62" s="102">
        <v>11936.4</v>
      </c>
      <c r="AX62" s="102">
        <v>8</v>
      </c>
      <c r="AY62" s="102">
        <v>13641.6</v>
      </c>
      <c r="AZ62" s="102">
        <v>9</v>
      </c>
      <c r="BA62" s="102">
        <v>15346.800000000001</v>
      </c>
      <c r="BB62" s="102">
        <v>7</v>
      </c>
      <c r="BC62" s="102">
        <v>11936.4</v>
      </c>
      <c r="BD62" s="102">
        <v>11</v>
      </c>
      <c r="BE62" s="102">
        <v>18757.2</v>
      </c>
      <c r="BF62" s="102">
        <v>12</v>
      </c>
      <c r="BG62" s="102">
        <v>20462.400000000001</v>
      </c>
      <c r="BH62" s="102">
        <v>13</v>
      </c>
      <c r="BI62" s="102">
        <v>22167.600000000002</v>
      </c>
      <c r="BJ62" s="102">
        <v>14</v>
      </c>
      <c r="BK62" s="102">
        <v>23872.799999999999</v>
      </c>
      <c r="BL62" s="102">
        <v>7</v>
      </c>
      <c r="BM62" s="102">
        <v>11936.4</v>
      </c>
      <c r="BN62" s="102">
        <v>14</v>
      </c>
      <c r="BO62" s="102">
        <v>23872.799999999999</v>
      </c>
      <c r="BP62" s="102">
        <v>8</v>
      </c>
      <c r="BQ62" s="102">
        <v>13641.6</v>
      </c>
      <c r="BR62" s="102">
        <v>14</v>
      </c>
      <c r="BS62" s="102">
        <v>23872.799999999999</v>
      </c>
      <c r="BT62" s="102">
        <v>11</v>
      </c>
      <c r="BU62" s="102">
        <v>18757.2</v>
      </c>
      <c r="BV62" s="102">
        <v>9</v>
      </c>
      <c r="BW62" s="102">
        <v>15346.800000000001</v>
      </c>
      <c r="BX62" s="102">
        <v>13</v>
      </c>
      <c r="BY62" s="102">
        <v>22167.600000000002</v>
      </c>
      <c r="BZ62" s="102">
        <v>12</v>
      </c>
      <c r="CA62" s="102">
        <v>20462.400000000001</v>
      </c>
      <c r="CB62" s="102">
        <v>11</v>
      </c>
      <c r="CC62" s="102">
        <v>18757.2</v>
      </c>
      <c r="CD62" s="102">
        <v>9</v>
      </c>
      <c r="CE62" s="102">
        <v>15346.800000000001</v>
      </c>
      <c r="CF62" s="102">
        <v>9</v>
      </c>
      <c r="CG62" s="102">
        <v>15346.800000000001</v>
      </c>
      <c r="CH62" s="102">
        <v>9</v>
      </c>
      <c r="CI62" s="102">
        <v>15346.800000000001</v>
      </c>
      <c r="CJ62" s="102">
        <v>7</v>
      </c>
      <c r="CK62" s="102">
        <v>11936.4</v>
      </c>
      <c r="CL62" s="102">
        <v>8</v>
      </c>
      <c r="CM62" s="102">
        <v>13641.6</v>
      </c>
      <c r="CN62" s="102">
        <v>12</v>
      </c>
      <c r="CO62" s="102">
        <v>20462.400000000001</v>
      </c>
      <c r="CP62" s="102">
        <v>14</v>
      </c>
      <c r="CQ62" s="102">
        <v>23872.799999999999</v>
      </c>
      <c r="CR62" s="102">
        <v>10</v>
      </c>
      <c r="CS62" s="102">
        <v>17052</v>
      </c>
      <c r="CT62" s="102">
        <v>8</v>
      </c>
      <c r="CU62" s="102">
        <v>13641.6</v>
      </c>
    </row>
    <row r="63" spans="2:99" x14ac:dyDescent="0.25">
      <c r="C63" s="101" t="s">
        <v>228</v>
      </c>
      <c r="D63" s="102">
        <v>0</v>
      </c>
      <c r="E63" s="102">
        <v>0</v>
      </c>
      <c r="F63" s="102">
        <v>0</v>
      </c>
      <c r="G63" s="102">
        <v>0</v>
      </c>
      <c r="H63" s="102">
        <v>13</v>
      </c>
      <c r="I63" s="102">
        <v>10342.800000000001</v>
      </c>
      <c r="J63" s="102">
        <v>15</v>
      </c>
      <c r="K63" s="102">
        <v>11934</v>
      </c>
      <c r="L63" s="102">
        <v>9</v>
      </c>
      <c r="M63" s="102">
        <v>7160.4000000000005</v>
      </c>
      <c r="N63" s="102">
        <v>13</v>
      </c>
      <c r="O63" s="102">
        <v>10342.800000000001</v>
      </c>
      <c r="P63" s="102">
        <v>7</v>
      </c>
      <c r="Q63" s="102">
        <v>5569.2</v>
      </c>
      <c r="R63" s="102">
        <v>11</v>
      </c>
      <c r="S63" s="102">
        <v>8751.6</v>
      </c>
      <c r="T63" s="102">
        <v>10</v>
      </c>
      <c r="U63" s="102">
        <v>7956</v>
      </c>
      <c r="V63" s="102">
        <v>9</v>
      </c>
      <c r="W63" s="102">
        <v>7160.4000000000005</v>
      </c>
      <c r="X63" s="102">
        <v>15</v>
      </c>
      <c r="Y63" s="102">
        <v>11934</v>
      </c>
      <c r="Z63" s="102">
        <v>13</v>
      </c>
      <c r="AA63" s="102">
        <v>10342.800000000001</v>
      </c>
      <c r="AB63" s="102">
        <v>9</v>
      </c>
      <c r="AC63" s="102">
        <v>7160.4000000000005</v>
      </c>
      <c r="AD63" s="102">
        <v>9</v>
      </c>
      <c r="AE63" s="102">
        <v>7160.4000000000005</v>
      </c>
      <c r="AF63" s="102">
        <v>13</v>
      </c>
      <c r="AG63" s="102">
        <v>10342.800000000001</v>
      </c>
      <c r="AH63" s="102">
        <v>15</v>
      </c>
      <c r="AI63" s="102">
        <v>11934</v>
      </c>
      <c r="AJ63" s="102">
        <v>7</v>
      </c>
      <c r="AK63" s="102">
        <v>5569.2</v>
      </c>
      <c r="AL63" s="102">
        <v>10</v>
      </c>
      <c r="AM63" s="102">
        <v>7956</v>
      </c>
      <c r="AN63" s="102">
        <v>8</v>
      </c>
      <c r="AO63" s="102">
        <v>6364.8</v>
      </c>
      <c r="AP63" s="102">
        <v>8</v>
      </c>
      <c r="AQ63" s="102">
        <v>6364.8</v>
      </c>
      <c r="AR63" s="102">
        <v>14</v>
      </c>
      <c r="AS63" s="102">
        <v>11138.4</v>
      </c>
      <c r="AT63" s="102">
        <v>11</v>
      </c>
      <c r="AU63" s="102">
        <v>8751.6</v>
      </c>
      <c r="AV63" s="102">
        <v>9</v>
      </c>
      <c r="AW63" s="102">
        <v>7160.4000000000005</v>
      </c>
      <c r="AX63" s="102">
        <v>8</v>
      </c>
      <c r="AY63" s="102">
        <v>6364.8</v>
      </c>
      <c r="AZ63" s="102">
        <v>10</v>
      </c>
      <c r="BA63" s="102">
        <v>7956</v>
      </c>
      <c r="BB63" s="102">
        <v>9</v>
      </c>
      <c r="BC63" s="102">
        <v>7160.4000000000005</v>
      </c>
      <c r="BD63" s="102">
        <v>12</v>
      </c>
      <c r="BE63" s="102">
        <v>9547.2000000000007</v>
      </c>
      <c r="BF63" s="102">
        <v>12</v>
      </c>
      <c r="BG63" s="102">
        <v>9547.2000000000007</v>
      </c>
      <c r="BH63" s="102">
        <v>16</v>
      </c>
      <c r="BI63" s="102">
        <v>12729.6</v>
      </c>
      <c r="BJ63" s="102">
        <v>13</v>
      </c>
      <c r="BK63" s="102">
        <v>10342.800000000001</v>
      </c>
      <c r="BL63" s="102">
        <v>7</v>
      </c>
      <c r="BM63" s="102">
        <v>5569.2</v>
      </c>
      <c r="BN63" s="102">
        <v>14</v>
      </c>
      <c r="BO63" s="102">
        <v>11138.4</v>
      </c>
      <c r="BP63" s="102">
        <v>7</v>
      </c>
      <c r="BQ63" s="102">
        <v>5569.2</v>
      </c>
      <c r="BR63" s="102">
        <v>15</v>
      </c>
      <c r="BS63" s="102">
        <v>11934</v>
      </c>
      <c r="BT63" s="102">
        <v>13</v>
      </c>
      <c r="BU63" s="102">
        <v>10342.800000000001</v>
      </c>
      <c r="BV63" s="102">
        <v>9</v>
      </c>
      <c r="BW63" s="102">
        <v>7160.4000000000005</v>
      </c>
      <c r="BX63" s="102">
        <v>15</v>
      </c>
      <c r="BY63" s="102">
        <v>11934</v>
      </c>
      <c r="BZ63" s="102">
        <v>13</v>
      </c>
      <c r="CA63" s="102">
        <v>10342.800000000001</v>
      </c>
      <c r="CB63" s="102">
        <v>13</v>
      </c>
      <c r="CC63" s="102">
        <v>10342.800000000001</v>
      </c>
      <c r="CD63" s="102">
        <v>11</v>
      </c>
      <c r="CE63" s="102">
        <v>8751.6</v>
      </c>
      <c r="CF63" s="102">
        <v>10</v>
      </c>
      <c r="CG63" s="102">
        <v>7956</v>
      </c>
      <c r="CH63" s="102">
        <v>10</v>
      </c>
      <c r="CI63" s="102">
        <v>7956</v>
      </c>
      <c r="CJ63" s="102">
        <v>8</v>
      </c>
      <c r="CK63" s="102">
        <v>6364.8</v>
      </c>
      <c r="CL63" s="102">
        <v>10</v>
      </c>
      <c r="CM63" s="102">
        <v>7956</v>
      </c>
      <c r="CN63" s="102">
        <v>12</v>
      </c>
      <c r="CO63" s="102">
        <v>9547.2000000000007</v>
      </c>
      <c r="CP63" s="102">
        <v>14</v>
      </c>
      <c r="CQ63" s="102">
        <v>11138.4</v>
      </c>
      <c r="CR63" s="102">
        <v>10</v>
      </c>
      <c r="CS63" s="102">
        <v>7956</v>
      </c>
      <c r="CT63" s="102">
        <v>9</v>
      </c>
      <c r="CU63" s="102">
        <v>7160.4000000000005</v>
      </c>
    </row>
    <row r="64" spans="2:99" x14ac:dyDescent="0.25">
      <c r="C64" s="101" t="s">
        <v>229</v>
      </c>
      <c r="D64" s="102">
        <v>0</v>
      </c>
      <c r="E64" s="102">
        <v>0</v>
      </c>
      <c r="F64" s="102">
        <v>0</v>
      </c>
      <c r="G64" s="102">
        <v>0</v>
      </c>
      <c r="H64" s="102">
        <v>15</v>
      </c>
      <c r="I64" s="102">
        <v>15137.999999999996</v>
      </c>
      <c r="J64" s="102">
        <v>15</v>
      </c>
      <c r="K64" s="102">
        <v>15137.999999999996</v>
      </c>
      <c r="L64" s="102">
        <v>8</v>
      </c>
      <c r="M64" s="102">
        <v>8073.5999999999985</v>
      </c>
      <c r="N64" s="102">
        <v>12</v>
      </c>
      <c r="O64" s="102">
        <v>12110.399999999998</v>
      </c>
      <c r="P64" s="102">
        <v>8</v>
      </c>
      <c r="Q64" s="102">
        <v>8073.5999999999985</v>
      </c>
      <c r="R64" s="102">
        <v>12</v>
      </c>
      <c r="S64" s="102">
        <v>12110.399999999998</v>
      </c>
      <c r="T64" s="102">
        <v>10</v>
      </c>
      <c r="U64" s="102">
        <v>10091.999999999998</v>
      </c>
      <c r="V64" s="102">
        <v>8</v>
      </c>
      <c r="W64" s="102">
        <v>8073.5999999999985</v>
      </c>
      <c r="X64" s="102">
        <v>13</v>
      </c>
      <c r="Y64" s="102">
        <v>13119.599999999999</v>
      </c>
      <c r="Z64" s="102">
        <v>12</v>
      </c>
      <c r="AA64" s="102">
        <v>12110.399999999998</v>
      </c>
      <c r="AB64" s="102">
        <v>9</v>
      </c>
      <c r="AC64" s="102">
        <v>9082.7999999999993</v>
      </c>
      <c r="AD64" s="102">
        <v>10</v>
      </c>
      <c r="AE64" s="102">
        <v>10091.999999999998</v>
      </c>
      <c r="AF64" s="102">
        <v>14</v>
      </c>
      <c r="AG64" s="102">
        <v>14128.799999999997</v>
      </c>
      <c r="AH64" s="102">
        <v>14</v>
      </c>
      <c r="AI64" s="102">
        <v>14128.799999999997</v>
      </c>
      <c r="AJ64" s="102">
        <v>7</v>
      </c>
      <c r="AK64" s="102">
        <v>7064.3999999999987</v>
      </c>
      <c r="AL64" s="102">
        <v>9</v>
      </c>
      <c r="AM64" s="102">
        <v>9082.7999999999993</v>
      </c>
      <c r="AN64" s="102">
        <v>9</v>
      </c>
      <c r="AO64" s="102">
        <v>9082.7999999999993</v>
      </c>
      <c r="AP64" s="102">
        <v>8</v>
      </c>
      <c r="AQ64" s="102">
        <v>8073.5999999999985</v>
      </c>
      <c r="AR64" s="102">
        <v>13</v>
      </c>
      <c r="AS64" s="102">
        <v>13119.599999999999</v>
      </c>
      <c r="AT64" s="102">
        <v>12</v>
      </c>
      <c r="AU64" s="102">
        <v>12110.399999999998</v>
      </c>
      <c r="AV64" s="102">
        <v>9</v>
      </c>
      <c r="AW64" s="102">
        <v>9082.7999999999993</v>
      </c>
      <c r="AX64" s="102">
        <v>8</v>
      </c>
      <c r="AY64" s="102">
        <v>8073.5999999999985</v>
      </c>
      <c r="AZ64" s="102">
        <v>10</v>
      </c>
      <c r="BA64" s="102">
        <v>10091.999999999998</v>
      </c>
      <c r="BB64" s="102">
        <v>9</v>
      </c>
      <c r="BC64" s="102">
        <v>9082.7999999999993</v>
      </c>
      <c r="BD64" s="102">
        <v>13</v>
      </c>
      <c r="BE64" s="102">
        <v>13119.599999999999</v>
      </c>
      <c r="BF64" s="102">
        <v>13</v>
      </c>
      <c r="BG64" s="102">
        <v>13119.599999999999</v>
      </c>
      <c r="BH64" s="102">
        <v>15</v>
      </c>
      <c r="BI64" s="102">
        <v>15137.999999999996</v>
      </c>
      <c r="BJ64" s="102">
        <v>15</v>
      </c>
      <c r="BK64" s="102">
        <v>15137.999999999996</v>
      </c>
      <c r="BL64" s="102">
        <v>7</v>
      </c>
      <c r="BM64" s="102">
        <v>7064.3999999999987</v>
      </c>
      <c r="BN64" s="102">
        <v>14</v>
      </c>
      <c r="BO64" s="102">
        <v>14128.799999999997</v>
      </c>
      <c r="BP64" s="102">
        <v>7</v>
      </c>
      <c r="BQ64" s="102">
        <v>7064.3999999999987</v>
      </c>
      <c r="BR64" s="102">
        <v>14</v>
      </c>
      <c r="BS64" s="102">
        <v>14128.799999999997</v>
      </c>
      <c r="BT64" s="102">
        <v>13</v>
      </c>
      <c r="BU64" s="102">
        <v>13119.599999999999</v>
      </c>
      <c r="BV64" s="102">
        <v>9</v>
      </c>
      <c r="BW64" s="102">
        <v>9082.7999999999993</v>
      </c>
      <c r="BX64" s="102">
        <v>14</v>
      </c>
      <c r="BY64" s="102">
        <v>14128.799999999997</v>
      </c>
      <c r="BZ64" s="102">
        <v>14</v>
      </c>
      <c r="CA64" s="102">
        <v>14128.799999999997</v>
      </c>
      <c r="CB64" s="102">
        <v>12</v>
      </c>
      <c r="CC64" s="102">
        <v>12110.399999999998</v>
      </c>
      <c r="CD64" s="102">
        <v>11</v>
      </c>
      <c r="CE64" s="102">
        <v>11101.199999999997</v>
      </c>
      <c r="CF64" s="102">
        <v>9</v>
      </c>
      <c r="CG64" s="102">
        <v>9082.7999999999993</v>
      </c>
      <c r="CH64" s="102">
        <v>10</v>
      </c>
      <c r="CI64" s="102">
        <v>10091.999999999998</v>
      </c>
      <c r="CJ64" s="102">
        <v>8</v>
      </c>
      <c r="CK64" s="102">
        <v>8073.5999999999985</v>
      </c>
      <c r="CL64" s="102">
        <v>8</v>
      </c>
      <c r="CM64" s="102">
        <v>8073.5999999999985</v>
      </c>
      <c r="CN64" s="102">
        <v>13</v>
      </c>
      <c r="CO64" s="102">
        <v>13119.599999999999</v>
      </c>
      <c r="CP64" s="102">
        <v>12</v>
      </c>
      <c r="CQ64" s="102">
        <v>12110.399999999998</v>
      </c>
      <c r="CR64" s="102">
        <v>11</v>
      </c>
      <c r="CS64" s="102">
        <v>11101.199999999997</v>
      </c>
      <c r="CT64" s="102">
        <v>8</v>
      </c>
      <c r="CU64" s="102">
        <v>8073.5999999999985</v>
      </c>
    </row>
    <row r="65" spans="2:99" x14ac:dyDescent="0.25">
      <c r="C65" s="101" t="s">
        <v>230</v>
      </c>
      <c r="D65" s="102">
        <v>0</v>
      </c>
      <c r="E65" s="102">
        <v>0</v>
      </c>
      <c r="F65" s="102">
        <v>0</v>
      </c>
      <c r="G65" s="102">
        <v>0</v>
      </c>
      <c r="H65" s="102">
        <v>13</v>
      </c>
      <c r="I65" s="102">
        <v>13338</v>
      </c>
      <c r="J65" s="102">
        <v>13</v>
      </c>
      <c r="K65" s="102">
        <v>13338</v>
      </c>
      <c r="L65" s="102">
        <v>9</v>
      </c>
      <c r="M65" s="102">
        <v>9234</v>
      </c>
      <c r="N65" s="102">
        <v>13</v>
      </c>
      <c r="O65" s="102">
        <v>13338</v>
      </c>
      <c r="P65" s="102">
        <v>9</v>
      </c>
      <c r="Q65" s="102">
        <v>9234</v>
      </c>
      <c r="R65" s="102">
        <v>12</v>
      </c>
      <c r="S65" s="102">
        <v>12312</v>
      </c>
      <c r="T65" s="102">
        <v>9</v>
      </c>
      <c r="U65" s="102">
        <v>9234</v>
      </c>
      <c r="V65" s="102">
        <v>9</v>
      </c>
      <c r="W65" s="102">
        <v>9234</v>
      </c>
      <c r="X65" s="102">
        <v>15</v>
      </c>
      <c r="Y65" s="102">
        <v>15390</v>
      </c>
      <c r="Z65" s="102">
        <v>12</v>
      </c>
      <c r="AA65" s="102">
        <v>12312</v>
      </c>
      <c r="AB65" s="102">
        <v>9</v>
      </c>
      <c r="AC65" s="102">
        <v>9234</v>
      </c>
      <c r="AD65" s="102">
        <v>10</v>
      </c>
      <c r="AE65" s="102">
        <v>10260</v>
      </c>
      <c r="AF65" s="102">
        <v>13</v>
      </c>
      <c r="AG65" s="102">
        <v>13338</v>
      </c>
      <c r="AH65" s="102">
        <v>15</v>
      </c>
      <c r="AI65" s="102">
        <v>15390</v>
      </c>
      <c r="AJ65" s="102">
        <v>7</v>
      </c>
      <c r="AK65" s="102">
        <v>7182</v>
      </c>
      <c r="AL65" s="102">
        <v>10</v>
      </c>
      <c r="AM65" s="102">
        <v>10260</v>
      </c>
      <c r="AN65" s="102">
        <v>8</v>
      </c>
      <c r="AO65" s="102">
        <v>8208</v>
      </c>
      <c r="AP65" s="102">
        <v>8</v>
      </c>
      <c r="AQ65" s="102">
        <v>8208</v>
      </c>
      <c r="AR65" s="102">
        <v>15</v>
      </c>
      <c r="AS65" s="102">
        <v>15390</v>
      </c>
      <c r="AT65" s="102">
        <v>11</v>
      </c>
      <c r="AU65" s="102">
        <v>11286</v>
      </c>
      <c r="AV65" s="102">
        <v>9</v>
      </c>
      <c r="AW65" s="102">
        <v>9234</v>
      </c>
      <c r="AX65" s="102">
        <v>9</v>
      </c>
      <c r="AY65" s="102">
        <v>9234</v>
      </c>
      <c r="AZ65" s="102">
        <v>10</v>
      </c>
      <c r="BA65" s="102">
        <v>10260</v>
      </c>
      <c r="BB65" s="102">
        <v>7</v>
      </c>
      <c r="BC65" s="102">
        <v>7182</v>
      </c>
      <c r="BD65" s="102">
        <v>12</v>
      </c>
      <c r="BE65" s="102">
        <v>12312</v>
      </c>
      <c r="BF65" s="102">
        <v>12</v>
      </c>
      <c r="BG65" s="102">
        <v>12312</v>
      </c>
      <c r="BH65" s="102">
        <v>13</v>
      </c>
      <c r="BI65" s="102">
        <v>13338</v>
      </c>
      <c r="BJ65" s="102">
        <v>14</v>
      </c>
      <c r="BK65" s="102">
        <v>14364</v>
      </c>
      <c r="BL65" s="102">
        <v>8</v>
      </c>
      <c r="BM65" s="102">
        <v>8208</v>
      </c>
      <c r="BN65" s="102">
        <v>13</v>
      </c>
      <c r="BO65" s="102">
        <v>13338</v>
      </c>
      <c r="BP65" s="102">
        <v>8</v>
      </c>
      <c r="BQ65" s="102">
        <v>8208</v>
      </c>
      <c r="BR65" s="102">
        <v>15</v>
      </c>
      <c r="BS65" s="102">
        <v>15390</v>
      </c>
      <c r="BT65" s="102">
        <v>12</v>
      </c>
      <c r="BU65" s="102">
        <v>12312</v>
      </c>
      <c r="BV65" s="102">
        <v>9</v>
      </c>
      <c r="BW65" s="102">
        <v>9234</v>
      </c>
      <c r="BX65" s="102">
        <v>15</v>
      </c>
      <c r="BY65" s="102">
        <v>15390</v>
      </c>
      <c r="BZ65" s="102">
        <v>14</v>
      </c>
      <c r="CA65" s="102">
        <v>14364</v>
      </c>
      <c r="CB65" s="102">
        <v>12</v>
      </c>
      <c r="CC65" s="102">
        <v>12312</v>
      </c>
      <c r="CD65" s="102">
        <v>10</v>
      </c>
      <c r="CE65" s="102">
        <v>10260</v>
      </c>
      <c r="CF65" s="102">
        <v>10</v>
      </c>
      <c r="CG65" s="102">
        <v>10260</v>
      </c>
      <c r="CH65" s="102">
        <v>11</v>
      </c>
      <c r="CI65" s="102">
        <v>11286</v>
      </c>
      <c r="CJ65" s="102">
        <v>7</v>
      </c>
      <c r="CK65" s="102">
        <v>7182</v>
      </c>
      <c r="CL65" s="102">
        <v>9</v>
      </c>
      <c r="CM65" s="102">
        <v>9234</v>
      </c>
      <c r="CN65" s="102">
        <v>12</v>
      </c>
      <c r="CO65" s="102">
        <v>12312</v>
      </c>
      <c r="CP65" s="102">
        <v>14</v>
      </c>
      <c r="CQ65" s="102">
        <v>14364</v>
      </c>
      <c r="CR65" s="102">
        <v>10</v>
      </c>
      <c r="CS65" s="102">
        <v>10260</v>
      </c>
      <c r="CT65" s="102">
        <v>9</v>
      </c>
      <c r="CU65" s="102">
        <v>9234</v>
      </c>
    </row>
    <row r="66" spans="2:99" x14ac:dyDescent="0.25">
      <c r="C66" s="101" t="s">
        <v>231</v>
      </c>
      <c r="D66" s="102">
        <v>0</v>
      </c>
      <c r="E66" s="102">
        <v>0</v>
      </c>
      <c r="F66" s="102">
        <v>0</v>
      </c>
      <c r="G66" s="102">
        <v>0</v>
      </c>
      <c r="H66" s="102">
        <v>14</v>
      </c>
      <c r="I66" s="102">
        <v>16665.599999999999</v>
      </c>
      <c r="J66" s="102">
        <v>15</v>
      </c>
      <c r="K66" s="102">
        <v>17855.999999999996</v>
      </c>
      <c r="L66" s="102">
        <v>9</v>
      </c>
      <c r="M66" s="102">
        <v>10713.599999999999</v>
      </c>
      <c r="N66" s="102">
        <v>12</v>
      </c>
      <c r="O66" s="102">
        <v>14284.8</v>
      </c>
      <c r="P66" s="102">
        <v>8</v>
      </c>
      <c r="Q66" s="102">
        <v>9523.1999999999989</v>
      </c>
      <c r="R66" s="102">
        <v>11</v>
      </c>
      <c r="S66" s="102">
        <v>13094.399999999998</v>
      </c>
      <c r="T66" s="102">
        <v>10</v>
      </c>
      <c r="U66" s="102">
        <v>11903.999999999998</v>
      </c>
      <c r="V66" s="102">
        <v>8</v>
      </c>
      <c r="W66" s="102">
        <v>9523.1999999999989</v>
      </c>
      <c r="X66" s="102">
        <v>14</v>
      </c>
      <c r="Y66" s="102">
        <v>16665.599999999999</v>
      </c>
      <c r="Z66" s="102">
        <v>14</v>
      </c>
      <c r="AA66" s="102">
        <v>16665.599999999999</v>
      </c>
      <c r="AB66" s="102">
        <v>9</v>
      </c>
      <c r="AC66" s="102">
        <v>10713.599999999999</v>
      </c>
      <c r="AD66" s="102">
        <v>9</v>
      </c>
      <c r="AE66" s="102">
        <v>10713.599999999999</v>
      </c>
      <c r="AF66" s="102">
        <v>13</v>
      </c>
      <c r="AG66" s="102">
        <v>15475.199999999999</v>
      </c>
      <c r="AH66" s="102">
        <v>14</v>
      </c>
      <c r="AI66" s="102">
        <v>16665.599999999999</v>
      </c>
      <c r="AJ66" s="102">
        <v>8</v>
      </c>
      <c r="AK66" s="102">
        <v>9523.1999999999989</v>
      </c>
      <c r="AL66" s="102">
        <v>9</v>
      </c>
      <c r="AM66" s="102">
        <v>10713.599999999999</v>
      </c>
      <c r="AN66" s="102">
        <v>8</v>
      </c>
      <c r="AO66" s="102">
        <v>9523.1999999999989</v>
      </c>
      <c r="AP66" s="102">
        <v>7</v>
      </c>
      <c r="AQ66" s="102">
        <v>8332.7999999999993</v>
      </c>
      <c r="AR66" s="102">
        <v>14</v>
      </c>
      <c r="AS66" s="102">
        <v>16665.599999999999</v>
      </c>
      <c r="AT66" s="102">
        <v>11</v>
      </c>
      <c r="AU66" s="102">
        <v>13094.399999999998</v>
      </c>
      <c r="AV66" s="102">
        <v>8</v>
      </c>
      <c r="AW66" s="102">
        <v>9523.1999999999989</v>
      </c>
      <c r="AX66" s="102">
        <v>9</v>
      </c>
      <c r="AY66" s="102">
        <v>10713.599999999999</v>
      </c>
      <c r="AZ66" s="102">
        <v>10</v>
      </c>
      <c r="BA66" s="102">
        <v>11903.999999999998</v>
      </c>
      <c r="BB66" s="102">
        <v>8</v>
      </c>
      <c r="BC66" s="102">
        <v>9523.1999999999989</v>
      </c>
      <c r="BD66" s="102">
        <v>12</v>
      </c>
      <c r="BE66" s="102">
        <v>14284.8</v>
      </c>
      <c r="BF66" s="102">
        <v>12</v>
      </c>
      <c r="BG66" s="102">
        <v>14284.8</v>
      </c>
      <c r="BH66" s="102">
        <v>13</v>
      </c>
      <c r="BI66" s="102">
        <v>15475.199999999999</v>
      </c>
      <c r="BJ66" s="102">
        <v>14</v>
      </c>
      <c r="BK66" s="102">
        <v>16665.599999999999</v>
      </c>
      <c r="BL66" s="102">
        <v>7</v>
      </c>
      <c r="BM66" s="102">
        <v>8332.7999999999993</v>
      </c>
      <c r="BN66" s="102">
        <v>13</v>
      </c>
      <c r="BO66" s="102">
        <v>15475.199999999999</v>
      </c>
      <c r="BP66" s="102">
        <v>7</v>
      </c>
      <c r="BQ66" s="102">
        <v>8332.7999999999993</v>
      </c>
      <c r="BR66" s="102">
        <v>14</v>
      </c>
      <c r="BS66" s="102">
        <v>16665.599999999999</v>
      </c>
      <c r="BT66" s="102">
        <v>13</v>
      </c>
      <c r="BU66" s="102">
        <v>15475.199999999999</v>
      </c>
      <c r="BV66" s="102">
        <v>10</v>
      </c>
      <c r="BW66" s="102">
        <v>11903.999999999998</v>
      </c>
      <c r="BX66" s="102">
        <v>14</v>
      </c>
      <c r="BY66" s="102">
        <v>16665.599999999999</v>
      </c>
      <c r="BZ66" s="102">
        <v>12</v>
      </c>
      <c r="CA66" s="102">
        <v>14284.8</v>
      </c>
      <c r="CB66" s="102">
        <v>13</v>
      </c>
      <c r="CC66" s="102">
        <v>15475.199999999999</v>
      </c>
      <c r="CD66" s="102">
        <v>10</v>
      </c>
      <c r="CE66" s="102">
        <v>11903.999999999998</v>
      </c>
      <c r="CF66" s="102">
        <v>8</v>
      </c>
      <c r="CG66" s="102">
        <v>9523.1999999999989</v>
      </c>
      <c r="CH66" s="102">
        <v>11</v>
      </c>
      <c r="CI66" s="102">
        <v>13094.399999999998</v>
      </c>
      <c r="CJ66" s="102">
        <v>8</v>
      </c>
      <c r="CK66" s="102">
        <v>9523.1999999999989</v>
      </c>
      <c r="CL66" s="102">
        <v>8</v>
      </c>
      <c r="CM66" s="102">
        <v>9523.1999999999989</v>
      </c>
      <c r="CN66" s="102">
        <v>12</v>
      </c>
      <c r="CO66" s="102">
        <v>14284.8</v>
      </c>
      <c r="CP66" s="102">
        <v>13</v>
      </c>
      <c r="CQ66" s="102">
        <v>15475.199999999999</v>
      </c>
      <c r="CR66" s="102">
        <v>9</v>
      </c>
      <c r="CS66" s="102">
        <v>10713.599999999999</v>
      </c>
      <c r="CT66" s="102">
        <v>10</v>
      </c>
      <c r="CU66" s="102">
        <v>11903.999999999998</v>
      </c>
    </row>
    <row r="67" spans="2:99" x14ac:dyDescent="0.25">
      <c r="C67" s="101" t="s">
        <v>232</v>
      </c>
      <c r="D67" s="102">
        <v>0</v>
      </c>
      <c r="E67" s="102">
        <v>0</v>
      </c>
      <c r="F67" s="102">
        <v>0</v>
      </c>
      <c r="G67" s="102">
        <v>0</v>
      </c>
      <c r="H67" s="102">
        <v>14</v>
      </c>
      <c r="I67" s="102">
        <v>15724.800000000001</v>
      </c>
      <c r="J67" s="102">
        <v>13</v>
      </c>
      <c r="K67" s="102">
        <v>14601.6</v>
      </c>
      <c r="L67" s="102">
        <v>8</v>
      </c>
      <c r="M67" s="102">
        <v>8985.6</v>
      </c>
      <c r="N67" s="102">
        <v>11</v>
      </c>
      <c r="O67" s="102">
        <v>12355.2</v>
      </c>
      <c r="P67" s="102">
        <v>7</v>
      </c>
      <c r="Q67" s="102">
        <v>7862.4000000000005</v>
      </c>
      <c r="R67" s="102">
        <v>11</v>
      </c>
      <c r="S67" s="102">
        <v>12355.2</v>
      </c>
      <c r="T67" s="102">
        <v>9</v>
      </c>
      <c r="U67" s="102">
        <v>10108.800000000001</v>
      </c>
      <c r="V67" s="102">
        <v>8</v>
      </c>
      <c r="W67" s="102">
        <v>8985.6</v>
      </c>
      <c r="X67" s="102">
        <v>14</v>
      </c>
      <c r="Y67" s="102">
        <v>15724.800000000001</v>
      </c>
      <c r="Z67" s="102">
        <v>13</v>
      </c>
      <c r="AA67" s="102">
        <v>14601.6</v>
      </c>
      <c r="AB67" s="102">
        <v>8</v>
      </c>
      <c r="AC67" s="102">
        <v>8985.6</v>
      </c>
      <c r="AD67" s="102">
        <v>10</v>
      </c>
      <c r="AE67" s="102">
        <v>11232</v>
      </c>
      <c r="AF67" s="102">
        <v>13</v>
      </c>
      <c r="AG67" s="102">
        <v>14601.6</v>
      </c>
      <c r="AH67" s="102">
        <v>14</v>
      </c>
      <c r="AI67" s="102">
        <v>15724.800000000001</v>
      </c>
      <c r="AJ67" s="102">
        <v>7</v>
      </c>
      <c r="AK67" s="102">
        <v>7862.4000000000005</v>
      </c>
      <c r="AL67" s="102">
        <v>10</v>
      </c>
      <c r="AM67" s="102">
        <v>11232</v>
      </c>
      <c r="AN67" s="102">
        <v>8</v>
      </c>
      <c r="AO67" s="102">
        <v>8985.6</v>
      </c>
      <c r="AP67" s="102">
        <v>8</v>
      </c>
      <c r="AQ67" s="102">
        <v>8985.6</v>
      </c>
      <c r="AR67" s="102">
        <v>13</v>
      </c>
      <c r="AS67" s="102">
        <v>14601.6</v>
      </c>
      <c r="AT67" s="102">
        <v>11</v>
      </c>
      <c r="AU67" s="102">
        <v>12355.2</v>
      </c>
      <c r="AV67" s="102">
        <v>8</v>
      </c>
      <c r="AW67" s="102">
        <v>8985.6</v>
      </c>
      <c r="AX67" s="102">
        <v>9</v>
      </c>
      <c r="AY67" s="102">
        <v>10108.800000000001</v>
      </c>
      <c r="AZ67" s="102">
        <v>9</v>
      </c>
      <c r="BA67" s="102">
        <v>10108.800000000001</v>
      </c>
      <c r="BB67" s="102">
        <v>8</v>
      </c>
      <c r="BC67" s="102">
        <v>8985.6</v>
      </c>
      <c r="BD67" s="102">
        <v>12</v>
      </c>
      <c r="BE67" s="102">
        <v>13478.400000000001</v>
      </c>
      <c r="BF67" s="102">
        <v>13</v>
      </c>
      <c r="BG67" s="102">
        <v>14601.6</v>
      </c>
      <c r="BH67" s="102">
        <v>15</v>
      </c>
      <c r="BI67" s="102">
        <v>16848</v>
      </c>
      <c r="BJ67" s="102">
        <v>15</v>
      </c>
      <c r="BK67" s="102">
        <v>16848</v>
      </c>
      <c r="BL67" s="102">
        <v>8</v>
      </c>
      <c r="BM67" s="102">
        <v>8985.6</v>
      </c>
      <c r="BN67" s="102">
        <v>14</v>
      </c>
      <c r="BO67" s="102">
        <v>15724.800000000001</v>
      </c>
      <c r="BP67" s="102">
        <v>7</v>
      </c>
      <c r="BQ67" s="102">
        <v>7862.4000000000005</v>
      </c>
      <c r="BR67" s="102">
        <v>13</v>
      </c>
      <c r="BS67" s="102">
        <v>14601.6</v>
      </c>
      <c r="BT67" s="102">
        <v>14</v>
      </c>
      <c r="BU67" s="102">
        <v>15724.800000000001</v>
      </c>
      <c r="BV67" s="102">
        <v>9</v>
      </c>
      <c r="BW67" s="102">
        <v>10108.800000000001</v>
      </c>
      <c r="BX67" s="102">
        <v>13</v>
      </c>
      <c r="BY67" s="102">
        <v>14601.6</v>
      </c>
      <c r="BZ67" s="102">
        <v>14</v>
      </c>
      <c r="CA67" s="102">
        <v>15724.800000000001</v>
      </c>
      <c r="CB67" s="102">
        <v>11</v>
      </c>
      <c r="CC67" s="102">
        <v>12355.2</v>
      </c>
      <c r="CD67" s="102">
        <v>10</v>
      </c>
      <c r="CE67" s="102">
        <v>11232</v>
      </c>
      <c r="CF67" s="102">
        <v>8</v>
      </c>
      <c r="CG67" s="102">
        <v>8985.6</v>
      </c>
      <c r="CH67" s="102">
        <v>11</v>
      </c>
      <c r="CI67" s="102">
        <v>12355.2</v>
      </c>
      <c r="CJ67" s="102">
        <v>7</v>
      </c>
      <c r="CK67" s="102">
        <v>7862.4000000000005</v>
      </c>
      <c r="CL67" s="102">
        <v>9</v>
      </c>
      <c r="CM67" s="102">
        <v>10108.800000000001</v>
      </c>
      <c r="CN67" s="102">
        <v>13</v>
      </c>
      <c r="CO67" s="102">
        <v>14601.6</v>
      </c>
      <c r="CP67" s="102">
        <v>14</v>
      </c>
      <c r="CQ67" s="102">
        <v>15724.800000000001</v>
      </c>
      <c r="CR67" s="102">
        <v>9</v>
      </c>
      <c r="CS67" s="102">
        <v>10108.800000000001</v>
      </c>
      <c r="CT67" s="102">
        <v>8</v>
      </c>
      <c r="CU67" s="102">
        <v>8985.6</v>
      </c>
    </row>
    <row r="68" spans="2:99" x14ac:dyDescent="0.25">
      <c r="C68" s="101" t="s">
        <v>233</v>
      </c>
      <c r="D68" s="102">
        <v>0</v>
      </c>
      <c r="E68" s="102">
        <v>0</v>
      </c>
      <c r="F68" s="102">
        <v>0</v>
      </c>
      <c r="G68" s="102">
        <v>0</v>
      </c>
      <c r="H68" s="102">
        <v>13</v>
      </c>
      <c r="I68" s="102">
        <v>13431.6</v>
      </c>
      <c r="J68" s="102">
        <v>13</v>
      </c>
      <c r="K68" s="102">
        <v>13431.6</v>
      </c>
      <c r="L68" s="102">
        <v>9</v>
      </c>
      <c r="M68" s="102">
        <v>9298.8000000000011</v>
      </c>
      <c r="N68" s="102">
        <v>11</v>
      </c>
      <c r="O68" s="102">
        <v>11365.2</v>
      </c>
      <c r="P68" s="102">
        <v>8</v>
      </c>
      <c r="Q68" s="102">
        <v>8265.6</v>
      </c>
      <c r="R68" s="102">
        <v>12</v>
      </c>
      <c r="S68" s="102">
        <v>12398.400000000001</v>
      </c>
      <c r="T68" s="102">
        <v>9</v>
      </c>
      <c r="U68" s="102">
        <v>9298.8000000000011</v>
      </c>
      <c r="V68" s="102">
        <v>9</v>
      </c>
      <c r="W68" s="102">
        <v>9298.8000000000011</v>
      </c>
      <c r="X68" s="102">
        <v>14</v>
      </c>
      <c r="Y68" s="102">
        <v>14464.800000000001</v>
      </c>
      <c r="Z68" s="102">
        <v>13</v>
      </c>
      <c r="AA68" s="102">
        <v>13431.6</v>
      </c>
      <c r="AB68" s="102">
        <v>10</v>
      </c>
      <c r="AC68" s="102">
        <v>10332</v>
      </c>
      <c r="AD68" s="102">
        <v>10</v>
      </c>
      <c r="AE68" s="102">
        <v>10332</v>
      </c>
      <c r="AF68" s="102">
        <v>14</v>
      </c>
      <c r="AG68" s="102">
        <v>14464.800000000001</v>
      </c>
      <c r="AH68" s="102">
        <v>14</v>
      </c>
      <c r="AI68" s="102">
        <v>14464.800000000001</v>
      </c>
      <c r="AJ68" s="102">
        <v>7</v>
      </c>
      <c r="AK68" s="102">
        <v>7232.4000000000005</v>
      </c>
      <c r="AL68" s="102">
        <v>9</v>
      </c>
      <c r="AM68" s="102">
        <v>9298.8000000000011</v>
      </c>
      <c r="AN68" s="102">
        <v>8</v>
      </c>
      <c r="AO68" s="102">
        <v>8265.6</v>
      </c>
      <c r="AP68" s="102">
        <v>7</v>
      </c>
      <c r="AQ68" s="102">
        <v>7232.4000000000005</v>
      </c>
      <c r="AR68" s="102">
        <v>14</v>
      </c>
      <c r="AS68" s="102">
        <v>14464.800000000001</v>
      </c>
      <c r="AT68" s="102">
        <v>11</v>
      </c>
      <c r="AU68" s="102">
        <v>11365.2</v>
      </c>
      <c r="AV68" s="102">
        <v>9</v>
      </c>
      <c r="AW68" s="102">
        <v>9298.8000000000011</v>
      </c>
      <c r="AX68" s="102">
        <v>9</v>
      </c>
      <c r="AY68" s="102">
        <v>9298.8000000000011</v>
      </c>
      <c r="AZ68" s="102">
        <v>11</v>
      </c>
      <c r="BA68" s="102">
        <v>11365.2</v>
      </c>
      <c r="BB68" s="102">
        <v>9</v>
      </c>
      <c r="BC68" s="102">
        <v>9298.8000000000011</v>
      </c>
      <c r="BD68" s="102">
        <v>13</v>
      </c>
      <c r="BE68" s="102">
        <v>13431.6</v>
      </c>
      <c r="BF68" s="102">
        <v>12</v>
      </c>
      <c r="BG68" s="102">
        <v>12398.400000000001</v>
      </c>
      <c r="BH68" s="102">
        <v>15</v>
      </c>
      <c r="BI68" s="102">
        <v>15498</v>
      </c>
      <c r="BJ68" s="102">
        <v>14</v>
      </c>
      <c r="BK68" s="102">
        <v>14464.800000000001</v>
      </c>
      <c r="BL68" s="102">
        <v>8</v>
      </c>
      <c r="BM68" s="102">
        <v>8265.6</v>
      </c>
      <c r="BN68" s="102">
        <v>14</v>
      </c>
      <c r="BO68" s="102">
        <v>14464.800000000001</v>
      </c>
      <c r="BP68" s="102">
        <v>8</v>
      </c>
      <c r="BQ68" s="102">
        <v>8265.6</v>
      </c>
      <c r="BR68" s="102">
        <v>15</v>
      </c>
      <c r="BS68" s="102">
        <v>15498</v>
      </c>
      <c r="BT68" s="102">
        <v>13</v>
      </c>
      <c r="BU68" s="102">
        <v>13431.6</v>
      </c>
      <c r="BV68" s="102">
        <v>9</v>
      </c>
      <c r="BW68" s="102">
        <v>9298.8000000000011</v>
      </c>
      <c r="BX68" s="102">
        <v>14</v>
      </c>
      <c r="BY68" s="102">
        <v>14464.800000000001</v>
      </c>
      <c r="BZ68" s="102">
        <v>12</v>
      </c>
      <c r="CA68" s="102">
        <v>12398.400000000001</v>
      </c>
      <c r="CB68" s="102">
        <v>11</v>
      </c>
      <c r="CC68" s="102">
        <v>11365.2</v>
      </c>
      <c r="CD68" s="102">
        <v>10</v>
      </c>
      <c r="CE68" s="102">
        <v>10332</v>
      </c>
      <c r="CF68" s="102">
        <v>10</v>
      </c>
      <c r="CG68" s="102">
        <v>10332</v>
      </c>
      <c r="CH68" s="102">
        <v>12</v>
      </c>
      <c r="CI68" s="102">
        <v>12398.400000000001</v>
      </c>
      <c r="CJ68" s="102">
        <v>8</v>
      </c>
      <c r="CK68" s="102">
        <v>8265.6</v>
      </c>
      <c r="CL68" s="102">
        <v>9</v>
      </c>
      <c r="CM68" s="102">
        <v>9298.8000000000011</v>
      </c>
      <c r="CN68" s="102">
        <v>13</v>
      </c>
      <c r="CO68" s="102">
        <v>13431.6</v>
      </c>
      <c r="CP68" s="102">
        <v>13</v>
      </c>
      <c r="CQ68" s="102">
        <v>13431.6</v>
      </c>
      <c r="CR68" s="102">
        <v>10</v>
      </c>
      <c r="CS68" s="102">
        <v>10332</v>
      </c>
      <c r="CT68" s="102">
        <v>8</v>
      </c>
      <c r="CU68" s="102">
        <v>8265.6</v>
      </c>
    </row>
    <row r="69" spans="2:99" x14ac:dyDescent="0.25">
      <c r="C69" s="101" t="s">
        <v>234</v>
      </c>
      <c r="D69" s="102">
        <v>0</v>
      </c>
      <c r="E69" s="102">
        <v>0</v>
      </c>
      <c r="F69" s="102">
        <v>0</v>
      </c>
      <c r="G69" s="102">
        <v>0</v>
      </c>
      <c r="H69" s="102">
        <v>14</v>
      </c>
      <c r="I69" s="102">
        <v>10617.6</v>
      </c>
      <c r="J69" s="102">
        <v>13</v>
      </c>
      <c r="K69" s="102">
        <v>9859.1999999999989</v>
      </c>
      <c r="L69" s="102">
        <v>9</v>
      </c>
      <c r="M69" s="102">
        <v>6825.5999999999995</v>
      </c>
      <c r="N69" s="102">
        <v>13</v>
      </c>
      <c r="O69" s="102">
        <v>9859.1999999999989</v>
      </c>
      <c r="P69" s="102">
        <v>9</v>
      </c>
      <c r="Q69" s="102">
        <v>6825.5999999999995</v>
      </c>
      <c r="R69" s="102">
        <v>13</v>
      </c>
      <c r="S69" s="102">
        <v>9859.1999999999989</v>
      </c>
      <c r="T69" s="102">
        <v>10</v>
      </c>
      <c r="U69" s="102">
        <v>7584</v>
      </c>
      <c r="V69" s="102">
        <v>8</v>
      </c>
      <c r="W69" s="102">
        <v>6067.2</v>
      </c>
      <c r="X69" s="102">
        <v>13</v>
      </c>
      <c r="Y69" s="102">
        <v>9859.1999999999989</v>
      </c>
      <c r="Z69" s="102">
        <v>14</v>
      </c>
      <c r="AA69" s="102">
        <v>10617.6</v>
      </c>
      <c r="AB69" s="102">
        <v>10</v>
      </c>
      <c r="AC69" s="102">
        <v>7584</v>
      </c>
      <c r="AD69" s="102">
        <v>10</v>
      </c>
      <c r="AE69" s="102">
        <v>7584</v>
      </c>
      <c r="AF69" s="102">
        <v>14</v>
      </c>
      <c r="AG69" s="102">
        <v>10617.6</v>
      </c>
      <c r="AH69" s="102">
        <v>14</v>
      </c>
      <c r="AI69" s="102">
        <v>10617.6</v>
      </c>
      <c r="AJ69" s="102">
        <v>7</v>
      </c>
      <c r="AK69" s="102">
        <v>5308.8</v>
      </c>
      <c r="AL69" s="102">
        <v>9</v>
      </c>
      <c r="AM69" s="102">
        <v>6825.5999999999995</v>
      </c>
      <c r="AN69" s="102">
        <v>9</v>
      </c>
      <c r="AO69" s="102">
        <v>6825.5999999999995</v>
      </c>
      <c r="AP69" s="102">
        <v>8</v>
      </c>
      <c r="AQ69" s="102">
        <v>6067.2</v>
      </c>
      <c r="AR69" s="102">
        <v>14</v>
      </c>
      <c r="AS69" s="102">
        <v>10617.6</v>
      </c>
      <c r="AT69" s="102">
        <v>13</v>
      </c>
      <c r="AU69" s="102">
        <v>9859.1999999999989</v>
      </c>
      <c r="AV69" s="102">
        <v>8</v>
      </c>
      <c r="AW69" s="102">
        <v>6067.2</v>
      </c>
      <c r="AX69" s="102">
        <v>9</v>
      </c>
      <c r="AY69" s="102">
        <v>6825.5999999999995</v>
      </c>
      <c r="AZ69" s="102">
        <v>10</v>
      </c>
      <c r="BA69" s="102">
        <v>7584</v>
      </c>
      <c r="BB69" s="102">
        <v>9</v>
      </c>
      <c r="BC69" s="102">
        <v>6825.5999999999995</v>
      </c>
      <c r="BD69" s="102">
        <v>13</v>
      </c>
      <c r="BE69" s="102">
        <v>9859.1999999999989</v>
      </c>
      <c r="BF69" s="102">
        <v>12</v>
      </c>
      <c r="BG69" s="102">
        <v>9100.7999999999993</v>
      </c>
      <c r="BH69" s="102">
        <v>13</v>
      </c>
      <c r="BI69" s="102">
        <v>9859.1999999999989</v>
      </c>
      <c r="BJ69" s="102">
        <v>14</v>
      </c>
      <c r="BK69" s="102">
        <v>10617.6</v>
      </c>
      <c r="BL69" s="102">
        <v>8</v>
      </c>
      <c r="BM69" s="102">
        <v>6067.2</v>
      </c>
      <c r="BN69" s="102">
        <v>13</v>
      </c>
      <c r="BO69" s="102">
        <v>9859.1999999999989</v>
      </c>
      <c r="BP69" s="102">
        <v>8</v>
      </c>
      <c r="BQ69" s="102">
        <v>6067.2</v>
      </c>
      <c r="BR69" s="102">
        <v>15</v>
      </c>
      <c r="BS69" s="102">
        <v>11376</v>
      </c>
      <c r="BT69" s="102">
        <v>14</v>
      </c>
      <c r="BU69" s="102">
        <v>10617.6</v>
      </c>
      <c r="BV69" s="102">
        <v>10</v>
      </c>
      <c r="BW69" s="102">
        <v>7584</v>
      </c>
      <c r="BX69" s="102">
        <v>13</v>
      </c>
      <c r="BY69" s="102">
        <v>9859.1999999999989</v>
      </c>
      <c r="BZ69" s="102">
        <v>14</v>
      </c>
      <c r="CA69" s="102">
        <v>10617.6</v>
      </c>
      <c r="CB69" s="102">
        <v>13</v>
      </c>
      <c r="CC69" s="102">
        <v>9859.1999999999989</v>
      </c>
      <c r="CD69" s="102">
        <v>10</v>
      </c>
      <c r="CE69" s="102">
        <v>7584</v>
      </c>
      <c r="CF69" s="102">
        <v>10</v>
      </c>
      <c r="CG69" s="102">
        <v>7584</v>
      </c>
      <c r="CH69" s="102">
        <v>11</v>
      </c>
      <c r="CI69" s="102">
        <v>8342.4</v>
      </c>
      <c r="CJ69" s="102">
        <v>8</v>
      </c>
      <c r="CK69" s="102">
        <v>6067.2</v>
      </c>
      <c r="CL69" s="102">
        <v>9</v>
      </c>
      <c r="CM69" s="102">
        <v>6825.5999999999995</v>
      </c>
      <c r="CN69" s="102">
        <v>12</v>
      </c>
      <c r="CO69" s="102">
        <v>9100.7999999999993</v>
      </c>
      <c r="CP69" s="102">
        <v>14</v>
      </c>
      <c r="CQ69" s="102">
        <v>10617.6</v>
      </c>
      <c r="CR69" s="102">
        <v>11</v>
      </c>
      <c r="CS69" s="102">
        <v>8342.4</v>
      </c>
      <c r="CT69" s="102">
        <v>9</v>
      </c>
      <c r="CU69" s="102">
        <v>6825.5999999999995</v>
      </c>
    </row>
    <row r="70" spans="2:99" x14ac:dyDescent="0.25">
      <c r="C70" s="101" t="s">
        <v>235</v>
      </c>
      <c r="D70" s="102">
        <v>0</v>
      </c>
      <c r="E70" s="102">
        <v>0</v>
      </c>
      <c r="F70" s="102">
        <v>0</v>
      </c>
      <c r="G70" s="102">
        <v>0</v>
      </c>
      <c r="H70" s="102">
        <v>15</v>
      </c>
      <c r="I70" s="102">
        <v>8027.9999999999991</v>
      </c>
      <c r="J70" s="102">
        <v>13</v>
      </c>
      <c r="K70" s="102">
        <v>6957.5999999999995</v>
      </c>
      <c r="L70" s="102">
        <v>8</v>
      </c>
      <c r="M70" s="102">
        <v>4281.5999999999995</v>
      </c>
      <c r="N70" s="102">
        <v>12</v>
      </c>
      <c r="O70" s="102">
        <v>6422.4</v>
      </c>
      <c r="P70" s="102">
        <v>8</v>
      </c>
      <c r="Q70" s="102">
        <v>4281.5999999999995</v>
      </c>
      <c r="R70" s="102">
        <v>11</v>
      </c>
      <c r="S70" s="102">
        <v>5887.1999999999989</v>
      </c>
      <c r="T70" s="102">
        <v>10</v>
      </c>
      <c r="U70" s="102">
        <v>5351.9999999999991</v>
      </c>
      <c r="V70" s="102">
        <v>9</v>
      </c>
      <c r="W70" s="102">
        <v>4816.7999999999993</v>
      </c>
      <c r="X70" s="102">
        <v>16</v>
      </c>
      <c r="Y70" s="102">
        <v>8563.1999999999989</v>
      </c>
      <c r="Z70" s="102">
        <v>13</v>
      </c>
      <c r="AA70" s="102">
        <v>6957.5999999999995</v>
      </c>
      <c r="AB70" s="102">
        <v>10</v>
      </c>
      <c r="AC70" s="102">
        <v>5351.9999999999991</v>
      </c>
      <c r="AD70" s="102">
        <v>10</v>
      </c>
      <c r="AE70" s="102">
        <v>5351.9999999999991</v>
      </c>
      <c r="AF70" s="102">
        <v>13</v>
      </c>
      <c r="AG70" s="102">
        <v>6957.5999999999995</v>
      </c>
      <c r="AH70" s="102">
        <v>16</v>
      </c>
      <c r="AI70" s="102">
        <v>8563.1999999999989</v>
      </c>
      <c r="AJ70" s="102">
        <v>7</v>
      </c>
      <c r="AK70" s="102">
        <v>3746.3999999999996</v>
      </c>
      <c r="AL70" s="102">
        <v>10</v>
      </c>
      <c r="AM70" s="102">
        <v>5351.9999999999991</v>
      </c>
      <c r="AN70" s="102">
        <v>8</v>
      </c>
      <c r="AO70" s="102">
        <v>4281.5999999999995</v>
      </c>
      <c r="AP70" s="102">
        <v>8</v>
      </c>
      <c r="AQ70" s="102">
        <v>4281.5999999999995</v>
      </c>
      <c r="AR70" s="102">
        <v>15</v>
      </c>
      <c r="AS70" s="102">
        <v>8027.9999999999991</v>
      </c>
      <c r="AT70" s="102">
        <v>12</v>
      </c>
      <c r="AU70" s="102">
        <v>6422.4</v>
      </c>
      <c r="AV70" s="102">
        <v>8</v>
      </c>
      <c r="AW70" s="102">
        <v>4281.5999999999995</v>
      </c>
      <c r="AX70" s="102">
        <v>9</v>
      </c>
      <c r="AY70" s="102">
        <v>4816.7999999999993</v>
      </c>
      <c r="AZ70" s="102">
        <v>10</v>
      </c>
      <c r="BA70" s="102">
        <v>5351.9999999999991</v>
      </c>
      <c r="BB70" s="102">
        <v>8</v>
      </c>
      <c r="BC70" s="102">
        <v>4281.5999999999995</v>
      </c>
      <c r="BD70" s="102">
        <v>13</v>
      </c>
      <c r="BE70" s="102">
        <v>6957.5999999999995</v>
      </c>
      <c r="BF70" s="102">
        <v>12</v>
      </c>
      <c r="BG70" s="102">
        <v>6422.4</v>
      </c>
      <c r="BH70" s="102">
        <v>14</v>
      </c>
      <c r="BI70" s="102">
        <v>7492.7999999999993</v>
      </c>
      <c r="BJ70" s="102">
        <v>15</v>
      </c>
      <c r="BK70" s="102">
        <v>8027.9999999999991</v>
      </c>
      <c r="BL70" s="102">
        <v>8</v>
      </c>
      <c r="BM70" s="102">
        <v>4281.5999999999995</v>
      </c>
      <c r="BN70" s="102">
        <v>14</v>
      </c>
      <c r="BO70" s="102">
        <v>7492.7999999999993</v>
      </c>
      <c r="BP70" s="102">
        <v>8</v>
      </c>
      <c r="BQ70" s="102">
        <v>4281.5999999999995</v>
      </c>
      <c r="BR70" s="102">
        <v>15</v>
      </c>
      <c r="BS70" s="102">
        <v>8027.9999999999991</v>
      </c>
      <c r="BT70" s="102">
        <v>14</v>
      </c>
      <c r="BU70" s="102">
        <v>7492.7999999999993</v>
      </c>
      <c r="BV70" s="102">
        <v>9</v>
      </c>
      <c r="BW70" s="102">
        <v>4816.7999999999993</v>
      </c>
      <c r="BX70" s="102">
        <v>14</v>
      </c>
      <c r="BY70" s="102">
        <v>7492.7999999999993</v>
      </c>
      <c r="BZ70" s="102">
        <v>13</v>
      </c>
      <c r="CA70" s="102">
        <v>6957.5999999999995</v>
      </c>
      <c r="CB70" s="102">
        <v>12</v>
      </c>
      <c r="CC70" s="102">
        <v>6422.4</v>
      </c>
      <c r="CD70" s="102">
        <v>11</v>
      </c>
      <c r="CE70" s="102">
        <v>5887.1999999999989</v>
      </c>
      <c r="CF70" s="102">
        <v>10</v>
      </c>
      <c r="CG70" s="102">
        <v>5351.9999999999991</v>
      </c>
      <c r="CH70" s="102">
        <v>11</v>
      </c>
      <c r="CI70" s="102">
        <v>5887.1999999999989</v>
      </c>
      <c r="CJ70" s="102">
        <v>7</v>
      </c>
      <c r="CK70" s="102">
        <v>3746.3999999999996</v>
      </c>
      <c r="CL70" s="102">
        <v>9</v>
      </c>
      <c r="CM70" s="102">
        <v>4816.7999999999993</v>
      </c>
      <c r="CN70" s="102">
        <v>12</v>
      </c>
      <c r="CO70" s="102">
        <v>6422.4</v>
      </c>
      <c r="CP70" s="102">
        <v>14</v>
      </c>
      <c r="CQ70" s="102">
        <v>7492.7999999999993</v>
      </c>
      <c r="CR70" s="102">
        <v>10</v>
      </c>
      <c r="CS70" s="102">
        <v>5351.9999999999991</v>
      </c>
      <c r="CT70" s="102">
        <v>10</v>
      </c>
      <c r="CU70" s="102">
        <v>5351.9999999999991</v>
      </c>
    </row>
    <row r="71" spans="2:99" x14ac:dyDescent="0.25">
      <c r="B71" s="101" t="s">
        <v>130</v>
      </c>
      <c r="C71" s="101" t="s">
        <v>236</v>
      </c>
      <c r="D71" s="102">
        <v>0</v>
      </c>
      <c r="E71" s="102">
        <v>0</v>
      </c>
      <c r="F71" s="102">
        <v>0</v>
      </c>
      <c r="G71" s="102">
        <v>0</v>
      </c>
      <c r="H71" s="102">
        <v>10</v>
      </c>
      <c r="I71" s="102">
        <v>5640</v>
      </c>
      <c r="J71" s="102">
        <v>13.372716894977168</v>
      </c>
      <c r="K71" s="102">
        <v>7542.2123287671229</v>
      </c>
      <c r="L71" s="102">
        <v>12</v>
      </c>
      <c r="M71" s="102">
        <v>6768</v>
      </c>
      <c r="N71" s="102">
        <v>11</v>
      </c>
      <c r="O71" s="102">
        <v>6204</v>
      </c>
      <c r="P71" s="102">
        <v>18</v>
      </c>
      <c r="Q71" s="102">
        <v>10152</v>
      </c>
      <c r="R71" s="102">
        <v>16.530530973451327</v>
      </c>
      <c r="S71" s="102">
        <v>9323.2194690265478</v>
      </c>
      <c r="T71" s="102">
        <v>17</v>
      </c>
      <c r="U71" s="102">
        <v>9588</v>
      </c>
      <c r="V71" s="102">
        <v>14.631818181818181</v>
      </c>
      <c r="W71" s="102">
        <v>8252.3454545454533</v>
      </c>
      <c r="X71" s="102">
        <v>12</v>
      </c>
      <c r="Y71" s="102">
        <v>6768</v>
      </c>
      <c r="Z71" s="102">
        <v>14</v>
      </c>
      <c r="AA71" s="102">
        <v>7896</v>
      </c>
      <c r="AB71" s="102">
        <v>12</v>
      </c>
      <c r="AC71" s="102">
        <v>6768</v>
      </c>
      <c r="AD71" s="102">
        <v>16</v>
      </c>
      <c r="AE71" s="102">
        <v>9024</v>
      </c>
      <c r="AF71" s="102">
        <v>10</v>
      </c>
      <c r="AG71" s="102">
        <v>5640</v>
      </c>
      <c r="AH71" s="102">
        <v>14</v>
      </c>
      <c r="AI71" s="102">
        <v>7896</v>
      </c>
      <c r="AJ71" s="102">
        <v>10</v>
      </c>
      <c r="AK71" s="102">
        <v>5640</v>
      </c>
      <c r="AL71" s="102">
        <v>10</v>
      </c>
      <c r="AM71" s="102">
        <v>5640</v>
      </c>
      <c r="AN71" s="102">
        <v>12</v>
      </c>
      <c r="AO71" s="102">
        <v>6768</v>
      </c>
      <c r="AP71" s="102">
        <v>15</v>
      </c>
      <c r="AQ71" s="102">
        <v>8460</v>
      </c>
      <c r="AR71" s="102">
        <v>14</v>
      </c>
      <c r="AS71" s="102">
        <v>7896</v>
      </c>
      <c r="AT71" s="102">
        <v>11.545081967213115</v>
      </c>
      <c r="AU71" s="102">
        <v>6511.4262295081962</v>
      </c>
      <c r="AV71" s="102">
        <v>14</v>
      </c>
      <c r="AW71" s="102">
        <v>7896</v>
      </c>
      <c r="AX71" s="102">
        <v>19</v>
      </c>
      <c r="AY71" s="102">
        <v>10716</v>
      </c>
      <c r="AZ71" s="102">
        <v>13</v>
      </c>
      <c r="BA71" s="102">
        <v>7332</v>
      </c>
      <c r="BB71" s="102">
        <v>12.123069498069498</v>
      </c>
      <c r="BC71" s="102">
        <v>6837.4111969111964</v>
      </c>
      <c r="BD71" s="102">
        <v>17.273116438356162</v>
      </c>
      <c r="BE71" s="102">
        <v>9742.0376712328762</v>
      </c>
      <c r="BF71" s="102">
        <v>14.892962598425196</v>
      </c>
      <c r="BG71" s="102">
        <v>8399.6309055118109</v>
      </c>
      <c r="BH71" s="102">
        <v>4.8005565862708721</v>
      </c>
      <c r="BI71" s="102">
        <v>2707.5139146567717</v>
      </c>
      <c r="BJ71" s="102">
        <v>14</v>
      </c>
      <c r="BK71" s="102">
        <v>7896</v>
      </c>
      <c r="BL71" s="102">
        <v>14.466697936210132</v>
      </c>
      <c r="BM71" s="102">
        <v>8159.2176360225139</v>
      </c>
      <c r="BN71" s="102">
        <v>20</v>
      </c>
      <c r="BO71" s="102">
        <v>11280</v>
      </c>
      <c r="BP71" s="102">
        <v>11</v>
      </c>
      <c r="BQ71" s="102">
        <v>6204</v>
      </c>
      <c r="BR71" s="102">
        <v>11</v>
      </c>
      <c r="BS71" s="102">
        <v>6204</v>
      </c>
      <c r="BT71" s="102">
        <v>15</v>
      </c>
      <c r="BU71" s="102">
        <v>8460</v>
      </c>
      <c r="BV71" s="102">
        <v>16</v>
      </c>
      <c r="BW71" s="102">
        <v>9024</v>
      </c>
      <c r="BX71" s="102">
        <v>10.444702602230484</v>
      </c>
      <c r="BY71" s="102">
        <v>5890.8122676579924</v>
      </c>
      <c r="BZ71" s="102">
        <v>10</v>
      </c>
      <c r="CA71" s="102">
        <v>5640</v>
      </c>
      <c r="CB71" s="102">
        <v>20</v>
      </c>
      <c r="CC71" s="102">
        <v>11280</v>
      </c>
      <c r="CD71" s="102">
        <v>11</v>
      </c>
      <c r="CE71" s="102">
        <v>6204</v>
      </c>
      <c r="CF71" s="102">
        <v>20</v>
      </c>
      <c r="CG71" s="102">
        <v>11280</v>
      </c>
      <c r="CH71" s="102">
        <v>13</v>
      </c>
      <c r="CI71" s="102">
        <v>7332</v>
      </c>
      <c r="CJ71" s="102">
        <v>21</v>
      </c>
      <c r="CK71" s="102">
        <v>11844</v>
      </c>
      <c r="CL71" s="102">
        <v>13</v>
      </c>
      <c r="CM71" s="102">
        <v>7332</v>
      </c>
      <c r="CN71" s="102">
        <v>18</v>
      </c>
      <c r="CO71" s="102">
        <v>10152</v>
      </c>
      <c r="CP71" s="102">
        <v>21</v>
      </c>
      <c r="CQ71" s="102">
        <v>11844</v>
      </c>
      <c r="CR71" s="102">
        <v>9.21875</v>
      </c>
      <c r="CS71" s="102">
        <v>5199.375</v>
      </c>
      <c r="CT71" s="102">
        <v>12</v>
      </c>
      <c r="CU71" s="102">
        <v>6768</v>
      </c>
    </row>
    <row r="72" spans="2:99" x14ac:dyDescent="0.25">
      <c r="C72" s="101" t="s">
        <v>237</v>
      </c>
      <c r="D72" s="102">
        <v>0</v>
      </c>
      <c r="E72" s="102">
        <v>0</v>
      </c>
      <c r="F72" s="102">
        <v>0</v>
      </c>
      <c r="G72" s="102">
        <v>0</v>
      </c>
      <c r="H72" s="102">
        <v>10</v>
      </c>
      <c r="I72" s="102">
        <v>743.99999999999989</v>
      </c>
      <c r="J72" s="102">
        <v>14.327910958904109</v>
      </c>
      <c r="K72" s="102">
        <v>1065.9965753424656</v>
      </c>
      <c r="L72" s="102">
        <v>12</v>
      </c>
      <c r="M72" s="102">
        <v>892.8</v>
      </c>
      <c r="N72" s="102">
        <v>12</v>
      </c>
      <c r="O72" s="102">
        <v>892.8</v>
      </c>
      <c r="P72" s="102">
        <v>19</v>
      </c>
      <c r="Q72" s="102">
        <v>1413.6</v>
      </c>
      <c r="R72" s="102">
        <v>17.448893805309734</v>
      </c>
      <c r="S72" s="102">
        <v>1298.1976991150441</v>
      </c>
      <c r="T72" s="102">
        <v>19</v>
      </c>
      <c r="U72" s="102">
        <v>1413.6</v>
      </c>
      <c r="V72" s="102">
        <v>14.631818181818181</v>
      </c>
      <c r="W72" s="102">
        <v>1088.6072727272726</v>
      </c>
      <c r="X72" s="102">
        <v>11</v>
      </c>
      <c r="Y72" s="102">
        <v>818.39999999999986</v>
      </c>
      <c r="Z72" s="102">
        <v>16</v>
      </c>
      <c r="AA72" s="102">
        <v>1190.3999999999999</v>
      </c>
      <c r="AB72" s="102">
        <v>12</v>
      </c>
      <c r="AC72" s="102">
        <v>892.8</v>
      </c>
      <c r="AD72" s="102">
        <v>16</v>
      </c>
      <c r="AE72" s="102">
        <v>1190.3999999999999</v>
      </c>
      <c r="AF72" s="102">
        <v>11</v>
      </c>
      <c r="AG72" s="102">
        <v>818.39999999999986</v>
      </c>
      <c r="AH72" s="102">
        <v>15</v>
      </c>
      <c r="AI72" s="102">
        <v>1115.9999999999998</v>
      </c>
      <c r="AJ72" s="102">
        <v>10</v>
      </c>
      <c r="AK72" s="102">
        <v>743.99999999999989</v>
      </c>
      <c r="AL72" s="102">
        <v>11</v>
      </c>
      <c r="AM72" s="102">
        <v>818.39999999999986</v>
      </c>
      <c r="AN72" s="102">
        <v>13</v>
      </c>
      <c r="AO72" s="102">
        <v>967.19999999999993</v>
      </c>
      <c r="AP72" s="102">
        <v>15</v>
      </c>
      <c r="AQ72" s="102">
        <v>1115.9999999999998</v>
      </c>
      <c r="AR72" s="102">
        <v>12</v>
      </c>
      <c r="AS72" s="102">
        <v>892.8</v>
      </c>
      <c r="AT72" s="102">
        <v>11.545081967213115</v>
      </c>
      <c r="AU72" s="102">
        <v>858.95409836065562</v>
      </c>
      <c r="AV72" s="102">
        <v>16</v>
      </c>
      <c r="AW72" s="102">
        <v>1190.3999999999999</v>
      </c>
      <c r="AX72" s="102">
        <v>17</v>
      </c>
      <c r="AY72" s="102">
        <v>1264.8</v>
      </c>
      <c r="AZ72" s="102">
        <v>15</v>
      </c>
      <c r="BA72" s="102">
        <v>1115.9999999999998</v>
      </c>
      <c r="BB72" s="102">
        <v>12.79657335907336</v>
      </c>
      <c r="BC72" s="102">
        <v>952.06505791505788</v>
      </c>
      <c r="BD72" s="102">
        <v>17.273116438356162</v>
      </c>
      <c r="BE72" s="102">
        <v>1285.1198630136983</v>
      </c>
      <c r="BF72" s="102">
        <v>17.871555118110237</v>
      </c>
      <c r="BG72" s="102">
        <v>1329.6437007874015</v>
      </c>
      <c r="BH72" s="102">
        <v>5.0405844155844157</v>
      </c>
      <c r="BI72" s="102">
        <v>375.01948051948051</v>
      </c>
      <c r="BJ72" s="102">
        <v>14</v>
      </c>
      <c r="BK72" s="102">
        <v>1041.5999999999999</v>
      </c>
      <c r="BL72" s="102">
        <v>12.859287054409005</v>
      </c>
      <c r="BM72" s="102">
        <v>956.7309568480299</v>
      </c>
      <c r="BN72" s="102">
        <v>19</v>
      </c>
      <c r="BO72" s="102">
        <v>1413.6</v>
      </c>
      <c r="BP72" s="102">
        <v>10</v>
      </c>
      <c r="BQ72" s="102">
        <v>743.99999999999989</v>
      </c>
      <c r="BR72" s="102">
        <v>11</v>
      </c>
      <c r="BS72" s="102">
        <v>818.39999999999986</v>
      </c>
      <c r="BT72" s="102">
        <v>18</v>
      </c>
      <c r="BU72" s="102">
        <v>1339.1999999999998</v>
      </c>
      <c r="BV72" s="102">
        <v>15</v>
      </c>
      <c r="BW72" s="102">
        <v>1115.9999999999998</v>
      </c>
      <c r="BX72" s="102">
        <v>9.8949814126394049</v>
      </c>
      <c r="BY72" s="102">
        <v>736.18661710037168</v>
      </c>
      <c r="BZ72" s="102">
        <v>10</v>
      </c>
      <c r="CA72" s="102">
        <v>743.99999999999989</v>
      </c>
      <c r="CB72" s="102">
        <v>20</v>
      </c>
      <c r="CC72" s="102">
        <v>1487.9999999999998</v>
      </c>
      <c r="CD72" s="102">
        <v>11</v>
      </c>
      <c r="CE72" s="102">
        <v>818.39999999999986</v>
      </c>
      <c r="CF72" s="102">
        <v>22</v>
      </c>
      <c r="CG72" s="102">
        <v>1636.7999999999997</v>
      </c>
      <c r="CH72" s="102">
        <v>13</v>
      </c>
      <c r="CI72" s="102">
        <v>967.19999999999993</v>
      </c>
      <c r="CJ72" s="102">
        <v>23</v>
      </c>
      <c r="CK72" s="102">
        <v>1711.1999999999998</v>
      </c>
      <c r="CL72" s="102">
        <v>15</v>
      </c>
      <c r="CM72" s="102">
        <v>1115.9999999999998</v>
      </c>
      <c r="CN72" s="102">
        <v>19</v>
      </c>
      <c r="CO72" s="102">
        <v>1413.6</v>
      </c>
      <c r="CP72" s="102">
        <v>22</v>
      </c>
      <c r="CQ72" s="102">
        <v>1636.7999999999997</v>
      </c>
      <c r="CR72" s="102">
        <v>10.637019230769232</v>
      </c>
      <c r="CS72" s="102">
        <v>791.39423076923072</v>
      </c>
      <c r="CT72" s="102">
        <v>13</v>
      </c>
      <c r="CU72" s="102">
        <v>967.19999999999993</v>
      </c>
    </row>
    <row r="73" spans="2:99" x14ac:dyDescent="0.25">
      <c r="C73" s="101" t="s">
        <v>238</v>
      </c>
      <c r="D73" s="102">
        <v>0</v>
      </c>
      <c r="E73" s="102">
        <v>0</v>
      </c>
      <c r="F73" s="102">
        <v>0</v>
      </c>
      <c r="G73" s="102">
        <v>0</v>
      </c>
      <c r="H73" s="102">
        <v>12</v>
      </c>
      <c r="I73" s="102">
        <v>6710.4</v>
      </c>
      <c r="J73" s="102">
        <v>13.372716894977168</v>
      </c>
      <c r="K73" s="102">
        <v>7478.0232876712316</v>
      </c>
      <c r="L73" s="102">
        <v>12</v>
      </c>
      <c r="M73" s="102">
        <v>6710.4</v>
      </c>
      <c r="N73" s="102">
        <v>11</v>
      </c>
      <c r="O73" s="102">
        <v>6151.1999999999989</v>
      </c>
      <c r="P73" s="102">
        <v>18</v>
      </c>
      <c r="Q73" s="102">
        <v>10065.599999999999</v>
      </c>
      <c r="R73" s="102">
        <v>17.448893805309734</v>
      </c>
      <c r="S73" s="102">
        <v>9757.4214159292023</v>
      </c>
      <c r="T73" s="102">
        <v>19</v>
      </c>
      <c r="U73" s="102">
        <v>10624.8</v>
      </c>
      <c r="V73" s="102">
        <v>13.006060606060606</v>
      </c>
      <c r="W73" s="102">
        <v>7272.98909090909</v>
      </c>
      <c r="X73" s="102">
        <v>11</v>
      </c>
      <c r="Y73" s="102">
        <v>6151.1999999999989</v>
      </c>
      <c r="Z73" s="102">
        <v>15</v>
      </c>
      <c r="AA73" s="102">
        <v>8387.9999999999982</v>
      </c>
      <c r="AB73" s="102">
        <v>13</v>
      </c>
      <c r="AC73" s="102">
        <v>7269.5999999999995</v>
      </c>
      <c r="AD73" s="102">
        <v>19</v>
      </c>
      <c r="AE73" s="102">
        <v>10624.8</v>
      </c>
      <c r="AF73" s="102">
        <v>11</v>
      </c>
      <c r="AG73" s="102">
        <v>6151.1999999999989</v>
      </c>
      <c r="AH73" s="102">
        <v>14</v>
      </c>
      <c r="AI73" s="102">
        <v>7828.7999999999993</v>
      </c>
      <c r="AJ73" s="102">
        <v>11</v>
      </c>
      <c r="AK73" s="102">
        <v>6151.1999999999989</v>
      </c>
      <c r="AL73" s="102">
        <v>11</v>
      </c>
      <c r="AM73" s="102">
        <v>6151.1999999999989</v>
      </c>
      <c r="AN73" s="102">
        <v>12</v>
      </c>
      <c r="AO73" s="102">
        <v>6710.4</v>
      </c>
      <c r="AP73" s="102">
        <v>14</v>
      </c>
      <c r="AQ73" s="102">
        <v>7828.7999999999993</v>
      </c>
      <c r="AR73" s="102">
        <v>14</v>
      </c>
      <c r="AS73" s="102">
        <v>7828.7999999999993</v>
      </c>
      <c r="AT73" s="102">
        <v>12.122336065573771</v>
      </c>
      <c r="AU73" s="102">
        <v>6778.8103278688523</v>
      </c>
      <c r="AV73" s="102">
        <v>14</v>
      </c>
      <c r="AW73" s="102">
        <v>7828.7999999999993</v>
      </c>
      <c r="AX73" s="102">
        <v>20</v>
      </c>
      <c r="AY73" s="102">
        <v>11183.999999999998</v>
      </c>
      <c r="AZ73" s="102">
        <v>14</v>
      </c>
      <c r="BA73" s="102">
        <v>7828.7999999999993</v>
      </c>
      <c r="BB73" s="102">
        <v>11.449565637065636</v>
      </c>
      <c r="BC73" s="102">
        <v>6402.5971042471028</v>
      </c>
      <c r="BD73" s="102">
        <v>15.545804794520548</v>
      </c>
      <c r="BE73" s="102">
        <v>8693.2140410958891</v>
      </c>
      <c r="BF73" s="102">
        <v>15.885826771653543</v>
      </c>
      <c r="BG73" s="102">
        <v>8883.3543307086602</v>
      </c>
      <c r="BH73" s="102">
        <v>4.3205009276437849</v>
      </c>
      <c r="BI73" s="102">
        <v>2416.024118738404</v>
      </c>
      <c r="BJ73" s="102">
        <v>14</v>
      </c>
      <c r="BK73" s="102">
        <v>7828.7999999999993</v>
      </c>
      <c r="BL73" s="102">
        <v>12.859287054409005</v>
      </c>
      <c r="BM73" s="102">
        <v>7190.9133208255153</v>
      </c>
      <c r="BN73" s="102">
        <v>18</v>
      </c>
      <c r="BO73" s="102">
        <v>10065.599999999999</v>
      </c>
      <c r="BP73" s="102">
        <v>9</v>
      </c>
      <c r="BQ73" s="102">
        <v>5032.7999999999993</v>
      </c>
      <c r="BR73" s="102">
        <v>9</v>
      </c>
      <c r="BS73" s="102">
        <v>5032.7999999999993</v>
      </c>
      <c r="BT73" s="102">
        <v>17</v>
      </c>
      <c r="BU73" s="102">
        <v>9506.4</v>
      </c>
      <c r="BV73" s="102">
        <v>17</v>
      </c>
      <c r="BW73" s="102">
        <v>9506.4</v>
      </c>
      <c r="BX73" s="102">
        <v>9.3452602230483262</v>
      </c>
      <c r="BY73" s="102">
        <v>5225.8695167286232</v>
      </c>
      <c r="BZ73" s="102">
        <v>11</v>
      </c>
      <c r="CA73" s="102">
        <v>6151.1999999999989</v>
      </c>
      <c r="CB73" s="102">
        <v>20</v>
      </c>
      <c r="CC73" s="102">
        <v>11183.999999999998</v>
      </c>
      <c r="CD73" s="102">
        <v>11</v>
      </c>
      <c r="CE73" s="102">
        <v>6151.1999999999989</v>
      </c>
      <c r="CF73" s="102">
        <v>20</v>
      </c>
      <c r="CG73" s="102">
        <v>11183.999999999998</v>
      </c>
      <c r="CH73" s="102">
        <v>13</v>
      </c>
      <c r="CI73" s="102">
        <v>7269.5999999999995</v>
      </c>
      <c r="CJ73" s="102">
        <v>18</v>
      </c>
      <c r="CK73" s="102">
        <v>10065.599999999999</v>
      </c>
      <c r="CL73" s="102">
        <v>14</v>
      </c>
      <c r="CM73" s="102">
        <v>7828.7999999999993</v>
      </c>
      <c r="CN73" s="102">
        <v>20</v>
      </c>
      <c r="CO73" s="102">
        <v>11183.999999999998</v>
      </c>
      <c r="CP73" s="102">
        <v>21</v>
      </c>
      <c r="CQ73" s="102">
        <v>11743.199999999999</v>
      </c>
      <c r="CR73" s="102">
        <v>9.21875</v>
      </c>
      <c r="CS73" s="102">
        <v>5155.1249999999991</v>
      </c>
      <c r="CT73" s="102">
        <v>12</v>
      </c>
      <c r="CU73" s="102">
        <v>6710.4</v>
      </c>
    </row>
    <row r="74" spans="2:99" x14ac:dyDescent="0.25">
      <c r="C74" s="101" t="s">
        <v>239</v>
      </c>
      <c r="D74" s="102">
        <v>0</v>
      </c>
      <c r="E74" s="102">
        <v>0</v>
      </c>
      <c r="F74" s="102">
        <v>0</v>
      </c>
      <c r="G74" s="102">
        <v>0</v>
      </c>
      <c r="H74" s="102">
        <v>11</v>
      </c>
      <c r="I74" s="102">
        <v>4435.2</v>
      </c>
      <c r="J74" s="102">
        <v>12.417522831050228</v>
      </c>
      <c r="K74" s="102">
        <v>5006.7452054794512</v>
      </c>
      <c r="L74" s="102">
        <v>13</v>
      </c>
      <c r="M74" s="102">
        <v>5241.5999999999995</v>
      </c>
      <c r="N74" s="102">
        <v>11</v>
      </c>
      <c r="O74" s="102">
        <v>4435.2</v>
      </c>
      <c r="P74" s="102">
        <v>16</v>
      </c>
      <c r="Q74" s="102">
        <v>6451.2</v>
      </c>
      <c r="R74" s="102">
        <v>15.612168141592921</v>
      </c>
      <c r="S74" s="102">
        <v>6294.8261946902658</v>
      </c>
      <c r="T74" s="102">
        <v>18</v>
      </c>
      <c r="U74" s="102">
        <v>7257.5999999999995</v>
      </c>
      <c r="V74" s="102">
        <v>12.193181818181818</v>
      </c>
      <c r="W74" s="102">
        <v>4916.2909090909088</v>
      </c>
      <c r="X74" s="102">
        <v>10</v>
      </c>
      <c r="Y74" s="102">
        <v>4032</v>
      </c>
      <c r="Z74" s="102">
        <v>16</v>
      </c>
      <c r="AA74" s="102">
        <v>6451.2</v>
      </c>
      <c r="AB74" s="102">
        <v>12</v>
      </c>
      <c r="AC74" s="102">
        <v>4838.3999999999996</v>
      </c>
      <c r="AD74" s="102">
        <v>19</v>
      </c>
      <c r="AE74" s="102">
        <v>7660.8</v>
      </c>
      <c r="AF74" s="102">
        <v>11</v>
      </c>
      <c r="AG74" s="102">
        <v>4435.2</v>
      </c>
      <c r="AH74" s="102">
        <v>14</v>
      </c>
      <c r="AI74" s="102">
        <v>5644.8</v>
      </c>
      <c r="AJ74" s="102">
        <v>10</v>
      </c>
      <c r="AK74" s="102">
        <v>4032</v>
      </c>
      <c r="AL74" s="102">
        <v>9</v>
      </c>
      <c r="AM74" s="102">
        <v>3628.7999999999997</v>
      </c>
      <c r="AN74" s="102">
        <v>12</v>
      </c>
      <c r="AO74" s="102">
        <v>4838.3999999999996</v>
      </c>
      <c r="AP74" s="102">
        <v>12</v>
      </c>
      <c r="AQ74" s="102">
        <v>4838.3999999999996</v>
      </c>
      <c r="AR74" s="102">
        <v>13</v>
      </c>
      <c r="AS74" s="102">
        <v>5241.5999999999995</v>
      </c>
      <c r="AT74" s="102">
        <v>10.390573770491804</v>
      </c>
      <c r="AU74" s="102">
        <v>4189.4793442622949</v>
      </c>
      <c r="AV74" s="102">
        <v>15</v>
      </c>
      <c r="AW74" s="102">
        <v>6048</v>
      </c>
      <c r="AX74" s="102">
        <v>20</v>
      </c>
      <c r="AY74" s="102">
        <v>8064</v>
      </c>
      <c r="AZ74" s="102">
        <v>12</v>
      </c>
      <c r="BA74" s="102">
        <v>4838.3999999999996</v>
      </c>
      <c r="BB74" s="102">
        <v>11.449565637065636</v>
      </c>
      <c r="BC74" s="102">
        <v>4616.4648648648645</v>
      </c>
      <c r="BD74" s="102">
        <v>17.273116438356162</v>
      </c>
      <c r="BE74" s="102">
        <v>6964.5205479452043</v>
      </c>
      <c r="BF74" s="102">
        <v>17.871555118110237</v>
      </c>
      <c r="BG74" s="102">
        <v>7205.8110236220473</v>
      </c>
      <c r="BH74" s="102">
        <v>4.0804730983302413</v>
      </c>
      <c r="BI74" s="102">
        <v>1645.2467532467533</v>
      </c>
      <c r="BJ74" s="102">
        <v>13</v>
      </c>
      <c r="BK74" s="102">
        <v>5241.5999999999995</v>
      </c>
      <c r="BL74" s="102">
        <v>14.466697936210132</v>
      </c>
      <c r="BM74" s="102">
        <v>5832.9726078799249</v>
      </c>
      <c r="BN74" s="102">
        <v>19</v>
      </c>
      <c r="BO74" s="102">
        <v>7660.8</v>
      </c>
      <c r="BP74" s="102">
        <v>10</v>
      </c>
      <c r="BQ74" s="102">
        <v>4032</v>
      </c>
      <c r="BR74" s="102">
        <v>11</v>
      </c>
      <c r="BS74" s="102">
        <v>4435.2</v>
      </c>
      <c r="BT74" s="102">
        <v>18</v>
      </c>
      <c r="BU74" s="102">
        <v>7257.5999999999995</v>
      </c>
      <c r="BV74" s="102">
        <v>16</v>
      </c>
      <c r="BW74" s="102">
        <v>6451.2</v>
      </c>
      <c r="BX74" s="102">
        <v>9.3452602230483262</v>
      </c>
      <c r="BY74" s="102">
        <v>3768.0089219330848</v>
      </c>
      <c r="BZ74" s="102">
        <v>10</v>
      </c>
      <c r="CA74" s="102">
        <v>4032</v>
      </c>
      <c r="CB74" s="102">
        <v>20</v>
      </c>
      <c r="CC74" s="102">
        <v>8064</v>
      </c>
      <c r="CD74" s="102">
        <v>11</v>
      </c>
      <c r="CE74" s="102">
        <v>4435.2</v>
      </c>
      <c r="CF74" s="102">
        <v>19</v>
      </c>
      <c r="CG74" s="102">
        <v>7660.8</v>
      </c>
      <c r="CH74" s="102">
        <v>14</v>
      </c>
      <c r="CI74" s="102">
        <v>5644.8</v>
      </c>
      <c r="CJ74" s="102">
        <v>19</v>
      </c>
      <c r="CK74" s="102">
        <v>7660.8</v>
      </c>
      <c r="CL74" s="102">
        <v>14</v>
      </c>
      <c r="CM74" s="102">
        <v>5644.8</v>
      </c>
      <c r="CN74" s="102">
        <v>20</v>
      </c>
      <c r="CO74" s="102">
        <v>8064</v>
      </c>
      <c r="CP74" s="102">
        <v>21</v>
      </c>
      <c r="CQ74" s="102">
        <v>8467.1999999999989</v>
      </c>
      <c r="CR74" s="102">
        <v>9.9278846153846168</v>
      </c>
      <c r="CS74" s="102">
        <v>4002.9230769230776</v>
      </c>
      <c r="CT74" s="102">
        <v>11</v>
      </c>
      <c r="CU74" s="102">
        <v>4435.2</v>
      </c>
    </row>
    <row r="75" spans="2:99" x14ac:dyDescent="0.25">
      <c r="C75" s="101" t="s">
        <v>240</v>
      </c>
      <c r="D75" s="102">
        <v>0</v>
      </c>
      <c r="E75" s="102">
        <v>0</v>
      </c>
      <c r="F75" s="102">
        <v>0</v>
      </c>
      <c r="G75" s="102">
        <v>0</v>
      </c>
      <c r="H75" s="102">
        <v>11</v>
      </c>
      <c r="I75" s="102">
        <v>7075.1999999999989</v>
      </c>
      <c r="J75" s="102">
        <v>13.372716894977168</v>
      </c>
      <c r="K75" s="102">
        <v>8601.3315068493139</v>
      </c>
      <c r="L75" s="102">
        <v>13</v>
      </c>
      <c r="M75" s="102">
        <v>8361.5999999999985</v>
      </c>
      <c r="N75" s="102">
        <v>10</v>
      </c>
      <c r="O75" s="102">
        <v>6431.9999999999991</v>
      </c>
      <c r="P75" s="102">
        <v>18</v>
      </c>
      <c r="Q75" s="102">
        <v>11577.599999999999</v>
      </c>
      <c r="R75" s="102">
        <v>15.612168141592921</v>
      </c>
      <c r="S75" s="102">
        <v>10041.746548672565</v>
      </c>
      <c r="T75" s="102">
        <v>17</v>
      </c>
      <c r="U75" s="102">
        <v>10934.4</v>
      </c>
      <c r="V75" s="102">
        <v>12.193181818181818</v>
      </c>
      <c r="W75" s="102">
        <v>7842.6545454545449</v>
      </c>
      <c r="X75" s="102">
        <v>10</v>
      </c>
      <c r="Y75" s="102">
        <v>6431.9999999999991</v>
      </c>
      <c r="Z75" s="102">
        <v>15</v>
      </c>
      <c r="AA75" s="102">
        <v>9647.9999999999982</v>
      </c>
      <c r="AB75" s="102">
        <v>13</v>
      </c>
      <c r="AC75" s="102">
        <v>8361.5999999999985</v>
      </c>
      <c r="AD75" s="102">
        <v>16</v>
      </c>
      <c r="AE75" s="102">
        <v>10291.199999999999</v>
      </c>
      <c r="AF75" s="102">
        <v>10</v>
      </c>
      <c r="AG75" s="102">
        <v>6431.9999999999991</v>
      </c>
      <c r="AH75" s="102">
        <v>13</v>
      </c>
      <c r="AI75" s="102">
        <v>8361.5999999999985</v>
      </c>
      <c r="AJ75" s="102">
        <v>10</v>
      </c>
      <c r="AK75" s="102">
        <v>6431.9999999999991</v>
      </c>
      <c r="AL75" s="102">
        <v>9</v>
      </c>
      <c r="AM75" s="102">
        <v>5788.7999999999993</v>
      </c>
      <c r="AN75" s="102">
        <v>12</v>
      </c>
      <c r="AO75" s="102">
        <v>7718.4</v>
      </c>
      <c r="AP75" s="102">
        <v>14</v>
      </c>
      <c r="AQ75" s="102">
        <v>9004.7999999999993</v>
      </c>
      <c r="AR75" s="102">
        <v>13</v>
      </c>
      <c r="AS75" s="102">
        <v>8361.5999999999985</v>
      </c>
      <c r="AT75" s="102">
        <v>10.96782786885246</v>
      </c>
      <c r="AU75" s="102">
        <v>7054.5068852459017</v>
      </c>
      <c r="AV75" s="102">
        <v>16</v>
      </c>
      <c r="AW75" s="102">
        <v>10291.199999999999</v>
      </c>
      <c r="AX75" s="102">
        <v>16</v>
      </c>
      <c r="AY75" s="102">
        <v>10291.199999999999</v>
      </c>
      <c r="AZ75" s="102">
        <v>14</v>
      </c>
      <c r="BA75" s="102">
        <v>9004.7999999999993</v>
      </c>
      <c r="BB75" s="102">
        <v>12.79657335907336</v>
      </c>
      <c r="BC75" s="102">
        <v>8230.7559845559845</v>
      </c>
      <c r="BD75" s="102">
        <v>16.409460616438356</v>
      </c>
      <c r="BE75" s="102">
        <v>10554.56506849315</v>
      </c>
      <c r="BF75" s="102">
        <v>15.885826771653543</v>
      </c>
      <c r="BG75" s="102">
        <v>10217.763779527557</v>
      </c>
      <c r="BH75" s="102">
        <v>4.3205009276437849</v>
      </c>
      <c r="BI75" s="102">
        <v>2778.9461966604822</v>
      </c>
      <c r="BJ75" s="102">
        <v>12</v>
      </c>
      <c r="BK75" s="102">
        <v>7718.4</v>
      </c>
      <c r="BL75" s="102">
        <v>12.055581613508442</v>
      </c>
      <c r="BM75" s="102">
        <v>7754.1500938086292</v>
      </c>
      <c r="BN75" s="102">
        <v>19</v>
      </c>
      <c r="BO75" s="102">
        <v>12220.8</v>
      </c>
      <c r="BP75" s="102">
        <v>11</v>
      </c>
      <c r="BQ75" s="102">
        <v>7075.1999999999989</v>
      </c>
      <c r="BR75" s="102">
        <v>9</v>
      </c>
      <c r="BS75" s="102">
        <v>5788.7999999999993</v>
      </c>
      <c r="BT75" s="102">
        <v>17</v>
      </c>
      <c r="BU75" s="102">
        <v>10934.4</v>
      </c>
      <c r="BV75" s="102">
        <v>14</v>
      </c>
      <c r="BW75" s="102">
        <v>9004.7999999999993</v>
      </c>
      <c r="BX75" s="102">
        <v>10.444702602230484</v>
      </c>
      <c r="BY75" s="102">
        <v>6718.0327137546465</v>
      </c>
      <c r="BZ75" s="102">
        <v>11</v>
      </c>
      <c r="CA75" s="102">
        <v>7075.1999999999989</v>
      </c>
      <c r="CB75" s="102">
        <v>18</v>
      </c>
      <c r="CC75" s="102">
        <v>11577.599999999999</v>
      </c>
      <c r="CD75" s="102">
        <v>10</v>
      </c>
      <c r="CE75" s="102">
        <v>6431.9999999999991</v>
      </c>
      <c r="CF75" s="102">
        <v>18</v>
      </c>
      <c r="CG75" s="102">
        <v>11577.599999999999</v>
      </c>
      <c r="CH75" s="102">
        <v>14</v>
      </c>
      <c r="CI75" s="102">
        <v>9004.7999999999993</v>
      </c>
      <c r="CJ75" s="102">
        <v>20</v>
      </c>
      <c r="CK75" s="102">
        <v>12863.999999999998</v>
      </c>
      <c r="CL75" s="102">
        <v>13</v>
      </c>
      <c r="CM75" s="102">
        <v>8361.5999999999985</v>
      </c>
      <c r="CN75" s="102">
        <v>18</v>
      </c>
      <c r="CO75" s="102">
        <v>11577.599999999999</v>
      </c>
      <c r="CP75" s="102">
        <v>20</v>
      </c>
      <c r="CQ75" s="102">
        <v>12863.999999999998</v>
      </c>
      <c r="CR75" s="102">
        <v>8.509615384615385</v>
      </c>
      <c r="CS75" s="102">
        <v>5473.3846153846152</v>
      </c>
      <c r="CT75" s="102">
        <v>11</v>
      </c>
      <c r="CU75" s="102">
        <v>7075.1999999999989</v>
      </c>
    </row>
    <row r="76" spans="2:99" x14ac:dyDescent="0.25">
      <c r="C76" s="101" t="s">
        <v>241</v>
      </c>
      <c r="D76" s="102">
        <v>0</v>
      </c>
      <c r="E76" s="102">
        <v>0</v>
      </c>
      <c r="F76" s="102">
        <v>0</v>
      </c>
      <c r="G76" s="102">
        <v>0</v>
      </c>
      <c r="H76" s="102">
        <v>10</v>
      </c>
      <c r="I76" s="102">
        <v>7788</v>
      </c>
      <c r="J76" s="102">
        <v>13.372716894977168</v>
      </c>
      <c r="K76" s="102">
        <v>10414.671917808218</v>
      </c>
      <c r="L76" s="102">
        <v>11</v>
      </c>
      <c r="M76" s="102">
        <v>8566.7999999999993</v>
      </c>
      <c r="N76" s="102">
        <v>10</v>
      </c>
      <c r="O76" s="102">
        <v>7788</v>
      </c>
      <c r="P76" s="102">
        <v>18</v>
      </c>
      <c r="Q76" s="102">
        <v>14018.4</v>
      </c>
      <c r="R76" s="102">
        <v>16.530530973451327</v>
      </c>
      <c r="S76" s="102">
        <v>12873.977522123892</v>
      </c>
      <c r="T76" s="102">
        <v>18</v>
      </c>
      <c r="U76" s="102">
        <v>14018.4</v>
      </c>
      <c r="V76" s="102">
        <v>13.818939393939393</v>
      </c>
      <c r="W76" s="102">
        <v>10762.189999999999</v>
      </c>
      <c r="X76" s="102">
        <v>10</v>
      </c>
      <c r="Y76" s="102">
        <v>7788</v>
      </c>
      <c r="Z76" s="102">
        <v>14</v>
      </c>
      <c r="AA76" s="102">
        <v>10903.199999999999</v>
      </c>
      <c r="AB76" s="102">
        <v>11</v>
      </c>
      <c r="AC76" s="102">
        <v>8566.7999999999993</v>
      </c>
      <c r="AD76" s="102">
        <v>18</v>
      </c>
      <c r="AE76" s="102">
        <v>14018.4</v>
      </c>
      <c r="AF76" s="102">
        <v>11</v>
      </c>
      <c r="AG76" s="102">
        <v>8566.7999999999993</v>
      </c>
      <c r="AH76" s="102">
        <v>13</v>
      </c>
      <c r="AI76" s="102">
        <v>10124.4</v>
      </c>
      <c r="AJ76" s="102">
        <v>10</v>
      </c>
      <c r="AK76" s="102">
        <v>7788</v>
      </c>
      <c r="AL76" s="102">
        <v>9</v>
      </c>
      <c r="AM76" s="102">
        <v>7009.2</v>
      </c>
      <c r="AN76" s="102">
        <v>12</v>
      </c>
      <c r="AO76" s="102">
        <v>9345.5999999999985</v>
      </c>
      <c r="AP76" s="102">
        <v>15</v>
      </c>
      <c r="AQ76" s="102">
        <v>11682</v>
      </c>
      <c r="AR76" s="102">
        <v>12</v>
      </c>
      <c r="AS76" s="102">
        <v>9345.5999999999985</v>
      </c>
      <c r="AT76" s="102">
        <v>11.545081967213115</v>
      </c>
      <c r="AU76" s="102">
        <v>8991.3098360655731</v>
      </c>
      <c r="AV76" s="102">
        <v>14</v>
      </c>
      <c r="AW76" s="102">
        <v>10903.199999999999</v>
      </c>
      <c r="AX76" s="102">
        <v>18</v>
      </c>
      <c r="AY76" s="102">
        <v>14018.4</v>
      </c>
      <c r="AZ76" s="102">
        <v>13</v>
      </c>
      <c r="BA76" s="102">
        <v>10124.4</v>
      </c>
      <c r="BB76" s="102">
        <v>11.449565637065636</v>
      </c>
      <c r="BC76" s="102">
        <v>8916.9217181467156</v>
      </c>
      <c r="BD76" s="102">
        <v>17.273116438356162</v>
      </c>
      <c r="BE76" s="102">
        <v>13452.303082191778</v>
      </c>
      <c r="BF76" s="102">
        <v>15.885826771653543</v>
      </c>
      <c r="BG76" s="102">
        <v>12371.881889763778</v>
      </c>
      <c r="BH76" s="102">
        <v>4.0804730983302413</v>
      </c>
      <c r="BI76" s="102">
        <v>3177.8724489795918</v>
      </c>
      <c r="BJ76" s="102">
        <v>13</v>
      </c>
      <c r="BK76" s="102">
        <v>10124.4</v>
      </c>
      <c r="BL76" s="102">
        <v>12.055581613508442</v>
      </c>
      <c r="BM76" s="102">
        <v>9388.8869606003736</v>
      </c>
      <c r="BN76" s="102">
        <v>18</v>
      </c>
      <c r="BO76" s="102">
        <v>14018.4</v>
      </c>
      <c r="BP76" s="102">
        <v>10</v>
      </c>
      <c r="BQ76" s="102">
        <v>7788</v>
      </c>
      <c r="BR76" s="102">
        <v>9</v>
      </c>
      <c r="BS76" s="102">
        <v>7009.2</v>
      </c>
      <c r="BT76" s="102">
        <v>18</v>
      </c>
      <c r="BU76" s="102">
        <v>14018.4</v>
      </c>
      <c r="BV76" s="102">
        <v>14</v>
      </c>
      <c r="BW76" s="102">
        <v>10903.199999999999</v>
      </c>
      <c r="BX76" s="102">
        <v>9.3452602230483262</v>
      </c>
      <c r="BY76" s="102">
        <v>7278.0886617100359</v>
      </c>
      <c r="BZ76" s="102">
        <v>10</v>
      </c>
      <c r="CA76" s="102">
        <v>7788</v>
      </c>
      <c r="CB76" s="102">
        <v>19</v>
      </c>
      <c r="CC76" s="102">
        <v>14797.199999999999</v>
      </c>
      <c r="CD76" s="102">
        <v>11</v>
      </c>
      <c r="CE76" s="102">
        <v>8566.7999999999993</v>
      </c>
      <c r="CF76" s="102">
        <v>19</v>
      </c>
      <c r="CG76" s="102">
        <v>14797.199999999999</v>
      </c>
      <c r="CH76" s="102">
        <v>14</v>
      </c>
      <c r="CI76" s="102">
        <v>10903.199999999999</v>
      </c>
      <c r="CJ76" s="102">
        <v>20</v>
      </c>
      <c r="CK76" s="102">
        <v>15576</v>
      </c>
      <c r="CL76" s="102">
        <v>14</v>
      </c>
      <c r="CM76" s="102">
        <v>10903.199999999999</v>
      </c>
      <c r="CN76" s="102">
        <v>18</v>
      </c>
      <c r="CO76" s="102">
        <v>14018.4</v>
      </c>
      <c r="CP76" s="102">
        <v>20</v>
      </c>
      <c r="CQ76" s="102">
        <v>15576</v>
      </c>
      <c r="CR76" s="102">
        <v>9.21875</v>
      </c>
      <c r="CS76" s="102">
        <v>7179.5625</v>
      </c>
      <c r="CT76" s="102">
        <v>12</v>
      </c>
      <c r="CU76" s="102">
        <v>9345.5999999999985</v>
      </c>
    </row>
    <row r="77" spans="2:99" x14ac:dyDescent="0.25">
      <c r="C77" s="101" t="s">
        <v>242</v>
      </c>
      <c r="D77" s="102">
        <v>0</v>
      </c>
      <c r="E77" s="102">
        <v>0</v>
      </c>
      <c r="F77" s="102">
        <v>0</v>
      </c>
      <c r="G77" s="102">
        <v>0</v>
      </c>
      <c r="H77" s="102">
        <v>10</v>
      </c>
      <c r="I77" s="102">
        <v>2784</v>
      </c>
      <c r="J77" s="102">
        <v>12.417522831050228</v>
      </c>
      <c r="K77" s="102">
        <v>3457.038356164383</v>
      </c>
      <c r="L77" s="102">
        <v>12</v>
      </c>
      <c r="M77" s="102">
        <v>3340.7999999999997</v>
      </c>
      <c r="N77" s="102">
        <v>11</v>
      </c>
      <c r="O77" s="102">
        <v>3062.3999999999996</v>
      </c>
      <c r="P77" s="102">
        <v>17</v>
      </c>
      <c r="Q77" s="102">
        <v>4732.7999999999993</v>
      </c>
      <c r="R77" s="102">
        <v>18.36725663716814</v>
      </c>
      <c r="S77" s="102">
        <v>5113.44424778761</v>
      </c>
      <c r="T77" s="102">
        <v>20</v>
      </c>
      <c r="U77" s="102">
        <v>5568</v>
      </c>
      <c r="V77" s="102">
        <v>13.006060606060606</v>
      </c>
      <c r="W77" s="102">
        <v>3620.8872727272724</v>
      </c>
      <c r="X77" s="102">
        <v>11</v>
      </c>
      <c r="Y77" s="102">
        <v>3062.3999999999996</v>
      </c>
      <c r="Z77" s="102">
        <v>16</v>
      </c>
      <c r="AA77" s="102">
        <v>4454.3999999999996</v>
      </c>
      <c r="AB77" s="102">
        <v>13</v>
      </c>
      <c r="AC77" s="102">
        <v>3619.2</v>
      </c>
      <c r="AD77" s="102">
        <v>17</v>
      </c>
      <c r="AE77" s="102">
        <v>4732.7999999999993</v>
      </c>
      <c r="AF77" s="102">
        <v>10</v>
      </c>
      <c r="AG77" s="102">
        <v>2784</v>
      </c>
      <c r="AH77" s="102">
        <v>15</v>
      </c>
      <c r="AI77" s="102">
        <v>4176</v>
      </c>
      <c r="AJ77" s="102">
        <v>11</v>
      </c>
      <c r="AK77" s="102">
        <v>3062.3999999999996</v>
      </c>
      <c r="AL77" s="102">
        <v>10</v>
      </c>
      <c r="AM77" s="102">
        <v>2784</v>
      </c>
      <c r="AN77" s="102">
        <v>13</v>
      </c>
      <c r="AO77" s="102">
        <v>3619.2</v>
      </c>
      <c r="AP77" s="102">
        <v>13</v>
      </c>
      <c r="AQ77" s="102">
        <v>3619.2</v>
      </c>
      <c r="AR77" s="102">
        <v>14</v>
      </c>
      <c r="AS77" s="102">
        <v>3897.5999999999995</v>
      </c>
      <c r="AT77" s="102">
        <v>10.96782786885246</v>
      </c>
      <c r="AU77" s="102">
        <v>3053.4432786885245</v>
      </c>
      <c r="AV77" s="102">
        <v>14</v>
      </c>
      <c r="AW77" s="102">
        <v>3897.5999999999995</v>
      </c>
      <c r="AX77" s="102">
        <v>19</v>
      </c>
      <c r="AY77" s="102">
        <v>5289.5999999999995</v>
      </c>
      <c r="AZ77" s="102">
        <v>14</v>
      </c>
      <c r="BA77" s="102">
        <v>3897.5999999999995</v>
      </c>
      <c r="BB77" s="102">
        <v>11.449565637065636</v>
      </c>
      <c r="BC77" s="102">
        <v>3187.5590733590725</v>
      </c>
      <c r="BD77" s="102">
        <v>18.136772260273972</v>
      </c>
      <c r="BE77" s="102">
        <v>5049.2773972602736</v>
      </c>
      <c r="BF77" s="102">
        <v>16.878690944881892</v>
      </c>
      <c r="BG77" s="102">
        <v>4699.0275590551182</v>
      </c>
      <c r="BH77" s="102">
        <v>4.5605287569573276</v>
      </c>
      <c r="BI77" s="102">
        <v>1269.65120593692</v>
      </c>
      <c r="BJ77" s="102">
        <v>14</v>
      </c>
      <c r="BK77" s="102">
        <v>3897.5999999999995</v>
      </c>
      <c r="BL77" s="102">
        <v>14.466697936210132</v>
      </c>
      <c r="BM77" s="102">
        <v>4027.5287054409005</v>
      </c>
      <c r="BN77" s="102">
        <v>20</v>
      </c>
      <c r="BO77" s="102">
        <v>5568</v>
      </c>
      <c r="BP77" s="102">
        <v>11</v>
      </c>
      <c r="BQ77" s="102">
        <v>3062.3999999999996</v>
      </c>
      <c r="BR77" s="102">
        <v>11</v>
      </c>
      <c r="BS77" s="102">
        <v>3062.3999999999996</v>
      </c>
      <c r="BT77" s="102">
        <v>16</v>
      </c>
      <c r="BU77" s="102">
        <v>4454.3999999999996</v>
      </c>
      <c r="BV77" s="102">
        <v>17</v>
      </c>
      <c r="BW77" s="102">
        <v>4732.7999999999993</v>
      </c>
      <c r="BX77" s="102">
        <v>9.8949814126394049</v>
      </c>
      <c r="BY77" s="102">
        <v>2754.7628252788099</v>
      </c>
      <c r="BZ77" s="102">
        <v>11</v>
      </c>
      <c r="CA77" s="102">
        <v>3062.3999999999996</v>
      </c>
      <c r="CB77" s="102">
        <v>17</v>
      </c>
      <c r="CC77" s="102">
        <v>4732.7999999999993</v>
      </c>
      <c r="CD77" s="102">
        <v>11</v>
      </c>
      <c r="CE77" s="102">
        <v>3062.3999999999996</v>
      </c>
      <c r="CF77" s="102">
        <v>21</v>
      </c>
      <c r="CG77" s="102">
        <v>5846.4</v>
      </c>
      <c r="CH77" s="102">
        <v>13</v>
      </c>
      <c r="CI77" s="102">
        <v>3619.2</v>
      </c>
      <c r="CJ77" s="102">
        <v>19</v>
      </c>
      <c r="CK77" s="102">
        <v>5289.5999999999995</v>
      </c>
      <c r="CL77" s="102">
        <v>13</v>
      </c>
      <c r="CM77" s="102">
        <v>3619.2</v>
      </c>
      <c r="CN77" s="102">
        <v>19</v>
      </c>
      <c r="CO77" s="102">
        <v>5289.5999999999995</v>
      </c>
      <c r="CP77" s="102">
        <v>22</v>
      </c>
      <c r="CQ77" s="102">
        <v>6124.7999999999993</v>
      </c>
      <c r="CR77" s="102">
        <v>9.21875</v>
      </c>
      <c r="CS77" s="102">
        <v>2566.5</v>
      </c>
      <c r="CT77" s="102">
        <v>12</v>
      </c>
      <c r="CU77" s="102">
        <v>3340.7999999999997</v>
      </c>
    </row>
    <row r="78" spans="2:99" x14ac:dyDescent="0.25">
      <c r="C78" s="101" t="s">
        <v>243</v>
      </c>
      <c r="D78" s="102">
        <v>0</v>
      </c>
      <c r="E78" s="102">
        <v>0</v>
      </c>
      <c r="F78" s="102">
        <v>0</v>
      </c>
      <c r="G78" s="102">
        <v>0</v>
      </c>
      <c r="H78" s="102">
        <v>10</v>
      </c>
      <c r="I78" s="102">
        <v>5520</v>
      </c>
      <c r="J78" s="102">
        <v>14.327910958904109</v>
      </c>
      <c r="K78" s="102">
        <v>7909.0068493150684</v>
      </c>
      <c r="L78" s="102">
        <v>13</v>
      </c>
      <c r="M78" s="102">
        <v>7176</v>
      </c>
      <c r="N78" s="102">
        <v>11</v>
      </c>
      <c r="O78" s="102">
        <v>6072</v>
      </c>
      <c r="P78" s="102">
        <v>16</v>
      </c>
      <c r="Q78" s="102">
        <v>8832</v>
      </c>
      <c r="R78" s="102">
        <v>16.530530973451327</v>
      </c>
      <c r="S78" s="102">
        <v>9124.8530973451325</v>
      </c>
      <c r="T78" s="102">
        <v>17</v>
      </c>
      <c r="U78" s="102">
        <v>9384</v>
      </c>
      <c r="V78" s="102">
        <v>13.818939393939393</v>
      </c>
      <c r="W78" s="102">
        <v>7628.0545454545454</v>
      </c>
      <c r="X78" s="102">
        <v>11</v>
      </c>
      <c r="Y78" s="102">
        <v>6072</v>
      </c>
      <c r="Z78" s="102">
        <v>14</v>
      </c>
      <c r="AA78" s="102">
        <v>7728</v>
      </c>
      <c r="AB78" s="102">
        <v>13</v>
      </c>
      <c r="AC78" s="102">
        <v>7176</v>
      </c>
      <c r="AD78" s="102">
        <v>18</v>
      </c>
      <c r="AE78" s="102">
        <v>9936</v>
      </c>
      <c r="AF78" s="102">
        <v>11</v>
      </c>
      <c r="AG78" s="102">
        <v>6072</v>
      </c>
      <c r="AH78" s="102">
        <v>14</v>
      </c>
      <c r="AI78" s="102">
        <v>7728</v>
      </c>
      <c r="AJ78" s="102">
        <v>10</v>
      </c>
      <c r="AK78" s="102">
        <v>5520</v>
      </c>
      <c r="AL78" s="102">
        <v>11</v>
      </c>
      <c r="AM78" s="102">
        <v>6072</v>
      </c>
      <c r="AN78" s="102">
        <v>11</v>
      </c>
      <c r="AO78" s="102">
        <v>6072</v>
      </c>
      <c r="AP78" s="102">
        <v>14</v>
      </c>
      <c r="AQ78" s="102">
        <v>7728</v>
      </c>
      <c r="AR78" s="102">
        <v>13</v>
      </c>
      <c r="AS78" s="102">
        <v>7176</v>
      </c>
      <c r="AT78" s="102">
        <v>12.122336065573771</v>
      </c>
      <c r="AU78" s="102">
        <v>6691.5295081967215</v>
      </c>
      <c r="AV78" s="102">
        <v>16</v>
      </c>
      <c r="AW78" s="102">
        <v>8832</v>
      </c>
      <c r="AX78" s="102">
        <v>19</v>
      </c>
      <c r="AY78" s="102">
        <v>10488</v>
      </c>
      <c r="AZ78" s="102">
        <v>14</v>
      </c>
      <c r="BA78" s="102">
        <v>7728</v>
      </c>
      <c r="BB78" s="102">
        <v>12.79657335907336</v>
      </c>
      <c r="BC78" s="102">
        <v>7063.7084942084948</v>
      </c>
      <c r="BD78" s="102">
        <v>17.273116438356162</v>
      </c>
      <c r="BE78" s="102">
        <v>9534.7602739726008</v>
      </c>
      <c r="BF78" s="102">
        <v>15.885826771653543</v>
      </c>
      <c r="BG78" s="102">
        <v>8768.9763779527548</v>
      </c>
      <c r="BH78" s="102">
        <v>4.8005565862708721</v>
      </c>
      <c r="BI78" s="102">
        <v>2649.9072356215215</v>
      </c>
      <c r="BJ78" s="102">
        <v>13</v>
      </c>
      <c r="BK78" s="102">
        <v>7176</v>
      </c>
      <c r="BL78" s="102">
        <v>13.662992495309567</v>
      </c>
      <c r="BM78" s="102">
        <v>7541.9718574108811</v>
      </c>
      <c r="BN78" s="102">
        <v>17</v>
      </c>
      <c r="BO78" s="102">
        <v>9384</v>
      </c>
      <c r="BP78" s="102">
        <v>11</v>
      </c>
      <c r="BQ78" s="102">
        <v>6072</v>
      </c>
      <c r="BR78" s="102">
        <v>10</v>
      </c>
      <c r="BS78" s="102">
        <v>5520</v>
      </c>
      <c r="BT78" s="102">
        <v>17</v>
      </c>
      <c r="BU78" s="102">
        <v>9384</v>
      </c>
      <c r="BV78" s="102">
        <v>17</v>
      </c>
      <c r="BW78" s="102">
        <v>9384</v>
      </c>
      <c r="BX78" s="102">
        <v>9.3452602230483262</v>
      </c>
      <c r="BY78" s="102">
        <v>5158.5836431226762</v>
      </c>
      <c r="BZ78" s="102">
        <v>11</v>
      </c>
      <c r="CA78" s="102">
        <v>6072</v>
      </c>
      <c r="CB78" s="102">
        <v>19</v>
      </c>
      <c r="CC78" s="102">
        <v>10488</v>
      </c>
      <c r="CD78" s="102">
        <v>10</v>
      </c>
      <c r="CE78" s="102">
        <v>5520</v>
      </c>
      <c r="CF78" s="102">
        <v>18</v>
      </c>
      <c r="CG78" s="102">
        <v>9936</v>
      </c>
      <c r="CH78" s="102">
        <v>14</v>
      </c>
      <c r="CI78" s="102">
        <v>7728</v>
      </c>
      <c r="CJ78" s="102">
        <v>22</v>
      </c>
      <c r="CK78" s="102">
        <v>12144</v>
      </c>
      <c r="CL78" s="102">
        <v>13</v>
      </c>
      <c r="CM78" s="102">
        <v>7176</v>
      </c>
      <c r="CN78" s="102">
        <v>19</v>
      </c>
      <c r="CO78" s="102">
        <v>10488</v>
      </c>
      <c r="CP78" s="102">
        <v>22</v>
      </c>
      <c r="CQ78" s="102">
        <v>12144</v>
      </c>
      <c r="CR78" s="102">
        <v>9.21875</v>
      </c>
      <c r="CS78" s="102">
        <v>5088.75</v>
      </c>
      <c r="CT78" s="102">
        <v>13</v>
      </c>
      <c r="CU78" s="102">
        <v>7176</v>
      </c>
    </row>
    <row r="79" spans="2:99" x14ac:dyDescent="0.25">
      <c r="C79" s="101" t="s">
        <v>244</v>
      </c>
      <c r="D79" s="102">
        <v>0</v>
      </c>
      <c r="E79" s="102">
        <v>0</v>
      </c>
      <c r="F79" s="102">
        <v>0</v>
      </c>
      <c r="G79" s="102">
        <v>0</v>
      </c>
      <c r="H79" s="102">
        <v>11</v>
      </c>
      <c r="I79" s="102">
        <v>8329.1999999999989</v>
      </c>
      <c r="J79" s="102">
        <v>14.327910958904109</v>
      </c>
      <c r="K79" s="102">
        <v>10849.09417808219</v>
      </c>
      <c r="L79" s="102">
        <v>12</v>
      </c>
      <c r="M79" s="102">
        <v>9086.4</v>
      </c>
      <c r="N79" s="102">
        <v>11</v>
      </c>
      <c r="O79" s="102">
        <v>8329.1999999999989</v>
      </c>
      <c r="P79" s="102">
        <v>15</v>
      </c>
      <c r="Q79" s="102">
        <v>11357.999999999998</v>
      </c>
      <c r="R79" s="102">
        <v>16.530530973451327</v>
      </c>
      <c r="S79" s="102">
        <v>12516.918053097344</v>
      </c>
      <c r="T79" s="102">
        <v>18</v>
      </c>
      <c r="U79" s="102">
        <v>13629.599999999999</v>
      </c>
      <c r="V79" s="102">
        <v>11.380303030303031</v>
      </c>
      <c r="W79" s="102">
        <v>8617.1654545454548</v>
      </c>
      <c r="X79" s="102">
        <v>10</v>
      </c>
      <c r="Y79" s="102">
        <v>7571.9999999999991</v>
      </c>
      <c r="Z79" s="102">
        <v>15</v>
      </c>
      <c r="AA79" s="102">
        <v>11357.999999999998</v>
      </c>
      <c r="AB79" s="102">
        <v>12</v>
      </c>
      <c r="AC79" s="102">
        <v>9086.4</v>
      </c>
      <c r="AD79" s="102">
        <v>16</v>
      </c>
      <c r="AE79" s="102">
        <v>12115.199999999999</v>
      </c>
      <c r="AF79" s="102">
        <v>10</v>
      </c>
      <c r="AG79" s="102">
        <v>7571.9999999999991</v>
      </c>
      <c r="AH79" s="102">
        <v>14</v>
      </c>
      <c r="AI79" s="102">
        <v>10600.8</v>
      </c>
      <c r="AJ79" s="102">
        <v>11</v>
      </c>
      <c r="AK79" s="102">
        <v>8329.1999999999989</v>
      </c>
      <c r="AL79" s="102">
        <v>10</v>
      </c>
      <c r="AM79" s="102">
        <v>7571.9999999999991</v>
      </c>
      <c r="AN79" s="102">
        <v>11</v>
      </c>
      <c r="AO79" s="102">
        <v>8329.1999999999989</v>
      </c>
      <c r="AP79" s="102">
        <v>14</v>
      </c>
      <c r="AQ79" s="102">
        <v>10600.8</v>
      </c>
      <c r="AR79" s="102">
        <v>13</v>
      </c>
      <c r="AS79" s="102">
        <v>9843.5999999999985</v>
      </c>
      <c r="AT79" s="102">
        <v>12.122336065573771</v>
      </c>
      <c r="AU79" s="102">
        <v>9179.0328688524587</v>
      </c>
      <c r="AV79" s="102">
        <v>15</v>
      </c>
      <c r="AW79" s="102">
        <v>11357.999999999998</v>
      </c>
      <c r="AX79" s="102">
        <v>19</v>
      </c>
      <c r="AY79" s="102">
        <v>14386.8</v>
      </c>
      <c r="AZ79" s="102">
        <v>12</v>
      </c>
      <c r="BA79" s="102">
        <v>9086.4</v>
      </c>
      <c r="BB79" s="102">
        <v>11.449565637065636</v>
      </c>
      <c r="BC79" s="102">
        <v>8669.6111003860988</v>
      </c>
      <c r="BD79" s="102">
        <v>17.273116438356162</v>
      </c>
      <c r="BE79" s="102">
        <v>13079.203767123285</v>
      </c>
      <c r="BF79" s="102">
        <v>17.871555118110237</v>
      </c>
      <c r="BG79" s="102">
        <v>13532.34153543307</v>
      </c>
      <c r="BH79" s="102">
        <v>4.3205009276437849</v>
      </c>
      <c r="BI79" s="102">
        <v>3271.4833024118734</v>
      </c>
      <c r="BJ79" s="102">
        <v>13</v>
      </c>
      <c r="BK79" s="102">
        <v>9843.5999999999985</v>
      </c>
      <c r="BL79" s="102">
        <v>13.662992495309567</v>
      </c>
      <c r="BM79" s="102">
        <v>10345.617917448402</v>
      </c>
      <c r="BN79" s="102">
        <v>18</v>
      </c>
      <c r="BO79" s="102">
        <v>13629.599999999999</v>
      </c>
      <c r="BP79" s="102">
        <v>10</v>
      </c>
      <c r="BQ79" s="102">
        <v>7571.9999999999991</v>
      </c>
      <c r="BR79" s="102">
        <v>10</v>
      </c>
      <c r="BS79" s="102">
        <v>7571.9999999999991</v>
      </c>
      <c r="BT79" s="102">
        <v>15</v>
      </c>
      <c r="BU79" s="102">
        <v>11357.999999999998</v>
      </c>
      <c r="BV79" s="102">
        <v>15</v>
      </c>
      <c r="BW79" s="102">
        <v>11357.999999999998</v>
      </c>
      <c r="BX79" s="102">
        <v>8.2458178438661704</v>
      </c>
      <c r="BY79" s="102">
        <v>6243.733271375464</v>
      </c>
      <c r="BZ79" s="102">
        <v>10</v>
      </c>
      <c r="CA79" s="102">
        <v>7571.9999999999991</v>
      </c>
      <c r="CB79" s="102">
        <v>18</v>
      </c>
      <c r="CC79" s="102">
        <v>13629.599999999999</v>
      </c>
      <c r="CD79" s="102">
        <v>10</v>
      </c>
      <c r="CE79" s="102">
        <v>7571.9999999999991</v>
      </c>
      <c r="CF79" s="102">
        <v>19</v>
      </c>
      <c r="CG79" s="102">
        <v>14386.8</v>
      </c>
      <c r="CH79" s="102">
        <v>13</v>
      </c>
      <c r="CI79" s="102">
        <v>9843.5999999999985</v>
      </c>
      <c r="CJ79" s="102">
        <v>19</v>
      </c>
      <c r="CK79" s="102">
        <v>14386.8</v>
      </c>
      <c r="CL79" s="102">
        <v>12</v>
      </c>
      <c r="CM79" s="102">
        <v>9086.4</v>
      </c>
      <c r="CN79" s="102">
        <v>17</v>
      </c>
      <c r="CO79" s="102">
        <v>12872.4</v>
      </c>
      <c r="CP79" s="102">
        <v>21</v>
      </c>
      <c r="CQ79" s="102">
        <v>15901.199999999999</v>
      </c>
      <c r="CR79" s="102">
        <v>9.21875</v>
      </c>
      <c r="CS79" s="102">
        <v>6980.4374999999991</v>
      </c>
      <c r="CT79" s="102">
        <v>11</v>
      </c>
      <c r="CU79" s="102">
        <v>8329.1999999999989</v>
      </c>
    </row>
    <row r="80" spans="2:99" x14ac:dyDescent="0.25">
      <c r="C80" s="101" t="s">
        <v>245</v>
      </c>
      <c r="D80" s="102">
        <v>0</v>
      </c>
      <c r="E80" s="102">
        <v>0</v>
      </c>
      <c r="F80" s="102">
        <v>0</v>
      </c>
      <c r="G80" s="102">
        <v>0</v>
      </c>
      <c r="H80" s="102">
        <v>10</v>
      </c>
      <c r="I80" s="102">
        <v>8051.9999999999991</v>
      </c>
      <c r="J80" s="102">
        <v>13.372716894977168</v>
      </c>
      <c r="K80" s="102">
        <v>10767.711643835615</v>
      </c>
      <c r="L80" s="102">
        <v>13</v>
      </c>
      <c r="M80" s="102">
        <v>10467.599999999999</v>
      </c>
      <c r="N80" s="102">
        <v>10</v>
      </c>
      <c r="O80" s="102">
        <v>8051.9999999999991</v>
      </c>
      <c r="P80" s="102">
        <v>16</v>
      </c>
      <c r="Q80" s="102">
        <v>12883.199999999999</v>
      </c>
      <c r="R80" s="102">
        <v>17.448893805309734</v>
      </c>
      <c r="S80" s="102">
        <v>14049.849292035397</v>
      </c>
      <c r="T80" s="102">
        <v>17</v>
      </c>
      <c r="U80" s="102">
        <v>13688.4</v>
      </c>
      <c r="V80" s="102">
        <v>12.193181818181818</v>
      </c>
      <c r="W80" s="102">
        <v>9817.9499999999989</v>
      </c>
      <c r="X80" s="102">
        <v>11</v>
      </c>
      <c r="Y80" s="102">
        <v>8857.1999999999989</v>
      </c>
      <c r="Z80" s="102">
        <v>16</v>
      </c>
      <c r="AA80" s="102">
        <v>12883.199999999999</v>
      </c>
      <c r="AB80" s="102">
        <v>12</v>
      </c>
      <c r="AC80" s="102">
        <v>9662.4</v>
      </c>
      <c r="AD80" s="102">
        <v>16</v>
      </c>
      <c r="AE80" s="102">
        <v>12883.199999999999</v>
      </c>
      <c r="AF80" s="102">
        <v>11</v>
      </c>
      <c r="AG80" s="102">
        <v>8857.1999999999989</v>
      </c>
      <c r="AH80" s="102">
        <v>13</v>
      </c>
      <c r="AI80" s="102">
        <v>10467.599999999999</v>
      </c>
      <c r="AJ80" s="102">
        <v>9</v>
      </c>
      <c r="AK80" s="102">
        <v>7246.7999999999993</v>
      </c>
      <c r="AL80" s="102">
        <v>9</v>
      </c>
      <c r="AM80" s="102">
        <v>7246.7999999999993</v>
      </c>
      <c r="AN80" s="102">
        <v>12</v>
      </c>
      <c r="AO80" s="102">
        <v>9662.4</v>
      </c>
      <c r="AP80" s="102">
        <v>14</v>
      </c>
      <c r="AQ80" s="102">
        <v>11272.8</v>
      </c>
      <c r="AR80" s="102">
        <v>12</v>
      </c>
      <c r="AS80" s="102">
        <v>9662.4</v>
      </c>
      <c r="AT80" s="102">
        <v>10.96782786885246</v>
      </c>
      <c r="AU80" s="102">
        <v>8831.2950000000001</v>
      </c>
      <c r="AV80" s="102">
        <v>14</v>
      </c>
      <c r="AW80" s="102">
        <v>11272.8</v>
      </c>
      <c r="AX80" s="102">
        <v>19</v>
      </c>
      <c r="AY80" s="102">
        <v>15298.8</v>
      </c>
      <c r="AZ80" s="102">
        <v>13</v>
      </c>
      <c r="BA80" s="102">
        <v>10467.599999999999</v>
      </c>
      <c r="BB80" s="102">
        <v>11.449565637065636</v>
      </c>
      <c r="BC80" s="102">
        <v>9219.1902509652482</v>
      </c>
      <c r="BD80" s="102">
        <v>16.409460616438356</v>
      </c>
      <c r="BE80" s="102">
        <v>13212.897688356163</v>
      </c>
      <c r="BF80" s="102">
        <v>16.878690944881892</v>
      </c>
      <c r="BG80" s="102">
        <v>13590.721948818898</v>
      </c>
      <c r="BH80" s="102">
        <v>4.0804730983302413</v>
      </c>
      <c r="BI80" s="102">
        <v>3285.5969387755099</v>
      </c>
      <c r="BJ80" s="102">
        <v>13</v>
      </c>
      <c r="BK80" s="102">
        <v>10467.599999999999</v>
      </c>
      <c r="BL80" s="102">
        <v>14.466697936210132</v>
      </c>
      <c r="BM80" s="102">
        <v>11648.585178236397</v>
      </c>
      <c r="BN80" s="102">
        <v>19</v>
      </c>
      <c r="BO80" s="102">
        <v>15298.8</v>
      </c>
      <c r="BP80" s="102">
        <v>10</v>
      </c>
      <c r="BQ80" s="102">
        <v>8051.9999999999991</v>
      </c>
      <c r="BR80" s="102">
        <v>11</v>
      </c>
      <c r="BS80" s="102">
        <v>8857.1999999999989</v>
      </c>
      <c r="BT80" s="102">
        <v>17</v>
      </c>
      <c r="BU80" s="102">
        <v>13688.4</v>
      </c>
      <c r="BV80" s="102">
        <v>15</v>
      </c>
      <c r="BW80" s="102">
        <v>12077.999999999998</v>
      </c>
      <c r="BX80" s="102">
        <v>9.8949814126394049</v>
      </c>
      <c r="BY80" s="102">
        <v>7967.4390334572481</v>
      </c>
      <c r="BZ80" s="102">
        <v>11</v>
      </c>
      <c r="CA80" s="102">
        <v>8857.1999999999989</v>
      </c>
      <c r="CB80" s="102">
        <v>20</v>
      </c>
      <c r="CC80" s="102">
        <v>16103.999999999998</v>
      </c>
      <c r="CD80" s="102">
        <v>10</v>
      </c>
      <c r="CE80" s="102">
        <v>8051.9999999999991</v>
      </c>
      <c r="CF80" s="102">
        <v>18</v>
      </c>
      <c r="CG80" s="102">
        <v>14493.599999999999</v>
      </c>
      <c r="CH80" s="102">
        <v>13</v>
      </c>
      <c r="CI80" s="102">
        <v>10467.599999999999</v>
      </c>
      <c r="CJ80" s="102">
        <v>22</v>
      </c>
      <c r="CK80" s="102">
        <v>17714.399999999998</v>
      </c>
      <c r="CL80" s="102">
        <v>13</v>
      </c>
      <c r="CM80" s="102">
        <v>10467.599999999999</v>
      </c>
      <c r="CN80" s="102">
        <v>17</v>
      </c>
      <c r="CO80" s="102">
        <v>13688.4</v>
      </c>
      <c r="CP80" s="102">
        <v>22</v>
      </c>
      <c r="CQ80" s="102">
        <v>17714.399999999998</v>
      </c>
      <c r="CR80" s="102">
        <v>9.9278846153846168</v>
      </c>
      <c r="CS80" s="102">
        <v>7993.9326923076924</v>
      </c>
      <c r="CT80" s="102">
        <v>12</v>
      </c>
      <c r="CU80" s="102">
        <v>9662.4</v>
      </c>
    </row>
    <row r="81" spans="2:99" x14ac:dyDescent="0.25">
      <c r="C81" s="101" t="s">
        <v>246</v>
      </c>
      <c r="D81" s="102">
        <v>0</v>
      </c>
      <c r="E81" s="102">
        <v>0</v>
      </c>
      <c r="F81" s="102">
        <v>0</v>
      </c>
      <c r="G81" s="102">
        <v>0</v>
      </c>
      <c r="H81" s="102">
        <v>11</v>
      </c>
      <c r="I81" s="102">
        <v>8289.6</v>
      </c>
      <c r="J81" s="102">
        <v>13.372716894977168</v>
      </c>
      <c r="K81" s="102">
        <v>10077.679452054794</v>
      </c>
      <c r="L81" s="102">
        <v>13</v>
      </c>
      <c r="M81" s="102">
        <v>9796.8000000000011</v>
      </c>
      <c r="N81" s="102">
        <v>11</v>
      </c>
      <c r="O81" s="102">
        <v>8289.6</v>
      </c>
      <c r="P81" s="102">
        <v>17</v>
      </c>
      <c r="Q81" s="102">
        <v>12811.2</v>
      </c>
      <c r="R81" s="102">
        <v>17.448893805309734</v>
      </c>
      <c r="S81" s="102">
        <v>13149.486371681416</v>
      </c>
      <c r="T81" s="102">
        <v>19</v>
      </c>
      <c r="U81" s="102">
        <v>14318.4</v>
      </c>
      <c r="V81" s="102">
        <v>12.193181818181818</v>
      </c>
      <c r="W81" s="102">
        <v>9188.7818181818184</v>
      </c>
      <c r="X81" s="102">
        <v>10</v>
      </c>
      <c r="Y81" s="102">
        <v>7536</v>
      </c>
      <c r="Z81" s="102">
        <v>16</v>
      </c>
      <c r="AA81" s="102">
        <v>12057.6</v>
      </c>
      <c r="AB81" s="102">
        <v>11</v>
      </c>
      <c r="AC81" s="102">
        <v>8289.6</v>
      </c>
      <c r="AD81" s="102">
        <v>18</v>
      </c>
      <c r="AE81" s="102">
        <v>13564.800000000001</v>
      </c>
      <c r="AF81" s="102">
        <v>10</v>
      </c>
      <c r="AG81" s="102">
        <v>7536</v>
      </c>
      <c r="AH81" s="102">
        <v>13</v>
      </c>
      <c r="AI81" s="102">
        <v>9796.8000000000011</v>
      </c>
      <c r="AJ81" s="102">
        <v>10</v>
      </c>
      <c r="AK81" s="102">
        <v>7536</v>
      </c>
      <c r="AL81" s="102">
        <v>10</v>
      </c>
      <c r="AM81" s="102">
        <v>7536</v>
      </c>
      <c r="AN81" s="102">
        <v>11</v>
      </c>
      <c r="AO81" s="102">
        <v>8289.6</v>
      </c>
      <c r="AP81" s="102">
        <v>14</v>
      </c>
      <c r="AQ81" s="102">
        <v>10550.4</v>
      </c>
      <c r="AR81" s="102">
        <v>13</v>
      </c>
      <c r="AS81" s="102">
        <v>9796.8000000000011</v>
      </c>
      <c r="AT81" s="102">
        <v>12.122336065573771</v>
      </c>
      <c r="AU81" s="102">
        <v>9135.3924590163933</v>
      </c>
      <c r="AV81" s="102">
        <v>16</v>
      </c>
      <c r="AW81" s="102">
        <v>12057.6</v>
      </c>
      <c r="AX81" s="102">
        <v>19</v>
      </c>
      <c r="AY81" s="102">
        <v>14318.4</v>
      </c>
      <c r="AZ81" s="102">
        <v>12</v>
      </c>
      <c r="BA81" s="102">
        <v>9043.2000000000007</v>
      </c>
      <c r="BB81" s="102">
        <v>12.123069498069498</v>
      </c>
      <c r="BC81" s="102">
        <v>9135.9451737451745</v>
      </c>
      <c r="BD81" s="102">
        <v>17.273116438356162</v>
      </c>
      <c r="BE81" s="102">
        <v>13017.020547945203</v>
      </c>
      <c r="BF81" s="102">
        <v>14.892962598425196</v>
      </c>
      <c r="BG81" s="102">
        <v>11223.336614173228</v>
      </c>
      <c r="BH81" s="102">
        <v>4.8005565862708721</v>
      </c>
      <c r="BI81" s="102">
        <v>3617.6994434137291</v>
      </c>
      <c r="BJ81" s="102">
        <v>14</v>
      </c>
      <c r="BK81" s="102">
        <v>10550.4</v>
      </c>
      <c r="BL81" s="102">
        <v>12.055581613508442</v>
      </c>
      <c r="BM81" s="102">
        <v>9085.0863039399628</v>
      </c>
      <c r="BN81" s="102">
        <v>20</v>
      </c>
      <c r="BO81" s="102">
        <v>15072</v>
      </c>
      <c r="BP81" s="102">
        <v>10</v>
      </c>
      <c r="BQ81" s="102">
        <v>7536</v>
      </c>
      <c r="BR81" s="102">
        <v>11</v>
      </c>
      <c r="BS81" s="102">
        <v>8289.6</v>
      </c>
      <c r="BT81" s="102">
        <v>18</v>
      </c>
      <c r="BU81" s="102">
        <v>13564.800000000001</v>
      </c>
      <c r="BV81" s="102">
        <v>15</v>
      </c>
      <c r="BW81" s="102">
        <v>11304</v>
      </c>
      <c r="BX81" s="102">
        <v>8.7955390334572492</v>
      </c>
      <c r="BY81" s="102">
        <v>6628.3182156133835</v>
      </c>
      <c r="BZ81" s="102">
        <v>10</v>
      </c>
      <c r="CA81" s="102">
        <v>7536</v>
      </c>
      <c r="CB81" s="102">
        <v>17</v>
      </c>
      <c r="CC81" s="102">
        <v>12811.2</v>
      </c>
      <c r="CD81" s="102">
        <v>10</v>
      </c>
      <c r="CE81" s="102">
        <v>7536</v>
      </c>
      <c r="CF81" s="102">
        <v>20</v>
      </c>
      <c r="CG81" s="102">
        <v>15072</v>
      </c>
      <c r="CH81" s="102">
        <v>12</v>
      </c>
      <c r="CI81" s="102">
        <v>9043.2000000000007</v>
      </c>
      <c r="CJ81" s="102">
        <v>20</v>
      </c>
      <c r="CK81" s="102">
        <v>15072</v>
      </c>
      <c r="CL81" s="102">
        <v>13</v>
      </c>
      <c r="CM81" s="102">
        <v>9796.8000000000011</v>
      </c>
      <c r="CN81" s="102">
        <v>17</v>
      </c>
      <c r="CO81" s="102">
        <v>12811.2</v>
      </c>
      <c r="CP81" s="102">
        <v>21</v>
      </c>
      <c r="CQ81" s="102">
        <v>15825.6</v>
      </c>
      <c r="CR81" s="102">
        <v>8.509615384615385</v>
      </c>
      <c r="CS81" s="102">
        <v>6412.8461538461543</v>
      </c>
      <c r="CT81" s="102">
        <v>10</v>
      </c>
      <c r="CU81" s="102">
        <v>7536</v>
      </c>
    </row>
    <row r="82" spans="2:99" x14ac:dyDescent="0.25">
      <c r="C82" s="101" t="s">
        <v>247</v>
      </c>
      <c r="D82" s="102">
        <v>0</v>
      </c>
      <c r="E82" s="102">
        <v>0</v>
      </c>
      <c r="F82" s="102">
        <v>0</v>
      </c>
      <c r="G82" s="102">
        <v>0</v>
      </c>
      <c r="H82" s="102">
        <v>11</v>
      </c>
      <c r="I82" s="102">
        <v>5596.7999999999993</v>
      </c>
      <c r="J82" s="102">
        <v>12.417522831050228</v>
      </c>
      <c r="K82" s="102">
        <v>6318.0356164383547</v>
      </c>
      <c r="L82" s="102">
        <v>12</v>
      </c>
      <c r="M82" s="102">
        <v>6105.5999999999985</v>
      </c>
      <c r="N82" s="102">
        <v>10</v>
      </c>
      <c r="O82" s="102">
        <v>5087.9999999999991</v>
      </c>
      <c r="P82" s="102">
        <v>16</v>
      </c>
      <c r="Q82" s="102">
        <v>8140.7999999999984</v>
      </c>
      <c r="R82" s="102">
        <v>16.530530973451327</v>
      </c>
      <c r="S82" s="102">
        <v>8410.7341592920329</v>
      </c>
      <c r="T82" s="102">
        <v>20</v>
      </c>
      <c r="U82" s="102">
        <v>10175.999999999998</v>
      </c>
      <c r="V82" s="102">
        <v>13.818939393939393</v>
      </c>
      <c r="W82" s="102">
        <v>7031.0763636363617</v>
      </c>
      <c r="X82" s="102">
        <v>11</v>
      </c>
      <c r="Y82" s="102">
        <v>5596.7999999999993</v>
      </c>
      <c r="Z82" s="102">
        <v>16</v>
      </c>
      <c r="AA82" s="102">
        <v>8140.7999999999984</v>
      </c>
      <c r="AB82" s="102">
        <v>12</v>
      </c>
      <c r="AC82" s="102">
        <v>6105.5999999999985</v>
      </c>
      <c r="AD82" s="102">
        <v>18</v>
      </c>
      <c r="AE82" s="102">
        <v>9158.3999999999978</v>
      </c>
      <c r="AF82" s="102">
        <v>12</v>
      </c>
      <c r="AG82" s="102">
        <v>6105.5999999999985</v>
      </c>
      <c r="AH82" s="102">
        <v>13</v>
      </c>
      <c r="AI82" s="102">
        <v>6614.3999999999987</v>
      </c>
      <c r="AJ82" s="102">
        <v>11</v>
      </c>
      <c r="AK82" s="102">
        <v>5596.7999999999993</v>
      </c>
      <c r="AL82" s="102">
        <v>9</v>
      </c>
      <c r="AM82" s="102">
        <v>4579.1999999999989</v>
      </c>
      <c r="AN82" s="102">
        <v>11</v>
      </c>
      <c r="AO82" s="102">
        <v>5596.7999999999993</v>
      </c>
      <c r="AP82" s="102">
        <v>14</v>
      </c>
      <c r="AQ82" s="102">
        <v>7123.1999999999989</v>
      </c>
      <c r="AR82" s="102">
        <v>14</v>
      </c>
      <c r="AS82" s="102">
        <v>7123.1999999999989</v>
      </c>
      <c r="AT82" s="102">
        <v>10.390573770491804</v>
      </c>
      <c r="AU82" s="102">
        <v>5286.7239344262289</v>
      </c>
      <c r="AV82" s="102">
        <v>14</v>
      </c>
      <c r="AW82" s="102">
        <v>7123.1999999999989</v>
      </c>
      <c r="AX82" s="102">
        <v>20</v>
      </c>
      <c r="AY82" s="102">
        <v>10175.999999999998</v>
      </c>
      <c r="AZ82" s="102">
        <v>14</v>
      </c>
      <c r="BA82" s="102">
        <v>7123.1999999999989</v>
      </c>
      <c r="BB82" s="102">
        <v>12.123069498069498</v>
      </c>
      <c r="BC82" s="102">
        <v>6168.2177606177593</v>
      </c>
      <c r="BD82" s="102">
        <v>17.273116438356162</v>
      </c>
      <c r="BE82" s="102">
        <v>8788.5616438356137</v>
      </c>
      <c r="BF82" s="102">
        <v>16.878690944881892</v>
      </c>
      <c r="BG82" s="102">
        <v>8587.8779527559054</v>
      </c>
      <c r="BH82" s="102">
        <v>4.8005565862708721</v>
      </c>
      <c r="BI82" s="102">
        <v>2442.5231910946191</v>
      </c>
      <c r="BJ82" s="102">
        <v>14</v>
      </c>
      <c r="BK82" s="102">
        <v>7123.1999999999989</v>
      </c>
      <c r="BL82" s="102">
        <v>12.859287054409005</v>
      </c>
      <c r="BM82" s="102">
        <v>6542.8052532833008</v>
      </c>
      <c r="BN82" s="102">
        <v>20</v>
      </c>
      <c r="BO82" s="102">
        <v>10175.999999999998</v>
      </c>
      <c r="BP82" s="102">
        <v>10</v>
      </c>
      <c r="BQ82" s="102">
        <v>5087.9999999999991</v>
      </c>
      <c r="BR82" s="102">
        <v>10</v>
      </c>
      <c r="BS82" s="102">
        <v>5087.9999999999991</v>
      </c>
      <c r="BT82" s="102">
        <v>17</v>
      </c>
      <c r="BU82" s="102">
        <v>8649.5999999999985</v>
      </c>
      <c r="BV82" s="102">
        <v>14</v>
      </c>
      <c r="BW82" s="102">
        <v>7123.1999999999989</v>
      </c>
      <c r="BX82" s="102">
        <v>9.8949814126394049</v>
      </c>
      <c r="BY82" s="102">
        <v>5034.5665427509284</v>
      </c>
      <c r="BZ82" s="102">
        <v>10</v>
      </c>
      <c r="CA82" s="102">
        <v>5087.9999999999991</v>
      </c>
      <c r="CB82" s="102">
        <v>19</v>
      </c>
      <c r="CC82" s="102">
        <v>9667.1999999999989</v>
      </c>
      <c r="CD82" s="102">
        <v>12</v>
      </c>
      <c r="CE82" s="102">
        <v>6105.5999999999985</v>
      </c>
      <c r="CF82" s="102">
        <v>19</v>
      </c>
      <c r="CG82" s="102">
        <v>9667.1999999999989</v>
      </c>
      <c r="CH82" s="102">
        <v>13</v>
      </c>
      <c r="CI82" s="102">
        <v>6614.3999999999987</v>
      </c>
      <c r="CJ82" s="102">
        <v>20</v>
      </c>
      <c r="CK82" s="102">
        <v>10175.999999999998</v>
      </c>
      <c r="CL82" s="102">
        <v>12</v>
      </c>
      <c r="CM82" s="102">
        <v>6105.5999999999985</v>
      </c>
      <c r="CN82" s="102">
        <v>19</v>
      </c>
      <c r="CO82" s="102">
        <v>9667.1999999999989</v>
      </c>
      <c r="CP82" s="102">
        <v>22</v>
      </c>
      <c r="CQ82" s="102">
        <v>11193.599999999999</v>
      </c>
      <c r="CR82" s="102">
        <v>9.9278846153846168</v>
      </c>
      <c r="CS82" s="102">
        <v>5051.3076923076924</v>
      </c>
      <c r="CT82" s="102">
        <v>12</v>
      </c>
      <c r="CU82" s="102">
        <v>6105.5999999999985</v>
      </c>
    </row>
    <row r="83" spans="2:99" x14ac:dyDescent="0.25">
      <c r="C83" s="101" t="s">
        <v>248</v>
      </c>
      <c r="D83" s="102">
        <v>0</v>
      </c>
      <c r="E83" s="102">
        <v>0</v>
      </c>
      <c r="F83" s="102">
        <v>0</v>
      </c>
      <c r="G83" s="102">
        <v>0</v>
      </c>
      <c r="H83" s="102">
        <v>10</v>
      </c>
      <c r="I83" s="102">
        <v>8604</v>
      </c>
      <c r="J83" s="102">
        <v>12.417522831050228</v>
      </c>
      <c r="K83" s="102">
        <v>10684.036643835616</v>
      </c>
      <c r="L83" s="102">
        <v>13</v>
      </c>
      <c r="M83" s="102">
        <v>11185.199999999999</v>
      </c>
      <c r="N83" s="102">
        <v>11</v>
      </c>
      <c r="O83" s="102">
        <v>9464.4</v>
      </c>
      <c r="P83" s="102">
        <v>17</v>
      </c>
      <c r="Q83" s="102">
        <v>14626.8</v>
      </c>
      <c r="R83" s="102">
        <v>14.693805309734513</v>
      </c>
      <c r="S83" s="102">
        <v>12642.550088495575</v>
      </c>
      <c r="T83" s="102">
        <v>18</v>
      </c>
      <c r="U83" s="102">
        <v>15487.199999999999</v>
      </c>
      <c r="V83" s="102">
        <v>12.193181818181818</v>
      </c>
      <c r="W83" s="102">
        <v>10491.013636363636</v>
      </c>
      <c r="X83" s="102">
        <v>10</v>
      </c>
      <c r="Y83" s="102">
        <v>8604</v>
      </c>
      <c r="Z83" s="102">
        <v>14</v>
      </c>
      <c r="AA83" s="102">
        <v>12045.6</v>
      </c>
      <c r="AB83" s="102">
        <v>11</v>
      </c>
      <c r="AC83" s="102">
        <v>9464.4</v>
      </c>
      <c r="AD83" s="102">
        <v>18</v>
      </c>
      <c r="AE83" s="102">
        <v>15487.199999999999</v>
      </c>
      <c r="AF83" s="102">
        <v>11</v>
      </c>
      <c r="AG83" s="102">
        <v>9464.4</v>
      </c>
      <c r="AH83" s="102">
        <v>14</v>
      </c>
      <c r="AI83" s="102">
        <v>12045.6</v>
      </c>
      <c r="AJ83" s="102">
        <v>10</v>
      </c>
      <c r="AK83" s="102">
        <v>8604</v>
      </c>
      <c r="AL83" s="102">
        <v>9</v>
      </c>
      <c r="AM83" s="102">
        <v>7743.5999999999995</v>
      </c>
      <c r="AN83" s="102">
        <v>12</v>
      </c>
      <c r="AO83" s="102">
        <v>10324.799999999999</v>
      </c>
      <c r="AP83" s="102">
        <v>12</v>
      </c>
      <c r="AQ83" s="102">
        <v>10324.799999999999</v>
      </c>
      <c r="AR83" s="102">
        <v>12</v>
      </c>
      <c r="AS83" s="102">
        <v>10324.799999999999</v>
      </c>
      <c r="AT83" s="102">
        <v>10.390573770491804</v>
      </c>
      <c r="AU83" s="102">
        <v>8940.0496721311483</v>
      </c>
      <c r="AV83" s="102">
        <v>15</v>
      </c>
      <c r="AW83" s="102">
        <v>12906</v>
      </c>
      <c r="AX83" s="102">
        <v>18</v>
      </c>
      <c r="AY83" s="102">
        <v>15487.199999999999</v>
      </c>
      <c r="AZ83" s="102">
        <v>12</v>
      </c>
      <c r="BA83" s="102">
        <v>10324.799999999999</v>
      </c>
      <c r="BB83" s="102">
        <v>12.123069498069498</v>
      </c>
      <c r="BC83" s="102">
        <v>10430.688996138995</v>
      </c>
      <c r="BD83" s="102">
        <v>16.409460616438356</v>
      </c>
      <c r="BE83" s="102">
        <v>14118.69991438356</v>
      </c>
      <c r="BF83" s="102">
        <v>16.878690944881892</v>
      </c>
      <c r="BG83" s="102">
        <v>14522.42568897638</v>
      </c>
      <c r="BH83" s="102">
        <v>4.5605287569573276</v>
      </c>
      <c r="BI83" s="102">
        <v>3923.8789424860847</v>
      </c>
      <c r="BJ83" s="102">
        <v>13</v>
      </c>
      <c r="BK83" s="102">
        <v>11185.199999999999</v>
      </c>
      <c r="BL83" s="102">
        <v>13.662992495309567</v>
      </c>
      <c r="BM83" s="102">
        <v>11755.638742964351</v>
      </c>
      <c r="BN83" s="102">
        <v>17</v>
      </c>
      <c r="BO83" s="102">
        <v>14626.8</v>
      </c>
      <c r="BP83" s="102">
        <v>11</v>
      </c>
      <c r="BQ83" s="102">
        <v>9464.4</v>
      </c>
      <c r="BR83" s="102">
        <v>11</v>
      </c>
      <c r="BS83" s="102">
        <v>9464.4</v>
      </c>
      <c r="BT83" s="102">
        <v>16</v>
      </c>
      <c r="BU83" s="102">
        <v>13766.4</v>
      </c>
      <c r="BV83" s="102">
        <v>14</v>
      </c>
      <c r="BW83" s="102">
        <v>12045.6</v>
      </c>
      <c r="BX83" s="102">
        <v>9.3452602230483262</v>
      </c>
      <c r="BY83" s="102">
        <v>8040.66189591078</v>
      </c>
      <c r="BZ83" s="102">
        <v>10</v>
      </c>
      <c r="CA83" s="102">
        <v>8604</v>
      </c>
      <c r="CB83" s="102">
        <v>20</v>
      </c>
      <c r="CC83" s="102">
        <v>17208</v>
      </c>
      <c r="CD83" s="102">
        <v>11</v>
      </c>
      <c r="CE83" s="102">
        <v>9464.4</v>
      </c>
      <c r="CF83" s="102">
        <v>18</v>
      </c>
      <c r="CG83" s="102">
        <v>15487.199999999999</v>
      </c>
      <c r="CH83" s="102">
        <v>13</v>
      </c>
      <c r="CI83" s="102">
        <v>11185.199999999999</v>
      </c>
      <c r="CJ83" s="102">
        <v>21</v>
      </c>
      <c r="CK83" s="102">
        <v>18068.399999999998</v>
      </c>
      <c r="CL83" s="102">
        <v>12</v>
      </c>
      <c r="CM83" s="102">
        <v>10324.799999999999</v>
      </c>
      <c r="CN83" s="102">
        <v>16</v>
      </c>
      <c r="CO83" s="102">
        <v>13766.4</v>
      </c>
      <c r="CP83" s="102">
        <v>22</v>
      </c>
      <c r="CQ83" s="102">
        <v>18928.8</v>
      </c>
      <c r="CR83" s="102">
        <v>9.21875</v>
      </c>
      <c r="CS83" s="102">
        <v>7931.8125</v>
      </c>
      <c r="CT83" s="102">
        <v>10</v>
      </c>
      <c r="CU83" s="102">
        <v>8604</v>
      </c>
    </row>
    <row r="84" spans="2:99" x14ac:dyDescent="0.25">
      <c r="C84" s="101" t="s">
        <v>249</v>
      </c>
      <c r="D84" s="102">
        <v>0</v>
      </c>
      <c r="E84" s="102">
        <v>0</v>
      </c>
      <c r="F84" s="102">
        <v>0</v>
      </c>
      <c r="G84" s="102">
        <v>0</v>
      </c>
      <c r="H84" s="102">
        <v>10</v>
      </c>
      <c r="I84" s="102">
        <v>7811.9999999999991</v>
      </c>
      <c r="J84" s="102">
        <v>11.462328767123287</v>
      </c>
      <c r="K84" s="102">
        <v>8954.3712328767106</v>
      </c>
      <c r="L84" s="102">
        <v>12</v>
      </c>
      <c r="M84" s="102">
        <v>9374.4</v>
      </c>
      <c r="N84" s="102">
        <v>11</v>
      </c>
      <c r="O84" s="102">
        <v>8593.1999999999989</v>
      </c>
      <c r="P84" s="102">
        <v>16</v>
      </c>
      <c r="Q84" s="102">
        <v>12499.199999999999</v>
      </c>
      <c r="R84" s="102">
        <v>17.448893805309734</v>
      </c>
      <c r="S84" s="102">
        <v>13631.075840707963</v>
      </c>
      <c r="T84" s="102">
        <v>19</v>
      </c>
      <c r="U84" s="102">
        <v>14842.8</v>
      </c>
      <c r="V84" s="102">
        <v>13.818939393939393</v>
      </c>
      <c r="W84" s="102">
        <v>10795.355454545454</v>
      </c>
      <c r="X84" s="102">
        <v>11</v>
      </c>
      <c r="Y84" s="102">
        <v>8593.1999999999989</v>
      </c>
      <c r="Z84" s="102">
        <v>16</v>
      </c>
      <c r="AA84" s="102">
        <v>12499.199999999999</v>
      </c>
      <c r="AB84" s="102">
        <v>12</v>
      </c>
      <c r="AC84" s="102">
        <v>9374.4</v>
      </c>
      <c r="AD84" s="102">
        <v>16</v>
      </c>
      <c r="AE84" s="102">
        <v>12499.199999999999</v>
      </c>
      <c r="AF84" s="102">
        <v>10</v>
      </c>
      <c r="AG84" s="102">
        <v>7811.9999999999991</v>
      </c>
      <c r="AH84" s="102">
        <v>12</v>
      </c>
      <c r="AI84" s="102">
        <v>9374.4</v>
      </c>
      <c r="AJ84" s="102">
        <v>11</v>
      </c>
      <c r="AK84" s="102">
        <v>8593.1999999999989</v>
      </c>
      <c r="AL84" s="102">
        <v>11</v>
      </c>
      <c r="AM84" s="102">
        <v>8593.1999999999989</v>
      </c>
      <c r="AN84" s="102">
        <v>12</v>
      </c>
      <c r="AO84" s="102">
        <v>9374.4</v>
      </c>
      <c r="AP84" s="102">
        <v>14</v>
      </c>
      <c r="AQ84" s="102">
        <v>10936.8</v>
      </c>
      <c r="AR84" s="102">
        <v>14</v>
      </c>
      <c r="AS84" s="102">
        <v>10936.8</v>
      </c>
      <c r="AT84" s="102">
        <v>10.96782786885246</v>
      </c>
      <c r="AU84" s="102">
        <v>8568.0671311475417</v>
      </c>
      <c r="AV84" s="102">
        <v>14</v>
      </c>
      <c r="AW84" s="102">
        <v>10936.8</v>
      </c>
      <c r="AX84" s="102">
        <v>17</v>
      </c>
      <c r="AY84" s="102">
        <v>13280.4</v>
      </c>
      <c r="AZ84" s="102">
        <v>13</v>
      </c>
      <c r="BA84" s="102">
        <v>10155.599999999999</v>
      </c>
      <c r="BB84" s="102">
        <v>11.449565637065636</v>
      </c>
      <c r="BC84" s="102">
        <v>8944.4006756756735</v>
      </c>
      <c r="BD84" s="102">
        <v>16.409460616438356</v>
      </c>
      <c r="BE84" s="102">
        <v>12819.070633561641</v>
      </c>
      <c r="BF84" s="102">
        <v>16.878690944881892</v>
      </c>
      <c r="BG84" s="102">
        <v>13185.633366141734</v>
      </c>
      <c r="BH84" s="102">
        <v>4.3205009276437849</v>
      </c>
      <c r="BI84" s="102">
        <v>3375.1753246753246</v>
      </c>
      <c r="BJ84" s="102">
        <v>13</v>
      </c>
      <c r="BK84" s="102">
        <v>10155.599999999999</v>
      </c>
      <c r="BL84" s="102">
        <v>14.466697936210132</v>
      </c>
      <c r="BM84" s="102">
        <v>11301.384427767354</v>
      </c>
      <c r="BN84" s="102">
        <v>18</v>
      </c>
      <c r="BO84" s="102">
        <v>14061.599999999999</v>
      </c>
      <c r="BP84" s="102">
        <v>11</v>
      </c>
      <c r="BQ84" s="102">
        <v>8593.1999999999989</v>
      </c>
      <c r="BR84" s="102">
        <v>10</v>
      </c>
      <c r="BS84" s="102">
        <v>7811.9999999999991</v>
      </c>
      <c r="BT84" s="102">
        <v>18</v>
      </c>
      <c r="BU84" s="102">
        <v>14061.599999999999</v>
      </c>
      <c r="BV84" s="102">
        <v>15</v>
      </c>
      <c r="BW84" s="102">
        <v>11717.999999999998</v>
      </c>
      <c r="BX84" s="102">
        <v>9.8949814126394049</v>
      </c>
      <c r="BY84" s="102">
        <v>7729.9594795539024</v>
      </c>
      <c r="BZ84" s="102">
        <v>11</v>
      </c>
      <c r="CA84" s="102">
        <v>8593.1999999999989</v>
      </c>
      <c r="CB84" s="102">
        <v>20</v>
      </c>
      <c r="CC84" s="102">
        <v>15623.999999999998</v>
      </c>
      <c r="CD84" s="102">
        <v>10</v>
      </c>
      <c r="CE84" s="102">
        <v>7811.9999999999991</v>
      </c>
      <c r="CF84" s="102">
        <v>20</v>
      </c>
      <c r="CG84" s="102">
        <v>15623.999999999998</v>
      </c>
      <c r="CH84" s="102">
        <v>12</v>
      </c>
      <c r="CI84" s="102">
        <v>9374.4</v>
      </c>
      <c r="CJ84" s="102">
        <v>21</v>
      </c>
      <c r="CK84" s="102">
        <v>16405.199999999997</v>
      </c>
      <c r="CL84" s="102">
        <v>13</v>
      </c>
      <c r="CM84" s="102">
        <v>10155.599999999999</v>
      </c>
      <c r="CN84" s="102">
        <v>17</v>
      </c>
      <c r="CO84" s="102">
        <v>13280.4</v>
      </c>
      <c r="CP84" s="102">
        <v>22</v>
      </c>
      <c r="CQ84" s="102">
        <v>17186.399999999998</v>
      </c>
      <c r="CR84" s="102">
        <v>9.21875</v>
      </c>
      <c r="CS84" s="102">
        <v>7201.6874999999991</v>
      </c>
      <c r="CT84" s="102">
        <v>12</v>
      </c>
      <c r="CU84" s="102">
        <v>9374.4</v>
      </c>
    </row>
    <row r="85" spans="2:99" x14ac:dyDescent="0.25">
      <c r="C85" s="101" t="s">
        <v>250</v>
      </c>
      <c r="D85" s="102">
        <v>0</v>
      </c>
      <c r="E85" s="102">
        <v>0</v>
      </c>
      <c r="F85" s="102">
        <v>0</v>
      </c>
      <c r="G85" s="102">
        <v>0</v>
      </c>
      <c r="H85" s="102">
        <v>12</v>
      </c>
      <c r="I85" s="102">
        <v>1800</v>
      </c>
      <c r="J85" s="102">
        <v>15.28310502283105</v>
      </c>
      <c r="K85" s="102">
        <v>2292.4657534246576</v>
      </c>
      <c r="L85" s="102">
        <v>13</v>
      </c>
      <c r="M85" s="102">
        <v>1950</v>
      </c>
      <c r="N85" s="102">
        <v>10</v>
      </c>
      <c r="O85" s="102">
        <v>1500</v>
      </c>
      <c r="P85" s="102">
        <v>16</v>
      </c>
      <c r="Q85" s="102">
        <v>2400</v>
      </c>
      <c r="R85" s="102">
        <v>18.36725663716814</v>
      </c>
      <c r="S85" s="102">
        <v>2755.0884955752208</v>
      </c>
      <c r="T85" s="102">
        <v>18</v>
      </c>
      <c r="U85" s="102">
        <v>2700</v>
      </c>
      <c r="V85" s="102">
        <v>12.193181818181818</v>
      </c>
      <c r="W85" s="102">
        <v>1828.9772727272727</v>
      </c>
      <c r="X85" s="102">
        <v>11</v>
      </c>
      <c r="Y85" s="102">
        <v>1650</v>
      </c>
      <c r="Z85" s="102">
        <v>15</v>
      </c>
      <c r="AA85" s="102">
        <v>2250</v>
      </c>
      <c r="AB85" s="102">
        <v>11</v>
      </c>
      <c r="AC85" s="102">
        <v>1650</v>
      </c>
      <c r="AD85" s="102">
        <v>16</v>
      </c>
      <c r="AE85" s="102">
        <v>2400</v>
      </c>
      <c r="AF85" s="102">
        <v>11</v>
      </c>
      <c r="AG85" s="102">
        <v>1650</v>
      </c>
      <c r="AH85" s="102">
        <v>13</v>
      </c>
      <c r="AI85" s="102">
        <v>1950</v>
      </c>
      <c r="AJ85" s="102">
        <v>10</v>
      </c>
      <c r="AK85" s="102">
        <v>1500</v>
      </c>
      <c r="AL85" s="102">
        <v>11</v>
      </c>
      <c r="AM85" s="102">
        <v>1650</v>
      </c>
      <c r="AN85" s="102">
        <v>11</v>
      </c>
      <c r="AO85" s="102">
        <v>1650</v>
      </c>
      <c r="AP85" s="102">
        <v>15</v>
      </c>
      <c r="AQ85" s="102">
        <v>2250</v>
      </c>
      <c r="AR85" s="102">
        <v>13</v>
      </c>
      <c r="AS85" s="102">
        <v>1950</v>
      </c>
      <c r="AT85" s="102">
        <v>12.699590163934428</v>
      </c>
      <c r="AU85" s="102">
        <v>1904.9385245901642</v>
      </c>
      <c r="AV85" s="102">
        <v>14</v>
      </c>
      <c r="AW85" s="102">
        <v>2100</v>
      </c>
      <c r="AX85" s="102">
        <v>20</v>
      </c>
      <c r="AY85" s="102">
        <v>3000</v>
      </c>
      <c r="AZ85" s="102">
        <v>15</v>
      </c>
      <c r="BA85" s="102">
        <v>2250</v>
      </c>
      <c r="BB85" s="102">
        <v>12.79657335907336</v>
      </c>
      <c r="BC85" s="102">
        <v>1919.4860038610041</v>
      </c>
      <c r="BD85" s="102">
        <v>17.273116438356162</v>
      </c>
      <c r="BE85" s="102">
        <v>2590.9674657534242</v>
      </c>
      <c r="BF85" s="102">
        <v>16.878690944881892</v>
      </c>
      <c r="BG85" s="102">
        <v>2531.8036417322837</v>
      </c>
      <c r="BH85" s="102">
        <v>4.5605287569573276</v>
      </c>
      <c r="BI85" s="102">
        <v>684.07931354359914</v>
      </c>
      <c r="BJ85" s="102">
        <v>13</v>
      </c>
      <c r="BK85" s="102">
        <v>1950</v>
      </c>
      <c r="BL85" s="102">
        <v>14.466697936210132</v>
      </c>
      <c r="BM85" s="102">
        <v>2170.0046904315195</v>
      </c>
      <c r="BN85" s="102">
        <v>18</v>
      </c>
      <c r="BO85" s="102">
        <v>2700</v>
      </c>
      <c r="BP85" s="102">
        <v>11</v>
      </c>
      <c r="BQ85" s="102">
        <v>1650</v>
      </c>
      <c r="BR85" s="102">
        <v>11</v>
      </c>
      <c r="BS85" s="102">
        <v>1650</v>
      </c>
      <c r="BT85" s="102">
        <v>19</v>
      </c>
      <c r="BU85" s="102">
        <v>2850</v>
      </c>
      <c r="BV85" s="102">
        <v>15</v>
      </c>
      <c r="BW85" s="102">
        <v>2250</v>
      </c>
      <c r="BX85" s="102">
        <v>10.444702602230484</v>
      </c>
      <c r="BY85" s="102">
        <v>1566.7053903345725</v>
      </c>
      <c r="BZ85" s="102">
        <v>10</v>
      </c>
      <c r="CA85" s="102">
        <v>1500</v>
      </c>
      <c r="CB85" s="102">
        <v>20</v>
      </c>
      <c r="CC85" s="102">
        <v>3000</v>
      </c>
      <c r="CD85" s="102">
        <v>11</v>
      </c>
      <c r="CE85" s="102">
        <v>1650</v>
      </c>
      <c r="CF85" s="102">
        <v>22</v>
      </c>
      <c r="CG85" s="102">
        <v>3300</v>
      </c>
      <c r="CH85" s="102">
        <v>15</v>
      </c>
      <c r="CI85" s="102">
        <v>2250</v>
      </c>
      <c r="CJ85" s="102">
        <v>22</v>
      </c>
      <c r="CK85" s="102">
        <v>3300</v>
      </c>
      <c r="CL85" s="102">
        <v>14</v>
      </c>
      <c r="CM85" s="102">
        <v>2100</v>
      </c>
      <c r="CN85" s="102">
        <v>18</v>
      </c>
      <c r="CO85" s="102">
        <v>2700</v>
      </c>
      <c r="CP85" s="102">
        <v>23</v>
      </c>
      <c r="CQ85" s="102">
        <v>3450</v>
      </c>
      <c r="CR85" s="102">
        <v>9.9278846153846168</v>
      </c>
      <c r="CS85" s="102">
        <v>1489.1826923076926</v>
      </c>
      <c r="CT85" s="102">
        <v>13</v>
      </c>
      <c r="CU85" s="102">
        <v>1950</v>
      </c>
    </row>
    <row r="86" spans="2:99" x14ac:dyDescent="0.25">
      <c r="C86" s="101" t="s">
        <v>251</v>
      </c>
      <c r="D86" s="102">
        <v>0</v>
      </c>
      <c r="E86" s="102">
        <v>0</v>
      </c>
      <c r="F86" s="102">
        <v>0</v>
      </c>
      <c r="G86" s="102">
        <v>0</v>
      </c>
      <c r="H86" s="102">
        <v>10</v>
      </c>
      <c r="I86" s="102">
        <v>5400</v>
      </c>
      <c r="J86" s="102">
        <v>12.417522831050228</v>
      </c>
      <c r="K86" s="102">
        <v>6705.4623287671229</v>
      </c>
      <c r="L86" s="102">
        <v>13</v>
      </c>
      <c r="M86" s="102">
        <v>7020</v>
      </c>
      <c r="N86" s="102">
        <v>11</v>
      </c>
      <c r="O86" s="102">
        <v>5940</v>
      </c>
      <c r="P86" s="102">
        <v>17</v>
      </c>
      <c r="Q86" s="102">
        <v>9180</v>
      </c>
      <c r="R86" s="102">
        <v>17.448893805309734</v>
      </c>
      <c r="S86" s="102">
        <v>9422.4026548672555</v>
      </c>
      <c r="T86" s="102">
        <v>18</v>
      </c>
      <c r="U86" s="102">
        <v>9720</v>
      </c>
      <c r="V86" s="102">
        <v>12.193181818181818</v>
      </c>
      <c r="W86" s="102">
        <v>6584.318181818182</v>
      </c>
      <c r="X86" s="102">
        <v>11</v>
      </c>
      <c r="Y86" s="102">
        <v>5940</v>
      </c>
      <c r="Z86" s="102">
        <v>15</v>
      </c>
      <c r="AA86" s="102">
        <v>8100</v>
      </c>
      <c r="AB86" s="102">
        <v>11</v>
      </c>
      <c r="AC86" s="102">
        <v>5940</v>
      </c>
      <c r="AD86" s="102">
        <v>18</v>
      </c>
      <c r="AE86" s="102">
        <v>9720</v>
      </c>
      <c r="AF86" s="102">
        <v>11</v>
      </c>
      <c r="AG86" s="102">
        <v>5940</v>
      </c>
      <c r="AH86" s="102">
        <v>13</v>
      </c>
      <c r="AI86" s="102">
        <v>7020</v>
      </c>
      <c r="AJ86" s="102">
        <v>10</v>
      </c>
      <c r="AK86" s="102">
        <v>5400</v>
      </c>
      <c r="AL86" s="102">
        <v>11</v>
      </c>
      <c r="AM86" s="102">
        <v>5940</v>
      </c>
      <c r="AN86" s="102">
        <v>12</v>
      </c>
      <c r="AO86" s="102">
        <v>6480</v>
      </c>
      <c r="AP86" s="102">
        <v>13</v>
      </c>
      <c r="AQ86" s="102">
        <v>7020</v>
      </c>
      <c r="AR86" s="102">
        <v>14</v>
      </c>
      <c r="AS86" s="102">
        <v>7560</v>
      </c>
      <c r="AT86" s="102">
        <v>12.122336065573771</v>
      </c>
      <c r="AU86" s="102">
        <v>6546.061475409836</v>
      </c>
      <c r="AV86" s="102">
        <v>16</v>
      </c>
      <c r="AW86" s="102">
        <v>8640</v>
      </c>
      <c r="AX86" s="102">
        <v>17</v>
      </c>
      <c r="AY86" s="102">
        <v>9180</v>
      </c>
      <c r="AZ86" s="102">
        <v>12</v>
      </c>
      <c r="BA86" s="102">
        <v>6480</v>
      </c>
      <c r="BB86" s="102">
        <v>11.449565637065636</v>
      </c>
      <c r="BC86" s="102">
        <v>6182.7654440154429</v>
      </c>
      <c r="BD86" s="102">
        <v>17.273116438356162</v>
      </c>
      <c r="BE86" s="102">
        <v>9327.4828767123272</v>
      </c>
      <c r="BF86" s="102">
        <v>17.871555118110237</v>
      </c>
      <c r="BG86" s="102">
        <v>9650.6397637795271</v>
      </c>
      <c r="BH86" s="102">
        <v>4.0804730983302413</v>
      </c>
      <c r="BI86" s="102">
        <v>2203.4554730983305</v>
      </c>
      <c r="BJ86" s="102">
        <v>14</v>
      </c>
      <c r="BK86" s="102">
        <v>7560</v>
      </c>
      <c r="BL86" s="102">
        <v>12.055581613508442</v>
      </c>
      <c r="BM86" s="102">
        <v>6510.0140712945586</v>
      </c>
      <c r="BN86" s="102">
        <v>18</v>
      </c>
      <c r="BO86" s="102">
        <v>9720</v>
      </c>
      <c r="BP86" s="102">
        <v>11</v>
      </c>
      <c r="BQ86" s="102">
        <v>5940</v>
      </c>
      <c r="BR86" s="102">
        <v>10</v>
      </c>
      <c r="BS86" s="102">
        <v>5400</v>
      </c>
      <c r="BT86" s="102">
        <v>17</v>
      </c>
      <c r="BU86" s="102">
        <v>9180</v>
      </c>
      <c r="BV86" s="102">
        <v>15</v>
      </c>
      <c r="BW86" s="102">
        <v>8100</v>
      </c>
      <c r="BX86" s="102">
        <v>9.8949814126394049</v>
      </c>
      <c r="BY86" s="102">
        <v>5343.289962825279</v>
      </c>
      <c r="BZ86" s="102">
        <v>11</v>
      </c>
      <c r="CA86" s="102">
        <v>5940</v>
      </c>
      <c r="CB86" s="102">
        <v>19</v>
      </c>
      <c r="CC86" s="102">
        <v>10260</v>
      </c>
      <c r="CD86" s="102">
        <v>10</v>
      </c>
      <c r="CE86" s="102">
        <v>5400</v>
      </c>
      <c r="CF86" s="102">
        <v>20</v>
      </c>
      <c r="CG86" s="102">
        <v>10800</v>
      </c>
      <c r="CH86" s="102">
        <v>13</v>
      </c>
      <c r="CI86" s="102">
        <v>7020</v>
      </c>
      <c r="CJ86" s="102">
        <v>20</v>
      </c>
      <c r="CK86" s="102">
        <v>10800</v>
      </c>
      <c r="CL86" s="102">
        <v>12</v>
      </c>
      <c r="CM86" s="102">
        <v>6480</v>
      </c>
      <c r="CN86" s="102">
        <v>18</v>
      </c>
      <c r="CO86" s="102">
        <v>9720</v>
      </c>
      <c r="CP86" s="102">
        <v>23</v>
      </c>
      <c r="CQ86" s="102">
        <v>12420</v>
      </c>
      <c r="CR86" s="102">
        <v>9.9278846153846168</v>
      </c>
      <c r="CS86" s="102">
        <v>5361.0576923076933</v>
      </c>
      <c r="CT86" s="102">
        <v>13</v>
      </c>
      <c r="CU86" s="102">
        <v>7020</v>
      </c>
    </row>
    <row r="87" spans="2:99" x14ac:dyDescent="0.25">
      <c r="B87" s="101" t="s">
        <v>131</v>
      </c>
      <c r="C87" s="101" t="s">
        <v>252</v>
      </c>
      <c r="D87" s="102">
        <v>0</v>
      </c>
      <c r="E87" s="102">
        <v>0</v>
      </c>
      <c r="F87" s="102">
        <v>0</v>
      </c>
      <c r="G87" s="102">
        <v>0</v>
      </c>
      <c r="H87" s="102">
        <v>12</v>
      </c>
      <c r="I87" s="102">
        <v>23457.599999999999</v>
      </c>
      <c r="J87" s="102">
        <v>8.5967465753424648</v>
      </c>
      <c r="K87" s="102">
        <v>16804.920205479451</v>
      </c>
      <c r="L87" s="102">
        <v>8</v>
      </c>
      <c r="M87" s="102">
        <v>15638.4</v>
      </c>
      <c r="N87" s="102">
        <v>13</v>
      </c>
      <c r="O87" s="102">
        <v>25412.399999999998</v>
      </c>
      <c r="P87" s="102">
        <v>7</v>
      </c>
      <c r="Q87" s="102">
        <v>13683.6</v>
      </c>
      <c r="R87" s="102">
        <v>9.1836283185840699</v>
      </c>
      <c r="S87" s="102">
        <v>17952.15663716814</v>
      </c>
      <c r="T87" s="102">
        <v>7</v>
      </c>
      <c r="U87" s="102">
        <v>13683.6</v>
      </c>
      <c r="V87" s="102">
        <v>8.1287878787878789</v>
      </c>
      <c r="W87" s="102">
        <v>15890.154545454545</v>
      </c>
      <c r="X87" s="102">
        <v>8</v>
      </c>
      <c r="Y87" s="102">
        <v>15638.4</v>
      </c>
      <c r="Z87" s="102">
        <v>11</v>
      </c>
      <c r="AA87" s="102">
        <v>21502.799999999999</v>
      </c>
      <c r="AB87" s="102">
        <v>11</v>
      </c>
      <c r="AC87" s="102">
        <v>21502.799999999999</v>
      </c>
      <c r="AD87" s="102">
        <v>7</v>
      </c>
      <c r="AE87" s="102">
        <v>13683.6</v>
      </c>
      <c r="AF87" s="102">
        <v>10</v>
      </c>
      <c r="AG87" s="102">
        <v>19548</v>
      </c>
      <c r="AH87" s="102">
        <v>12</v>
      </c>
      <c r="AI87" s="102">
        <v>23457.599999999999</v>
      </c>
      <c r="AJ87" s="102">
        <v>9</v>
      </c>
      <c r="AK87" s="102">
        <v>17593.2</v>
      </c>
      <c r="AL87" s="102">
        <v>12</v>
      </c>
      <c r="AM87" s="102">
        <v>23457.599999999999</v>
      </c>
      <c r="AN87" s="102">
        <v>11</v>
      </c>
      <c r="AO87" s="102">
        <v>21502.799999999999</v>
      </c>
      <c r="AP87" s="102">
        <v>11</v>
      </c>
      <c r="AQ87" s="102">
        <v>21502.799999999999</v>
      </c>
      <c r="AR87" s="102">
        <v>9</v>
      </c>
      <c r="AS87" s="102">
        <v>17593.2</v>
      </c>
      <c r="AT87" s="102">
        <v>6.3497950819672138</v>
      </c>
      <c r="AU87" s="102">
        <v>12412.579426229509</v>
      </c>
      <c r="AV87" s="102">
        <v>9</v>
      </c>
      <c r="AW87" s="102">
        <v>17593.2</v>
      </c>
      <c r="AX87" s="102">
        <v>7</v>
      </c>
      <c r="AY87" s="102">
        <v>13683.6</v>
      </c>
      <c r="AZ87" s="102">
        <v>9</v>
      </c>
      <c r="BA87" s="102">
        <v>17593.2</v>
      </c>
      <c r="BB87" s="102">
        <v>9.4290540540540544</v>
      </c>
      <c r="BC87" s="102">
        <v>18431.914864864866</v>
      </c>
      <c r="BD87" s="102">
        <v>6.9092465753424657</v>
      </c>
      <c r="BE87" s="102">
        <v>13506.195205479451</v>
      </c>
      <c r="BF87" s="102">
        <v>11.914370078740157</v>
      </c>
      <c r="BG87" s="102">
        <v>23290.210629921257</v>
      </c>
      <c r="BH87" s="102">
        <v>2.8803339517625233</v>
      </c>
      <c r="BI87" s="102">
        <v>5630.4768089053805</v>
      </c>
      <c r="BJ87" s="102">
        <v>11</v>
      </c>
      <c r="BK87" s="102">
        <v>21502.799999999999</v>
      </c>
      <c r="BL87" s="102">
        <v>7.2333489681050658</v>
      </c>
      <c r="BM87" s="102">
        <v>14139.750562851783</v>
      </c>
      <c r="BN87" s="102">
        <v>13</v>
      </c>
      <c r="BO87" s="102">
        <v>25412.399999999998</v>
      </c>
      <c r="BP87" s="102">
        <v>13</v>
      </c>
      <c r="BQ87" s="102">
        <v>25412.399999999998</v>
      </c>
      <c r="BR87" s="102">
        <v>11</v>
      </c>
      <c r="BS87" s="102">
        <v>21502.799999999999</v>
      </c>
      <c r="BT87" s="102">
        <v>11</v>
      </c>
      <c r="BU87" s="102">
        <v>21502.799999999999</v>
      </c>
      <c r="BV87" s="102">
        <v>14</v>
      </c>
      <c r="BW87" s="102">
        <v>27367.200000000001</v>
      </c>
      <c r="BX87" s="102">
        <v>4.9474907063197024</v>
      </c>
      <c r="BY87" s="102">
        <v>9671.3548327137541</v>
      </c>
      <c r="BZ87" s="102">
        <v>9</v>
      </c>
      <c r="CA87" s="102">
        <v>17593.2</v>
      </c>
      <c r="CB87" s="102">
        <v>15</v>
      </c>
      <c r="CC87" s="102">
        <v>29322</v>
      </c>
      <c r="CD87" s="102">
        <v>12</v>
      </c>
      <c r="CE87" s="102">
        <v>23457.599999999999</v>
      </c>
      <c r="CF87" s="102">
        <v>14</v>
      </c>
      <c r="CG87" s="102">
        <v>27367.200000000001</v>
      </c>
      <c r="CH87" s="102">
        <v>13</v>
      </c>
      <c r="CI87" s="102">
        <v>25412.399999999998</v>
      </c>
      <c r="CJ87" s="102">
        <v>8</v>
      </c>
      <c r="CK87" s="102">
        <v>15638.4</v>
      </c>
      <c r="CL87" s="102">
        <v>13</v>
      </c>
      <c r="CM87" s="102">
        <v>25412.399999999998</v>
      </c>
      <c r="CN87" s="102">
        <v>13</v>
      </c>
      <c r="CO87" s="102">
        <v>25412.399999999998</v>
      </c>
      <c r="CP87" s="102">
        <v>11</v>
      </c>
      <c r="CQ87" s="102">
        <v>21502.799999999999</v>
      </c>
      <c r="CR87" s="102">
        <v>7.8004807692307701</v>
      </c>
      <c r="CS87" s="102">
        <v>15248.379807692309</v>
      </c>
      <c r="CT87" s="102">
        <v>10</v>
      </c>
      <c r="CU87" s="102">
        <v>19548</v>
      </c>
    </row>
    <row r="88" spans="2:99" x14ac:dyDescent="0.25">
      <c r="C88" s="101" t="s">
        <v>253</v>
      </c>
      <c r="D88" s="102">
        <v>0</v>
      </c>
      <c r="E88" s="102">
        <v>0</v>
      </c>
      <c r="F88" s="102">
        <v>0</v>
      </c>
      <c r="G88" s="102">
        <v>0</v>
      </c>
      <c r="H88" s="102">
        <v>11</v>
      </c>
      <c r="I88" s="102">
        <v>20816.399999999998</v>
      </c>
      <c r="J88" s="102">
        <v>8.5967465753424648</v>
      </c>
      <c r="K88" s="102">
        <v>16268.483219178079</v>
      </c>
      <c r="L88" s="102">
        <v>8</v>
      </c>
      <c r="M88" s="102">
        <v>15139.199999999999</v>
      </c>
      <c r="N88" s="102">
        <v>13</v>
      </c>
      <c r="O88" s="102">
        <v>24601.199999999997</v>
      </c>
      <c r="P88" s="102">
        <v>7</v>
      </c>
      <c r="Q88" s="102">
        <v>13246.8</v>
      </c>
      <c r="R88" s="102">
        <v>8.2652654867256636</v>
      </c>
      <c r="S88" s="102">
        <v>15641.188407079644</v>
      </c>
      <c r="T88" s="102">
        <v>7</v>
      </c>
      <c r="U88" s="102">
        <v>13246.8</v>
      </c>
      <c r="V88" s="102">
        <v>8.1287878787878789</v>
      </c>
      <c r="W88" s="102">
        <v>15382.918181818181</v>
      </c>
      <c r="X88" s="102">
        <v>9</v>
      </c>
      <c r="Y88" s="102">
        <v>17031.599999999999</v>
      </c>
      <c r="Z88" s="102">
        <v>12</v>
      </c>
      <c r="AA88" s="102">
        <v>22708.799999999999</v>
      </c>
      <c r="AB88" s="102">
        <v>11</v>
      </c>
      <c r="AC88" s="102">
        <v>20816.399999999998</v>
      </c>
      <c r="AD88" s="102">
        <v>8</v>
      </c>
      <c r="AE88" s="102">
        <v>15139.199999999999</v>
      </c>
      <c r="AF88" s="102">
        <v>10</v>
      </c>
      <c r="AG88" s="102">
        <v>18924</v>
      </c>
      <c r="AH88" s="102">
        <v>11</v>
      </c>
      <c r="AI88" s="102">
        <v>20816.399999999998</v>
      </c>
      <c r="AJ88" s="102">
        <v>8</v>
      </c>
      <c r="AK88" s="102">
        <v>15139.199999999999</v>
      </c>
      <c r="AL88" s="102">
        <v>13</v>
      </c>
      <c r="AM88" s="102">
        <v>24601.199999999997</v>
      </c>
      <c r="AN88" s="102">
        <v>11</v>
      </c>
      <c r="AO88" s="102">
        <v>20816.399999999998</v>
      </c>
      <c r="AP88" s="102">
        <v>12</v>
      </c>
      <c r="AQ88" s="102">
        <v>22708.799999999999</v>
      </c>
      <c r="AR88" s="102">
        <v>9</v>
      </c>
      <c r="AS88" s="102">
        <v>17031.599999999999</v>
      </c>
      <c r="AT88" s="102">
        <v>6.9270491803278693</v>
      </c>
      <c r="AU88" s="102">
        <v>13108.747868852459</v>
      </c>
      <c r="AV88" s="102">
        <v>8</v>
      </c>
      <c r="AW88" s="102">
        <v>15139.199999999999</v>
      </c>
      <c r="AX88" s="102">
        <v>7</v>
      </c>
      <c r="AY88" s="102">
        <v>13246.8</v>
      </c>
      <c r="AZ88" s="102">
        <v>9</v>
      </c>
      <c r="BA88" s="102">
        <v>17031.599999999999</v>
      </c>
      <c r="BB88" s="102">
        <v>8.7555501930501922</v>
      </c>
      <c r="BC88" s="102">
        <v>16569.003185328183</v>
      </c>
      <c r="BD88" s="102">
        <v>7.7729023972602738</v>
      </c>
      <c r="BE88" s="102">
        <v>14709.44049657534</v>
      </c>
      <c r="BF88" s="102">
        <v>10.921505905511811</v>
      </c>
      <c r="BG88" s="102">
        <v>20667.85777559055</v>
      </c>
      <c r="BH88" s="102">
        <v>2.6403061224489792</v>
      </c>
      <c r="BI88" s="102">
        <v>4996.5153061224482</v>
      </c>
      <c r="BJ88" s="102">
        <v>11</v>
      </c>
      <c r="BK88" s="102">
        <v>20816.399999999998</v>
      </c>
      <c r="BL88" s="102">
        <v>7.2333489681050658</v>
      </c>
      <c r="BM88" s="102">
        <v>13688.389587242025</v>
      </c>
      <c r="BN88" s="102">
        <v>15</v>
      </c>
      <c r="BO88" s="102">
        <v>28385.999999999996</v>
      </c>
      <c r="BP88" s="102">
        <v>13</v>
      </c>
      <c r="BQ88" s="102">
        <v>24601.199999999997</v>
      </c>
      <c r="BR88" s="102">
        <v>10</v>
      </c>
      <c r="BS88" s="102">
        <v>18924</v>
      </c>
      <c r="BT88" s="102">
        <v>12</v>
      </c>
      <c r="BU88" s="102">
        <v>22708.799999999999</v>
      </c>
      <c r="BV88" s="102">
        <v>16</v>
      </c>
      <c r="BW88" s="102">
        <v>30278.399999999998</v>
      </c>
      <c r="BX88" s="102">
        <v>4.9474907063197024</v>
      </c>
      <c r="BY88" s="102">
        <v>9362.6314126394045</v>
      </c>
      <c r="BZ88" s="102">
        <v>10</v>
      </c>
      <c r="CA88" s="102">
        <v>18924</v>
      </c>
      <c r="CB88" s="102">
        <v>14</v>
      </c>
      <c r="CC88" s="102">
        <v>26493.599999999999</v>
      </c>
      <c r="CD88" s="102">
        <v>11</v>
      </c>
      <c r="CE88" s="102">
        <v>20816.399999999998</v>
      </c>
      <c r="CF88" s="102">
        <v>13</v>
      </c>
      <c r="CG88" s="102">
        <v>24601.199999999997</v>
      </c>
      <c r="CH88" s="102">
        <v>13</v>
      </c>
      <c r="CI88" s="102">
        <v>24601.199999999997</v>
      </c>
      <c r="CJ88" s="102">
        <v>8</v>
      </c>
      <c r="CK88" s="102">
        <v>15139.199999999999</v>
      </c>
      <c r="CL88" s="102">
        <v>12</v>
      </c>
      <c r="CM88" s="102">
        <v>22708.799999999999</v>
      </c>
      <c r="CN88" s="102">
        <v>12</v>
      </c>
      <c r="CO88" s="102">
        <v>22708.799999999999</v>
      </c>
      <c r="CP88" s="102">
        <v>11</v>
      </c>
      <c r="CQ88" s="102">
        <v>20816.399999999998</v>
      </c>
      <c r="CR88" s="102">
        <v>9.21875</v>
      </c>
      <c r="CS88" s="102">
        <v>17445.5625</v>
      </c>
      <c r="CT88" s="102">
        <v>10</v>
      </c>
      <c r="CU88" s="102">
        <v>18924</v>
      </c>
    </row>
    <row r="89" spans="2:99" x14ac:dyDescent="0.25">
      <c r="C89" s="101" t="s">
        <v>254</v>
      </c>
      <c r="D89" s="102">
        <v>0</v>
      </c>
      <c r="E89" s="102">
        <v>0</v>
      </c>
      <c r="F89" s="102">
        <v>0</v>
      </c>
      <c r="G89" s="102">
        <v>0</v>
      </c>
      <c r="H89" s="102">
        <v>10</v>
      </c>
      <c r="I89" s="102">
        <v>23976</v>
      </c>
      <c r="J89" s="102">
        <v>7.6415525114155249</v>
      </c>
      <c r="K89" s="102">
        <v>18321.386301369861</v>
      </c>
      <c r="L89" s="102">
        <v>9</v>
      </c>
      <c r="M89" s="102">
        <v>21578.399999999998</v>
      </c>
      <c r="N89" s="102">
        <v>12</v>
      </c>
      <c r="O89" s="102">
        <v>28771.199999999997</v>
      </c>
      <c r="P89" s="102">
        <v>7</v>
      </c>
      <c r="Q89" s="102">
        <v>16783.2</v>
      </c>
      <c r="R89" s="102">
        <v>9.1836283185840699</v>
      </c>
      <c r="S89" s="102">
        <v>22018.667256637164</v>
      </c>
      <c r="T89" s="102">
        <v>7</v>
      </c>
      <c r="U89" s="102">
        <v>16783.2</v>
      </c>
      <c r="V89" s="102">
        <v>7.3159090909090905</v>
      </c>
      <c r="W89" s="102">
        <v>17540.623636363634</v>
      </c>
      <c r="X89" s="102">
        <v>9</v>
      </c>
      <c r="Y89" s="102">
        <v>21578.399999999998</v>
      </c>
      <c r="Z89" s="102">
        <v>12</v>
      </c>
      <c r="AA89" s="102">
        <v>28771.199999999997</v>
      </c>
      <c r="AB89" s="102">
        <v>9</v>
      </c>
      <c r="AC89" s="102">
        <v>21578.399999999998</v>
      </c>
      <c r="AD89" s="102">
        <v>6</v>
      </c>
      <c r="AE89" s="102">
        <v>14385.599999999999</v>
      </c>
      <c r="AF89" s="102">
        <v>11</v>
      </c>
      <c r="AG89" s="102">
        <v>26373.599999999999</v>
      </c>
      <c r="AH89" s="102">
        <v>11</v>
      </c>
      <c r="AI89" s="102">
        <v>26373.599999999999</v>
      </c>
      <c r="AJ89" s="102">
        <v>8</v>
      </c>
      <c r="AK89" s="102">
        <v>19180.8</v>
      </c>
      <c r="AL89" s="102">
        <v>11</v>
      </c>
      <c r="AM89" s="102">
        <v>26373.599999999999</v>
      </c>
      <c r="AN89" s="102">
        <v>10</v>
      </c>
      <c r="AO89" s="102">
        <v>23976</v>
      </c>
      <c r="AP89" s="102">
        <v>11</v>
      </c>
      <c r="AQ89" s="102">
        <v>26373.599999999999</v>
      </c>
      <c r="AR89" s="102">
        <v>9</v>
      </c>
      <c r="AS89" s="102">
        <v>21578.399999999998</v>
      </c>
      <c r="AT89" s="102">
        <v>6.9270491803278693</v>
      </c>
      <c r="AU89" s="102">
        <v>16608.293114754098</v>
      </c>
      <c r="AV89" s="102">
        <v>8</v>
      </c>
      <c r="AW89" s="102">
        <v>19180.8</v>
      </c>
      <c r="AX89" s="102">
        <v>6</v>
      </c>
      <c r="AY89" s="102">
        <v>14385.599999999999</v>
      </c>
      <c r="AZ89" s="102">
        <v>11</v>
      </c>
      <c r="BA89" s="102">
        <v>26373.599999999999</v>
      </c>
      <c r="BB89" s="102">
        <v>8.0820463320463318</v>
      </c>
      <c r="BC89" s="102">
        <v>19377.514285714286</v>
      </c>
      <c r="BD89" s="102">
        <v>7.7729023972602738</v>
      </c>
      <c r="BE89" s="102">
        <v>18636.310787671231</v>
      </c>
      <c r="BF89" s="102">
        <v>10.921505905511811</v>
      </c>
      <c r="BG89" s="102">
        <v>26185.402559055117</v>
      </c>
      <c r="BH89" s="102">
        <v>2.8803339517625233</v>
      </c>
      <c r="BI89" s="102">
        <v>6905.8886827458255</v>
      </c>
      <c r="BJ89" s="102">
        <v>11</v>
      </c>
      <c r="BK89" s="102">
        <v>26373.599999999999</v>
      </c>
      <c r="BL89" s="102">
        <v>6.4296435272045027</v>
      </c>
      <c r="BM89" s="102">
        <v>15415.713320825515</v>
      </c>
      <c r="BN89" s="102">
        <v>15</v>
      </c>
      <c r="BO89" s="102">
        <v>35964</v>
      </c>
      <c r="BP89" s="102">
        <v>11</v>
      </c>
      <c r="BQ89" s="102">
        <v>26373.599999999999</v>
      </c>
      <c r="BR89" s="102">
        <v>11</v>
      </c>
      <c r="BS89" s="102">
        <v>26373.599999999999</v>
      </c>
      <c r="BT89" s="102">
        <v>11</v>
      </c>
      <c r="BU89" s="102">
        <v>26373.599999999999</v>
      </c>
      <c r="BV89" s="102">
        <v>14</v>
      </c>
      <c r="BW89" s="102">
        <v>33566.400000000001</v>
      </c>
      <c r="BX89" s="102">
        <v>4.3977695167286246</v>
      </c>
      <c r="BY89" s="102">
        <v>10544.09219330855</v>
      </c>
      <c r="BZ89" s="102">
        <v>9</v>
      </c>
      <c r="CA89" s="102">
        <v>21578.399999999998</v>
      </c>
      <c r="CB89" s="102">
        <v>13</v>
      </c>
      <c r="CC89" s="102">
        <v>31168.799999999999</v>
      </c>
      <c r="CD89" s="102">
        <v>12</v>
      </c>
      <c r="CE89" s="102">
        <v>28771.199999999997</v>
      </c>
      <c r="CF89" s="102">
        <v>12</v>
      </c>
      <c r="CG89" s="102">
        <v>28771.199999999997</v>
      </c>
      <c r="CH89" s="102">
        <v>13</v>
      </c>
      <c r="CI89" s="102">
        <v>31168.799999999999</v>
      </c>
      <c r="CJ89" s="102">
        <v>8</v>
      </c>
      <c r="CK89" s="102">
        <v>19180.8</v>
      </c>
      <c r="CL89" s="102">
        <v>13</v>
      </c>
      <c r="CM89" s="102">
        <v>31168.799999999999</v>
      </c>
      <c r="CN89" s="102">
        <v>12</v>
      </c>
      <c r="CO89" s="102">
        <v>28771.199999999997</v>
      </c>
      <c r="CP89" s="102">
        <v>12</v>
      </c>
      <c r="CQ89" s="102">
        <v>28771.199999999997</v>
      </c>
      <c r="CR89" s="102">
        <v>8.509615384615385</v>
      </c>
      <c r="CS89" s="102">
        <v>20402.653846153848</v>
      </c>
      <c r="CT89" s="102">
        <v>10</v>
      </c>
      <c r="CU89" s="102">
        <v>23976</v>
      </c>
    </row>
    <row r="90" spans="2:99" x14ac:dyDescent="0.25">
      <c r="C90" s="101" t="s">
        <v>255</v>
      </c>
      <c r="D90" s="102">
        <v>0</v>
      </c>
      <c r="E90" s="102">
        <v>0</v>
      </c>
      <c r="F90" s="102">
        <v>0</v>
      </c>
      <c r="G90" s="102">
        <v>0</v>
      </c>
      <c r="H90" s="102">
        <v>10</v>
      </c>
      <c r="I90" s="102">
        <v>21972</v>
      </c>
      <c r="J90" s="102">
        <v>8.5967465753424648</v>
      </c>
      <c r="K90" s="102">
        <v>18888.771575342464</v>
      </c>
      <c r="L90" s="102">
        <v>9</v>
      </c>
      <c r="M90" s="102">
        <v>19774.8</v>
      </c>
      <c r="N90" s="102">
        <v>11</v>
      </c>
      <c r="O90" s="102">
        <v>24169.199999999997</v>
      </c>
      <c r="P90" s="102">
        <v>7</v>
      </c>
      <c r="Q90" s="102">
        <v>15380.399999999998</v>
      </c>
      <c r="R90" s="102">
        <v>9.1836283185840699</v>
      </c>
      <c r="S90" s="102">
        <v>20178.268141592918</v>
      </c>
      <c r="T90" s="102">
        <v>7</v>
      </c>
      <c r="U90" s="102">
        <v>15380.399999999998</v>
      </c>
      <c r="V90" s="102">
        <v>8.1287878787878789</v>
      </c>
      <c r="W90" s="102">
        <v>17860.572727272727</v>
      </c>
      <c r="X90" s="102">
        <v>8</v>
      </c>
      <c r="Y90" s="102">
        <v>17577.599999999999</v>
      </c>
      <c r="Z90" s="102">
        <v>11</v>
      </c>
      <c r="AA90" s="102">
        <v>24169.199999999997</v>
      </c>
      <c r="AB90" s="102">
        <v>11</v>
      </c>
      <c r="AC90" s="102">
        <v>24169.199999999997</v>
      </c>
      <c r="AD90" s="102">
        <v>6</v>
      </c>
      <c r="AE90" s="102">
        <v>13183.199999999999</v>
      </c>
      <c r="AF90" s="102">
        <v>11</v>
      </c>
      <c r="AG90" s="102">
        <v>24169.199999999997</v>
      </c>
      <c r="AH90" s="102">
        <v>10</v>
      </c>
      <c r="AI90" s="102">
        <v>21972</v>
      </c>
      <c r="AJ90" s="102">
        <v>8</v>
      </c>
      <c r="AK90" s="102">
        <v>17577.599999999999</v>
      </c>
      <c r="AL90" s="102">
        <v>11</v>
      </c>
      <c r="AM90" s="102">
        <v>24169.199999999997</v>
      </c>
      <c r="AN90" s="102">
        <v>10</v>
      </c>
      <c r="AO90" s="102">
        <v>21972</v>
      </c>
      <c r="AP90" s="102">
        <v>10</v>
      </c>
      <c r="AQ90" s="102">
        <v>21972</v>
      </c>
      <c r="AR90" s="102">
        <v>9</v>
      </c>
      <c r="AS90" s="102">
        <v>19774.8</v>
      </c>
      <c r="AT90" s="102">
        <v>7.504303278688524</v>
      </c>
      <c r="AU90" s="102">
        <v>16488.455163934424</v>
      </c>
      <c r="AV90" s="102">
        <v>9</v>
      </c>
      <c r="AW90" s="102">
        <v>19774.8</v>
      </c>
      <c r="AX90" s="102">
        <v>7</v>
      </c>
      <c r="AY90" s="102">
        <v>15380.399999999998</v>
      </c>
      <c r="AZ90" s="102">
        <v>11</v>
      </c>
      <c r="BA90" s="102">
        <v>24169.199999999997</v>
      </c>
      <c r="BB90" s="102">
        <v>8.0820463320463318</v>
      </c>
      <c r="BC90" s="102">
        <v>17757.872200772199</v>
      </c>
      <c r="BD90" s="102">
        <v>6.9092465753424657</v>
      </c>
      <c r="BE90" s="102">
        <v>15180.996575342464</v>
      </c>
      <c r="BF90" s="102">
        <v>11.914370078740157</v>
      </c>
      <c r="BG90" s="102">
        <v>26178.25393700787</v>
      </c>
      <c r="BH90" s="102">
        <v>2.6403061224489792</v>
      </c>
      <c r="BI90" s="102">
        <v>5801.2806122448965</v>
      </c>
      <c r="BJ90" s="102">
        <v>10</v>
      </c>
      <c r="BK90" s="102">
        <v>21972</v>
      </c>
      <c r="BL90" s="102">
        <v>7.2333489681050658</v>
      </c>
      <c r="BM90" s="102">
        <v>15893.114352720449</v>
      </c>
      <c r="BN90" s="102">
        <v>15</v>
      </c>
      <c r="BO90" s="102">
        <v>32958</v>
      </c>
      <c r="BP90" s="102">
        <v>12</v>
      </c>
      <c r="BQ90" s="102">
        <v>26366.399999999998</v>
      </c>
      <c r="BR90" s="102">
        <v>10</v>
      </c>
      <c r="BS90" s="102">
        <v>21972</v>
      </c>
      <c r="BT90" s="102">
        <v>10</v>
      </c>
      <c r="BU90" s="102">
        <v>21972</v>
      </c>
      <c r="BV90" s="102">
        <v>14</v>
      </c>
      <c r="BW90" s="102">
        <v>30760.799999999996</v>
      </c>
      <c r="BX90" s="102">
        <v>4.9474907063197024</v>
      </c>
      <c r="BY90" s="102">
        <v>10870.626579925649</v>
      </c>
      <c r="BZ90" s="102">
        <v>10</v>
      </c>
      <c r="CA90" s="102">
        <v>21972</v>
      </c>
      <c r="CB90" s="102">
        <v>14</v>
      </c>
      <c r="CC90" s="102">
        <v>30760.799999999996</v>
      </c>
      <c r="CD90" s="102">
        <v>12</v>
      </c>
      <c r="CE90" s="102">
        <v>26366.399999999998</v>
      </c>
      <c r="CF90" s="102">
        <v>13</v>
      </c>
      <c r="CG90" s="102">
        <v>28563.599999999999</v>
      </c>
      <c r="CH90" s="102">
        <v>14</v>
      </c>
      <c r="CI90" s="102">
        <v>30760.799999999996</v>
      </c>
      <c r="CJ90" s="102">
        <v>8</v>
      </c>
      <c r="CK90" s="102">
        <v>17577.599999999999</v>
      </c>
      <c r="CL90" s="102">
        <v>13</v>
      </c>
      <c r="CM90" s="102">
        <v>28563.599999999999</v>
      </c>
      <c r="CN90" s="102">
        <v>12</v>
      </c>
      <c r="CO90" s="102">
        <v>26366.399999999998</v>
      </c>
      <c r="CP90" s="102">
        <v>11</v>
      </c>
      <c r="CQ90" s="102">
        <v>24169.199999999997</v>
      </c>
      <c r="CR90" s="102">
        <v>8.509615384615385</v>
      </c>
      <c r="CS90" s="102">
        <v>18697.326923076922</v>
      </c>
      <c r="CT90" s="102">
        <v>9</v>
      </c>
      <c r="CU90" s="102">
        <v>19774.8</v>
      </c>
    </row>
    <row r="91" spans="2:99" x14ac:dyDescent="0.25">
      <c r="C91" s="101" t="s">
        <v>256</v>
      </c>
      <c r="D91" s="102">
        <v>0</v>
      </c>
      <c r="E91" s="102">
        <v>0</v>
      </c>
      <c r="F91" s="102">
        <v>0</v>
      </c>
      <c r="G91" s="102">
        <v>0</v>
      </c>
      <c r="H91" s="102">
        <v>10</v>
      </c>
      <c r="I91" s="102">
        <v>22967.999999999996</v>
      </c>
      <c r="J91" s="102">
        <v>8.5967465753424648</v>
      </c>
      <c r="K91" s="102">
        <v>19745.007534246572</v>
      </c>
      <c r="L91" s="102">
        <v>9</v>
      </c>
      <c r="M91" s="102">
        <v>20671.199999999997</v>
      </c>
      <c r="N91" s="102">
        <v>11</v>
      </c>
      <c r="O91" s="102">
        <v>25264.799999999996</v>
      </c>
      <c r="P91" s="102">
        <v>8</v>
      </c>
      <c r="Q91" s="102">
        <v>18374.399999999998</v>
      </c>
      <c r="R91" s="102">
        <v>8.2652654867256636</v>
      </c>
      <c r="S91" s="102">
        <v>18983.661769911501</v>
      </c>
      <c r="T91" s="102">
        <v>7</v>
      </c>
      <c r="U91" s="102">
        <v>16077.599999999999</v>
      </c>
      <c r="V91" s="102">
        <v>8.1287878787878789</v>
      </c>
      <c r="W91" s="102">
        <v>18670.199999999997</v>
      </c>
      <c r="X91" s="102">
        <v>9</v>
      </c>
      <c r="Y91" s="102">
        <v>20671.199999999997</v>
      </c>
      <c r="Z91" s="102">
        <v>10</v>
      </c>
      <c r="AA91" s="102">
        <v>22967.999999999996</v>
      </c>
      <c r="AB91" s="102">
        <v>11</v>
      </c>
      <c r="AC91" s="102">
        <v>25264.799999999996</v>
      </c>
      <c r="AD91" s="102">
        <v>7</v>
      </c>
      <c r="AE91" s="102">
        <v>16077.599999999999</v>
      </c>
      <c r="AF91" s="102">
        <v>12</v>
      </c>
      <c r="AG91" s="102">
        <v>27561.599999999999</v>
      </c>
      <c r="AH91" s="102">
        <v>12</v>
      </c>
      <c r="AI91" s="102">
        <v>27561.599999999999</v>
      </c>
      <c r="AJ91" s="102">
        <v>9</v>
      </c>
      <c r="AK91" s="102">
        <v>20671.199999999997</v>
      </c>
      <c r="AL91" s="102">
        <v>13</v>
      </c>
      <c r="AM91" s="102">
        <v>29858.399999999998</v>
      </c>
      <c r="AN91" s="102">
        <v>10</v>
      </c>
      <c r="AO91" s="102">
        <v>22967.999999999996</v>
      </c>
      <c r="AP91" s="102">
        <v>10</v>
      </c>
      <c r="AQ91" s="102">
        <v>22967.999999999996</v>
      </c>
      <c r="AR91" s="102">
        <v>10</v>
      </c>
      <c r="AS91" s="102">
        <v>22967.999999999996</v>
      </c>
      <c r="AT91" s="102">
        <v>7.504303278688524</v>
      </c>
      <c r="AU91" s="102">
        <v>17235.883770491801</v>
      </c>
      <c r="AV91" s="102">
        <v>8</v>
      </c>
      <c r="AW91" s="102">
        <v>18374.399999999998</v>
      </c>
      <c r="AX91" s="102">
        <v>6</v>
      </c>
      <c r="AY91" s="102">
        <v>13780.8</v>
      </c>
      <c r="AZ91" s="102">
        <v>10</v>
      </c>
      <c r="BA91" s="102">
        <v>22967.999999999996</v>
      </c>
      <c r="BB91" s="102">
        <v>9.4290540540540544</v>
      </c>
      <c r="BC91" s="102">
        <v>21656.651351351349</v>
      </c>
      <c r="BD91" s="102">
        <v>7.7729023972602738</v>
      </c>
      <c r="BE91" s="102">
        <v>17852.802226027394</v>
      </c>
      <c r="BF91" s="102">
        <v>9.9286417322834648</v>
      </c>
      <c r="BG91" s="102">
        <v>22804.104330708658</v>
      </c>
      <c r="BH91" s="102">
        <v>2.4002782931354361</v>
      </c>
      <c r="BI91" s="102">
        <v>5512.9591836734689</v>
      </c>
      <c r="BJ91" s="102">
        <v>10</v>
      </c>
      <c r="BK91" s="102">
        <v>22967.999999999996</v>
      </c>
      <c r="BL91" s="102">
        <v>6.4296435272045027</v>
      </c>
      <c r="BM91" s="102">
        <v>14767.6052532833</v>
      </c>
      <c r="BN91" s="102">
        <v>13</v>
      </c>
      <c r="BO91" s="102">
        <v>29858.399999999998</v>
      </c>
      <c r="BP91" s="102">
        <v>11</v>
      </c>
      <c r="BQ91" s="102">
        <v>25264.799999999996</v>
      </c>
      <c r="BR91" s="102">
        <v>10</v>
      </c>
      <c r="BS91" s="102">
        <v>22967.999999999996</v>
      </c>
      <c r="BT91" s="102">
        <v>11</v>
      </c>
      <c r="BU91" s="102">
        <v>25264.799999999996</v>
      </c>
      <c r="BV91" s="102">
        <v>15</v>
      </c>
      <c r="BW91" s="102">
        <v>34451.999999999993</v>
      </c>
      <c r="BX91" s="102">
        <v>3.8480483271375467</v>
      </c>
      <c r="BY91" s="102">
        <v>8838.1973977695161</v>
      </c>
      <c r="BZ91" s="102">
        <v>9</v>
      </c>
      <c r="CA91" s="102">
        <v>20671.199999999997</v>
      </c>
      <c r="CB91" s="102">
        <v>13</v>
      </c>
      <c r="CC91" s="102">
        <v>29858.399999999998</v>
      </c>
      <c r="CD91" s="102">
        <v>12</v>
      </c>
      <c r="CE91" s="102">
        <v>27561.599999999999</v>
      </c>
      <c r="CF91" s="102">
        <v>12</v>
      </c>
      <c r="CG91" s="102">
        <v>27561.599999999999</v>
      </c>
      <c r="CH91" s="102">
        <v>14</v>
      </c>
      <c r="CI91" s="102">
        <v>32155.199999999997</v>
      </c>
      <c r="CJ91" s="102">
        <v>8</v>
      </c>
      <c r="CK91" s="102">
        <v>18374.399999999998</v>
      </c>
      <c r="CL91" s="102">
        <v>13</v>
      </c>
      <c r="CM91" s="102">
        <v>29858.399999999998</v>
      </c>
      <c r="CN91" s="102">
        <v>12</v>
      </c>
      <c r="CO91" s="102">
        <v>27561.599999999999</v>
      </c>
      <c r="CP91" s="102">
        <v>12</v>
      </c>
      <c r="CQ91" s="102">
        <v>27561.599999999999</v>
      </c>
      <c r="CR91" s="102">
        <v>7.8004807692307701</v>
      </c>
      <c r="CS91" s="102">
        <v>17916.14423076923</v>
      </c>
      <c r="CT91" s="102">
        <v>9</v>
      </c>
      <c r="CU91" s="102">
        <v>20671.199999999997</v>
      </c>
    </row>
    <row r="92" spans="2:99" x14ac:dyDescent="0.25">
      <c r="C92" s="101" t="s">
        <v>257</v>
      </c>
      <c r="D92" s="102">
        <v>0</v>
      </c>
      <c r="E92" s="102">
        <v>0</v>
      </c>
      <c r="F92" s="102">
        <v>0</v>
      </c>
      <c r="G92" s="102">
        <v>0</v>
      </c>
      <c r="H92" s="102">
        <v>10</v>
      </c>
      <c r="I92" s="102">
        <v>14208</v>
      </c>
      <c r="J92" s="102">
        <v>8.5967465753424648</v>
      </c>
      <c r="K92" s="102">
        <v>12214.257534246573</v>
      </c>
      <c r="L92" s="102">
        <v>9</v>
      </c>
      <c r="M92" s="102">
        <v>12787.199999999999</v>
      </c>
      <c r="N92" s="102">
        <v>13</v>
      </c>
      <c r="O92" s="102">
        <v>18470.399999999998</v>
      </c>
      <c r="P92" s="102">
        <v>7</v>
      </c>
      <c r="Q92" s="102">
        <v>9945.6</v>
      </c>
      <c r="R92" s="102">
        <v>10.101991150442478</v>
      </c>
      <c r="S92" s="102">
        <v>14352.909026548672</v>
      </c>
      <c r="T92" s="102">
        <v>7</v>
      </c>
      <c r="U92" s="102">
        <v>9945.6</v>
      </c>
      <c r="V92" s="102">
        <v>8.9416666666666664</v>
      </c>
      <c r="W92" s="102">
        <v>12704.32</v>
      </c>
      <c r="X92" s="102">
        <v>8</v>
      </c>
      <c r="Y92" s="102">
        <v>11366.4</v>
      </c>
      <c r="Z92" s="102">
        <v>11</v>
      </c>
      <c r="AA92" s="102">
        <v>15628.8</v>
      </c>
      <c r="AB92" s="102">
        <v>12</v>
      </c>
      <c r="AC92" s="102">
        <v>17049.599999999999</v>
      </c>
      <c r="AD92" s="102">
        <v>7</v>
      </c>
      <c r="AE92" s="102">
        <v>9945.6</v>
      </c>
      <c r="AF92" s="102">
        <v>12</v>
      </c>
      <c r="AG92" s="102">
        <v>17049.599999999999</v>
      </c>
      <c r="AH92" s="102">
        <v>12</v>
      </c>
      <c r="AI92" s="102">
        <v>17049.599999999999</v>
      </c>
      <c r="AJ92" s="102">
        <v>8</v>
      </c>
      <c r="AK92" s="102">
        <v>11366.4</v>
      </c>
      <c r="AL92" s="102">
        <v>13</v>
      </c>
      <c r="AM92" s="102">
        <v>18470.399999999998</v>
      </c>
      <c r="AN92" s="102">
        <v>11</v>
      </c>
      <c r="AO92" s="102">
        <v>15628.8</v>
      </c>
      <c r="AP92" s="102">
        <v>11</v>
      </c>
      <c r="AQ92" s="102">
        <v>15628.8</v>
      </c>
      <c r="AR92" s="102">
        <v>10</v>
      </c>
      <c r="AS92" s="102">
        <v>14208</v>
      </c>
      <c r="AT92" s="102">
        <v>6.9270491803278693</v>
      </c>
      <c r="AU92" s="102">
        <v>9841.9514754098363</v>
      </c>
      <c r="AV92" s="102">
        <v>9</v>
      </c>
      <c r="AW92" s="102">
        <v>12787.199999999999</v>
      </c>
      <c r="AX92" s="102">
        <v>7</v>
      </c>
      <c r="AY92" s="102">
        <v>9945.6</v>
      </c>
      <c r="AZ92" s="102">
        <v>11</v>
      </c>
      <c r="BA92" s="102">
        <v>15628.8</v>
      </c>
      <c r="BB92" s="102">
        <v>9.4290540540540544</v>
      </c>
      <c r="BC92" s="102">
        <v>13396.8</v>
      </c>
      <c r="BD92" s="102">
        <v>6.9092465753424657</v>
      </c>
      <c r="BE92" s="102">
        <v>9816.6575342465749</v>
      </c>
      <c r="BF92" s="102">
        <v>10.921505905511811</v>
      </c>
      <c r="BG92" s="102">
        <v>15517.27559055118</v>
      </c>
      <c r="BH92" s="102">
        <v>2.8803339517625233</v>
      </c>
      <c r="BI92" s="102">
        <v>4092.3784786641932</v>
      </c>
      <c r="BJ92" s="102">
        <v>11</v>
      </c>
      <c r="BK92" s="102">
        <v>15628.8</v>
      </c>
      <c r="BL92" s="102">
        <v>7.2333489681050658</v>
      </c>
      <c r="BM92" s="102">
        <v>10277.142213883677</v>
      </c>
      <c r="BN92" s="102">
        <v>15</v>
      </c>
      <c r="BO92" s="102">
        <v>21312</v>
      </c>
      <c r="BP92" s="102">
        <v>11</v>
      </c>
      <c r="BQ92" s="102">
        <v>15628.8</v>
      </c>
      <c r="BR92" s="102">
        <v>11</v>
      </c>
      <c r="BS92" s="102">
        <v>15628.8</v>
      </c>
      <c r="BT92" s="102">
        <v>10</v>
      </c>
      <c r="BU92" s="102">
        <v>14208</v>
      </c>
      <c r="BV92" s="102">
        <v>16</v>
      </c>
      <c r="BW92" s="102">
        <v>22732.799999999999</v>
      </c>
      <c r="BX92" s="102">
        <v>4.3977695167286246</v>
      </c>
      <c r="BY92" s="102">
        <v>6248.3509293680299</v>
      </c>
      <c r="BZ92" s="102">
        <v>11</v>
      </c>
      <c r="CA92" s="102">
        <v>15628.8</v>
      </c>
      <c r="CB92" s="102">
        <v>16</v>
      </c>
      <c r="CC92" s="102">
        <v>22732.799999999999</v>
      </c>
      <c r="CD92" s="102">
        <v>12</v>
      </c>
      <c r="CE92" s="102">
        <v>17049.599999999999</v>
      </c>
      <c r="CF92" s="102">
        <v>14</v>
      </c>
      <c r="CG92" s="102">
        <v>19891.2</v>
      </c>
      <c r="CH92" s="102">
        <v>13</v>
      </c>
      <c r="CI92" s="102">
        <v>18470.399999999998</v>
      </c>
      <c r="CJ92" s="102">
        <v>8</v>
      </c>
      <c r="CK92" s="102">
        <v>11366.4</v>
      </c>
      <c r="CL92" s="102">
        <v>12</v>
      </c>
      <c r="CM92" s="102">
        <v>17049.599999999999</v>
      </c>
      <c r="CN92" s="102">
        <v>15</v>
      </c>
      <c r="CO92" s="102">
        <v>21312</v>
      </c>
      <c r="CP92" s="102">
        <v>13</v>
      </c>
      <c r="CQ92" s="102">
        <v>18470.399999999998</v>
      </c>
      <c r="CR92" s="102">
        <v>7.8004807692307701</v>
      </c>
      <c r="CS92" s="102">
        <v>11082.923076923078</v>
      </c>
      <c r="CT92" s="102">
        <v>10</v>
      </c>
      <c r="CU92" s="102">
        <v>14208</v>
      </c>
    </row>
    <row r="93" spans="2:99" x14ac:dyDescent="0.25">
      <c r="C93" s="101" t="s">
        <v>258</v>
      </c>
      <c r="D93" s="102">
        <v>0</v>
      </c>
      <c r="E93" s="102">
        <v>0</v>
      </c>
      <c r="F93" s="102">
        <v>0</v>
      </c>
      <c r="G93" s="102">
        <v>0</v>
      </c>
      <c r="H93" s="102">
        <v>12</v>
      </c>
      <c r="I93" s="102">
        <v>21268.799999999999</v>
      </c>
      <c r="J93" s="102">
        <v>8.5967465753424648</v>
      </c>
      <c r="K93" s="102">
        <v>15236.873630136983</v>
      </c>
      <c r="L93" s="102">
        <v>8</v>
      </c>
      <c r="M93" s="102">
        <v>14179.199999999999</v>
      </c>
      <c r="N93" s="102">
        <v>12</v>
      </c>
      <c r="O93" s="102">
        <v>21268.799999999999</v>
      </c>
      <c r="P93" s="102">
        <v>7</v>
      </c>
      <c r="Q93" s="102">
        <v>12406.8</v>
      </c>
      <c r="R93" s="102">
        <v>8.2652654867256636</v>
      </c>
      <c r="S93" s="102">
        <v>14649.356548672566</v>
      </c>
      <c r="T93" s="102">
        <v>6</v>
      </c>
      <c r="U93" s="102">
        <v>10634.4</v>
      </c>
      <c r="V93" s="102">
        <v>8.1287878787878789</v>
      </c>
      <c r="W93" s="102">
        <v>14407.463636363635</v>
      </c>
      <c r="X93" s="102">
        <v>9</v>
      </c>
      <c r="Y93" s="102">
        <v>15951.599999999999</v>
      </c>
      <c r="Z93" s="102">
        <v>10</v>
      </c>
      <c r="AA93" s="102">
        <v>17724</v>
      </c>
      <c r="AB93" s="102">
        <v>10</v>
      </c>
      <c r="AC93" s="102">
        <v>17724</v>
      </c>
      <c r="AD93" s="102">
        <v>8</v>
      </c>
      <c r="AE93" s="102">
        <v>14179.199999999999</v>
      </c>
      <c r="AF93" s="102">
        <v>12</v>
      </c>
      <c r="AG93" s="102">
        <v>21268.799999999999</v>
      </c>
      <c r="AH93" s="102">
        <v>13</v>
      </c>
      <c r="AI93" s="102">
        <v>23041.199999999997</v>
      </c>
      <c r="AJ93" s="102">
        <v>8</v>
      </c>
      <c r="AK93" s="102">
        <v>14179.199999999999</v>
      </c>
      <c r="AL93" s="102">
        <v>11</v>
      </c>
      <c r="AM93" s="102">
        <v>19496.399999999998</v>
      </c>
      <c r="AN93" s="102">
        <v>11</v>
      </c>
      <c r="AO93" s="102">
        <v>19496.399999999998</v>
      </c>
      <c r="AP93" s="102">
        <v>11</v>
      </c>
      <c r="AQ93" s="102">
        <v>19496.399999999998</v>
      </c>
      <c r="AR93" s="102">
        <v>10</v>
      </c>
      <c r="AS93" s="102">
        <v>17724</v>
      </c>
      <c r="AT93" s="102">
        <v>7.504303278688524</v>
      </c>
      <c r="AU93" s="102">
        <v>13300.627131147539</v>
      </c>
      <c r="AV93" s="102">
        <v>8</v>
      </c>
      <c r="AW93" s="102">
        <v>14179.199999999999</v>
      </c>
      <c r="AX93" s="102">
        <v>7</v>
      </c>
      <c r="AY93" s="102">
        <v>12406.8</v>
      </c>
      <c r="AZ93" s="102">
        <v>9</v>
      </c>
      <c r="BA93" s="102">
        <v>15951.599999999999</v>
      </c>
      <c r="BB93" s="102">
        <v>8.7555501930501922</v>
      </c>
      <c r="BC93" s="102">
        <v>15518.337162162159</v>
      </c>
      <c r="BD93" s="102">
        <v>7.7729023972602738</v>
      </c>
      <c r="BE93" s="102">
        <v>13776.692208904109</v>
      </c>
      <c r="BF93" s="102">
        <v>10.921505905511811</v>
      </c>
      <c r="BG93" s="102">
        <v>19357.277066929131</v>
      </c>
      <c r="BH93" s="102">
        <v>2.8803339517625233</v>
      </c>
      <c r="BI93" s="102">
        <v>5105.1038961038957</v>
      </c>
      <c r="BJ93" s="102">
        <v>10</v>
      </c>
      <c r="BK93" s="102">
        <v>17724</v>
      </c>
      <c r="BL93" s="102">
        <v>8.0370544090056288</v>
      </c>
      <c r="BM93" s="102">
        <v>14244.875234521576</v>
      </c>
      <c r="BN93" s="102">
        <v>16</v>
      </c>
      <c r="BO93" s="102">
        <v>28358.399999999998</v>
      </c>
      <c r="BP93" s="102">
        <v>11</v>
      </c>
      <c r="BQ93" s="102">
        <v>19496.399999999998</v>
      </c>
      <c r="BR93" s="102">
        <v>10</v>
      </c>
      <c r="BS93" s="102">
        <v>17724</v>
      </c>
      <c r="BT93" s="102">
        <v>11</v>
      </c>
      <c r="BU93" s="102">
        <v>19496.399999999998</v>
      </c>
      <c r="BV93" s="102">
        <v>15</v>
      </c>
      <c r="BW93" s="102">
        <v>26585.999999999996</v>
      </c>
      <c r="BX93" s="102">
        <v>4.9474907063197024</v>
      </c>
      <c r="BY93" s="102">
        <v>8768.9325278810393</v>
      </c>
      <c r="BZ93" s="102">
        <v>9</v>
      </c>
      <c r="CA93" s="102">
        <v>15951.599999999999</v>
      </c>
      <c r="CB93" s="102">
        <v>14</v>
      </c>
      <c r="CC93" s="102">
        <v>24813.599999999999</v>
      </c>
      <c r="CD93" s="102">
        <v>11</v>
      </c>
      <c r="CE93" s="102">
        <v>19496.399999999998</v>
      </c>
      <c r="CF93" s="102">
        <v>14</v>
      </c>
      <c r="CG93" s="102">
        <v>24813.599999999999</v>
      </c>
      <c r="CH93" s="102">
        <v>15</v>
      </c>
      <c r="CI93" s="102">
        <v>26585.999999999996</v>
      </c>
      <c r="CJ93" s="102">
        <v>8</v>
      </c>
      <c r="CK93" s="102">
        <v>14179.199999999999</v>
      </c>
      <c r="CL93" s="102">
        <v>12</v>
      </c>
      <c r="CM93" s="102">
        <v>21268.799999999999</v>
      </c>
      <c r="CN93" s="102">
        <v>14</v>
      </c>
      <c r="CO93" s="102">
        <v>24813.599999999999</v>
      </c>
      <c r="CP93" s="102">
        <v>13</v>
      </c>
      <c r="CQ93" s="102">
        <v>23041.199999999997</v>
      </c>
      <c r="CR93" s="102">
        <v>8.509615384615385</v>
      </c>
      <c r="CS93" s="102">
        <v>15082.442307692307</v>
      </c>
      <c r="CT93" s="102">
        <v>9</v>
      </c>
      <c r="CU93" s="102">
        <v>15951.599999999999</v>
      </c>
    </row>
    <row r="94" spans="2:99" x14ac:dyDescent="0.25">
      <c r="C94" s="101" t="s">
        <v>259</v>
      </c>
      <c r="D94" s="102">
        <v>0</v>
      </c>
      <c r="E94" s="102">
        <v>0</v>
      </c>
      <c r="F94" s="102">
        <v>0</v>
      </c>
      <c r="G94" s="102">
        <v>0</v>
      </c>
      <c r="H94" s="102">
        <v>11</v>
      </c>
      <c r="I94" s="102">
        <v>26347.199999999997</v>
      </c>
      <c r="J94" s="102">
        <v>8.5967465753424648</v>
      </c>
      <c r="K94" s="102">
        <v>20590.927397260271</v>
      </c>
      <c r="L94" s="102">
        <v>8</v>
      </c>
      <c r="M94" s="102">
        <v>19161.599999999999</v>
      </c>
      <c r="N94" s="102">
        <v>11</v>
      </c>
      <c r="O94" s="102">
        <v>26347.199999999997</v>
      </c>
      <c r="P94" s="102">
        <v>7</v>
      </c>
      <c r="Q94" s="102">
        <v>16766.399999999998</v>
      </c>
      <c r="R94" s="102">
        <v>8.2652654867256636</v>
      </c>
      <c r="S94" s="102">
        <v>19796.963893805307</v>
      </c>
      <c r="T94" s="102">
        <v>7</v>
      </c>
      <c r="U94" s="102">
        <v>16766.399999999998</v>
      </c>
      <c r="V94" s="102">
        <v>8.1287878787878789</v>
      </c>
      <c r="W94" s="102">
        <v>19470.072727272727</v>
      </c>
      <c r="X94" s="102">
        <v>8</v>
      </c>
      <c r="Y94" s="102">
        <v>19161.599999999999</v>
      </c>
      <c r="Z94" s="102">
        <v>11</v>
      </c>
      <c r="AA94" s="102">
        <v>26347.199999999997</v>
      </c>
      <c r="AB94" s="102">
        <v>10</v>
      </c>
      <c r="AC94" s="102">
        <v>23952</v>
      </c>
      <c r="AD94" s="102">
        <v>7</v>
      </c>
      <c r="AE94" s="102">
        <v>16766.399999999998</v>
      </c>
      <c r="AF94" s="102">
        <v>10</v>
      </c>
      <c r="AG94" s="102">
        <v>23952</v>
      </c>
      <c r="AH94" s="102">
        <v>12</v>
      </c>
      <c r="AI94" s="102">
        <v>28742.399999999998</v>
      </c>
      <c r="AJ94" s="102">
        <v>8</v>
      </c>
      <c r="AK94" s="102">
        <v>19161.599999999999</v>
      </c>
      <c r="AL94" s="102">
        <v>11</v>
      </c>
      <c r="AM94" s="102">
        <v>26347.199999999997</v>
      </c>
      <c r="AN94" s="102">
        <v>10</v>
      </c>
      <c r="AO94" s="102">
        <v>23952</v>
      </c>
      <c r="AP94" s="102">
        <v>10</v>
      </c>
      <c r="AQ94" s="102">
        <v>23952</v>
      </c>
      <c r="AR94" s="102">
        <v>9</v>
      </c>
      <c r="AS94" s="102">
        <v>21556.799999999999</v>
      </c>
      <c r="AT94" s="102">
        <v>7.504303278688524</v>
      </c>
      <c r="AU94" s="102">
        <v>17974.307213114753</v>
      </c>
      <c r="AV94" s="102">
        <v>9</v>
      </c>
      <c r="AW94" s="102">
        <v>21556.799999999999</v>
      </c>
      <c r="AX94" s="102">
        <v>6</v>
      </c>
      <c r="AY94" s="102">
        <v>14371.199999999999</v>
      </c>
      <c r="AZ94" s="102">
        <v>10</v>
      </c>
      <c r="BA94" s="102">
        <v>23952</v>
      </c>
      <c r="BB94" s="102">
        <v>8.0820463320463318</v>
      </c>
      <c r="BC94" s="102">
        <v>19358.117374517373</v>
      </c>
      <c r="BD94" s="102">
        <v>7.7729023972602738</v>
      </c>
      <c r="BE94" s="102">
        <v>18617.655821917808</v>
      </c>
      <c r="BF94" s="102">
        <v>11.914370078740157</v>
      </c>
      <c r="BG94" s="102">
        <v>28537.299212598424</v>
      </c>
      <c r="BH94" s="102">
        <v>2.6403061224489792</v>
      </c>
      <c r="BI94" s="102">
        <v>6324.0612244897948</v>
      </c>
      <c r="BJ94" s="102">
        <v>10</v>
      </c>
      <c r="BK94" s="102">
        <v>23952</v>
      </c>
      <c r="BL94" s="102">
        <v>6.4296435272045027</v>
      </c>
      <c r="BM94" s="102">
        <v>15400.282176360224</v>
      </c>
      <c r="BN94" s="102">
        <v>14</v>
      </c>
      <c r="BO94" s="102">
        <v>33532.799999999996</v>
      </c>
      <c r="BP94" s="102">
        <v>11</v>
      </c>
      <c r="BQ94" s="102">
        <v>26347.199999999997</v>
      </c>
      <c r="BR94" s="102">
        <v>11</v>
      </c>
      <c r="BS94" s="102">
        <v>26347.199999999997</v>
      </c>
      <c r="BT94" s="102">
        <v>11</v>
      </c>
      <c r="BU94" s="102">
        <v>26347.199999999997</v>
      </c>
      <c r="BV94" s="102">
        <v>15</v>
      </c>
      <c r="BW94" s="102">
        <v>35928</v>
      </c>
      <c r="BX94" s="102">
        <v>4.9474907063197024</v>
      </c>
      <c r="BY94" s="102">
        <v>11850.229739776951</v>
      </c>
      <c r="BZ94" s="102">
        <v>10</v>
      </c>
      <c r="CA94" s="102">
        <v>23952</v>
      </c>
      <c r="CB94" s="102">
        <v>14</v>
      </c>
      <c r="CC94" s="102">
        <v>33532.799999999996</v>
      </c>
      <c r="CD94" s="102">
        <v>12</v>
      </c>
      <c r="CE94" s="102">
        <v>28742.399999999998</v>
      </c>
      <c r="CF94" s="102">
        <v>12</v>
      </c>
      <c r="CG94" s="102">
        <v>28742.399999999998</v>
      </c>
      <c r="CH94" s="102">
        <v>14</v>
      </c>
      <c r="CI94" s="102">
        <v>33532.799999999996</v>
      </c>
      <c r="CJ94" s="102">
        <v>9</v>
      </c>
      <c r="CK94" s="102">
        <v>21556.799999999999</v>
      </c>
      <c r="CL94" s="102">
        <v>12</v>
      </c>
      <c r="CM94" s="102">
        <v>28742.399999999998</v>
      </c>
      <c r="CN94" s="102">
        <v>12</v>
      </c>
      <c r="CO94" s="102">
        <v>28742.399999999998</v>
      </c>
      <c r="CP94" s="102">
        <v>12</v>
      </c>
      <c r="CQ94" s="102">
        <v>28742.399999999998</v>
      </c>
      <c r="CR94" s="102">
        <v>7.8004807692307701</v>
      </c>
      <c r="CS94" s="102">
        <v>18683.711538461539</v>
      </c>
      <c r="CT94" s="102">
        <v>9</v>
      </c>
      <c r="CU94" s="102">
        <v>21556.799999999999</v>
      </c>
    </row>
    <row r="95" spans="2:99" x14ac:dyDescent="0.25">
      <c r="B95" s="101" t="s">
        <v>132</v>
      </c>
      <c r="C95" s="101" t="s">
        <v>260</v>
      </c>
      <c r="D95" s="102">
        <v>0</v>
      </c>
      <c r="E95" s="102">
        <v>0</v>
      </c>
      <c r="F95" s="102">
        <v>0</v>
      </c>
      <c r="G95" s="102">
        <v>0</v>
      </c>
      <c r="H95" s="102">
        <v>14</v>
      </c>
      <c r="I95" s="102">
        <v>24259.200000000001</v>
      </c>
      <c r="J95" s="102">
        <v>8.5967465753424648</v>
      </c>
      <c r="K95" s="102">
        <v>14896.442465753422</v>
      </c>
      <c r="L95" s="102">
        <v>9</v>
      </c>
      <c r="M95" s="102">
        <v>15595.199999999999</v>
      </c>
      <c r="N95" s="102">
        <v>12</v>
      </c>
      <c r="O95" s="102">
        <v>20793.599999999999</v>
      </c>
      <c r="P95" s="102">
        <v>8</v>
      </c>
      <c r="Q95" s="102">
        <v>13862.4</v>
      </c>
      <c r="R95" s="102">
        <v>11.938716814159292</v>
      </c>
      <c r="S95" s="102">
        <v>20687.408495575222</v>
      </c>
      <c r="T95" s="102">
        <v>9</v>
      </c>
      <c r="U95" s="102">
        <v>15595.199999999999</v>
      </c>
      <c r="V95" s="102">
        <v>10.567424242424241</v>
      </c>
      <c r="W95" s="102">
        <v>18311.232727272723</v>
      </c>
      <c r="X95" s="102">
        <v>9</v>
      </c>
      <c r="Y95" s="102">
        <v>15595.199999999999</v>
      </c>
      <c r="Z95" s="102">
        <v>11</v>
      </c>
      <c r="AA95" s="102">
        <v>19060.8</v>
      </c>
      <c r="AB95" s="102">
        <v>15</v>
      </c>
      <c r="AC95" s="102">
        <v>25992</v>
      </c>
      <c r="AD95" s="102">
        <v>10</v>
      </c>
      <c r="AE95" s="102">
        <v>17328</v>
      </c>
      <c r="AF95" s="102">
        <v>11</v>
      </c>
      <c r="AG95" s="102">
        <v>19060.8</v>
      </c>
      <c r="AH95" s="102">
        <v>10</v>
      </c>
      <c r="AI95" s="102">
        <v>17328</v>
      </c>
      <c r="AJ95" s="102">
        <v>15</v>
      </c>
      <c r="AK95" s="102">
        <v>25992</v>
      </c>
      <c r="AL95" s="102">
        <v>10</v>
      </c>
      <c r="AM95" s="102">
        <v>17328</v>
      </c>
      <c r="AN95" s="102">
        <v>10</v>
      </c>
      <c r="AO95" s="102">
        <v>17328</v>
      </c>
      <c r="AP95" s="102">
        <v>10</v>
      </c>
      <c r="AQ95" s="102">
        <v>17328</v>
      </c>
      <c r="AR95" s="102">
        <v>14</v>
      </c>
      <c r="AS95" s="102">
        <v>24259.200000000001</v>
      </c>
      <c r="AT95" s="102">
        <v>8.658811475409836</v>
      </c>
      <c r="AU95" s="102">
        <v>15003.988524590164</v>
      </c>
      <c r="AV95" s="102">
        <v>12</v>
      </c>
      <c r="AW95" s="102">
        <v>20793.599999999999</v>
      </c>
      <c r="AX95" s="102">
        <v>13</v>
      </c>
      <c r="AY95" s="102">
        <v>22526.399999999998</v>
      </c>
      <c r="AZ95" s="102">
        <v>10</v>
      </c>
      <c r="BA95" s="102">
        <v>17328</v>
      </c>
      <c r="BB95" s="102">
        <v>6.0615347490347489</v>
      </c>
      <c r="BC95" s="102">
        <v>10503.427413127412</v>
      </c>
      <c r="BD95" s="102">
        <v>13.818493150684931</v>
      </c>
      <c r="BE95" s="102">
        <v>23944.684931506847</v>
      </c>
      <c r="BF95" s="102">
        <v>10.921505905511811</v>
      </c>
      <c r="BG95" s="102">
        <v>18924.785433070865</v>
      </c>
      <c r="BH95" s="102">
        <v>2.1602504638218925</v>
      </c>
      <c r="BI95" s="102">
        <v>3743.2820037105753</v>
      </c>
      <c r="BJ95" s="102">
        <v>10</v>
      </c>
      <c r="BK95" s="102">
        <v>17328</v>
      </c>
      <c r="BL95" s="102">
        <v>13.662992495309567</v>
      </c>
      <c r="BM95" s="102">
        <v>23675.233395872416</v>
      </c>
      <c r="BN95" s="102">
        <v>14</v>
      </c>
      <c r="BO95" s="102">
        <v>24259.200000000001</v>
      </c>
      <c r="BP95" s="102">
        <v>13</v>
      </c>
      <c r="BQ95" s="102">
        <v>22526.399999999998</v>
      </c>
      <c r="BR95" s="102">
        <v>11</v>
      </c>
      <c r="BS95" s="102">
        <v>19060.8</v>
      </c>
      <c r="BT95" s="102">
        <v>10</v>
      </c>
      <c r="BU95" s="102">
        <v>17328</v>
      </c>
      <c r="BV95" s="102">
        <v>11</v>
      </c>
      <c r="BW95" s="102">
        <v>19060.8</v>
      </c>
      <c r="BX95" s="102">
        <v>7.6960966542750935</v>
      </c>
      <c r="BY95" s="102">
        <v>13335.796282527881</v>
      </c>
      <c r="BZ95" s="102">
        <v>15</v>
      </c>
      <c r="CA95" s="102">
        <v>25992</v>
      </c>
      <c r="CB95" s="102">
        <v>11</v>
      </c>
      <c r="CC95" s="102">
        <v>19060.8</v>
      </c>
      <c r="CD95" s="102">
        <v>14</v>
      </c>
      <c r="CE95" s="102">
        <v>24259.200000000001</v>
      </c>
      <c r="CF95" s="102">
        <v>10</v>
      </c>
      <c r="CG95" s="102">
        <v>17328</v>
      </c>
      <c r="CH95" s="102">
        <v>14</v>
      </c>
      <c r="CI95" s="102">
        <v>24259.200000000001</v>
      </c>
      <c r="CJ95" s="102">
        <v>11</v>
      </c>
      <c r="CK95" s="102">
        <v>19060.8</v>
      </c>
      <c r="CL95" s="102">
        <v>14</v>
      </c>
      <c r="CM95" s="102">
        <v>24259.200000000001</v>
      </c>
      <c r="CN95" s="102">
        <v>9</v>
      </c>
      <c r="CO95" s="102">
        <v>15595.199999999999</v>
      </c>
      <c r="CP95" s="102">
        <v>13</v>
      </c>
      <c r="CQ95" s="102">
        <v>22526.399999999998</v>
      </c>
      <c r="CR95" s="102">
        <v>10.637019230769232</v>
      </c>
      <c r="CS95" s="102">
        <v>18431.826923076926</v>
      </c>
      <c r="CT95" s="102">
        <v>14</v>
      </c>
      <c r="CU95" s="102">
        <v>24259.200000000001</v>
      </c>
    </row>
    <row r="96" spans="2:99" x14ac:dyDescent="0.25">
      <c r="C96" s="101" t="s">
        <v>261</v>
      </c>
      <c r="D96" s="102">
        <v>0</v>
      </c>
      <c r="E96" s="102">
        <v>0</v>
      </c>
      <c r="F96" s="102">
        <v>0</v>
      </c>
      <c r="G96" s="102">
        <v>0</v>
      </c>
      <c r="H96" s="102">
        <v>18</v>
      </c>
      <c r="I96" s="102">
        <v>14817.599999999999</v>
      </c>
      <c r="J96" s="102">
        <v>10.507134703196346</v>
      </c>
      <c r="K96" s="102">
        <v>8649.4732876712314</v>
      </c>
      <c r="L96" s="102">
        <v>9</v>
      </c>
      <c r="M96" s="102">
        <v>7408.7999999999993</v>
      </c>
      <c r="N96" s="102">
        <v>12</v>
      </c>
      <c r="O96" s="102">
        <v>9878.4</v>
      </c>
      <c r="P96" s="102">
        <v>9</v>
      </c>
      <c r="Q96" s="102">
        <v>7408.7999999999993</v>
      </c>
      <c r="R96" s="102">
        <v>13.775442477876107</v>
      </c>
      <c r="S96" s="102">
        <v>11339.944247787611</v>
      </c>
      <c r="T96" s="102">
        <v>10</v>
      </c>
      <c r="U96" s="102">
        <v>8232</v>
      </c>
      <c r="V96" s="102">
        <v>9.754545454545454</v>
      </c>
      <c r="W96" s="102">
        <v>8029.9418181818173</v>
      </c>
      <c r="X96" s="102">
        <v>10</v>
      </c>
      <c r="Y96" s="102">
        <v>8232</v>
      </c>
      <c r="Z96" s="102">
        <v>11</v>
      </c>
      <c r="AA96" s="102">
        <v>9055.1999999999989</v>
      </c>
      <c r="AB96" s="102">
        <v>16</v>
      </c>
      <c r="AC96" s="102">
        <v>13171.199999999999</v>
      </c>
      <c r="AD96" s="102">
        <v>12</v>
      </c>
      <c r="AE96" s="102">
        <v>9878.4</v>
      </c>
      <c r="AF96" s="102">
        <v>13</v>
      </c>
      <c r="AG96" s="102">
        <v>10701.599999999999</v>
      </c>
      <c r="AH96" s="102">
        <v>11</v>
      </c>
      <c r="AI96" s="102">
        <v>9055.1999999999989</v>
      </c>
      <c r="AJ96" s="102">
        <v>16</v>
      </c>
      <c r="AK96" s="102">
        <v>13171.199999999999</v>
      </c>
      <c r="AL96" s="102">
        <v>10</v>
      </c>
      <c r="AM96" s="102">
        <v>8232</v>
      </c>
      <c r="AN96" s="102">
        <v>12</v>
      </c>
      <c r="AO96" s="102">
        <v>9878.4</v>
      </c>
      <c r="AP96" s="102">
        <v>11</v>
      </c>
      <c r="AQ96" s="102">
        <v>9055.1999999999989</v>
      </c>
      <c r="AR96" s="102">
        <v>14</v>
      </c>
      <c r="AS96" s="102">
        <v>11524.8</v>
      </c>
      <c r="AT96" s="102">
        <v>8.658811475409836</v>
      </c>
      <c r="AU96" s="102">
        <v>7127.9336065573762</v>
      </c>
      <c r="AV96" s="102">
        <v>13</v>
      </c>
      <c r="AW96" s="102">
        <v>10701.599999999999</v>
      </c>
      <c r="AX96" s="102">
        <v>14</v>
      </c>
      <c r="AY96" s="102">
        <v>11524.8</v>
      </c>
      <c r="AZ96" s="102">
        <v>13</v>
      </c>
      <c r="BA96" s="102">
        <v>10701.599999999999</v>
      </c>
      <c r="BB96" s="102">
        <v>7.4085424710424705</v>
      </c>
      <c r="BC96" s="102">
        <v>6098.7121621621609</v>
      </c>
      <c r="BD96" s="102">
        <v>13.818493150684931</v>
      </c>
      <c r="BE96" s="102">
        <v>11375.383561643834</v>
      </c>
      <c r="BF96" s="102">
        <v>10.921505905511811</v>
      </c>
      <c r="BG96" s="102">
        <v>8990.5836614173222</v>
      </c>
      <c r="BH96" s="102">
        <v>2.8803339517625233</v>
      </c>
      <c r="BI96" s="102">
        <v>2371.090909090909</v>
      </c>
      <c r="BJ96" s="102">
        <v>11</v>
      </c>
      <c r="BK96" s="102">
        <v>9055.1999999999989</v>
      </c>
      <c r="BL96" s="102">
        <v>14.466697936210132</v>
      </c>
      <c r="BM96" s="102">
        <v>11908.98574108818</v>
      </c>
      <c r="BN96" s="102">
        <v>15</v>
      </c>
      <c r="BO96" s="102">
        <v>12347.999999999998</v>
      </c>
      <c r="BP96" s="102">
        <v>13</v>
      </c>
      <c r="BQ96" s="102">
        <v>10701.599999999999</v>
      </c>
      <c r="BR96" s="102">
        <v>10</v>
      </c>
      <c r="BS96" s="102">
        <v>8232</v>
      </c>
      <c r="BT96" s="102">
        <v>11</v>
      </c>
      <c r="BU96" s="102">
        <v>9055.1999999999989</v>
      </c>
      <c r="BV96" s="102">
        <v>13</v>
      </c>
      <c r="BW96" s="102">
        <v>10701.599999999999</v>
      </c>
      <c r="BX96" s="102">
        <v>8.7955390334572492</v>
      </c>
      <c r="BY96" s="102">
        <v>7240.4877323420069</v>
      </c>
      <c r="BZ96" s="102">
        <v>16</v>
      </c>
      <c r="CA96" s="102">
        <v>13171.199999999999</v>
      </c>
      <c r="CB96" s="102">
        <v>10</v>
      </c>
      <c r="CC96" s="102">
        <v>8232</v>
      </c>
      <c r="CD96" s="102">
        <v>13</v>
      </c>
      <c r="CE96" s="102">
        <v>10701.599999999999</v>
      </c>
      <c r="CF96" s="102">
        <v>10</v>
      </c>
      <c r="CG96" s="102">
        <v>8232</v>
      </c>
      <c r="CH96" s="102">
        <v>14</v>
      </c>
      <c r="CI96" s="102">
        <v>11524.8</v>
      </c>
      <c r="CJ96" s="102">
        <v>12</v>
      </c>
      <c r="CK96" s="102">
        <v>9878.4</v>
      </c>
      <c r="CL96" s="102">
        <v>15</v>
      </c>
      <c r="CM96" s="102">
        <v>12347.999999999998</v>
      </c>
      <c r="CN96" s="102">
        <v>9</v>
      </c>
      <c r="CO96" s="102">
        <v>7408.7999999999993</v>
      </c>
      <c r="CP96" s="102">
        <v>14</v>
      </c>
      <c r="CQ96" s="102">
        <v>11524.8</v>
      </c>
      <c r="CR96" s="102">
        <v>12.055288461538462</v>
      </c>
      <c r="CS96" s="102">
        <v>9923.913461538461</v>
      </c>
      <c r="CT96" s="102">
        <v>16</v>
      </c>
      <c r="CU96" s="102">
        <v>13171.199999999999</v>
      </c>
    </row>
    <row r="97" spans="2:99" x14ac:dyDescent="0.25">
      <c r="C97" s="101" t="s">
        <v>262</v>
      </c>
      <c r="D97" s="102">
        <v>0</v>
      </c>
      <c r="E97" s="102">
        <v>0</v>
      </c>
      <c r="F97" s="102">
        <v>0</v>
      </c>
      <c r="G97" s="102">
        <v>0</v>
      </c>
      <c r="H97" s="102">
        <v>16</v>
      </c>
      <c r="I97" s="102">
        <v>29260.799999999999</v>
      </c>
      <c r="J97" s="102">
        <v>8.5967465753424648</v>
      </c>
      <c r="K97" s="102">
        <v>15721.7301369863</v>
      </c>
      <c r="L97" s="102">
        <v>10</v>
      </c>
      <c r="M97" s="102">
        <v>18288</v>
      </c>
      <c r="N97" s="102">
        <v>11</v>
      </c>
      <c r="O97" s="102">
        <v>20116.8</v>
      </c>
      <c r="P97" s="102">
        <v>8</v>
      </c>
      <c r="Q97" s="102">
        <v>14630.4</v>
      </c>
      <c r="R97" s="102">
        <v>13.775442477876107</v>
      </c>
      <c r="S97" s="102">
        <v>25192.529203539823</v>
      </c>
      <c r="T97" s="102">
        <v>10</v>
      </c>
      <c r="U97" s="102">
        <v>18288</v>
      </c>
      <c r="V97" s="102">
        <v>9.754545454545454</v>
      </c>
      <c r="W97" s="102">
        <v>17839.112727272724</v>
      </c>
      <c r="X97" s="102">
        <v>10</v>
      </c>
      <c r="Y97" s="102">
        <v>18288</v>
      </c>
      <c r="Z97" s="102">
        <v>10</v>
      </c>
      <c r="AA97" s="102">
        <v>18288</v>
      </c>
      <c r="AB97" s="102">
        <v>14</v>
      </c>
      <c r="AC97" s="102">
        <v>25603.200000000001</v>
      </c>
      <c r="AD97" s="102">
        <v>12</v>
      </c>
      <c r="AE97" s="102">
        <v>21945.599999999999</v>
      </c>
      <c r="AF97" s="102">
        <v>11</v>
      </c>
      <c r="AG97" s="102">
        <v>20116.8</v>
      </c>
      <c r="AH97" s="102">
        <v>11</v>
      </c>
      <c r="AI97" s="102">
        <v>20116.8</v>
      </c>
      <c r="AJ97" s="102">
        <v>16</v>
      </c>
      <c r="AK97" s="102">
        <v>29260.799999999999</v>
      </c>
      <c r="AL97" s="102">
        <v>10</v>
      </c>
      <c r="AM97" s="102">
        <v>18288</v>
      </c>
      <c r="AN97" s="102">
        <v>9</v>
      </c>
      <c r="AO97" s="102">
        <v>16459.2</v>
      </c>
      <c r="AP97" s="102">
        <v>9</v>
      </c>
      <c r="AQ97" s="102">
        <v>16459.2</v>
      </c>
      <c r="AR97" s="102">
        <v>12</v>
      </c>
      <c r="AS97" s="102">
        <v>21945.599999999999</v>
      </c>
      <c r="AT97" s="102">
        <v>7.504303278688524</v>
      </c>
      <c r="AU97" s="102">
        <v>13723.869836065573</v>
      </c>
      <c r="AV97" s="102">
        <v>10</v>
      </c>
      <c r="AW97" s="102">
        <v>18288</v>
      </c>
      <c r="AX97" s="102">
        <v>14</v>
      </c>
      <c r="AY97" s="102">
        <v>25603.200000000001</v>
      </c>
      <c r="AZ97" s="102">
        <v>10</v>
      </c>
      <c r="BA97" s="102">
        <v>18288</v>
      </c>
      <c r="BB97" s="102">
        <v>6.7350386100386102</v>
      </c>
      <c r="BC97" s="102">
        <v>12317.038610038609</v>
      </c>
      <c r="BD97" s="102">
        <v>13.818493150684931</v>
      </c>
      <c r="BE97" s="102">
        <v>25271.260273972603</v>
      </c>
      <c r="BF97" s="102">
        <v>10.921505905511811</v>
      </c>
      <c r="BG97" s="102">
        <v>19973.25</v>
      </c>
      <c r="BH97" s="102">
        <v>2.4002782931354361</v>
      </c>
      <c r="BI97" s="102">
        <v>4389.6289424860852</v>
      </c>
      <c r="BJ97" s="102">
        <v>11</v>
      </c>
      <c r="BK97" s="102">
        <v>20116.8</v>
      </c>
      <c r="BL97" s="102">
        <v>12.055581613508442</v>
      </c>
      <c r="BM97" s="102">
        <v>22047.247654784238</v>
      </c>
      <c r="BN97" s="102">
        <v>13</v>
      </c>
      <c r="BO97" s="102">
        <v>23774.399999999998</v>
      </c>
      <c r="BP97" s="102">
        <v>12</v>
      </c>
      <c r="BQ97" s="102">
        <v>21945.599999999999</v>
      </c>
      <c r="BR97" s="102">
        <v>10</v>
      </c>
      <c r="BS97" s="102">
        <v>18288</v>
      </c>
      <c r="BT97" s="102">
        <v>11</v>
      </c>
      <c r="BU97" s="102">
        <v>20116.8</v>
      </c>
      <c r="BV97" s="102">
        <v>12</v>
      </c>
      <c r="BW97" s="102">
        <v>21945.599999999999</v>
      </c>
      <c r="BX97" s="102">
        <v>7.1463754646840156</v>
      </c>
      <c r="BY97" s="102">
        <v>13069.291449814127</v>
      </c>
      <c r="BZ97" s="102">
        <v>15</v>
      </c>
      <c r="CA97" s="102">
        <v>27432</v>
      </c>
      <c r="CB97" s="102">
        <v>10</v>
      </c>
      <c r="CC97" s="102">
        <v>18288</v>
      </c>
      <c r="CD97" s="102">
        <v>12</v>
      </c>
      <c r="CE97" s="102">
        <v>21945.599999999999</v>
      </c>
      <c r="CF97" s="102">
        <v>9</v>
      </c>
      <c r="CG97" s="102">
        <v>16459.2</v>
      </c>
      <c r="CH97" s="102">
        <v>13</v>
      </c>
      <c r="CI97" s="102">
        <v>23774.399999999998</v>
      </c>
      <c r="CJ97" s="102">
        <v>11</v>
      </c>
      <c r="CK97" s="102">
        <v>20116.8</v>
      </c>
      <c r="CL97" s="102">
        <v>14</v>
      </c>
      <c r="CM97" s="102">
        <v>25603.200000000001</v>
      </c>
      <c r="CN97" s="102">
        <v>9</v>
      </c>
      <c r="CO97" s="102">
        <v>16459.2</v>
      </c>
      <c r="CP97" s="102">
        <v>14</v>
      </c>
      <c r="CQ97" s="102">
        <v>25603.200000000001</v>
      </c>
      <c r="CR97" s="102">
        <v>12.055288461538462</v>
      </c>
      <c r="CS97" s="102">
        <v>22046.711538461539</v>
      </c>
      <c r="CT97" s="102">
        <v>15</v>
      </c>
      <c r="CU97" s="102">
        <v>27432</v>
      </c>
    </row>
    <row r="98" spans="2:99" x14ac:dyDescent="0.25">
      <c r="C98" s="101" t="s">
        <v>263</v>
      </c>
      <c r="D98" s="102">
        <v>0</v>
      </c>
      <c r="E98" s="102">
        <v>0</v>
      </c>
      <c r="F98" s="102">
        <v>0</v>
      </c>
      <c r="G98" s="102">
        <v>0</v>
      </c>
      <c r="H98" s="102">
        <v>16</v>
      </c>
      <c r="I98" s="102">
        <v>20217.599999999999</v>
      </c>
      <c r="J98" s="102">
        <v>9.5519406392694055</v>
      </c>
      <c r="K98" s="102">
        <v>12069.832191780821</v>
      </c>
      <c r="L98" s="102">
        <v>8</v>
      </c>
      <c r="M98" s="102">
        <v>10108.799999999999</v>
      </c>
      <c r="N98" s="102">
        <v>11</v>
      </c>
      <c r="O98" s="102">
        <v>13899.599999999999</v>
      </c>
      <c r="P98" s="102">
        <v>9</v>
      </c>
      <c r="Q98" s="102">
        <v>11372.4</v>
      </c>
      <c r="R98" s="102">
        <v>15.612168141592921</v>
      </c>
      <c r="S98" s="102">
        <v>19727.535663716815</v>
      </c>
      <c r="T98" s="102">
        <v>9</v>
      </c>
      <c r="U98" s="102">
        <v>11372.4</v>
      </c>
      <c r="V98" s="102">
        <v>9.754545454545454</v>
      </c>
      <c r="W98" s="102">
        <v>12325.843636363636</v>
      </c>
      <c r="X98" s="102">
        <v>9</v>
      </c>
      <c r="Y98" s="102">
        <v>11372.4</v>
      </c>
      <c r="Z98" s="102">
        <v>11</v>
      </c>
      <c r="AA98" s="102">
        <v>13899.599999999999</v>
      </c>
      <c r="AB98" s="102">
        <v>15</v>
      </c>
      <c r="AC98" s="102">
        <v>18954</v>
      </c>
      <c r="AD98" s="102">
        <v>12</v>
      </c>
      <c r="AE98" s="102">
        <v>15163.199999999999</v>
      </c>
      <c r="AF98" s="102">
        <v>11</v>
      </c>
      <c r="AG98" s="102">
        <v>13899.599999999999</v>
      </c>
      <c r="AH98" s="102">
        <v>12</v>
      </c>
      <c r="AI98" s="102">
        <v>15163.199999999999</v>
      </c>
      <c r="AJ98" s="102">
        <v>17</v>
      </c>
      <c r="AK98" s="102">
        <v>21481.199999999997</v>
      </c>
      <c r="AL98" s="102">
        <v>10</v>
      </c>
      <c r="AM98" s="102">
        <v>12636</v>
      </c>
      <c r="AN98" s="102">
        <v>11</v>
      </c>
      <c r="AO98" s="102">
        <v>13899.599999999999</v>
      </c>
      <c r="AP98" s="102">
        <v>10</v>
      </c>
      <c r="AQ98" s="102">
        <v>12636</v>
      </c>
      <c r="AR98" s="102">
        <v>14</v>
      </c>
      <c r="AS98" s="102">
        <v>17690.399999999998</v>
      </c>
      <c r="AT98" s="102">
        <v>8.0815573770491795</v>
      </c>
      <c r="AU98" s="102">
        <v>10211.855901639343</v>
      </c>
      <c r="AV98" s="102">
        <v>12</v>
      </c>
      <c r="AW98" s="102">
        <v>15163.199999999999</v>
      </c>
      <c r="AX98" s="102">
        <v>12</v>
      </c>
      <c r="AY98" s="102">
        <v>15163.199999999999</v>
      </c>
      <c r="AZ98" s="102">
        <v>11</v>
      </c>
      <c r="BA98" s="102">
        <v>13899.599999999999</v>
      </c>
      <c r="BB98" s="102">
        <v>6.7350386100386102</v>
      </c>
      <c r="BC98" s="102">
        <v>8510.3947876447874</v>
      </c>
      <c r="BD98" s="102">
        <v>12.954837328767123</v>
      </c>
      <c r="BE98" s="102">
        <v>16369.732448630135</v>
      </c>
      <c r="BF98" s="102">
        <v>10.921505905511811</v>
      </c>
      <c r="BG98" s="102">
        <v>13800.414862204723</v>
      </c>
      <c r="BH98" s="102">
        <v>2.4002782931354361</v>
      </c>
      <c r="BI98" s="102">
        <v>3032.9916512059367</v>
      </c>
      <c r="BJ98" s="102">
        <v>10</v>
      </c>
      <c r="BK98" s="102">
        <v>12636</v>
      </c>
      <c r="BL98" s="102">
        <v>14.466697936210132</v>
      </c>
      <c r="BM98" s="102">
        <v>18280.11951219512</v>
      </c>
      <c r="BN98" s="102">
        <v>14</v>
      </c>
      <c r="BO98" s="102">
        <v>17690.399999999998</v>
      </c>
      <c r="BP98" s="102">
        <v>14</v>
      </c>
      <c r="BQ98" s="102">
        <v>17690.399999999998</v>
      </c>
      <c r="BR98" s="102">
        <v>10</v>
      </c>
      <c r="BS98" s="102">
        <v>12636</v>
      </c>
      <c r="BT98" s="102">
        <v>12</v>
      </c>
      <c r="BU98" s="102">
        <v>15163.199999999999</v>
      </c>
      <c r="BV98" s="102">
        <v>12</v>
      </c>
      <c r="BW98" s="102">
        <v>15163.199999999999</v>
      </c>
      <c r="BX98" s="102">
        <v>7.6960966542750935</v>
      </c>
      <c r="BY98" s="102">
        <v>9724.7877323420071</v>
      </c>
      <c r="BZ98" s="102">
        <v>14</v>
      </c>
      <c r="CA98" s="102">
        <v>17690.399999999998</v>
      </c>
      <c r="CB98" s="102">
        <v>11</v>
      </c>
      <c r="CC98" s="102">
        <v>13899.599999999999</v>
      </c>
      <c r="CD98" s="102">
        <v>14</v>
      </c>
      <c r="CE98" s="102">
        <v>17690.399999999998</v>
      </c>
      <c r="CF98" s="102">
        <v>11</v>
      </c>
      <c r="CG98" s="102">
        <v>13899.599999999999</v>
      </c>
      <c r="CH98" s="102">
        <v>13</v>
      </c>
      <c r="CI98" s="102">
        <v>16426.8</v>
      </c>
      <c r="CJ98" s="102">
        <v>11</v>
      </c>
      <c r="CK98" s="102">
        <v>13899.599999999999</v>
      </c>
      <c r="CL98" s="102">
        <v>14</v>
      </c>
      <c r="CM98" s="102">
        <v>17690.399999999998</v>
      </c>
      <c r="CN98" s="102">
        <v>10</v>
      </c>
      <c r="CO98" s="102">
        <v>12636</v>
      </c>
      <c r="CP98" s="102">
        <v>14</v>
      </c>
      <c r="CQ98" s="102">
        <v>17690.399999999998</v>
      </c>
      <c r="CR98" s="102">
        <v>12.055288461538462</v>
      </c>
      <c r="CS98" s="102">
        <v>15233.062499999998</v>
      </c>
      <c r="CT98" s="102">
        <v>15</v>
      </c>
      <c r="CU98" s="102">
        <v>18954</v>
      </c>
    </row>
    <row r="99" spans="2:99" x14ac:dyDescent="0.25">
      <c r="C99" s="101" t="s">
        <v>264</v>
      </c>
      <c r="D99" s="102">
        <v>0</v>
      </c>
      <c r="E99" s="102">
        <v>0</v>
      </c>
      <c r="F99" s="102">
        <v>0</v>
      </c>
      <c r="G99" s="102">
        <v>0</v>
      </c>
      <c r="H99" s="102">
        <v>13</v>
      </c>
      <c r="I99" s="102">
        <v>71260.799999999988</v>
      </c>
      <c r="J99" s="102">
        <v>6.6863584474885842</v>
      </c>
      <c r="K99" s="102">
        <v>36651.942465753418</v>
      </c>
      <c r="L99" s="102">
        <v>7</v>
      </c>
      <c r="M99" s="102">
        <v>38371.199999999997</v>
      </c>
      <c r="N99" s="102">
        <v>9</v>
      </c>
      <c r="O99" s="102">
        <v>49334.399999999994</v>
      </c>
      <c r="P99" s="102">
        <v>7</v>
      </c>
      <c r="Q99" s="102">
        <v>38371.199999999997</v>
      </c>
      <c r="R99" s="102">
        <v>11.938716814159292</v>
      </c>
      <c r="S99" s="102">
        <v>65443.27008849557</v>
      </c>
      <c r="T99" s="102">
        <v>7</v>
      </c>
      <c r="U99" s="102">
        <v>38371.199999999997</v>
      </c>
      <c r="V99" s="102">
        <v>7.3159090909090905</v>
      </c>
      <c r="W99" s="102">
        <v>40102.887272727268</v>
      </c>
      <c r="X99" s="102">
        <v>8</v>
      </c>
      <c r="Y99" s="102">
        <v>43852.799999999996</v>
      </c>
      <c r="Z99" s="102">
        <v>7</v>
      </c>
      <c r="AA99" s="102">
        <v>38371.199999999997</v>
      </c>
      <c r="AB99" s="102">
        <v>10</v>
      </c>
      <c r="AC99" s="102">
        <v>54815.999999999993</v>
      </c>
      <c r="AD99" s="102">
        <v>9</v>
      </c>
      <c r="AE99" s="102">
        <v>49334.399999999994</v>
      </c>
      <c r="AF99" s="102">
        <v>8</v>
      </c>
      <c r="AG99" s="102">
        <v>43852.799999999996</v>
      </c>
      <c r="AH99" s="102">
        <v>8</v>
      </c>
      <c r="AI99" s="102">
        <v>43852.799999999996</v>
      </c>
      <c r="AJ99" s="102">
        <v>11</v>
      </c>
      <c r="AK99" s="102">
        <v>60297.599999999991</v>
      </c>
      <c r="AL99" s="102">
        <v>8</v>
      </c>
      <c r="AM99" s="102">
        <v>43852.799999999996</v>
      </c>
      <c r="AN99" s="102">
        <v>9</v>
      </c>
      <c r="AO99" s="102">
        <v>49334.399999999994</v>
      </c>
      <c r="AP99" s="102">
        <v>8</v>
      </c>
      <c r="AQ99" s="102">
        <v>43852.799999999996</v>
      </c>
      <c r="AR99" s="102">
        <v>11</v>
      </c>
      <c r="AS99" s="102">
        <v>60297.599999999991</v>
      </c>
      <c r="AT99" s="102">
        <v>6.3497950819672138</v>
      </c>
      <c r="AU99" s="102">
        <v>34807.036721311473</v>
      </c>
      <c r="AV99" s="102">
        <v>10</v>
      </c>
      <c r="AW99" s="102">
        <v>54815.999999999993</v>
      </c>
      <c r="AX99" s="102">
        <v>11</v>
      </c>
      <c r="AY99" s="102">
        <v>60297.599999999991</v>
      </c>
      <c r="AZ99" s="102">
        <v>10</v>
      </c>
      <c r="BA99" s="102">
        <v>54815.999999999993</v>
      </c>
      <c r="BB99" s="102">
        <v>5.3880308880308885</v>
      </c>
      <c r="BC99" s="102">
        <v>29535.030115830115</v>
      </c>
      <c r="BD99" s="102">
        <v>9.5002140410958891</v>
      </c>
      <c r="BE99" s="102">
        <v>52076.373287671224</v>
      </c>
      <c r="BF99" s="102">
        <v>7.9429133858267713</v>
      </c>
      <c r="BG99" s="102">
        <v>43539.874015748028</v>
      </c>
      <c r="BH99" s="102">
        <v>1.9202226345083488</v>
      </c>
      <c r="BI99" s="102">
        <v>10525.892393320964</v>
      </c>
      <c r="BJ99" s="102">
        <v>9</v>
      </c>
      <c r="BK99" s="102">
        <v>49334.399999999994</v>
      </c>
      <c r="BL99" s="102">
        <v>9.644465290806755</v>
      </c>
      <c r="BM99" s="102">
        <v>52867.100938086303</v>
      </c>
      <c r="BN99" s="102">
        <v>12</v>
      </c>
      <c r="BO99" s="102">
        <v>65779.199999999997</v>
      </c>
      <c r="BP99" s="102">
        <v>11</v>
      </c>
      <c r="BQ99" s="102">
        <v>60297.599999999991</v>
      </c>
      <c r="BR99" s="102">
        <v>9</v>
      </c>
      <c r="BS99" s="102">
        <v>49334.399999999994</v>
      </c>
      <c r="BT99" s="102">
        <v>8</v>
      </c>
      <c r="BU99" s="102">
        <v>43852.799999999996</v>
      </c>
      <c r="BV99" s="102">
        <v>9</v>
      </c>
      <c r="BW99" s="102">
        <v>49334.399999999994</v>
      </c>
      <c r="BX99" s="102">
        <v>6.046933085501859</v>
      </c>
      <c r="BY99" s="102">
        <v>33146.868401486987</v>
      </c>
      <c r="BZ99" s="102">
        <v>11</v>
      </c>
      <c r="CA99" s="102">
        <v>60297.599999999991</v>
      </c>
      <c r="CB99" s="102">
        <v>9</v>
      </c>
      <c r="CC99" s="102">
        <v>49334.399999999994</v>
      </c>
      <c r="CD99" s="102">
        <v>10</v>
      </c>
      <c r="CE99" s="102">
        <v>54815.999999999993</v>
      </c>
      <c r="CF99" s="102">
        <v>8</v>
      </c>
      <c r="CG99" s="102">
        <v>43852.799999999996</v>
      </c>
      <c r="CH99" s="102">
        <v>10</v>
      </c>
      <c r="CI99" s="102">
        <v>54815.999999999993</v>
      </c>
      <c r="CJ99" s="102">
        <v>10</v>
      </c>
      <c r="CK99" s="102">
        <v>54815.999999999993</v>
      </c>
      <c r="CL99" s="102">
        <v>10</v>
      </c>
      <c r="CM99" s="102">
        <v>54815.999999999993</v>
      </c>
      <c r="CN99" s="102">
        <v>7</v>
      </c>
      <c r="CO99" s="102">
        <v>38371.199999999997</v>
      </c>
      <c r="CP99" s="102">
        <v>11</v>
      </c>
      <c r="CQ99" s="102">
        <v>60297.599999999991</v>
      </c>
      <c r="CR99" s="102">
        <v>9.9278846153846168</v>
      </c>
      <c r="CS99" s="102">
        <v>54420.692307692312</v>
      </c>
      <c r="CT99" s="102">
        <v>12</v>
      </c>
      <c r="CU99" s="102">
        <v>65779.199999999997</v>
      </c>
    </row>
    <row r="100" spans="2:99" x14ac:dyDescent="0.25">
      <c r="C100" s="101" t="s">
        <v>265</v>
      </c>
      <c r="D100" s="102">
        <v>0</v>
      </c>
      <c r="E100" s="102">
        <v>0</v>
      </c>
      <c r="F100" s="102">
        <v>0</v>
      </c>
      <c r="G100" s="102">
        <v>0</v>
      </c>
      <c r="H100" s="102">
        <v>17</v>
      </c>
      <c r="I100" s="102">
        <v>27580.799999999999</v>
      </c>
      <c r="J100" s="102">
        <v>9.5519406392694055</v>
      </c>
      <c r="K100" s="102">
        <v>15497.068493150682</v>
      </c>
      <c r="L100" s="102">
        <v>8</v>
      </c>
      <c r="M100" s="102">
        <v>12979.199999999999</v>
      </c>
      <c r="N100" s="102">
        <v>11</v>
      </c>
      <c r="O100" s="102">
        <v>17846.399999999998</v>
      </c>
      <c r="P100" s="102">
        <v>8</v>
      </c>
      <c r="Q100" s="102">
        <v>12979.199999999999</v>
      </c>
      <c r="R100" s="102">
        <v>12.857079646017699</v>
      </c>
      <c r="S100" s="102">
        <v>20859.326017699113</v>
      </c>
      <c r="T100" s="102">
        <v>9</v>
      </c>
      <c r="U100" s="102">
        <v>14601.599999999999</v>
      </c>
      <c r="V100" s="102">
        <v>11.380303030303031</v>
      </c>
      <c r="W100" s="102">
        <v>18463.403636363637</v>
      </c>
      <c r="X100" s="102">
        <v>10</v>
      </c>
      <c r="Y100" s="102">
        <v>16223.999999999998</v>
      </c>
      <c r="Z100" s="102">
        <v>10</v>
      </c>
      <c r="AA100" s="102">
        <v>16223.999999999998</v>
      </c>
      <c r="AB100" s="102">
        <v>14</v>
      </c>
      <c r="AC100" s="102">
        <v>22713.599999999999</v>
      </c>
      <c r="AD100" s="102">
        <v>11</v>
      </c>
      <c r="AE100" s="102">
        <v>17846.399999999998</v>
      </c>
      <c r="AF100" s="102">
        <v>10</v>
      </c>
      <c r="AG100" s="102">
        <v>16223.999999999998</v>
      </c>
      <c r="AH100" s="102">
        <v>10</v>
      </c>
      <c r="AI100" s="102">
        <v>16223.999999999998</v>
      </c>
      <c r="AJ100" s="102">
        <v>15</v>
      </c>
      <c r="AK100" s="102">
        <v>24335.999999999996</v>
      </c>
      <c r="AL100" s="102">
        <v>10</v>
      </c>
      <c r="AM100" s="102">
        <v>16223.999999999998</v>
      </c>
      <c r="AN100" s="102">
        <v>11</v>
      </c>
      <c r="AO100" s="102">
        <v>17846.399999999998</v>
      </c>
      <c r="AP100" s="102">
        <v>10</v>
      </c>
      <c r="AQ100" s="102">
        <v>16223.999999999998</v>
      </c>
      <c r="AR100" s="102">
        <v>14</v>
      </c>
      <c r="AS100" s="102">
        <v>22713.599999999999</v>
      </c>
      <c r="AT100" s="102">
        <v>8.658811475409836</v>
      </c>
      <c r="AU100" s="102">
        <v>14048.055737704917</v>
      </c>
      <c r="AV100" s="102">
        <v>12</v>
      </c>
      <c r="AW100" s="102">
        <v>19468.8</v>
      </c>
      <c r="AX100" s="102">
        <v>13</v>
      </c>
      <c r="AY100" s="102">
        <v>21091.199999999997</v>
      </c>
      <c r="AZ100" s="102">
        <v>11</v>
      </c>
      <c r="BA100" s="102">
        <v>17846.399999999998</v>
      </c>
      <c r="BB100" s="102">
        <v>6.0615347490347489</v>
      </c>
      <c r="BC100" s="102">
        <v>9834.2339768339752</v>
      </c>
      <c r="BD100" s="102">
        <v>12.954837328767123</v>
      </c>
      <c r="BE100" s="102">
        <v>21017.928082191778</v>
      </c>
      <c r="BF100" s="102">
        <v>9.9286417322834648</v>
      </c>
      <c r="BG100" s="102">
        <v>16108.228346456692</v>
      </c>
      <c r="BH100" s="102">
        <v>2.4002782931354361</v>
      </c>
      <c r="BI100" s="102">
        <v>3894.2115027829313</v>
      </c>
      <c r="BJ100" s="102">
        <v>9</v>
      </c>
      <c r="BK100" s="102">
        <v>14601.599999999999</v>
      </c>
      <c r="BL100" s="102">
        <v>12.859287054409005</v>
      </c>
      <c r="BM100" s="102">
        <v>20862.907317073168</v>
      </c>
      <c r="BN100" s="102">
        <v>13</v>
      </c>
      <c r="BO100" s="102">
        <v>21091.199999999997</v>
      </c>
      <c r="BP100" s="102">
        <v>14</v>
      </c>
      <c r="BQ100" s="102">
        <v>22713.599999999999</v>
      </c>
      <c r="BR100" s="102">
        <v>11</v>
      </c>
      <c r="BS100" s="102">
        <v>17846.399999999998</v>
      </c>
      <c r="BT100" s="102">
        <v>12</v>
      </c>
      <c r="BU100" s="102">
        <v>19468.8</v>
      </c>
      <c r="BV100" s="102">
        <v>11</v>
      </c>
      <c r="BW100" s="102">
        <v>17846.399999999998</v>
      </c>
      <c r="BX100" s="102">
        <v>7.1463754646840156</v>
      </c>
      <c r="BY100" s="102">
        <v>11594.279553903347</v>
      </c>
      <c r="BZ100" s="102">
        <v>14</v>
      </c>
      <c r="CA100" s="102">
        <v>22713.599999999999</v>
      </c>
      <c r="CB100" s="102">
        <v>12</v>
      </c>
      <c r="CC100" s="102">
        <v>19468.8</v>
      </c>
      <c r="CD100" s="102">
        <v>13</v>
      </c>
      <c r="CE100" s="102">
        <v>21091.199999999997</v>
      </c>
      <c r="CF100" s="102">
        <v>10</v>
      </c>
      <c r="CG100" s="102">
        <v>16223.999999999998</v>
      </c>
      <c r="CH100" s="102">
        <v>15</v>
      </c>
      <c r="CI100" s="102">
        <v>24335.999999999996</v>
      </c>
      <c r="CJ100" s="102">
        <v>12</v>
      </c>
      <c r="CK100" s="102">
        <v>19468.8</v>
      </c>
      <c r="CL100" s="102">
        <v>14</v>
      </c>
      <c r="CM100" s="102">
        <v>22713.599999999999</v>
      </c>
      <c r="CN100" s="102">
        <v>9</v>
      </c>
      <c r="CO100" s="102">
        <v>14601.599999999999</v>
      </c>
      <c r="CP100" s="102">
        <v>15</v>
      </c>
      <c r="CQ100" s="102">
        <v>24335.999999999996</v>
      </c>
      <c r="CR100" s="102">
        <v>12.764423076923078</v>
      </c>
      <c r="CS100" s="102">
        <v>20709</v>
      </c>
      <c r="CT100" s="102">
        <v>15</v>
      </c>
      <c r="CU100" s="102">
        <v>24335.999999999996</v>
      </c>
    </row>
    <row r="101" spans="2:99" x14ac:dyDescent="0.25">
      <c r="C101" s="101" t="s">
        <v>266</v>
      </c>
      <c r="D101" s="102">
        <v>0</v>
      </c>
      <c r="E101" s="102">
        <v>0</v>
      </c>
      <c r="F101" s="102">
        <v>0</v>
      </c>
      <c r="G101" s="102">
        <v>0</v>
      </c>
      <c r="H101" s="102">
        <v>15</v>
      </c>
      <c r="I101" s="102">
        <v>17855.999999999996</v>
      </c>
      <c r="J101" s="102">
        <v>8.5967465753424648</v>
      </c>
      <c r="K101" s="102">
        <v>10233.567123287668</v>
      </c>
      <c r="L101" s="102">
        <v>10</v>
      </c>
      <c r="M101" s="102">
        <v>11903.999999999998</v>
      </c>
      <c r="N101" s="102">
        <v>11</v>
      </c>
      <c r="O101" s="102">
        <v>13094.399999999998</v>
      </c>
      <c r="P101" s="102">
        <v>8</v>
      </c>
      <c r="Q101" s="102">
        <v>9523.1999999999989</v>
      </c>
      <c r="R101" s="102">
        <v>12.857079646017699</v>
      </c>
      <c r="S101" s="102">
        <v>15305.067610619466</v>
      </c>
      <c r="T101" s="102">
        <v>9</v>
      </c>
      <c r="U101" s="102">
        <v>10713.599999999999</v>
      </c>
      <c r="V101" s="102">
        <v>11.380303030303031</v>
      </c>
      <c r="W101" s="102">
        <v>13547.112727272726</v>
      </c>
      <c r="X101" s="102">
        <v>9</v>
      </c>
      <c r="Y101" s="102">
        <v>10713.599999999999</v>
      </c>
      <c r="Z101" s="102">
        <v>10</v>
      </c>
      <c r="AA101" s="102">
        <v>11903.999999999998</v>
      </c>
      <c r="AB101" s="102">
        <v>15</v>
      </c>
      <c r="AC101" s="102">
        <v>17855.999999999996</v>
      </c>
      <c r="AD101" s="102">
        <v>12</v>
      </c>
      <c r="AE101" s="102">
        <v>14284.8</v>
      </c>
      <c r="AF101" s="102">
        <v>12</v>
      </c>
      <c r="AG101" s="102">
        <v>14284.8</v>
      </c>
      <c r="AH101" s="102">
        <v>11</v>
      </c>
      <c r="AI101" s="102">
        <v>13094.399999999998</v>
      </c>
      <c r="AJ101" s="102">
        <v>18</v>
      </c>
      <c r="AK101" s="102">
        <v>21427.199999999997</v>
      </c>
      <c r="AL101" s="102">
        <v>10</v>
      </c>
      <c r="AM101" s="102">
        <v>11903.999999999998</v>
      </c>
      <c r="AN101" s="102">
        <v>10</v>
      </c>
      <c r="AO101" s="102">
        <v>11903.999999999998</v>
      </c>
      <c r="AP101" s="102">
        <v>10</v>
      </c>
      <c r="AQ101" s="102">
        <v>11903.999999999998</v>
      </c>
      <c r="AR101" s="102">
        <v>13</v>
      </c>
      <c r="AS101" s="102">
        <v>15475.199999999999</v>
      </c>
      <c r="AT101" s="102">
        <v>9.2360655737704924</v>
      </c>
      <c r="AU101" s="102">
        <v>10994.612459016393</v>
      </c>
      <c r="AV101" s="102">
        <v>12</v>
      </c>
      <c r="AW101" s="102">
        <v>14284.8</v>
      </c>
      <c r="AX101" s="102">
        <v>14</v>
      </c>
      <c r="AY101" s="102">
        <v>16665.599999999999</v>
      </c>
      <c r="AZ101" s="102">
        <v>12</v>
      </c>
      <c r="BA101" s="102">
        <v>14284.8</v>
      </c>
      <c r="BB101" s="102">
        <v>7.4085424710424705</v>
      </c>
      <c r="BC101" s="102">
        <v>8819.1289575289557</v>
      </c>
      <c r="BD101" s="102">
        <v>12.954837328767123</v>
      </c>
      <c r="BE101" s="102">
        <v>15421.438356164383</v>
      </c>
      <c r="BF101" s="102">
        <v>11.914370078740157</v>
      </c>
      <c r="BG101" s="102">
        <v>14182.866141732282</v>
      </c>
      <c r="BH101" s="102">
        <v>2.6403061224489792</v>
      </c>
      <c r="BI101" s="102">
        <v>3143.0204081632646</v>
      </c>
      <c r="BJ101" s="102">
        <v>9</v>
      </c>
      <c r="BK101" s="102">
        <v>10713.599999999999</v>
      </c>
      <c r="BL101" s="102">
        <v>13.662992495309567</v>
      </c>
      <c r="BM101" s="102">
        <v>16264.426266416507</v>
      </c>
      <c r="BN101" s="102">
        <v>14</v>
      </c>
      <c r="BO101" s="102">
        <v>16665.599999999999</v>
      </c>
      <c r="BP101" s="102">
        <v>13</v>
      </c>
      <c r="BQ101" s="102">
        <v>15475.199999999999</v>
      </c>
      <c r="BR101" s="102">
        <v>11</v>
      </c>
      <c r="BS101" s="102">
        <v>13094.399999999998</v>
      </c>
      <c r="BT101" s="102">
        <v>10</v>
      </c>
      <c r="BU101" s="102">
        <v>11903.999999999998</v>
      </c>
      <c r="BV101" s="102">
        <v>12</v>
      </c>
      <c r="BW101" s="102">
        <v>14284.8</v>
      </c>
      <c r="BX101" s="102">
        <v>7.6960966542750935</v>
      </c>
      <c r="BY101" s="102">
        <v>9161.4334572490698</v>
      </c>
      <c r="BZ101" s="102">
        <v>16</v>
      </c>
      <c r="CA101" s="102">
        <v>19046.399999999998</v>
      </c>
      <c r="CB101" s="102">
        <v>11</v>
      </c>
      <c r="CC101" s="102">
        <v>13094.399999999998</v>
      </c>
      <c r="CD101" s="102">
        <v>12</v>
      </c>
      <c r="CE101" s="102">
        <v>14284.8</v>
      </c>
      <c r="CF101" s="102">
        <v>9</v>
      </c>
      <c r="CG101" s="102">
        <v>10713.599999999999</v>
      </c>
      <c r="CH101" s="102">
        <v>15</v>
      </c>
      <c r="CI101" s="102">
        <v>17855.999999999996</v>
      </c>
      <c r="CJ101" s="102">
        <v>11</v>
      </c>
      <c r="CK101" s="102">
        <v>13094.399999999998</v>
      </c>
      <c r="CL101" s="102">
        <v>14</v>
      </c>
      <c r="CM101" s="102">
        <v>16665.599999999999</v>
      </c>
      <c r="CN101" s="102">
        <v>10</v>
      </c>
      <c r="CO101" s="102">
        <v>11903.999999999998</v>
      </c>
      <c r="CP101" s="102">
        <v>14</v>
      </c>
      <c r="CQ101" s="102">
        <v>16665.599999999999</v>
      </c>
      <c r="CR101" s="102">
        <v>12.764423076923078</v>
      </c>
      <c r="CS101" s="102">
        <v>15194.76923076923</v>
      </c>
      <c r="CT101" s="102">
        <v>18</v>
      </c>
      <c r="CU101" s="102">
        <v>21427.199999999997</v>
      </c>
    </row>
    <row r="102" spans="2:99" x14ac:dyDescent="0.25">
      <c r="C102" s="101" t="s">
        <v>267</v>
      </c>
      <c r="D102" s="102">
        <v>0</v>
      </c>
      <c r="E102" s="102">
        <v>0</v>
      </c>
      <c r="F102" s="102">
        <v>0</v>
      </c>
      <c r="G102" s="102">
        <v>0</v>
      </c>
      <c r="H102" s="102">
        <v>15</v>
      </c>
      <c r="I102" s="102">
        <v>29087.999999999996</v>
      </c>
      <c r="J102" s="102">
        <v>8.5967465753424648</v>
      </c>
      <c r="K102" s="102">
        <v>16670.810958904105</v>
      </c>
      <c r="L102" s="102">
        <v>8</v>
      </c>
      <c r="M102" s="102">
        <v>15513.599999999999</v>
      </c>
      <c r="N102" s="102">
        <v>11</v>
      </c>
      <c r="O102" s="102">
        <v>21331.199999999997</v>
      </c>
      <c r="P102" s="102">
        <v>9</v>
      </c>
      <c r="Q102" s="102">
        <v>17452.8</v>
      </c>
      <c r="R102" s="102">
        <v>13.775442477876107</v>
      </c>
      <c r="S102" s="102">
        <v>26713.338053097345</v>
      </c>
      <c r="T102" s="102">
        <v>11</v>
      </c>
      <c r="U102" s="102">
        <v>21331.199999999997</v>
      </c>
      <c r="V102" s="102">
        <v>9.754545454545454</v>
      </c>
      <c r="W102" s="102">
        <v>18916.014545454542</v>
      </c>
      <c r="X102" s="102">
        <v>9</v>
      </c>
      <c r="Y102" s="102">
        <v>17452.8</v>
      </c>
      <c r="Z102" s="102">
        <v>10</v>
      </c>
      <c r="AA102" s="102">
        <v>19392</v>
      </c>
      <c r="AB102" s="102">
        <v>13</v>
      </c>
      <c r="AC102" s="102">
        <v>25209.599999999999</v>
      </c>
      <c r="AD102" s="102">
        <v>12</v>
      </c>
      <c r="AE102" s="102">
        <v>23270.399999999998</v>
      </c>
      <c r="AF102" s="102">
        <v>11</v>
      </c>
      <c r="AG102" s="102">
        <v>21331.199999999997</v>
      </c>
      <c r="AH102" s="102">
        <v>11</v>
      </c>
      <c r="AI102" s="102">
        <v>21331.199999999997</v>
      </c>
      <c r="AJ102" s="102">
        <v>15</v>
      </c>
      <c r="AK102" s="102">
        <v>29087.999999999996</v>
      </c>
      <c r="AL102" s="102">
        <v>9</v>
      </c>
      <c r="AM102" s="102">
        <v>17452.8</v>
      </c>
      <c r="AN102" s="102">
        <v>10</v>
      </c>
      <c r="AO102" s="102">
        <v>19392</v>
      </c>
      <c r="AP102" s="102">
        <v>11</v>
      </c>
      <c r="AQ102" s="102">
        <v>21331.199999999997</v>
      </c>
      <c r="AR102" s="102">
        <v>14</v>
      </c>
      <c r="AS102" s="102">
        <v>27148.799999999996</v>
      </c>
      <c r="AT102" s="102">
        <v>8.658811475409836</v>
      </c>
      <c r="AU102" s="102">
        <v>16791.167213114753</v>
      </c>
      <c r="AV102" s="102">
        <v>11</v>
      </c>
      <c r="AW102" s="102">
        <v>21331.199999999997</v>
      </c>
      <c r="AX102" s="102">
        <v>13</v>
      </c>
      <c r="AY102" s="102">
        <v>25209.599999999999</v>
      </c>
      <c r="AZ102" s="102">
        <v>12</v>
      </c>
      <c r="BA102" s="102">
        <v>23270.399999999998</v>
      </c>
      <c r="BB102" s="102">
        <v>6.7350386100386102</v>
      </c>
      <c r="BC102" s="102">
        <v>13060.586872586871</v>
      </c>
      <c r="BD102" s="102">
        <v>12.954837328767123</v>
      </c>
      <c r="BE102" s="102">
        <v>25122.020547945202</v>
      </c>
      <c r="BF102" s="102">
        <v>9.9286417322834648</v>
      </c>
      <c r="BG102" s="102">
        <v>19253.622047244095</v>
      </c>
      <c r="BH102" s="102">
        <v>2.1602504638218925</v>
      </c>
      <c r="BI102" s="102">
        <v>4189.1576994434135</v>
      </c>
      <c r="BJ102" s="102">
        <v>11</v>
      </c>
      <c r="BK102" s="102">
        <v>21331.199999999997</v>
      </c>
      <c r="BL102" s="102">
        <v>12.055581613508442</v>
      </c>
      <c r="BM102" s="102">
        <v>23378.183864915569</v>
      </c>
      <c r="BN102" s="102">
        <v>12</v>
      </c>
      <c r="BO102" s="102">
        <v>23270.399999999998</v>
      </c>
      <c r="BP102" s="102">
        <v>14</v>
      </c>
      <c r="BQ102" s="102">
        <v>27148.799999999996</v>
      </c>
      <c r="BR102" s="102">
        <v>10</v>
      </c>
      <c r="BS102" s="102">
        <v>19392</v>
      </c>
      <c r="BT102" s="102">
        <v>11</v>
      </c>
      <c r="BU102" s="102">
        <v>21331.199999999997</v>
      </c>
      <c r="BV102" s="102">
        <v>12</v>
      </c>
      <c r="BW102" s="102">
        <v>23270.399999999998</v>
      </c>
      <c r="BX102" s="102">
        <v>8.2458178438661704</v>
      </c>
      <c r="BY102" s="102">
        <v>15990.289962825276</v>
      </c>
      <c r="BZ102" s="102">
        <v>13</v>
      </c>
      <c r="CA102" s="102">
        <v>25209.599999999999</v>
      </c>
      <c r="CB102" s="102">
        <v>11</v>
      </c>
      <c r="CC102" s="102">
        <v>21331.199999999997</v>
      </c>
      <c r="CD102" s="102">
        <v>13</v>
      </c>
      <c r="CE102" s="102">
        <v>25209.599999999999</v>
      </c>
      <c r="CF102" s="102">
        <v>10</v>
      </c>
      <c r="CG102" s="102">
        <v>19392</v>
      </c>
      <c r="CH102" s="102">
        <v>15</v>
      </c>
      <c r="CI102" s="102">
        <v>29087.999999999996</v>
      </c>
      <c r="CJ102" s="102">
        <v>11</v>
      </c>
      <c r="CK102" s="102">
        <v>21331.199999999997</v>
      </c>
      <c r="CL102" s="102">
        <v>13</v>
      </c>
      <c r="CM102" s="102">
        <v>25209.599999999999</v>
      </c>
      <c r="CN102" s="102">
        <v>9</v>
      </c>
      <c r="CO102" s="102">
        <v>17452.8</v>
      </c>
      <c r="CP102" s="102">
        <v>13</v>
      </c>
      <c r="CQ102" s="102">
        <v>25209.599999999999</v>
      </c>
      <c r="CR102" s="102">
        <v>11.346153846153847</v>
      </c>
      <c r="CS102" s="102">
        <v>22002.461538461539</v>
      </c>
      <c r="CT102" s="102">
        <v>16</v>
      </c>
      <c r="CU102" s="102">
        <v>31027.199999999997</v>
      </c>
    </row>
    <row r="103" spans="2:99" x14ac:dyDescent="0.25">
      <c r="C103" s="101" t="s">
        <v>268</v>
      </c>
      <c r="D103" s="102">
        <v>0</v>
      </c>
      <c r="E103" s="102">
        <v>0</v>
      </c>
      <c r="F103" s="102">
        <v>0</v>
      </c>
      <c r="G103" s="102">
        <v>0</v>
      </c>
      <c r="H103" s="102">
        <v>14</v>
      </c>
      <c r="I103" s="102">
        <v>28392</v>
      </c>
      <c r="J103" s="102">
        <v>9.5519406392694055</v>
      </c>
      <c r="K103" s="102">
        <v>19371.335616438355</v>
      </c>
      <c r="L103" s="102">
        <v>8</v>
      </c>
      <c r="M103" s="102">
        <v>16224</v>
      </c>
      <c r="N103" s="102">
        <v>11</v>
      </c>
      <c r="O103" s="102">
        <v>22308</v>
      </c>
      <c r="P103" s="102">
        <v>9</v>
      </c>
      <c r="Q103" s="102">
        <v>18252</v>
      </c>
      <c r="R103" s="102">
        <v>13.775442477876107</v>
      </c>
      <c r="S103" s="102">
        <v>27936.597345132745</v>
      </c>
      <c r="T103" s="102">
        <v>9</v>
      </c>
      <c r="U103" s="102">
        <v>18252</v>
      </c>
      <c r="V103" s="102">
        <v>9.754545454545454</v>
      </c>
      <c r="W103" s="102">
        <v>19782.218181818182</v>
      </c>
      <c r="X103" s="102">
        <v>8</v>
      </c>
      <c r="Y103" s="102">
        <v>16224</v>
      </c>
      <c r="Z103" s="102">
        <v>10</v>
      </c>
      <c r="AA103" s="102">
        <v>20280</v>
      </c>
      <c r="AB103" s="102">
        <v>14</v>
      </c>
      <c r="AC103" s="102">
        <v>28392</v>
      </c>
      <c r="AD103" s="102">
        <v>10</v>
      </c>
      <c r="AE103" s="102">
        <v>20280</v>
      </c>
      <c r="AF103" s="102">
        <v>11</v>
      </c>
      <c r="AG103" s="102">
        <v>22308</v>
      </c>
      <c r="AH103" s="102">
        <v>11</v>
      </c>
      <c r="AI103" s="102">
        <v>22308</v>
      </c>
      <c r="AJ103" s="102">
        <v>16</v>
      </c>
      <c r="AK103" s="102">
        <v>32448</v>
      </c>
      <c r="AL103" s="102">
        <v>10</v>
      </c>
      <c r="AM103" s="102">
        <v>20280</v>
      </c>
      <c r="AN103" s="102">
        <v>10</v>
      </c>
      <c r="AO103" s="102">
        <v>20280</v>
      </c>
      <c r="AP103" s="102">
        <v>10</v>
      </c>
      <c r="AQ103" s="102">
        <v>20280</v>
      </c>
      <c r="AR103" s="102">
        <v>13</v>
      </c>
      <c r="AS103" s="102">
        <v>26364</v>
      </c>
      <c r="AT103" s="102">
        <v>9.2360655737704924</v>
      </c>
      <c r="AU103" s="102">
        <v>18730.74098360656</v>
      </c>
      <c r="AV103" s="102">
        <v>12</v>
      </c>
      <c r="AW103" s="102">
        <v>24336</v>
      </c>
      <c r="AX103" s="102">
        <v>13</v>
      </c>
      <c r="AY103" s="102">
        <v>26364</v>
      </c>
      <c r="AZ103" s="102">
        <v>11</v>
      </c>
      <c r="BA103" s="102">
        <v>22308</v>
      </c>
      <c r="BB103" s="102">
        <v>6.7350386100386102</v>
      </c>
      <c r="BC103" s="102">
        <v>13658.658301158301</v>
      </c>
      <c r="BD103" s="102">
        <v>12.954837328767123</v>
      </c>
      <c r="BE103" s="102">
        <v>26272.410102739726</v>
      </c>
      <c r="BF103" s="102">
        <v>10.921505905511811</v>
      </c>
      <c r="BG103" s="102">
        <v>22148.813976377955</v>
      </c>
      <c r="BH103" s="102">
        <v>2.1602504638218925</v>
      </c>
      <c r="BI103" s="102">
        <v>4380.9879406307982</v>
      </c>
      <c r="BJ103" s="102">
        <v>9</v>
      </c>
      <c r="BK103" s="102">
        <v>18252</v>
      </c>
      <c r="BL103" s="102">
        <v>11.251876172607881</v>
      </c>
      <c r="BM103" s="102">
        <v>22818.804878048784</v>
      </c>
      <c r="BN103" s="102">
        <v>13</v>
      </c>
      <c r="BO103" s="102">
        <v>26364</v>
      </c>
      <c r="BP103" s="102">
        <v>14</v>
      </c>
      <c r="BQ103" s="102">
        <v>28392</v>
      </c>
      <c r="BR103" s="102">
        <v>10</v>
      </c>
      <c r="BS103" s="102">
        <v>20280</v>
      </c>
      <c r="BT103" s="102">
        <v>11</v>
      </c>
      <c r="BU103" s="102">
        <v>22308</v>
      </c>
      <c r="BV103" s="102">
        <v>12</v>
      </c>
      <c r="BW103" s="102">
        <v>24336</v>
      </c>
      <c r="BX103" s="102">
        <v>7.1463754646840156</v>
      </c>
      <c r="BY103" s="102">
        <v>14492.849442379184</v>
      </c>
      <c r="BZ103" s="102">
        <v>15</v>
      </c>
      <c r="CA103" s="102">
        <v>30420</v>
      </c>
      <c r="CB103" s="102">
        <v>11</v>
      </c>
      <c r="CC103" s="102">
        <v>22308</v>
      </c>
      <c r="CD103" s="102">
        <v>13</v>
      </c>
      <c r="CE103" s="102">
        <v>26364</v>
      </c>
      <c r="CF103" s="102">
        <v>9</v>
      </c>
      <c r="CG103" s="102">
        <v>18252</v>
      </c>
      <c r="CH103" s="102">
        <v>13</v>
      </c>
      <c r="CI103" s="102">
        <v>26364</v>
      </c>
      <c r="CJ103" s="102">
        <v>11</v>
      </c>
      <c r="CK103" s="102">
        <v>22308</v>
      </c>
      <c r="CL103" s="102">
        <v>14</v>
      </c>
      <c r="CM103" s="102">
        <v>28392</v>
      </c>
      <c r="CN103" s="102">
        <v>9</v>
      </c>
      <c r="CO103" s="102">
        <v>18252</v>
      </c>
      <c r="CP103" s="102">
        <v>12</v>
      </c>
      <c r="CQ103" s="102">
        <v>24336</v>
      </c>
      <c r="CR103" s="102">
        <v>12.764423076923078</v>
      </c>
      <c r="CS103" s="102">
        <v>25886.250000000004</v>
      </c>
      <c r="CT103" s="102">
        <v>16</v>
      </c>
      <c r="CU103" s="102">
        <v>32448</v>
      </c>
    </row>
    <row r="104" spans="2:99" x14ac:dyDescent="0.25">
      <c r="C104" s="101" t="s">
        <v>269</v>
      </c>
      <c r="D104" s="102">
        <v>0</v>
      </c>
      <c r="E104" s="102">
        <v>0</v>
      </c>
      <c r="F104" s="102">
        <v>0</v>
      </c>
      <c r="G104" s="102">
        <v>0</v>
      </c>
      <c r="H104" s="102">
        <v>15</v>
      </c>
      <c r="I104" s="102">
        <v>31086</v>
      </c>
      <c r="J104" s="102">
        <v>7.6415525114155249</v>
      </c>
      <c r="K104" s="102">
        <v>15836.353424657535</v>
      </c>
      <c r="L104" s="102">
        <v>8</v>
      </c>
      <c r="M104" s="102">
        <v>16579.2</v>
      </c>
      <c r="N104" s="102">
        <v>11</v>
      </c>
      <c r="O104" s="102">
        <v>22796.400000000001</v>
      </c>
      <c r="P104" s="102">
        <v>8</v>
      </c>
      <c r="Q104" s="102">
        <v>16579.2</v>
      </c>
      <c r="R104" s="102">
        <v>11.938716814159292</v>
      </c>
      <c r="S104" s="102">
        <v>24741.79672566372</v>
      </c>
      <c r="T104" s="102">
        <v>9</v>
      </c>
      <c r="U104" s="102">
        <v>18651.600000000002</v>
      </c>
      <c r="V104" s="102">
        <v>9.754545454545454</v>
      </c>
      <c r="W104" s="102">
        <v>20215.32</v>
      </c>
      <c r="X104" s="102">
        <v>9</v>
      </c>
      <c r="Y104" s="102">
        <v>18651.600000000002</v>
      </c>
      <c r="Z104" s="102">
        <v>10</v>
      </c>
      <c r="AA104" s="102">
        <v>20724</v>
      </c>
      <c r="AB104" s="102">
        <v>15</v>
      </c>
      <c r="AC104" s="102">
        <v>31086</v>
      </c>
      <c r="AD104" s="102">
        <v>10</v>
      </c>
      <c r="AE104" s="102">
        <v>20724</v>
      </c>
      <c r="AF104" s="102">
        <v>10</v>
      </c>
      <c r="AG104" s="102">
        <v>20724</v>
      </c>
      <c r="AH104" s="102">
        <v>11</v>
      </c>
      <c r="AI104" s="102">
        <v>22796.400000000001</v>
      </c>
      <c r="AJ104" s="102">
        <v>14</v>
      </c>
      <c r="AK104" s="102">
        <v>29013.600000000002</v>
      </c>
      <c r="AL104" s="102">
        <v>11</v>
      </c>
      <c r="AM104" s="102">
        <v>22796.400000000001</v>
      </c>
      <c r="AN104" s="102">
        <v>10</v>
      </c>
      <c r="AO104" s="102">
        <v>20724</v>
      </c>
      <c r="AP104" s="102">
        <v>10</v>
      </c>
      <c r="AQ104" s="102">
        <v>20724</v>
      </c>
      <c r="AR104" s="102">
        <v>13</v>
      </c>
      <c r="AS104" s="102">
        <v>26941.200000000001</v>
      </c>
      <c r="AT104" s="102">
        <v>8.658811475409836</v>
      </c>
      <c r="AU104" s="102">
        <v>17944.520901639346</v>
      </c>
      <c r="AV104" s="102">
        <v>12</v>
      </c>
      <c r="AW104" s="102">
        <v>24868.800000000003</v>
      </c>
      <c r="AX104" s="102">
        <v>11</v>
      </c>
      <c r="AY104" s="102">
        <v>22796.400000000001</v>
      </c>
      <c r="AZ104" s="102">
        <v>11</v>
      </c>
      <c r="BA104" s="102">
        <v>22796.400000000001</v>
      </c>
      <c r="BB104" s="102">
        <v>6.7350386100386102</v>
      </c>
      <c r="BC104" s="102">
        <v>13957.694015444016</v>
      </c>
      <c r="BD104" s="102">
        <v>11.227525684931507</v>
      </c>
      <c r="BE104" s="102">
        <v>23267.924229452055</v>
      </c>
      <c r="BF104" s="102">
        <v>10.921505905511811</v>
      </c>
      <c r="BG104" s="102">
        <v>22633.72883858268</v>
      </c>
      <c r="BH104" s="102">
        <v>2.4002782931354361</v>
      </c>
      <c r="BI104" s="102">
        <v>4974.3367346938776</v>
      </c>
      <c r="BJ104" s="102">
        <v>9</v>
      </c>
      <c r="BK104" s="102">
        <v>18651.600000000002</v>
      </c>
      <c r="BL104" s="102">
        <v>12.055581613508442</v>
      </c>
      <c r="BM104" s="102">
        <v>24983.987335834896</v>
      </c>
      <c r="BN104" s="102">
        <v>14</v>
      </c>
      <c r="BO104" s="102">
        <v>29013.600000000002</v>
      </c>
      <c r="BP104" s="102">
        <v>12</v>
      </c>
      <c r="BQ104" s="102">
        <v>24868.800000000003</v>
      </c>
      <c r="BR104" s="102">
        <v>10</v>
      </c>
      <c r="BS104" s="102">
        <v>20724</v>
      </c>
      <c r="BT104" s="102">
        <v>11</v>
      </c>
      <c r="BU104" s="102">
        <v>22796.400000000001</v>
      </c>
      <c r="BV104" s="102">
        <v>12</v>
      </c>
      <c r="BW104" s="102">
        <v>24868.800000000003</v>
      </c>
      <c r="BX104" s="102">
        <v>6.5966542750929369</v>
      </c>
      <c r="BY104" s="102">
        <v>13670.906319702603</v>
      </c>
      <c r="BZ104" s="102">
        <v>14</v>
      </c>
      <c r="CA104" s="102">
        <v>29013.600000000002</v>
      </c>
      <c r="CB104" s="102">
        <v>10</v>
      </c>
      <c r="CC104" s="102">
        <v>20724</v>
      </c>
      <c r="CD104" s="102">
        <v>12</v>
      </c>
      <c r="CE104" s="102">
        <v>24868.800000000003</v>
      </c>
      <c r="CF104" s="102">
        <v>10</v>
      </c>
      <c r="CG104" s="102">
        <v>20724</v>
      </c>
      <c r="CH104" s="102">
        <v>14</v>
      </c>
      <c r="CI104" s="102">
        <v>29013.600000000002</v>
      </c>
      <c r="CJ104" s="102">
        <v>11</v>
      </c>
      <c r="CK104" s="102">
        <v>22796.400000000001</v>
      </c>
      <c r="CL104" s="102">
        <v>13</v>
      </c>
      <c r="CM104" s="102">
        <v>26941.200000000001</v>
      </c>
      <c r="CN104" s="102">
        <v>9</v>
      </c>
      <c r="CO104" s="102">
        <v>18651.600000000002</v>
      </c>
      <c r="CP104" s="102">
        <v>14</v>
      </c>
      <c r="CQ104" s="102">
        <v>29013.600000000002</v>
      </c>
      <c r="CR104" s="102">
        <v>10.637019230769232</v>
      </c>
      <c r="CS104" s="102">
        <v>22044.158653846156</v>
      </c>
      <c r="CT104" s="102">
        <v>16</v>
      </c>
      <c r="CU104" s="102">
        <v>33158.400000000001</v>
      </c>
    </row>
    <row r="105" spans="2:99" x14ac:dyDescent="0.25">
      <c r="C105" s="101" t="s">
        <v>270</v>
      </c>
      <c r="D105" s="102">
        <v>0</v>
      </c>
      <c r="E105" s="102">
        <v>0</v>
      </c>
      <c r="F105" s="102">
        <v>0</v>
      </c>
      <c r="G105" s="102">
        <v>0</v>
      </c>
      <c r="H105" s="102">
        <v>15</v>
      </c>
      <c r="I105" s="102">
        <v>29970</v>
      </c>
      <c r="J105" s="102">
        <v>9.5519406392694055</v>
      </c>
      <c r="K105" s="102">
        <v>19084.777397260274</v>
      </c>
      <c r="L105" s="102">
        <v>9</v>
      </c>
      <c r="M105" s="102">
        <v>17982</v>
      </c>
      <c r="N105" s="102">
        <v>11</v>
      </c>
      <c r="O105" s="102">
        <v>21978</v>
      </c>
      <c r="P105" s="102">
        <v>8</v>
      </c>
      <c r="Q105" s="102">
        <v>15984</v>
      </c>
      <c r="R105" s="102">
        <v>13.775442477876107</v>
      </c>
      <c r="S105" s="102">
        <v>27523.33407079646</v>
      </c>
      <c r="T105" s="102">
        <v>10</v>
      </c>
      <c r="U105" s="102">
        <v>19980</v>
      </c>
      <c r="V105" s="102">
        <v>8.9416666666666664</v>
      </c>
      <c r="W105" s="102">
        <v>17865.45</v>
      </c>
      <c r="X105" s="102">
        <v>9</v>
      </c>
      <c r="Y105" s="102">
        <v>17982</v>
      </c>
      <c r="Z105" s="102">
        <v>10</v>
      </c>
      <c r="AA105" s="102">
        <v>19980</v>
      </c>
      <c r="AB105" s="102">
        <v>13</v>
      </c>
      <c r="AC105" s="102">
        <v>25974</v>
      </c>
      <c r="AD105" s="102">
        <v>12</v>
      </c>
      <c r="AE105" s="102">
        <v>23976</v>
      </c>
      <c r="AF105" s="102">
        <v>11</v>
      </c>
      <c r="AG105" s="102">
        <v>21978</v>
      </c>
      <c r="AH105" s="102">
        <v>10</v>
      </c>
      <c r="AI105" s="102">
        <v>19980</v>
      </c>
      <c r="AJ105" s="102">
        <v>17</v>
      </c>
      <c r="AK105" s="102">
        <v>33966</v>
      </c>
      <c r="AL105" s="102">
        <v>9</v>
      </c>
      <c r="AM105" s="102">
        <v>17982</v>
      </c>
      <c r="AN105" s="102">
        <v>11</v>
      </c>
      <c r="AO105" s="102">
        <v>21978</v>
      </c>
      <c r="AP105" s="102">
        <v>11</v>
      </c>
      <c r="AQ105" s="102">
        <v>21978</v>
      </c>
      <c r="AR105" s="102">
        <v>13</v>
      </c>
      <c r="AS105" s="102">
        <v>25974</v>
      </c>
      <c r="AT105" s="102">
        <v>8.0815573770491795</v>
      </c>
      <c r="AU105" s="102">
        <v>16146.951639344261</v>
      </c>
      <c r="AV105" s="102">
        <v>12</v>
      </c>
      <c r="AW105" s="102">
        <v>23976</v>
      </c>
      <c r="AX105" s="102">
        <v>12</v>
      </c>
      <c r="AY105" s="102">
        <v>23976</v>
      </c>
      <c r="AZ105" s="102">
        <v>11</v>
      </c>
      <c r="BA105" s="102">
        <v>21978</v>
      </c>
      <c r="BB105" s="102">
        <v>5.3880308880308885</v>
      </c>
      <c r="BC105" s="102">
        <v>10765.285714285716</v>
      </c>
      <c r="BD105" s="102">
        <v>13.818493150684931</v>
      </c>
      <c r="BE105" s="102">
        <v>27609.349315068492</v>
      </c>
      <c r="BF105" s="102">
        <v>8.9357775590551185</v>
      </c>
      <c r="BG105" s="102">
        <v>17853.683562992126</v>
      </c>
      <c r="BH105" s="102">
        <v>2.6403061224489792</v>
      </c>
      <c r="BI105" s="102">
        <v>5275.3316326530603</v>
      </c>
      <c r="BJ105" s="102">
        <v>10</v>
      </c>
      <c r="BK105" s="102">
        <v>19980</v>
      </c>
      <c r="BL105" s="102">
        <v>13.662992495309567</v>
      </c>
      <c r="BM105" s="102">
        <v>27298.659005628513</v>
      </c>
      <c r="BN105" s="102">
        <v>12</v>
      </c>
      <c r="BO105" s="102">
        <v>23976</v>
      </c>
      <c r="BP105" s="102">
        <v>14</v>
      </c>
      <c r="BQ105" s="102">
        <v>27972</v>
      </c>
      <c r="BR105" s="102">
        <v>10</v>
      </c>
      <c r="BS105" s="102">
        <v>19980</v>
      </c>
      <c r="BT105" s="102">
        <v>11</v>
      </c>
      <c r="BU105" s="102">
        <v>21978</v>
      </c>
      <c r="BV105" s="102">
        <v>13</v>
      </c>
      <c r="BW105" s="102">
        <v>25974</v>
      </c>
      <c r="BX105" s="102">
        <v>7.1463754646840156</v>
      </c>
      <c r="BY105" s="102">
        <v>14278.458178438663</v>
      </c>
      <c r="BZ105" s="102">
        <v>16</v>
      </c>
      <c r="CA105" s="102">
        <v>31968</v>
      </c>
      <c r="CB105" s="102">
        <v>10</v>
      </c>
      <c r="CC105" s="102">
        <v>19980</v>
      </c>
      <c r="CD105" s="102">
        <v>13</v>
      </c>
      <c r="CE105" s="102">
        <v>25974</v>
      </c>
      <c r="CF105" s="102">
        <v>10</v>
      </c>
      <c r="CG105" s="102">
        <v>19980</v>
      </c>
      <c r="CH105" s="102">
        <v>15</v>
      </c>
      <c r="CI105" s="102">
        <v>29970</v>
      </c>
      <c r="CJ105" s="102">
        <v>10</v>
      </c>
      <c r="CK105" s="102">
        <v>19980</v>
      </c>
      <c r="CL105" s="102">
        <v>13</v>
      </c>
      <c r="CM105" s="102">
        <v>25974</v>
      </c>
      <c r="CN105" s="102">
        <v>10</v>
      </c>
      <c r="CO105" s="102">
        <v>19980</v>
      </c>
      <c r="CP105" s="102">
        <v>13</v>
      </c>
      <c r="CQ105" s="102">
        <v>25974</v>
      </c>
      <c r="CR105" s="102">
        <v>11.346153846153847</v>
      </c>
      <c r="CS105" s="102">
        <v>22669.615384615387</v>
      </c>
      <c r="CT105" s="102">
        <v>17</v>
      </c>
      <c r="CU105" s="102">
        <v>33966</v>
      </c>
    </row>
    <row r="107" spans="2:99" x14ac:dyDescent="0.25">
      <c r="B107" s="106" t="s">
        <v>275</v>
      </c>
    </row>
    <row r="108" spans="2:99" x14ac:dyDescent="0.25">
      <c r="C108" s="101" t="s">
        <v>276</v>
      </c>
      <c r="D108" s="101" t="s">
        <v>92</v>
      </c>
      <c r="E108" s="101" t="s">
        <v>93</v>
      </c>
      <c r="F108" s="101" t="s">
        <v>94</v>
      </c>
      <c r="G108" s="101" t="s">
        <v>95</v>
      </c>
      <c r="H108" s="101" t="s">
        <v>96</v>
      </c>
      <c r="I108" s="101" t="s">
        <v>97</v>
      </c>
      <c r="J108" s="101" t="s">
        <v>98</v>
      </c>
      <c r="K108" s="101" t="s">
        <v>99</v>
      </c>
      <c r="L108" s="101" t="s">
        <v>100</v>
      </c>
      <c r="M108" s="101" t="s">
        <v>101</v>
      </c>
      <c r="N108" s="101" t="s">
        <v>102</v>
      </c>
      <c r="O108" s="101" t="s">
        <v>103</v>
      </c>
    </row>
    <row r="109" spans="2:99" x14ac:dyDescent="0.25">
      <c r="C109" s="101" t="s">
        <v>126</v>
      </c>
      <c r="D109" s="102">
        <f>SUM(D$6:D$19)+SUM(F$6:F$19)+SUM(H$6:H$19)+SUM(J$6:J$19)</f>
        <v>338</v>
      </c>
      <c r="E109" s="102">
        <f>SUM(L$6:L$19)+SUM(N$6:N$19)+SUM(P$6:P$19)+SUM(R$6:R$19)</f>
        <v>553</v>
      </c>
      <c r="F109" s="102">
        <f>SUM(T$6:T$19)+SUM(V$6:V$19)+SUM(X$6:X$19)+SUM(Z$6:Z$19)</f>
        <v>587</v>
      </c>
      <c r="G109" s="102">
        <f>SUM(AB$6:AB$19)+SUM(AD$6:AD$19)+SUM(AF$6:AF$19)+SUM(AH$6:AH$19)</f>
        <v>718</v>
      </c>
      <c r="H109" s="102">
        <f>SUM(AJ$6:AJ$19)+SUM(AL$6:AL$19)+SUM(AN$6:AN$19)+SUM(AP$6:AP$19)</f>
        <v>708</v>
      </c>
      <c r="I109" s="102">
        <f>SUM(AR$6:AR$19)+SUM(AT$6:AT$19)+SUM(AV$6:AV$19)+SUM(AX$6:AX$19)</f>
        <v>771</v>
      </c>
      <c r="J109" s="102">
        <f>SUM(AZ$6:AZ$19)+SUM(BB$6:BB$19)+SUM(BD$6:BD$19)+SUM(BF$6:BF$19)</f>
        <v>723</v>
      </c>
      <c r="K109" s="102">
        <f>SUM(BH$6:BH$19)+SUM(BJ$6:BJ$19)+SUM(BL$6:BL$19)+SUM(BN$6:BN$19)</f>
        <v>683</v>
      </c>
      <c r="L109" s="102">
        <f>SUM(BP$6:BP$19)+SUM(BR$6:BR$19)+SUM(BT$6:BT$19)+SUM(BV$6:BV$19)</f>
        <v>588</v>
      </c>
      <c r="M109" s="102">
        <f>SUM(BX$6:BX$19)+SUM(BZ$6:BZ$19)+SUM(CB$6:CB$19)+SUM(CD$6:CD$19)</f>
        <v>796</v>
      </c>
      <c r="N109" s="102">
        <f>SUM(CF$6:CF$19)+SUM(CH$6:CH$19)+SUM(CJ$6:CJ$19)+SUM(CL$6:CL$19)</f>
        <v>802</v>
      </c>
      <c r="O109" s="102">
        <f>SUM(CN$6:CN$19)+SUM(CP$6:CP$19)+SUM(CR$6:CR$19)+SUM(CT$6:CT$19)</f>
        <v>887</v>
      </c>
    </row>
    <row r="110" spans="2:99" x14ac:dyDescent="0.25">
      <c r="C110" s="101" t="s">
        <v>127</v>
      </c>
      <c r="D110" s="102">
        <f>SUM(D$20:D$36)+SUM(F$20:F$36)+SUM(H$20:H$36)+SUM(J$20:J$36)</f>
        <v>601</v>
      </c>
      <c r="E110" s="102">
        <f>SUM(L$20:L$36)+SUM(N$20:N$36)+SUM(P$20:P$36)+SUM(R$20:R$36)</f>
        <v>1416</v>
      </c>
      <c r="F110" s="102">
        <f>SUM(T$20:T$36)+SUM(V$20:V$36)+SUM(X$20:X$36)+SUM(Z$20:Z$36)</f>
        <v>1227</v>
      </c>
      <c r="G110" s="102">
        <f>SUM(AB$20:AB$36)+SUM(AD$20:AD$36)+SUM(AF$20:AF$36)+SUM(AH$20:AH$36)</f>
        <v>1620</v>
      </c>
      <c r="H110" s="102">
        <f>SUM(AJ$20:AJ$36)+SUM(AL$20:AL$36)+SUM(AN$20:AN$36)+SUM(AP$20:AP$36)</f>
        <v>1390</v>
      </c>
      <c r="I110" s="102">
        <f>SUM(AR$20:AR$36)+SUM(AT$20:AT$36)+SUM(AV$20:AV$36)+SUM(AX$20:AX$36)</f>
        <v>1339</v>
      </c>
      <c r="J110" s="102">
        <f>SUM(AZ$20:AZ$36)+SUM(BB$20:BB$36)+SUM(BD$20:BD$36)+SUM(BF$20:BF$36)</f>
        <v>1749</v>
      </c>
      <c r="K110" s="102">
        <f>SUM(BH$20:BH$36)+SUM(BJ$20:BJ$36)+SUM(BL$20:BL$36)+SUM(BN$20:BN$36)</f>
        <v>1718</v>
      </c>
      <c r="L110" s="102">
        <f>SUM(BP$20:BP$36)+SUM(BR$20:BR$36)+SUM(BT$20:BT$36)+SUM(BV$20:BV$36)</f>
        <v>1473</v>
      </c>
      <c r="M110" s="102">
        <f>SUM(BX$20:BX$36)+SUM(BZ$20:BZ$36)+SUM(CB$20:CB$36)+SUM(CD$20:CD$36)</f>
        <v>1384</v>
      </c>
      <c r="N110" s="102">
        <f>SUM(CF$20:CF$36)+SUM(CH$20:CH$36)+SUM(CJ$20:CJ$36)+SUM(CL$20:CL$36)</f>
        <v>1547</v>
      </c>
      <c r="O110" s="102">
        <f>SUM(CN$20:CN$36)+SUM(CP$20:CP$36)+SUM(CR$20:CR$36)+SUM(CT$20:CT$36)</f>
        <v>1972</v>
      </c>
    </row>
    <row r="111" spans="2:99" x14ac:dyDescent="0.25">
      <c r="C111" s="101" t="s">
        <v>128</v>
      </c>
      <c r="D111" s="102">
        <f>SUM(D$37:D$48)+SUM(F$37:F$48)+SUM(H$37:H$48)+SUM(J$37:J$48)</f>
        <v>410</v>
      </c>
      <c r="E111" s="102">
        <f>SUM(L$37:L$48)+SUM(N$37:N$48)+SUM(P$37:P$48)+SUM(R$37:R$48)</f>
        <v>695</v>
      </c>
      <c r="F111" s="102">
        <f>SUM(T$37:T$48)+SUM(V$37:V$48)+SUM(X$37:X$48)+SUM(Z$37:Z$48)</f>
        <v>736</v>
      </c>
      <c r="G111" s="102">
        <f>SUM(AB$37:AB$48)+SUM(AD$37:AD$48)+SUM(AF$37:AF$48)+SUM(AH$37:AH$48)</f>
        <v>733</v>
      </c>
      <c r="H111" s="102">
        <f>SUM(AJ$37:AJ$48)+SUM(AL$37:AL$48)+SUM(AN$37:AN$48)+SUM(AP$37:AP$48)</f>
        <v>635</v>
      </c>
      <c r="I111" s="102">
        <f>SUM(AR$37:AR$48)+SUM(AT$37:AT$48)+SUM(AV$37:AV$48)+SUM(AX$37:AX$48)</f>
        <v>881</v>
      </c>
      <c r="J111" s="102">
        <f>SUM(AZ$37:AZ$48)+SUM(BB$37:BB$48)+SUM(BD$37:BD$48)+SUM(BF$37:BF$48)</f>
        <v>808</v>
      </c>
      <c r="K111" s="102">
        <f>SUM(BH$37:BH$48)+SUM(BJ$37:BJ$48)+SUM(BL$37:BL$48)+SUM(BN$37:BN$48)</f>
        <v>583</v>
      </c>
      <c r="L111" s="102">
        <f>SUM(BP$37:BP$48)+SUM(BR$37:BR$48)+SUM(BT$37:BT$48)+SUM(BV$37:BV$48)</f>
        <v>709</v>
      </c>
      <c r="M111" s="102">
        <f>SUM(BX$37:BX$48)+SUM(BZ$37:BZ$48)+SUM(CB$37:CB$48)+SUM(CD$37:CD$48)</f>
        <v>737</v>
      </c>
      <c r="N111" s="102">
        <f>SUM(CF$37:CF$48)+SUM(CH$37:CH$48)+SUM(CJ$37:CJ$48)+SUM(CL$37:CL$48)</f>
        <v>627</v>
      </c>
      <c r="O111" s="102">
        <f>SUM(CN$37:CN$48)+SUM(CP$37:CP$48)+SUM(CR$37:CR$48)+SUM(CT$37:CT$48)</f>
        <v>694</v>
      </c>
    </row>
    <row r="112" spans="2:99" x14ac:dyDescent="0.25">
      <c r="C112" s="101" t="s">
        <v>129</v>
      </c>
      <c r="D112" s="102">
        <f>SUM(D$49:D$70)+SUM(F$49:F$70)+SUM(H$49:H$70)+SUM(J$49:J$70)</f>
        <v>617.07334474885852</v>
      </c>
      <c r="E112" s="102">
        <f>SUM(L$49:L$70)+SUM(N$49:N$70)+SUM(P$49:P$70)+SUM(R$49:R$70)</f>
        <v>898.14269911504425</v>
      </c>
      <c r="F112" s="102">
        <f>SUM(T$49:T$70)+SUM(V$49:V$70)+SUM(X$49:X$70)+SUM(Z$49:Z$70)</f>
        <v>993.94772727272721</v>
      </c>
      <c r="G112" s="102">
        <f>SUM(AB$49:AB$70)+SUM(AD$49:AD$70)+SUM(AF$49:AF$70)+SUM(AH$49:AH$70)</f>
        <v>1033</v>
      </c>
      <c r="H112" s="102">
        <f>SUM(AJ$49:AJ$70)+SUM(AL$49:AL$70)+SUM(AN$49:AN$70)+SUM(AP$49:AP$70)</f>
        <v>723</v>
      </c>
      <c r="I112" s="102">
        <f>SUM(AR$49:AR$70)+SUM(AT$49:AT$70)+SUM(AV$49:AV$70)+SUM(AX$49:AX$70)</f>
        <v>930.20389344262298</v>
      </c>
      <c r="J112" s="102">
        <f>SUM(AZ$49:AZ$70)+SUM(BB$49:BB$70)+SUM(BD$49:BD$70)+SUM(BF$49:BF$70)</f>
        <v>916.86960413804366</v>
      </c>
      <c r="K112" s="102">
        <f>SUM(BH$49:BH$70)+SUM(BJ$49:BJ$70)+SUM(BL$49:BL$70)+SUM(BN$49:BN$70)</f>
        <v>1081.5226607016675</v>
      </c>
      <c r="L112" s="102">
        <f>SUM(BP$49:BP$70)+SUM(BR$49:BR$70)+SUM(BT$49:BT$70)+SUM(BV$49:BV$70)</f>
        <v>974</v>
      </c>
      <c r="M112" s="102">
        <f>SUM(BX$49:BX$70)+SUM(BZ$49:BZ$70)+SUM(CB$49:CB$70)+SUM(CD$49:CD$70)</f>
        <v>1074.5385687732341</v>
      </c>
      <c r="N112" s="102">
        <f>SUM(CF$49:CF$70)+SUM(CH$49:CH$70)+SUM(CJ$49:CJ$70)+SUM(CL$49:CL$70)</f>
        <v>806</v>
      </c>
      <c r="O112" s="102">
        <f>SUM(CN$49:CN$70)+SUM(CP$49:CP$70)+SUM(CR$49:CR$70)+SUM(CT$49:CT$70)</f>
        <v>977.40144230769238</v>
      </c>
    </row>
    <row r="113" spans="2:15" x14ac:dyDescent="0.25">
      <c r="C113" s="101" t="s">
        <v>130</v>
      </c>
      <c r="D113" s="102">
        <f>SUM(D$71:D$86)+SUM(F$71:F$86)+SUM(H$71:H$86)+SUM(J$71:J$86)</f>
        <v>381.05308219178085</v>
      </c>
      <c r="E113" s="102">
        <f>SUM(L$71:L$86)+SUM(N$71:N$86)+SUM(P$71:P$86)+SUM(R$71:R$86)</f>
        <v>910.99867256637162</v>
      </c>
      <c r="F113" s="102">
        <f>SUM(T$71:T$86)+SUM(V$71:V$86)+SUM(X$71:X$86)+SUM(Z$71:Z$86)</f>
        <v>913.28409090909088</v>
      </c>
      <c r="G113" s="102">
        <f>SUM(AB$71:AB$86)+SUM(AD$71:AD$86)+SUM(AF$71:AF$86)+SUM(AH$71:AH$86)</f>
        <v>854</v>
      </c>
      <c r="H113" s="102">
        <f>SUM(AJ$71:AJ$86)+SUM(AL$71:AL$86)+SUM(AN$71:AN$86)+SUM(AP$71:AP$86)</f>
        <v>735</v>
      </c>
      <c r="I113" s="102">
        <f>SUM(AR$71:AR$86)+SUM(AT$71:AT$86)+SUM(AV$71:AV$86)+SUM(AX$71:AX$86)</f>
        <v>926.98954918032791</v>
      </c>
      <c r="J113" s="102">
        <f>SUM(AZ$71:AZ$86)+SUM(BB$71:BB$86)+SUM(BD$71:BD$86)+SUM(BF$71:BF$86)</f>
        <v>941.41427885440294</v>
      </c>
      <c r="K113" s="102">
        <f>SUM(BH$71:BH$86)+SUM(BJ$71:BJ$86)+SUM(BL$71:BL$86)+SUM(BN$71:BN$86)</f>
        <v>798.11764585588628</v>
      </c>
      <c r="L113" s="102">
        <f>SUM(BP$71:BP$86)+SUM(BR$71:BR$86)+SUM(BT$71:BT$86)+SUM(BV$71:BV$86)</f>
        <v>849</v>
      </c>
      <c r="M113" s="102">
        <f>SUM(BX$71:BX$86)+SUM(BZ$71:BZ$86)+SUM(CB$71:CB$86)+SUM(CD$71:CD$86)</f>
        <v>797.47165427509299</v>
      </c>
      <c r="N113" s="102">
        <f>SUM(CF$71:CF$86)+SUM(CH$71:CH$86)+SUM(CJ$71:CJ$86)+SUM(CL$71:CL$86)</f>
        <v>1062</v>
      </c>
      <c r="O113" s="102">
        <f>SUM(CN$71:CN$86)+SUM(CP$71:CP$86)+SUM(CR$71:CR$86)+SUM(CT$71:CT$86)</f>
        <v>975.04567307692309</v>
      </c>
    </row>
    <row r="114" spans="2:15" x14ac:dyDescent="0.25">
      <c r="C114" s="101" t="s">
        <v>131</v>
      </c>
      <c r="D114" s="102">
        <f>SUM(D$87:D$94)+SUM(F$87:F$94)+SUM(H$87:H$94)+SUM(J$87:J$94)</f>
        <v>153.81877853881278</v>
      </c>
      <c r="E114" s="102">
        <f>SUM(L$87:L$94)+SUM(N$87:N$94)+SUM(P$87:P$94)+SUM(R$87:R$94)</f>
        <v>291.71393805309737</v>
      </c>
      <c r="F114" s="102">
        <f>SUM(T$87:T$94)+SUM(V$87:V$94)+SUM(X$87:X$94)+SUM(Z$87:Z$94)</f>
        <v>276.030303030303</v>
      </c>
      <c r="G114" s="102">
        <f>SUM(AB$87:AB$94)+SUM(AD$87:AD$94)+SUM(AF$87:AF$94)+SUM(AH$87:AH$94)</f>
        <v>322</v>
      </c>
      <c r="H114" s="102">
        <f>SUM(AJ$87:AJ$94)+SUM(AL$87:AL$94)+SUM(AN$87:AN$94)+SUM(AP$87:AP$94)</f>
        <v>331</v>
      </c>
      <c r="I114" s="102">
        <f>SUM(AR$87:AR$94)+SUM(AT$87:AT$94)+SUM(AV$87:AV$94)+SUM(AX$87:AX$94)</f>
        <v>253.14815573770491</v>
      </c>
      <c r="J114" s="102">
        <f>SUM(AZ$87:AZ$94)+SUM(BB$87:BB$94)+SUM(BD$87:BD$94)+SUM(BF$87:BF$94)</f>
        <v>298.99442884728148</v>
      </c>
      <c r="K114" s="102">
        <f>SUM(BH$87:BH$94)+SUM(BJ$87:BJ$94)+SUM(BL$87:BL$94)+SUM(BN$87:BN$94)</f>
        <v>278.10191333057185</v>
      </c>
      <c r="L114" s="102">
        <f>SUM(BP$87:BP$94)+SUM(BR$87:BR$94)+SUM(BT$87:BT$94)+SUM(BV$87:BV$94)</f>
        <v>383</v>
      </c>
      <c r="M114" s="102">
        <f>SUM(BX$87:BX$94)+SUM(BZ$87:BZ$94)+SUM(CB$87:CB$94)+SUM(CD$87:CD$94)</f>
        <v>321.38104089219331</v>
      </c>
      <c r="N114" s="102">
        <f>SUM(CF$87:CF$94)+SUM(CH$87:CH$94)+SUM(CJ$87:CJ$94)+SUM(CL$87:CL$94)</f>
        <v>378</v>
      </c>
      <c r="O114" s="102">
        <f>SUM(CN$87:CN$94)+SUM(CP$87:CP$94)+SUM(CR$87:CR$94)+SUM(CT$87:CT$94)</f>
        <v>338.94951923076923</v>
      </c>
    </row>
    <row r="115" spans="2:15" x14ac:dyDescent="0.25">
      <c r="C115" s="101" t="s">
        <v>132</v>
      </c>
      <c r="D115" s="102">
        <f>SUM(D$95:D$105)+SUM(F$95:F$105)+SUM(H$95:H$105)+SUM(J$95:J$105)</f>
        <v>265.42979452054794</v>
      </c>
      <c r="E115" s="102">
        <f>SUM(L$95:L$105)+SUM(N$95:N$105)+SUM(P$95:P$105)+SUM(R$95:R$105)</f>
        <v>452.0196902654867</v>
      </c>
      <c r="F115" s="102">
        <f>SUM(T$95:T$105)+SUM(V$95:V$105)+SUM(X$95:X$105)+SUM(Z$95:Z$105)</f>
        <v>420.1128787878788</v>
      </c>
      <c r="G115" s="102">
        <f>SUM(AB$95:AB$105)+SUM(AD$95:AD$105)+SUM(AF$95:AF$105)+SUM(AH$95:AH$105)</f>
        <v>511</v>
      </c>
      <c r="H115" s="102">
        <f>SUM(AJ$95:AJ$105)+SUM(AL$95:AL$105)+SUM(AN$95:AN$105)+SUM(AP$95:AP$105)</f>
        <v>500</v>
      </c>
      <c r="I115" s="102">
        <f>SUM(AR$95:AR$105)+SUM(AT$95:AT$105)+SUM(AV$95:AV$105)+SUM(AX$95:AX$105)</f>
        <v>504.78340163934422</v>
      </c>
      <c r="J115" s="102">
        <f>SUM(AZ$95:AZ$105)+SUM(BB$95:BB$105)+SUM(BD$95:BD$105)+SUM(BF$95:BF$105)</f>
        <v>448.34668816027187</v>
      </c>
      <c r="K115" s="102">
        <f>SUM(BH$95:BH$105)+SUM(BJ$95:BJ$105)+SUM(BL$95:BL$105)+SUM(BN$95:BN$105)</f>
        <v>420.00778011187418</v>
      </c>
      <c r="L115" s="102">
        <f>SUM(BP$95:BP$105)+SUM(BR$95:BR$105)+SUM(BT$95:BT$105)+SUM(BV$95:BV$105)</f>
        <v>503</v>
      </c>
      <c r="M115" s="102">
        <f>SUM(BX$95:BX$105)+SUM(BZ$95:BZ$105)+SUM(CB$95:CB$105)+SUM(CD$95:CD$105)</f>
        <v>495.35873605947955</v>
      </c>
      <c r="N115" s="102">
        <f>SUM(CF$95:CF$105)+SUM(CH$95:CH$105)+SUM(CJ$95:CJ$105)+SUM(CL$95:CL$105)</f>
        <v>526</v>
      </c>
      <c r="O115" s="102">
        <f>SUM(CN$95:CN$105)+SUM(CP$95:CP$105)+SUM(CR$95:CR$105)+SUM(CT$95:CT$105)</f>
        <v>545.35336538461536</v>
      </c>
    </row>
    <row r="116" spans="2:15" x14ac:dyDescent="0.25">
      <c r="C116" s="101" t="s">
        <v>277</v>
      </c>
      <c r="D116" s="102">
        <f t="shared" ref="D116:O116" si="0">SUM(D$109:D$115)</f>
        <v>2766.375</v>
      </c>
      <c r="E116" s="102">
        <f t="shared" si="0"/>
        <v>5216.875</v>
      </c>
      <c r="F116" s="102">
        <f t="shared" si="0"/>
        <v>5153.375</v>
      </c>
      <c r="G116" s="102">
        <f t="shared" si="0"/>
        <v>5791</v>
      </c>
      <c r="H116" s="102">
        <f t="shared" si="0"/>
        <v>5022</v>
      </c>
      <c r="I116" s="102">
        <f t="shared" si="0"/>
        <v>5606.125</v>
      </c>
      <c r="J116" s="102">
        <f t="shared" si="0"/>
        <v>5885.625</v>
      </c>
      <c r="K116" s="102">
        <f t="shared" si="0"/>
        <v>5561.75</v>
      </c>
      <c r="L116" s="102">
        <f t="shared" si="0"/>
        <v>5479</v>
      </c>
      <c r="M116" s="102">
        <f t="shared" si="0"/>
        <v>5605.75</v>
      </c>
      <c r="N116" s="102">
        <f t="shared" si="0"/>
        <v>5748</v>
      </c>
      <c r="O116" s="102">
        <f t="shared" si="0"/>
        <v>6389.75</v>
      </c>
    </row>
    <row r="118" spans="2:15" x14ac:dyDescent="0.25">
      <c r="B118" s="105" t="s">
        <v>278</v>
      </c>
    </row>
    <row r="119" spans="2:15" x14ac:dyDescent="0.25">
      <c r="C119" s="101" t="s">
        <v>276</v>
      </c>
      <c r="D119" s="101" t="s">
        <v>92</v>
      </c>
      <c r="E119" s="101" t="s">
        <v>93</v>
      </c>
      <c r="F119" s="101" t="s">
        <v>94</v>
      </c>
      <c r="G119" s="101" t="s">
        <v>95</v>
      </c>
      <c r="H119" s="101" t="s">
        <v>96</v>
      </c>
      <c r="I119" s="101" t="s">
        <v>97</v>
      </c>
      <c r="J119" s="101" t="s">
        <v>98</v>
      </c>
      <c r="K119" s="101" t="s">
        <v>99</v>
      </c>
      <c r="L119" s="101" t="s">
        <v>100</v>
      </c>
      <c r="M119" s="101" t="s">
        <v>101</v>
      </c>
      <c r="N119" s="101" t="s">
        <v>102</v>
      </c>
      <c r="O119" s="101" t="s">
        <v>103</v>
      </c>
    </row>
    <row r="120" spans="2:15" x14ac:dyDescent="0.25">
      <c r="C120" s="101" t="s">
        <v>126</v>
      </c>
      <c r="D120" s="102">
        <f>D109*pricing!D15*2000</f>
        <v>2028000</v>
      </c>
      <c r="E120" s="102">
        <f>E109*pricing!E15*2000</f>
        <v>3318000</v>
      </c>
      <c r="F120" s="102">
        <f>F109*pricing!F15*2000</f>
        <v>3522000</v>
      </c>
      <c r="G120" s="102">
        <f>G109*pricing!G15*2000</f>
        <v>4308000</v>
      </c>
      <c r="H120" s="102">
        <f>H109*pricing!H15*2000</f>
        <v>4248000</v>
      </c>
      <c r="I120" s="102">
        <f>I109*pricing!I15*2000</f>
        <v>4626000</v>
      </c>
      <c r="J120" s="102">
        <f>J109*pricing!J15*2000</f>
        <v>4338000</v>
      </c>
      <c r="K120" s="102">
        <f>K109*pricing!K15*2000</f>
        <v>4098000</v>
      </c>
      <c r="L120" s="102">
        <f>L109*pricing!L15*2000</f>
        <v>3528000</v>
      </c>
      <c r="M120" s="102">
        <f>M109*pricing!M15*2000</f>
        <v>4776000</v>
      </c>
      <c r="N120" s="102">
        <f>N109*pricing!N15*2000</f>
        <v>4812000</v>
      </c>
      <c r="O120" s="102">
        <f>O109*pricing!O15*2000</f>
        <v>5322000</v>
      </c>
    </row>
    <row r="121" spans="2:15" x14ac:dyDescent="0.25">
      <c r="C121" s="101" t="s">
        <v>127</v>
      </c>
      <c r="D121" s="102">
        <f>D110*pricing!D16*2000</f>
        <v>3606000</v>
      </c>
      <c r="E121" s="102">
        <f>E110*pricing!E16*2000</f>
        <v>8496000</v>
      </c>
      <c r="F121" s="102">
        <f>F110*pricing!F16*2000</f>
        <v>7362000</v>
      </c>
      <c r="G121" s="102">
        <f>G110*pricing!G16*2000</f>
        <v>9720000</v>
      </c>
      <c r="H121" s="102">
        <f>H110*pricing!H16*2000</f>
        <v>8340000</v>
      </c>
      <c r="I121" s="102">
        <f>I110*pricing!I16*2000</f>
        <v>8034000</v>
      </c>
      <c r="J121" s="102">
        <f>J110*pricing!J16*2000</f>
        <v>10494000</v>
      </c>
      <c r="K121" s="102">
        <f>K110*pricing!K16*2000</f>
        <v>10308000</v>
      </c>
      <c r="L121" s="102">
        <f>L110*pricing!L16*2000</f>
        <v>8838000</v>
      </c>
      <c r="M121" s="102">
        <f>M110*pricing!M16*2000</f>
        <v>8304000</v>
      </c>
      <c r="N121" s="102">
        <f>N110*pricing!N16*2000</f>
        <v>9282000</v>
      </c>
      <c r="O121" s="102">
        <f>O110*pricing!O16*2000</f>
        <v>11832000</v>
      </c>
    </row>
    <row r="122" spans="2:15" x14ac:dyDescent="0.25">
      <c r="C122" s="101" t="s">
        <v>128</v>
      </c>
      <c r="D122" s="102">
        <f>D111*pricing!D17*2000</f>
        <v>2460000</v>
      </c>
      <c r="E122" s="102">
        <f>E111*pricing!E17*2000</f>
        <v>4170000</v>
      </c>
      <c r="F122" s="102">
        <f>F111*pricing!F17*2000</f>
        <v>4416000</v>
      </c>
      <c r="G122" s="102">
        <f>G111*pricing!G17*2000</f>
        <v>4398000</v>
      </c>
      <c r="H122" s="102">
        <f>H111*pricing!H17*2000</f>
        <v>3810000</v>
      </c>
      <c r="I122" s="102">
        <f>I111*pricing!I17*2000</f>
        <v>5286000</v>
      </c>
      <c r="J122" s="102">
        <f>J111*pricing!J17*2000</f>
        <v>4848000</v>
      </c>
      <c r="K122" s="102">
        <f>K111*pricing!K17*2000</f>
        <v>3498000</v>
      </c>
      <c r="L122" s="102">
        <f>L111*pricing!L17*2000</f>
        <v>4254000</v>
      </c>
      <c r="M122" s="102">
        <f>M111*pricing!M17*2000</f>
        <v>4422000</v>
      </c>
      <c r="N122" s="102">
        <f>N111*pricing!N17*2000</f>
        <v>3762000</v>
      </c>
      <c r="O122" s="102">
        <f>O111*pricing!O17*2000</f>
        <v>4164000</v>
      </c>
    </row>
    <row r="123" spans="2:15" x14ac:dyDescent="0.25">
      <c r="C123" s="101" t="s">
        <v>129</v>
      </c>
      <c r="D123" s="102">
        <f>D112*pricing!D18*2000</f>
        <v>3702440.0684931511</v>
      </c>
      <c r="E123" s="102">
        <f>E112*pricing!E18*2000</f>
        <v>5388856.1946902657</v>
      </c>
      <c r="F123" s="102">
        <f>F112*pricing!F18*2000</f>
        <v>5963686.3636363633</v>
      </c>
      <c r="G123" s="102">
        <f>G112*pricing!G18*2000</f>
        <v>6198000</v>
      </c>
      <c r="H123" s="102">
        <f>H112*pricing!H18*2000</f>
        <v>4338000</v>
      </c>
      <c r="I123" s="102">
        <f>I112*pricing!I18*2000</f>
        <v>5581223.360655738</v>
      </c>
      <c r="J123" s="102">
        <f>J112*pricing!J18*2000</f>
        <v>5501217.6248282623</v>
      </c>
      <c r="K123" s="102">
        <f>K112*pricing!K18*2000</f>
        <v>6489135.9642100055</v>
      </c>
      <c r="L123" s="102">
        <f>L112*pricing!L18*2000</f>
        <v>5844000</v>
      </c>
      <c r="M123" s="102">
        <f>M112*pricing!M18*2000</f>
        <v>6447231.4126394046</v>
      </c>
      <c r="N123" s="102">
        <f>N112*pricing!N18*2000</f>
        <v>4836000</v>
      </c>
      <c r="O123" s="102">
        <f>O112*pricing!O18*2000</f>
        <v>5864408.653846154</v>
      </c>
    </row>
    <row r="124" spans="2:15" x14ac:dyDescent="0.25">
      <c r="C124" s="101" t="s">
        <v>130</v>
      </c>
      <c r="D124" s="102">
        <f>D113*pricing!D19*2000</f>
        <v>2286318.493150685</v>
      </c>
      <c r="E124" s="102">
        <f>E113*pricing!E19*2000</f>
        <v>5465992.03539823</v>
      </c>
      <c r="F124" s="102">
        <f>F113*pricing!F19*2000</f>
        <v>5479704.5454545449</v>
      </c>
      <c r="G124" s="102">
        <f>G113*pricing!G19*2000</f>
        <v>5124000</v>
      </c>
      <c r="H124" s="102">
        <f>H113*pricing!H19*2000</f>
        <v>4410000</v>
      </c>
      <c r="I124" s="102">
        <f>I113*pricing!I19*2000</f>
        <v>5561937.2950819675</v>
      </c>
      <c r="J124" s="102">
        <f>J113*pricing!J19*2000</f>
        <v>5648485.6731264172</v>
      </c>
      <c r="K124" s="102">
        <f>K113*pricing!K19*2000</f>
        <v>4788705.8751353174</v>
      </c>
      <c r="L124" s="102">
        <f>L113*pricing!L19*2000</f>
        <v>5094000</v>
      </c>
      <c r="M124" s="102">
        <f>M113*pricing!M19*2000</f>
        <v>4784829.9256505575</v>
      </c>
      <c r="N124" s="102">
        <f>N113*pricing!N19*2000</f>
        <v>6372000</v>
      </c>
      <c r="O124" s="102">
        <f>O113*pricing!O19*2000</f>
        <v>5850274.038461539</v>
      </c>
    </row>
    <row r="125" spans="2:15" x14ac:dyDescent="0.25">
      <c r="C125" s="101" t="s">
        <v>131</v>
      </c>
      <c r="D125" s="102">
        <f>D114*pricing!D20*2000</f>
        <v>922912.6712328766</v>
      </c>
      <c r="E125" s="102">
        <f>E114*pricing!E20*2000</f>
        <v>1750283.6283185843</v>
      </c>
      <c r="F125" s="102">
        <f>F114*pricing!F20*2000</f>
        <v>1656181.8181818181</v>
      </c>
      <c r="G125" s="102">
        <f>G114*pricing!G20*2000</f>
        <v>1932000</v>
      </c>
      <c r="H125" s="102">
        <f>H114*pricing!H20*2000</f>
        <v>1986000</v>
      </c>
      <c r="I125" s="102">
        <f>I114*pricing!I20*2000</f>
        <v>1518888.9344262294</v>
      </c>
      <c r="J125" s="102">
        <f>J114*pricing!J20*2000</f>
        <v>1793966.573083689</v>
      </c>
      <c r="K125" s="102">
        <f>K114*pricing!K20*2000</f>
        <v>1668611.4799834311</v>
      </c>
      <c r="L125" s="102">
        <f>L114*pricing!L20*2000</f>
        <v>2298000</v>
      </c>
      <c r="M125" s="102">
        <f>M114*pricing!M20*2000</f>
        <v>1928286.2453531597</v>
      </c>
      <c r="N125" s="102">
        <f>N114*pricing!N20*2000</f>
        <v>2268000</v>
      </c>
      <c r="O125" s="102">
        <f>O114*pricing!O20*2000</f>
        <v>2033697.1153846153</v>
      </c>
    </row>
    <row r="126" spans="2:15" x14ac:dyDescent="0.25">
      <c r="C126" s="101" t="s">
        <v>132</v>
      </c>
      <c r="D126" s="102">
        <f>D115*pricing!D21*2000</f>
        <v>1592578.7671232878</v>
      </c>
      <c r="E126" s="102">
        <f>E115*pricing!E21*2000</f>
        <v>2712118.1415929203</v>
      </c>
      <c r="F126" s="102">
        <f>F115*pricing!F21*2000</f>
        <v>2520677.2727272729</v>
      </c>
      <c r="G126" s="102">
        <f>G115*pricing!G21*2000</f>
        <v>3066000</v>
      </c>
      <c r="H126" s="102">
        <f>H115*pricing!H21*2000</f>
        <v>3000000</v>
      </c>
      <c r="I126" s="102">
        <f>I115*pricing!I21*2000</f>
        <v>3028700.4098360655</v>
      </c>
      <c r="J126" s="102">
        <f>J115*pricing!J21*2000</f>
        <v>2690080.1289616311</v>
      </c>
      <c r="K126" s="102">
        <f>K115*pricing!K21*2000</f>
        <v>2520046.6806712453</v>
      </c>
      <c r="L126" s="102">
        <f>L115*pricing!L21*2000</f>
        <v>3018000</v>
      </c>
      <c r="M126" s="102">
        <f>M115*pricing!M21*2000</f>
        <v>2972152.4163568774</v>
      </c>
      <c r="N126" s="102">
        <f>N115*pricing!N21*2000</f>
        <v>3156000</v>
      </c>
      <c r="O126" s="102">
        <f>O115*pricing!O21*2000</f>
        <v>3272120.1923076925</v>
      </c>
    </row>
    <row r="127" spans="2:15" x14ac:dyDescent="0.25">
      <c r="C127" s="101" t="s">
        <v>277</v>
      </c>
      <c r="D127" s="102">
        <f t="shared" ref="D127:O127" si="1">SUM(D$120:D$126)</f>
        <v>16598250</v>
      </c>
      <c r="E127" s="102">
        <f t="shared" si="1"/>
        <v>31301250</v>
      </c>
      <c r="F127" s="102">
        <f t="shared" si="1"/>
        <v>30920249.999999996</v>
      </c>
      <c r="G127" s="102">
        <f t="shared" si="1"/>
        <v>34746000</v>
      </c>
      <c r="H127" s="102">
        <f t="shared" si="1"/>
        <v>30132000</v>
      </c>
      <c r="I127" s="102">
        <f t="shared" si="1"/>
        <v>33636750</v>
      </c>
      <c r="J127" s="102">
        <f t="shared" si="1"/>
        <v>35313750</v>
      </c>
      <c r="K127" s="102">
        <f t="shared" si="1"/>
        <v>33370499.999999996</v>
      </c>
      <c r="L127" s="102">
        <f t="shared" si="1"/>
        <v>32874000</v>
      </c>
      <c r="M127" s="102">
        <f t="shared" si="1"/>
        <v>33634500</v>
      </c>
      <c r="N127" s="102">
        <f t="shared" si="1"/>
        <v>34488000</v>
      </c>
      <c r="O127" s="102">
        <f t="shared" si="1"/>
        <v>38338500</v>
      </c>
    </row>
    <row r="129" spans="2:15" x14ac:dyDescent="0.25">
      <c r="B129" s="105" t="s">
        <v>279</v>
      </c>
    </row>
    <row r="130" spans="2:15" x14ac:dyDescent="0.25">
      <c r="C130" s="107" t="s">
        <v>276</v>
      </c>
      <c r="D130" s="107" t="s">
        <v>92</v>
      </c>
      <c r="E130" s="107" t="s">
        <v>93</v>
      </c>
      <c r="F130" s="107" t="s">
        <v>94</v>
      </c>
      <c r="G130" s="107" t="s">
        <v>95</v>
      </c>
      <c r="H130" s="107" t="s">
        <v>96</v>
      </c>
      <c r="I130" s="107" t="s">
        <v>97</v>
      </c>
      <c r="J130" s="107" t="s">
        <v>98</v>
      </c>
      <c r="K130" s="107" t="s">
        <v>99</v>
      </c>
      <c r="L130" s="107" t="s">
        <v>100</v>
      </c>
      <c r="M130" s="107" t="s">
        <v>101</v>
      </c>
      <c r="N130" s="107" t="s">
        <v>102</v>
      </c>
      <c r="O130" s="107" t="s">
        <v>103</v>
      </c>
    </row>
    <row r="131" spans="2:15" x14ac:dyDescent="0.25">
      <c r="C131" s="107" t="s">
        <v>126</v>
      </c>
      <c r="D131" s="108">
        <f>SUM(E$6:E$19)+SUM(G$6:G$19)+SUM(I$6:I$19)+SUM(K$6:K$19)</f>
        <v>170291.99999999994</v>
      </c>
      <c r="E131" s="108">
        <f>SUM(M$6:M$19)+SUM(O$6:O$19)+SUM(Q$6:Q$19)+SUM(S$6:S$19)</f>
        <v>279311.99999999994</v>
      </c>
      <c r="F131" s="108">
        <f>SUM(U$6:U$19)+SUM(W$6:W$19)+SUM(Y$6:Y$19)+SUM(AA$6:AA$19)</f>
        <v>296051.99999999994</v>
      </c>
      <c r="G131" s="108">
        <f>SUM(AC$6:AC$19)+SUM(AE$6:AE$19)+SUM(AG$6:AG$19)+SUM(AI$6:AI$19)</f>
        <v>363136.8</v>
      </c>
      <c r="H131" s="108">
        <f>SUM(AK$6:AK$19)+SUM(AM$6:AM$19)+SUM(AO$6:AO$19)+SUM(AQ$6:AQ$19)</f>
        <v>358034.39999999997</v>
      </c>
      <c r="I131" s="108">
        <f>SUM(AS$6:AS$19)+SUM(AU$6:AU$19)+SUM(AW$6:AW$19)+SUM(AY$6:AY$19)</f>
        <v>389285.99999999994</v>
      </c>
      <c r="J131" s="108">
        <f>SUM(BA$6:BA$19)+SUM(BC$6:BC$19)+SUM(BE$6:BE$19)+SUM(BG$6:BG$19)</f>
        <v>362877.6</v>
      </c>
      <c r="K131" s="108">
        <f>SUM(BI$6:BI$19)+SUM(BK$6:BK$19)+SUM(BM$6:BM$19)+SUM(BO$6:BO$19)</f>
        <v>345265.19999999995</v>
      </c>
      <c r="L131" s="108">
        <f>SUM(BQ$6:BQ$19)+SUM(BS$6:BS$19)+SUM(BU$6:BU$19)+SUM(BW$6:BW$19)</f>
        <v>296026.79999999993</v>
      </c>
      <c r="M131" s="108">
        <f>SUM(BY$6:BY$19)+SUM(CA$6:CA$19)+SUM(CC$6:CC$19)+SUM(CE$6:CE$19)</f>
        <v>402850.79999999993</v>
      </c>
      <c r="N131" s="108">
        <f>SUM(CG$6:CG$19)+SUM(CI$6:CI$19)+SUM(CK$6:CK$19)+SUM(CM$6:CM$19)</f>
        <v>405164.4</v>
      </c>
      <c r="O131" s="108">
        <f>SUM(CO$6:CO$19)+SUM(CQ$6:CQ$19)+SUM(CS$6:CS$19)+SUM(CU$6:CU$19)</f>
        <v>448621.19999999995</v>
      </c>
    </row>
    <row r="132" spans="2:15" x14ac:dyDescent="0.25">
      <c r="C132" s="107" t="s">
        <v>127</v>
      </c>
      <c r="D132" s="108">
        <f>SUM(E$20:E$36)+SUM(G$20:G$36)+SUM(I$20:I$36)+SUM(K$20:K$36)</f>
        <v>256658.4</v>
      </c>
      <c r="E132" s="108">
        <f>SUM(M$20:M$36)+SUM(O$20:O$36)+SUM(Q$20:Q$36)+SUM(S$20:S$36)</f>
        <v>604934.40000000002</v>
      </c>
      <c r="F132" s="108">
        <f>SUM(U$20:U$36)+SUM(W$20:W$36)+SUM(Y$20:Y$36)+SUM(AA$20:AA$36)</f>
        <v>524130</v>
      </c>
      <c r="G132" s="108">
        <f>SUM(AC$20:AC$36)+SUM(AE$20:AE$36)+SUM(AG$20:AG$36)+SUM(AI$20:AI$36)</f>
        <v>693770.39999999991</v>
      </c>
      <c r="H132" s="108">
        <f>SUM(AK$20:AK$36)+SUM(AM$20:AM$36)+SUM(AO$20:AO$36)+SUM(AQ$20:AQ$36)</f>
        <v>594452.4</v>
      </c>
      <c r="I132" s="108">
        <f>SUM(AS$20:AS$36)+SUM(AU$20:AU$36)+SUM(AW$20:AW$36)+SUM(AY$20:AY$36)</f>
        <v>574990.80000000005</v>
      </c>
      <c r="J132" s="108">
        <f>SUM(BA$20:BA$36)+SUM(BC$20:BC$36)+SUM(BE$20:BE$36)+SUM(BG$20:BG$36)</f>
        <v>739456.79999999993</v>
      </c>
      <c r="K132" s="108">
        <f>SUM(BI$20:BI$36)+SUM(BK$20:BK$36)+SUM(BM$20:BM$36)+SUM(BO$20:BO$36)</f>
        <v>734632.8</v>
      </c>
      <c r="L132" s="108">
        <f>SUM(BQ$20:BQ$36)+SUM(BS$20:BS$36)+SUM(BU$20:BU$36)+SUM(BW$20:BW$36)</f>
        <v>630306</v>
      </c>
      <c r="M132" s="108">
        <f>SUM(BY$20:BY$36)+SUM(CA$20:CA$36)+SUM(CC$20:CC$36)+SUM(CE$20:CE$36)</f>
        <v>592010.39999999991</v>
      </c>
      <c r="N132" s="108">
        <f>SUM(CG$20:CG$36)+SUM(CI$20:CI$36)+SUM(CK$20:CK$36)+SUM(CM$20:CM$36)</f>
        <v>665320.80000000005</v>
      </c>
      <c r="O132" s="108">
        <f>SUM(CO$20:CO$36)+SUM(CQ$20:CQ$36)+SUM(CS$20:CS$36)+SUM(CU$20:CU$36)</f>
        <v>844995.59999999986</v>
      </c>
    </row>
    <row r="133" spans="2:15" x14ac:dyDescent="0.25">
      <c r="C133" s="107" t="s">
        <v>128</v>
      </c>
      <c r="D133" s="108">
        <f>SUM(E$37:E$48)+SUM(G$37:G$48)+SUM(I$37:I$48)+SUM(K$37:K$48)</f>
        <v>431862</v>
      </c>
      <c r="E133" s="108">
        <f>SUM(M$37:M$48)+SUM(O$37:O$48)+SUM(Q$37:Q$48)+SUM(S$37:S$48)</f>
        <v>725900.39999999991</v>
      </c>
      <c r="F133" s="108">
        <f>SUM(U$37:U$48)+SUM(W$37:W$48)+SUM(Y$37:Y$48)+SUM(AA$37:AA$48)</f>
        <v>776400</v>
      </c>
      <c r="G133" s="108">
        <f>SUM(AC$37:AC$48)+SUM(AE$37:AE$48)+SUM(AG$37:AG$48)+SUM(AI$37:AI$48)</f>
        <v>768572.4</v>
      </c>
      <c r="H133" s="108">
        <f>SUM(AK$37:AK$48)+SUM(AM$37:AM$48)+SUM(AO$37:AO$48)+SUM(AQ$37:AQ$48)</f>
        <v>666475.19999999995</v>
      </c>
      <c r="I133" s="108">
        <f>SUM(AS$37:AS$48)+SUM(AU$37:AU$48)+SUM(AW$37:AW$48)+SUM(AY$37:AY$48)</f>
        <v>927212.39999999991</v>
      </c>
      <c r="J133" s="108">
        <f>SUM(BA$37:BA$48)+SUM(BC$37:BC$48)+SUM(BE$37:BE$48)+SUM(BG$37:BG$48)</f>
        <v>849310.79999999993</v>
      </c>
      <c r="K133" s="108">
        <f>SUM(BI$37:BI$48)+SUM(BK$37:BK$48)+SUM(BM$37:BM$48)+SUM(BO$37:BO$48)</f>
        <v>608544</v>
      </c>
      <c r="L133" s="108">
        <f>SUM(BQ$37:BQ$48)+SUM(BS$37:BS$48)+SUM(BU$37:BU$48)+SUM(BW$37:BW$48)</f>
        <v>743253.6</v>
      </c>
      <c r="M133" s="108">
        <f>SUM(BY$37:BY$48)+SUM(CA$37:CA$48)+SUM(CC$37:CC$48)+SUM(CE$37:CE$48)</f>
        <v>775033.2</v>
      </c>
      <c r="N133" s="108">
        <f>SUM(CG$37:CG$48)+SUM(CI$37:CI$48)+SUM(CK$37:CK$48)+SUM(CM$37:CM$48)</f>
        <v>657465.59999999998</v>
      </c>
      <c r="O133" s="108">
        <f>SUM(CO$37:CO$48)+SUM(CQ$37:CQ$48)+SUM(CS$37:CS$48)+SUM(CU$37:CU$48)</f>
        <v>726552</v>
      </c>
    </row>
    <row r="134" spans="2:15" x14ac:dyDescent="0.25">
      <c r="C134" s="107" t="s">
        <v>129</v>
      </c>
      <c r="D134" s="108">
        <f>SUM(E$49:E$70)+SUM(G$49:G$70)+SUM(I$49:I$70)+SUM(K$49:K$70)</f>
        <v>523291.55993150687</v>
      </c>
      <c r="E134" s="108">
        <f>SUM(M$49:M$70)+SUM(O$49:O$70)+SUM(Q$49:Q$70)+SUM(S$49:S$70)</f>
        <v>762234.26575221249</v>
      </c>
      <c r="F134" s="108">
        <f>SUM(U$49:U$70)+SUM(W$49:W$70)+SUM(Y$49:Y$70)+SUM(AA$49:AA$70)</f>
        <v>840381.86999999988</v>
      </c>
      <c r="G134" s="108">
        <f>SUM(AC$49:AC$70)+SUM(AE$49:AE$70)+SUM(AG$49:AG$70)+SUM(AI$49:AI$70)</f>
        <v>880037.99999999988</v>
      </c>
      <c r="H134" s="108">
        <f>SUM(AK$49:AK$70)+SUM(AM$49:AM$70)+SUM(AO$49:AO$70)+SUM(AQ$49:AQ$70)</f>
        <v>612039.60000000009</v>
      </c>
      <c r="I134" s="108">
        <f>SUM(AS$49:AS$70)+SUM(AU$49:AU$70)+SUM(AW$49:AW$70)+SUM(AY$49:AY$70)</f>
        <v>790818.42811475415</v>
      </c>
      <c r="J134" s="108">
        <f>SUM(BA$49:BA$70)+SUM(BC$49:BC$70)+SUM(BE$49:BE$70)+SUM(BG$49:BG$70)</f>
        <v>779970.76252427173</v>
      </c>
      <c r="K134" s="108">
        <f>SUM(BI$49:BI$70)+SUM(BK$49:BK$70)+SUM(BM$49:BM$70)+SUM(BO$49:BO$70)</f>
        <v>911119.08749908628</v>
      </c>
      <c r="L134" s="108">
        <f>SUM(BQ$49:BQ$70)+SUM(BS$49:BS$70)+SUM(BU$49:BU$70)+SUM(BW$49:BW$70)</f>
        <v>827745.6</v>
      </c>
      <c r="M134" s="108">
        <f>SUM(BY$49:BY$70)+SUM(CA$49:CA$70)+SUM(CC$49:CC$70)+SUM(CE$49:CE$70)</f>
        <v>907176.8882899629</v>
      </c>
      <c r="N134" s="108">
        <f>SUM(CG$49:CG$70)+SUM(CI$49:CI$70)+SUM(CK$49:CK$70)+SUM(CM$49:CM$70)</f>
        <v>683359.2</v>
      </c>
      <c r="O134" s="108">
        <f>SUM(CO$49:CO$70)+SUM(CQ$49:CQ$70)+SUM(CS$49:CS$70)+SUM(CU$49:CU$70)</f>
        <v>830700.15288461535</v>
      </c>
    </row>
    <row r="135" spans="2:15" x14ac:dyDescent="0.25">
      <c r="C135" s="107" t="s">
        <v>130</v>
      </c>
      <c r="D135" s="108">
        <f>SUM(E$71:E$86)+SUM(G$71:G$86)+SUM(I$71:I$86)+SUM(K$71:K$86)</f>
        <v>212704.28287671233</v>
      </c>
      <c r="E135" s="108">
        <f>SUM(M$71:M$86)+SUM(O$71:O$86)+SUM(Q$71:Q$86)+SUM(S$71:S$86)</f>
        <v>509886.19115044241</v>
      </c>
      <c r="F135" s="108">
        <f>SUM(U$71:U$86)+SUM(W$71:W$86)+SUM(Y$71:Y$86)+SUM(AA$71:AA$86)</f>
        <v>510556.65727272723</v>
      </c>
      <c r="G135" s="108">
        <f>SUM(AC$71:AC$86)+SUM(AE$71:AE$86)+SUM(AG$71:AG$86)+SUM(AI$71:AI$86)</f>
        <v>478953.6</v>
      </c>
      <c r="H135" s="108">
        <f>SUM(AK$71:AK$86)+SUM(AM$71:AM$86)+SUM(AO$71:AO$86)+SUM(AQ$71:AQ$86)</f>
        <v>411031.19999999995</v>
      </c>
      <c r="I135" s="108">
        <f>SUM(AS$71:AS$86)+SUM(AU$71:AU$86)+SUM(AW$71:AW$86)+SUM(AY$71:AY$86)</f>
        <v>520083.82057377044</v>
      </c>
      <c r="J135" s="108">
        <f>SUM(BA$71:BA$86)+SUM(BC$71:BC$86)+SUM(BE$71:BE$86)+SUM(BG$71:BG$86)</f>
        <v>524609.16146123083</v>
      </c>
      <c r="K135" s="108">
        <f>SUM(BI$71:BI$86)+SUM(BK$71:BK$86)+SUM(BM$71:BM$86)+SUM(BO$71:BO$86)</f>
        <v>446691.58200806158</v>
      </c>
      <c r="L135" s="108">
        <f>SUM(BQ$71:BQ$86)+SUM(BS$71:BS$86)+SUM(BU$71:BU$86)+SUM(BW$71:BW$86)</f>
        <v>474482.39999999997</v>
      </c>
      <c r="M135" s="108">
        <f>SUM(BY$71:BY$86)+SUM(CA$71:CA$86)+SUM(CC$71:CC$86)+SUM(CE$71:CE$86)</f>
        <v>447037.81895910774</v>
      </c>
      <c r="N135" s="108">
        <f>SUM(CG$71:CG$86)+SUM(CI$71:CI$86)+SUM(CK$71:CK$86)+SUM(CM$71:CM$86)</f>
        <v>590593.19999999995</v>
      </c>
      <c r="O135" s="108">
        <f>SUM(CO$71:CO$86)+SUM(CQ$71:CQ$86)+SUM(CS$71:CS$86)+SUM(CU$71:CU$86)</f>
        <v>541992.47884615383</v>
      </c>
    </row>
    <row r="136" spans="2:15" x14ac:dyDescent="0.25">
      <c r="C136" s="107" t="s">
        <v>131</v>
      </c>
      <c r="D136" s="108">
        <f>SUM(E$87:E$94)+SUM(G$87:G$94)+SUM(I$87:I$94)+SUM(K$87:K$94)</f>
        <v>313084.62739726028</v>
      </c>
      <c r="E136" s="108">
        <f>SUM(M$87:M$94)+SUM(O$87:O$94)+SUM(Q$87:Q$94)+SUM(S$87:S$94)</f>
        <v>593395.5716814159</v>
      </c>
      <c r="F136" s="108">
        <f>SUM(U$87:U$94)+SUM(W$87:W$94)+SUM(Y$87:Y$94)+SUM(AA$87:AA$94)</f>
        <v>563241.12545454549</v>
      </c>
      <c r="G136" s="108">
        <f>SUM(AC$87:AC$94)+SUM(AE$87:AE$94)+SUM(AG$87:AG$94)+SUM(AI$87:AI$94)</f>
        <v>653278.79999999993</v>
      </c>
      <c r="H136" s="108">
        <f>SUM(AK$87:AK$94)+SUM(AM$87:AM$94)+SUM(AO$87:AO$94)+SUM(AQ$87:AQ$94)</f>
        <v>672558</v>
      </c>
      <c r="I136" s="108">
        <f>SUM(AS$87:AS$94)+SUM(AU$87:AU$94)+SUM(AW$87:AW$94)+SUM(AY$87:AY$94)</f>
        <v>515192.04516393435</v>
      </c>
      <c r="J136" s="108">
        <f>SUM(BA$87:BA$94)+SUM(BC$87:BC$94)+SUM(BE$87:BE$94)+SUM(BG$87:BG$94)</f>
        <v>610368.6423832369</v>
      </c>
      <c r="K136" s="108">
        <f>SUM(BI$87:BI$94)+SUM(BK$87:BK$94)+SUM(BM$87:BM$94)+SUM(BO$87:BO$94)</f>
        <v>564915.13689463842</v>
      </c>
      <c r="L136" s="108">
        <f>SUM(BQ$87:BQ$94)+SUM(BS$87:BS$94)+SUM(BU$87:BU$94)+SUM(BW$87:BW$94)</f>
        <v>780476.39999999991</v>
      </c>
      <c r="M136" s="108">
        <f>SUM(BY$87:BY$94)+SUM(CA$87:CA$94)+SUM(CC$87:CC$94)+SUM(CE$87:CE$94)</f>
        <v>653370.0156133828</v>
      </c>
      <c r="N136" s="108">
        <f>SUM(CG$87:CG$94)+SUM(CI$87:CI$94)+SUM(CK$87:CK$94)+SUM(CM$87:CM$94)</f>
        <v>770785.2</v>
      </c>
      <c r="O136" s="108">
        <f>SUM(CO$87:CO$94)+SUM(CQ$87:CQ$94)+SUM(CS$87:CS$94)+SUM(CU$87:CU$94)</f>
        <v>687933.14423076925</v>
      </c>
    </row>
    <row r="137" spans="2:15" x14ac:dyDescent="0.25">
      <c r="C137" s="107" t="s">
        <v>132</v>
      </c>
      <c r="D137" s="108">
        <f>SUM(E$95:E$105)+SUM(G$95:G$105)+SUM(I$95:I$105)+SUM(K$95:K$105)</f>
        <v>508472.13356164377</v>
      </c>
      <c r="E137" s="108">
        <f>SUM(M$95:M$105)+SUM(O$95:O$105)+SUM(Q$95:Q$105)+SUM(S$95:S$105)</f>
        <v>876216.94752212381</v>
      </c>
      <c r="F137" s="108">
        <f>SUM(U$95:U$105)+SUM(W$95:W$105)+SUM(Y$95:Y$105)+SUM(AA$95:AA$105)</f>
        <v>802554.53727272735</v>
      </c>
      <c r="G137" s="108">
        <f>SUM(AC$95:AC$105)+SUM(AE$95:AE$105)+SUM(AG$95:AG$105)+SUM(AI$95:AI$105)</f>
        <v>969530.39999999991</v>
      </c>
      <c r="H137" s="108">
        <f>SUM(AK$95:AK$105)+SUM(AM$95:AM$105)+SUM(AO$95:AO$105)+SUM(AQ$95:AQ$105)</f>
        <v>958254</v>
      </c>
      <c r="I137" s="108">
        <f>SUM(AS$95:AS$105)+SUM(AU$95:AU$105)+SUM(AW$95:AW$105)+SUM(AY$95:AY$105)</f>
        <v>975111.13352459017</v>
      </c>
      <c r="J137" s="108">
        <f>SUM(BA$95:BA$105)+SUM(BC$95:BC$105)+SUM(BE$95:BE$105)+SUM(BG$95:BG$105)</f>
        <v>859735.74694945384</v>
      </c>
      <c r="K137" s="108">
        <f>SUM(BI$95:BI$105)+SUM(BK$95:BK$105)+SUM(BM$95:BM$105)+SUM(BO$95:BO$105)</f>
        <v>810537.98772812553</v>
      </c>
      <c r="L137" s="108">
        <f>SUM(BQ$95:BQ$105)+SUM(BS$95:BS$105)+SUM(BU$95:BU$105)+SUM(BW$95:BW$105)</f>
        <v>970688.4</v>
      </c>
      <c r="M137" s="108">
        <f>SUM(BY$95:BY$105)+SUM(CA$95:CA$105)+SUM(CC$95:CC$105)+SUM(CE$95:CE$105)</f>
        <v>951586.24851301103</v>
      </c>
      <c r="N137" s="108">
        <f>SUM(CG$95:CG$105)+SUM(CI$95:CI$105)+SUM(CK$95:CK$105)+SUM(CM$95:CM$105)</f>
        <v>1009849.2000000001</v>
      </c>
      <c r="O137" s="108">
        <f>SUM(CO$95:CO$105)+SUM(CQ$95:CQ$105)+SUM(CS$95:CS$105)+SUM(CU$95:CU$105)</f>
        <v>1049010.4615384615</v>
      </c>
    </row>
    <row r="138" spans="2:15" x14ac:dyDescent="0.25">
      <c r="C138" s="107" t="s">
        <v>277</v>
      </c>
      <c r="D138" s="102">
        <f t="shared" ref="D138:O138" si="2">SUM(D$131:D$137)</f>
        <v>2416365.003767123</v>
      </c>
      <c r="E138" s="102">
        <f t="shared" si="2"/>
        <v>4351879.7761061937</v>
      </c>
      <c r="F138" s="102">
        <f t="shared" si="2"/>
        <v>4313316.1900000004</v>
      </c>
      <c r="G138" s="102">
        <f t="shared" si="2"/>
        <v>4807280.4000000004</v>
      </c>
      <c r="H138" s="102">
        <f t="shared" si="2"/>
        <v>4272844.7999999998</v>
      </c>
      <c r="I138" s="102">
        <f t="shared" si="2"/>
        <v>4692694.6273770491</v>
      </c>
      <c r="J138" s="102">
        <f t="shared" si="2"/>
        <v>4726329.5133181931</v>
      </c>
      <c r="K138" s="102">
        <f t="shared" si="2"/>
        <v>4421705.7941299118</v>
      </c>
      <c r="L138" s="102">
        <f t="shared" si="2"/>
        <v>4722979.2</v>
      </c>
      <c r="M138" s="102">
        <f t="shared" si="2"/>
        <v>4729065.3713754639</v>
      </c>
      <c r="N138" s="102">
        <f t="shared" si="2"/>
        <v>4782537.6000000006</v>
      </c>
      <c r="O138" s="102">
        <f t="shared" si="2"/>
        <v>5129805.0374999996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defaultColWidth="8.77734375" defaultRowHeight="13.2" x14ac:dyDescent="0.25"/>
  <cols>
    <col min="1" max="16384" width="8.77734375" style="102"/>
  </cols>
  <sheetData>
    <row r="2" spans="1:99" x14ac:dyDescent="0.25">
      <c r="B2" s="104" t="s">
        <v>271</v>
      </c>
    </row>
    <row r="3" spans="1:99" x14ac:dyDescent="0.25">
      <c r="B3" s="105" t="s">
        <v>280</v>
      </c>
    </row>
    <row r="4" spans="1:99" x14ac:dyDescent="0.25">
      <c r="A4" s="103"/>
      <c r="B4" s="103"/>
      <c r="C4" s="101" t="s">
        <v>273</v>
      </c>
      <c r="D4" s="101" t="s">
        <v>92</v>
      </c>
      <c r="E4" s="103"/>
      <c r="F4" s="103"/>
      <c r="G4" s="103"/>
      <c r="H4" s="103"/>
      <c r="I4" s="103"/>
      <c r="J4" s="103"/>
      <c r="K4" s="103"/>
      <c r="L4" s="101" t="s">
        <v>93</v>
      </c>
      <c r="M4" s="103"/>
      <c r="N4" s="103"/>
      <c r="O4" s="103"/>
      <c r="P4" s="103"/>
      <c r="Q4" s="103"/>
      <c r="R4" s="103"/>
      <c r="S4" s="103"/>
      <c r="T4" s="101" t="s">
        <v>94</v>
      </c>
      <c r="U4" s="103"/>
      <c r="V4" s="103"/>
      <c r="W4" s="103"/>
      <c r="X4" s="103"/>
      <c r="Y4" s="103"/>
      <c r="Z4" s="103"/>
      <c r="AA4" s="103"/>
      <c r="AB4" s="101" t="s">
        <v>95</v>
      </c>
      <c r="AC4" s="103"/>
      <c r="AD4" s="103"/>
      <c r="AE4" s="103"/>
      <c r="AF4" s="103"/>
      <c r="AG4" s="103"/>
      <c r="AH4" s="103"/>
      <c r="AI4" s="103"/>
      <c r="AJ4" s="101" t="s">
        <v>96</v>
      </c>
      <c r="AK4" s="103"/>
      <c r="AL4" s="103"/>
      <c r="AM4" s="103"/>
      <c r="AN4" s="103"/>
      <c r="AO4" s="103"/>
      <c r="AP4" s="103"/>
      <c r="AQ4" s="103"/>
      <c r="AR4" s="101" t="s">
        <v>97</v>
      </c>
      <c r="AS4" s="103"/>
      <c r="AT4" s="103"/>
      <c r="AU4" s="103"/>
      <c r="AV4" s="103"/>
      <c r="AW4" s="103"/>
      <c r="AX4" s="103"/>
      <c r="AY4" s="103"/>
      <c r="AZ4" s="101" t="s">
        <v>98</v>
      </c>
      <c r="BA4" s="103"/>
      <c r="BB4" s="103"/>
      <c r="BC4" s="103"/>
      <c r="BD4" s="103"/>
      <c r="BE4" s="103"/>
      <c r="BF4" s="103"/>
      <c r="BG4" s="103"/>
      <c r="BH4" s="101" t="s">
        <v>99</v>
      </c>
      <c r="BI4" s="103"/>
      <c r="BJ4" s="103"/>
      <c r="BK4" s="103"/>
      <c r="BL4" s="103"/>
      <c r="BM4" s="103"/>
      <c r="BN4" s="103"/>
      <c r="BO4" s="103"/>
      <c r="BP4" s="101" t="s">
        <v>100</v>
      </c>
      <c r="BQ4" s="103"/>
      <c r="BR4" s="103"/>
      <c r="BS4" s="103"/>
      <c r="BT4" s="103"/>
      <c r="BU4" s="103"/>
      <c r="BV4" s="103"/>
      <c r="BW4" s="103"/>
      <c r="BX4" s="101" t="s">
        <v>101</v>
      </c>
      <c r="BY4" s="103"/>
      <c r="BZ4" s="103"/>
      <c r="CA4" s="103"/>
      <c r="CB4" s="103"/>
      <c r="CC4" s="103"/>
      <c r="CD4" s="103"/>
      <c r="CE4" s="103"/>
      <c r="CF4" s="101" t="s">
        <v>102</v>
      </c>
      <c r="CG4" s="103"/>
      <c r="CH4" s="103"/>
      <c r="CI4" s="103"/>
      <c r="CJ4" s="103"/>
      <c r="CK4" s="103"/>
      <c r="CL4" s="103"/>
      <c r="CM4" s="103"/>
      <c r="CN4" s="101" t="s">
        <v>103</v>
      </c>
      <c r="CO4" s="103"/>
      <c r="CP4" s="103"/>
      <c r="CQ4" s="103"/>
      <c r="CR4" s="103"/>
      <c r="CS4" s="103"/>
      <c r="CT4" s="103"/>
      <c r="CU4" s="103"/>
    </row>
    <row r="5" spans="1:99" x14ac:dyDescent="0.25">
      <c r="B5" s="101" t="s">
        <v>166</v>
      </c>
      <c r="C5" s="101" t="s">
        <v>274</v>
      </c>
      <c r="D5" s="101">
        <v>1</v>
      </c>
      <c r="E5" s="101"/>
      <c r="F5" s="101">
        <v>2</v>
      </c>
      <c r="G5" s="101"/>
      <c r="H5" s="101">
        <v>3</v>
      </c>
      <c r="I5" s="101"/>
      <c r="J5" s="101">
        <v>4</v>
      </c>
      <c r="K5" s="101"/>
      <c r="L5" s="101">
        <v>1</v>
      </c>
      <c r="M5" s="101"/>
      <c r="N5" s="101">
        <v>2</v>
      </c>
      <c r="O5" s="101"/>
      <c r="P5" s="101">
        <v>3</v>
      </c>
      <c r="Q5" s="101"/>
      <c r="R5" s="101">
        <v>4</v>
      </c>
      <c r="S5" s="101"/>
      <c r="T5" s="101">
        <v>1</v>
      </c>
      <c r="U5" s="101"/>
      <c r="V5" s="101">
        <v>2</v>
      </c>
      <c r="W5" s="101"/>
      <c r="X5" s="101">
        <v>3</v>
      </c>
      <c r="Y5" s="101"/>
      <c r="Z5" s="101">
        <v>4</v>
      </c>
      <c r="AA5" s="101"/>
      <c r="AB5" s="101">
        <v>1</v>
      </c>
      <c r="AC5" s="101"/>
      <c r="AD5" s="101">
        <v>2</v>
      </c>
      <c r="AE5" s="101"/>
      <c r="AF5" s="101">
        <v>3</v>
      </c>
      <c r="AG5" s="101"/>
      <c r="AH5" s="101">
        <v>4</v>
      </c>
      <c r="AI5" s="101"/>
      <c r="AJ5" s="101">
        <v>1</v>
      </c>
      <c r="AK5" s="101"/>
      <c r="AL5" s="101">
        <v>2</v>
      </c>
      <c r="AM5" s="101"/>
      <c r="AN5" s="101">
        <v>3</v>
      </c>
      <c r="AO5" s="101"/>
      <c r="AP5" s="101">
        <v>4</v>
      </c>
      <c r="AQ5" s="101"/>
      <c r="AR5" s="101">
        <v>1</v>
      </c>
      <c r="AS5" s="101"/>
      <c r="AT5" s="101">
        <v>2</v>
      </c>
      <c r="AU5" s="101"/>
      <c r="AV5" s="101">
        <v>3</v>
      </c>
      <c r="AW5" s="101"/>
      <c r="AX5" s="101">
        <v>4</v>
      </c>
      <c r="AY5" s="101"/>
      <c r="AZ5" s="101">
        <v>1</v>
      </c>
      <c r="BA5" s="101"/>
      <c r="BB5" s="101">
        <v>2</v>
      </c>
      <c r="BC5" s="101"/>
      <c r="BD5" s="101">
        <v>3</v>
      </c>
      <c r="BE5" s="101"/>
      <c r="BF5" s="101">
        <v>4</v>
      </c>
      <c r="BG5" s="101"/>
      <c r="BH5" s="101">
        <v>1</v>
      </c>
      <c r="BI5" s="101"/>
      <c r="BJ5" s="101">
        <v>2</v>
      </c>
      <c r="BK5" s="101"/>
      <c r="BL5" s="101">
        <v>3</v>
      </c>
      <c r="BM5" s="101"/>
      <c r="BN5" s="101">
        <v>4</v>
      </c>
      <c r="BO5" s="101"/>
      <c r="BP5" s="101">
        <v>1</v>
      </c>
      <c r="BQ5" s="101"/>
      <c r="BR5" s="101">
        <v>2</v>
      </c>
      <c r="BS5" s="101"/>
      <c r="BT5" s="101">
        <v>3</v>
      </c>
      <c r="BU5" s="101"/>
      <c r="BV5" s="101">
        <v>4</v>
      </c>
      <c r="BW5" s="101"/>
      <c r="BX5" s="101">
        <v>1</v>
      </c>
      <c r="BY5" s="101"/>
      <c r="BZ5" s="101">
        <v>2</v>
      </c>
      <c r="CA5" s="101"/>
      <c r="CB5" s="101">
        <v>3</v>
      </c>
      <c r="CC5" s="101"/>
      <c r="CD5" s="101">
        <v>4</v>
      </c>
      <c r="CE5" s="101"/>
      <c r="CF5" s="101">
        <v>1</v>
      </c>
      <c r="CG5" s="101"/>
      <c r="CH5" s="101">
        <v>2</v>
      </c>
      <c r="CI5" s="101"/>
      <c r="CJ5" s="101">
        <v>3</v>
      </c>
      <c r="CK5" s="101"/>
      <c r="CL5" s="101">
        <v>4</v>
      </c>
      <c r="CM5" s="101"/>
      <c r="CN5" s="101">
        <v>1</v>
      </c>
      <c r="CO5" s="101"/>
      <c r="CP5" s="101">
        <v>2</v>
      </c>
      <c r="CQ5" s="101"/>
      <c r="CR5" s="101">
        <v>3</v>
      </c>
      <c r="CS5" s="101"/>
      <c r="CT5" s="101">
        <v>4</v>
      </c>
      <c r="CU5" s="101"/>
    </row>
    <row r="6" spans="1:99" x14ac:dyDescent="0.25">
      <c r="B6" s="101" t="s">
        <v>126</v>
      </c>
      <c r="C6" s="101" t="s">
        <v>171</v>
      </c>
      <c r="D6" s="102">
        <v>0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9.5878647949759888</v>
      </c>
      <c r="K6" s="102">
        <v>5545.620997414112</v>
      </c>
      <c r="L6" s="102">
        <v>0.36355881172219995</v>
      </c>
      <c r="M6" s="102">
        <v>210.28241670012045</v>
      </c>
      <c r="N6" s="102">
        <v>22.366835716661125</v>
      </c>
      <c r="O6" s="102">
        <v>12936.977778516793</v>
      </c>
      <c r="P6" s="102">
        <v>8.253524743230626</v>
      </c>
      <c r="Q6" s="102">
        <v>4773.8387114845937</v>
      </c>
      <c r="R6" s="102">
        <v>6.3172984644913628</v>
      </c>
      <c r="S6" s="102">
        <v>3653.9254318618041</v>
      </c>
      <c r="T6" s="102">
        <v>0</v>
      </c>
      <c r="U6" s="102">
        <v>0</v>
      </c>
      <c r="V6" s="102">
        <v>12.462062615101289</v>
      </c>
      <c r="W6" s="102">
        <v>7208.0570165745848</v>
      </c>
      <c r="X6" s="102">
        <v>0.4095225534159857</v>
      </c>
      <c r="Y6" s="102">
        <v>236.86784489580612</v>
      </c>
      <c r="Z6" s="102">
        <v>15.955613850996849</v>
      </c>
      <c r="AA6" s="102">
        <v>9228.7270514165775</v>
      </c>
      <c r="AB6" s="102">
        <v>18.476491646778044</v>
      </c>
      <c r="AC6" s="102">
        <v>10686.80276849642</v>
      </c>
      <c r="AD6" s="102">
        <v>9.1381073446327683</v>
      </c>
      <c r="AE6" s="102">
        <v>5285.4812881355929</v>
      </c>
      <c r="AF6" s="102">
        <v>0.50173130193905813</v>
      </c>
      <c r="AG6" s="102">
        <v>290.20138504155119</v>
      </c>
      <c r="AH6" s="102">
        <v>3.9005847953216373</v>
      </c>
      <c r="AI6" s="102">
        <v>2256.098245614035</v>
      </c>
      <c r="AJ6" s="102">
        <v>15.110419354838708</v>
      </c>
      <c r="AK6" s="102">
        <v>8739.8665548387089</v>
      </c>
      <c r="AL6" s="102">
        <v>8.3907418952618453</v>
      </c>
      <c r="AM6" s="102">
        <v>4853.2051122194507</v>
      </c>
      <c r="AN6" s="102">
        <v>0.36651583710407243</v>
      </c>
      <c r="AO6" s="102">
        <v>211.99276018099548</v>
      </c>
      <c r="AP6" s="102">
        <v>20.241988873435325</v>
      </c>
      <c r="AQ6" s="102">
        <v>11707.966364394992</v>
      </c>
      <c r="AR6" s="102">
        <v>7.4708228247162678</v>
      </c>
      <c r="AS6" s="102">
        <v>4321.1239218158889</v>
      </c>
      <c r="AT6" s="102">
        <v>4.5972468916518645</v>
      </c>
      <c r="AU6" s="102">
        <v>2659.0476021314385</v>
      </c>
      <c r="AV6" s="102">
        <v>12.259889932016833</v>
      </c>
      <c r="AW6" s="102">
        <v>7091.1203366785358</v>
      </c>
      <c r="AX6" s="102">
        <v>7.7198231893913638</v>
      </c>
      <c r="AY6" s="102">
        <v>4465.1457327439648</v>
      </c>
      <c r="AZ6" s="102">
        <v>0.32100396301188905</v>
      </c>
      <c r="BA6" s="102">
        <v>185.66869220607663</v>
      </c>
      <c r="BB6" s="102">
        <v>12.761693083573489</v>
      </c>
      <c r="BC6" s="102">
        <v>7381.3632795389058</v>
      </c>
      <c r="BD6" s="102">
        <v>0.45877659574468088</v>
      </c>
      <c r="BE6" s="102">
        <v>265.35638297872339</v>
      </c>
      <c r="BF6" s="102">
        <v>11.590696161353286</v>
      </c>
      <c r="BG6" s="102">
        <v>6704.0586597267402</v>
      </c>
      <c r="BH6" s="102">
        <v>4.745708333333333</v>
      </c>
      <c r="BI6" s="102">
        <v>2744.9176999999995</v>
      </c>
      <c r="BJ6" s="102">
        <v>7.4392638036809826</v>
      </c>
      <c r="BK6" s="102">
        <v>4302.8701840490803</v>
      </c>
      <c r="BL6" s="102">
        <v>13.694284994964756</v>
      </c>
      <c r="BM6" s="102">
        <v>7920.7744410876139</v>
      </c>
      <c r="BN6" s="102">
        <v>0.43781725888324874</v>
      </c>
      <c r="BO6" s="102">
        <v>253.23350253807106</v>
      </c>
      <c r="BP6" s="102">
        <v>4.3396625846795205</v>
      </c>
      <c r="BQ6" s="102">
        <v>2510.0608389786344</v>
      </c>
      <c r="BR6" s="102">
        <v>0.40078125000000003</v>
      </c>
      <c r="BS6" s="102">
        <v>231.81187500000001</v>
      </c>
      <c r="BT6" s="102">
        <v>8.9769757433489819</v>
      </c>
      <c r="BU6" s="102">
        <v>5192.2827699530508</v>
      </c>
      <c r="BV6" s="102">
        <v>24.555829886246119</v>
      </c>
      <c r="BW6" s="102">
        <v>14203.092006204755</v>
      </c>
      <c r="BX6" s="102">
        <v>10.211438053097345</v>
      </c>
      <c r="BY6" s="102">
        <v>5906.2957699115041</v>
      </c>
      <c r="BZ6" s="102">
        <v>7.1972537265068048</v>
      </c>
      <c r="CA6" s="102">
        <v>4162.8915554115356</v>
      </c>
      <c r="CB6" s="102">
        <v>0.38024193548387097</v>
      </c>
      <c r="CC6" s="102">
        <v>219.93193548387097</v>
      </c>
      <c r="CD6" s="102">
        <v>8.4109604339502244</v>
      </c>
      <c r="CE6" s="102">
        <v>4864.8995149968096</v>
      </c>
      <c r="CF6" s="102">
        <v>0.45952868852459011</v>
      </c>
      <c r="CG6" s="102">
        <v>265.7913934426229</v>
      </c>
      <c r="CH6" s="102">
        <v>19.277171773966824</v>
      </c>
      <c r="CI6" s="102">
        <v>11149.91615406241</v>
      </c>
      <c r="CJ6" s="102">
        <v>10.089745955151859</v>
      </c>
      <c r="CK6" s="102">
        <v>5835.909060459835</v>
      </c>
      <c r="CL6" s="102">
        <v>8.2803359938208043</v>
      </c>
      <c r="CM6" s="102">
        <v>4789.3463388259534</v>
      </c>
      <c r="CN6" s="102">
        <v>7.7926504439329172</v>
      </c>
      <c r="CO6" s="102">
        <v>4507.2690167707988</v>
      </c>
      <c r="CP6" s="102">
        <v>5.2724358974358969</v>
      </c>
      <c r="CQ6" s="102">
        <v>3049.5769230769229</v>
      </c>
      <c r="CR6" s="102">
        <v>4.0086898395721917</v>
      </c>
      <c r="CS6" s="102">
        <v>2318.6262032085556</v>
      </c>
      <c r="CT6" s="102">
        <v>8.2709433962264143</v>
      </c>
      <c r="CU6" s="102">
        <v>4783.9136603773577</v>
      </c>
    </row>
    <row r="7" spans="1:99" x14ac:dyDescent="0.25">
      <c r="C7" s="101" t="s">
        <v>172</v>
      </c>
      <c r="D7" s="102">
        <v>0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10.004728481714077</v>
      </c>
      <c r="K7" s="102">
        <v>7887.727934983378</v>
      </c>
      <c r="L7" s="102">
        <v>0.39472099558410279</v>
      </c>
      <c r="M7" s="102">
        <v>311.19803291850661</v>
      </c>
      <c r="N7" s="102">
        <v>21.633496840705025</v>
      </c>
      <c r="O7" s="102">
        <v>17055.84890921184</v>
      </c>
      <c r="P7" s="102">
        <v>7.3754901960784318</v>
      </c>
      <c r="Q7" s="102">
        <v>5814.8364705882359</v>
      </c>
      <c r="R7" s="102">
        <v>6.3172984644913628</v>
      </c>
      <c r="S7" s="102">
        <v>4980.5581094049903</v>
      </c>
      <c r="T7" s="102">
        <v>0</v>
      </c>
      <c r="U7" s="102">
        <v>0</v>
      </c>
      <c r="V7" s="102">
        <v>12.207734806629835</v>
      </c>
      <c r="W7" s="102">
        <v>9624.5781215469615</v>
      </c>
      <c r="X7" s="102">
        <v>0.37539567396465362</v>
      </c>
      <c r="Y7" s="102">
        <v>295.9619493537329</v>
      </c>
      <c r="Z7" s="102">
        <v>13.547219307450154</v>
      </c>
      <c r="AA7" s="102">
        <v>10680.627701993701</v>
      </c>
      <c r="AB7" s="102">
        <v>16.496867541766111</v>
      </c>
      <c r="AC7" s="102">
        <v>13006.130369928402</v>
      </c>
      <c r="AD7" s="102">
        <v>8.5005649717514125</v>
      </c>
      <c r="AE7" s="102">
        <v>6701.8454237288133</v>
      </c>
      <c r="AF7" s="102">
        <v>0.57340720221606645</v>
      </c>
      <c r="AG7" s="102">
        <v>452.07423822714679</v>
      </c>
      <c r="AH7" s="102">
        <v>3.7309941520467835</v>
      </c>
      <c r="AI7" s="102">
        <v>2941.515789473684</v>
      </c>
      <c r="AJ7" s="102">
        <v>16.789354838709677</v>
      </c>
      <c r="AK7" s="102">
        <v>13236.727354838709</v>
      </c>
      <c r="AL7" s="102">
        <v>9.7332605985037421</v>
      </c>
      <c r="AM7" s="102">
        <v>7673.7026558603502</v>
      </c>
      <c r="AN7" s="102">
        <v>0.35972850678733026</v>
      </c>
      <c r="AO7" s="102">
        <v>283.60995475113117</v>
      </c>
      <c r="AP7" s="102">
        <v>20.241988873435325</v>
      </c>
      <c r="AQ7" s="102">
        <v>15958.784027816409</v>
      </c>
      <c r="AR7" s="102">
        <v>6.7593158890290042</v>
      </c>
      <c r="AS7" s="102">
        <v>5329.0446469104663</v>
      </c>
      <c r="AT7" s="102">
        <v>4.4387211367673176</v>
      </c>
      <c r="AU7" s="102">
        <v>3499.4877442273532</v>
      </c>
      <c r="AV7" s="102">
        <v>12.259889932016833</v>
      </c>
      <c r="AW7" s="102">
        <v>9665.6972224020701</v>
      </c>
      <c r="AX7" s="102">
        <v>7.7198231893913638</v>
      </c>
      <c r="AY7" s="102">
        <v>6086.308602516151</v>
      </c>
      <c r="AZ7" s="102">
        <v>0.29722589167767505</v>
      </c>
      <c r="BA7" s="102">
        <v>234.332892998679</v>
      </c>
      <c r="BB7" s="102">
        <v>11.827910662824207</v>
      </c>
      <c r="BC7" s="102">
        <v>9325.1247665706051</v>
      </c>
      <c r="BD7" s="102">
        <v>0.45877659574468088</v>
      </c>
      <c r="BE7" s="102">
        <v>361.69946808510639</v>
      </c>
      <c r="BF7" s="102">
        <v>11.051594014313599</v>
      </c>
      <c r="BG7" s="102">
        <v>8713.0767208848411</v>
      </c>
      <c r="BH7" s="102">
        <v>4.4770833333333329</v>
      </c>
      <c r="BI7" s="102">
        <v>3529.7324999999996</v>
      </c>
      <c r="BJ7" s="102">
        <v>6.014723926380368</v>
      </c>
      <c r="BK7" s="102">
        <v>4742.0083435582819</v>
      </c>
      <c r="BL7" s="102">
        <v>13.694284994964756</v>
      </c>
      <c r="BM7" s="102">
        <v>10796.574290030214</v>
      </c>
      <c r="BN7" s="102">
        <v>0.35755076142131981</v>
      </c>
      <c r="BO7" s="102">
        <v>281.89302030456855</v>
      </c>
      <c r="BP7" s="102">
        <v>3.8574778530484624</v>
      </c>
      <c r="BQ7" s="102">
        <v>3041.2355393434077</v>
      </c>
      <c r="BR7" s="102">
        <v>0.38671875</v>
      </c>
      <c r="BS7" s="102">
        <v>304.88906249999997</v>
      </c>
      <c r="BT7" s="102">
        <v>9.418466353677621</v>
      </c>
      <c r="BU7" s="102">
        <v>7425.5188732394363</v>
      </c>
      <c r="BV7" s="102">
        <v>23.844066701137535</v>
      </c>
      <c r="BW7" s="102">
        <v>18798.662187176833</v>
      </c>
      <c r="BX7" s="102">
        <v>10.038362831858407</v>
      </c>
      <c r="BY7" s="102">
        <v>7914.2452566371685</v>
      </c>
      <c r="BZ7" s="102">
        <v>7.7238820479585231</v>
      </c>
      <c r="CA7" s="102">
        <v>6089.5086066104996</v>
      </c>
      <c r="CB7" s="102">
        <v>0.38024193548387097</v>
      </c>
      <c r="CC7" s="102">
        <v>299.78274193548384</v>
      </c>
      <c r="CD7" s="102">
        <v>7.5161774090619025</v>
      </c>
      <c r="CE7" s="102">
        <v>5925.7542693044034</v>
      </c>
      <c r="CF7" s="102">
        <v>0.43301741803278693</v>
      </c>
      <c r="CG7" s="102">
        <v>341.39093237704918</v>
      </c>
      <c r="CH7" s="102">
        <v>19.277171773966824</v>
      </c>
      <c r="CI7" s="102">
        <v>15198.122226595444</v>
      </c>
      <c r="CJ7" s="102">
        <v>8.1678895827419815</v>
      </c>
      <c r="CK7" s="102">
        <v>6439.5641470337778</v>
      </c>
      <c r="CL7" s="102">
        <v>8.2803359938208043</v>
      </c>
      <c r="CM7" s="102">
        <v>6528.2168975283221</v>
      </c>
      <c r="CN7" s="102">
        <v>7.0504932587964495</v>
      </c>
      <c r="CO7" s="102">
        <v>5558.6088852351204</v>
      </c>
      <c r="CP7" s="102">
        <v>4.7702991452991448</v>
      </c>
      <c r="CQ7" s="102">
        <v>3760.9038461538457</v>
      </c>
      <c r="CR7" s="102">
        <v>4.1089070855614969</v>
      </c>
      <c r="CS7" s="102">
        <v>3239.4623462566842</v>
      </c>
      <c r="CT7" s="102">
        <v>6.9984905660377361</v>
      </c>
      <c r="CU7" s="102">
        <v>5517.6099622641514</v>
      </c>
    </row>
    <row r="8" spans="1:99" x14ac:dyDescent="0.25">
      <c r="C8" s="101" t="s">
        <v>173</v>
      </c>
      <c r="D8" s="102">
        <v>0</v>
      </c>
      <c r="E8" s="102">
        <v>0</v>
      </c>
      <c r="F8" s="102">
        <v>0</v>
      </c>
      <c r="G8" s="102">
        <v>0</v>
      </c>
      <c r="H8" s="102">
        <v>0</v>
      </c>
      <c r="I8" s="102">
        <v>0</v>
      </c>
      <c r="J8" s="102">
        <v>9.1710011082379026</v>
      </c>
      <c r="K8" s="102">
        <v>2839.3419431104544</v>
      </c>
      <c r="L8" s="102">
        <v>0.4051083902047371</v>
      </c>
      <c r="M8" s="102">
        <v>125.42155760738659</v>
      </c>
      <c r="N8" s="102">
        <v>19.800149650814767</v>
      </c>
      <c r="O8" s="102">
        <v>6130.1263318922511</v>
      </c>
      <c r="P8" s="102">
        <v>8.6047385620915033</v>
      </c>
      <c r="Q8" s="102">
        <v>2664.0270588235289</v>
      </c>
      <c r="R8" s="102">
        <v>7.039275431861804</v>
      </c>
      <c r="S8" s="102">
        <v>2179.3596737044145</v>
      </c>
      <c r="T8" s="102">
        <v>0</v>
      </c>
      <c r="U8" s="102">
        <v>0</v>
      </c>
      <c r="V8" s="102">
        <v>13.225046040515656</v>
      </c>
      <c r="W8" s="102">
        <v>4094.4742541436467</v>
      </c>
      <c r="X8" s="102">
        <v>0.42999868108678502</v>
      </c>
      <c r="Y8" s="102">
        <v>133.12759166446864</v>
      </c>
      <c r="Z8" s="102">
        <v>15.05246589716684</v>
      </c>
      <c r="AA8" s="102">
        <v>4660.2434417628529</v>
      </c>
      <c r="AB8" s="102">
        <v>18.476491646778044</v>
      </c>
      <c r="AC8" s="102">
        <v>5720.3218138424818</v>
      </c>
      <c r="AD8" s="102">
        <v>9.7756497175141241</v>
      </c>
      <c r="AE8" s="102">
        <v>3026.5411525423724</v>
      </c>
      <c r="AF8" s="102">
        <v>0.62716412742382277</v>
      </c>
      <c r="AG8" s="102">
        <v>194.1700138504155</v>
      </c>
      <c r="AH8" s="102">
        <v>4.2397660818713447</v>
      </c>
      <c r="AI8" s="102">
        <v>1312.6315789473681</v>
      </c>
      <c r="AJ8" s="102">
        <v>17.069177419354837</v>
      </c>
      <c r="AK8" s="102">
        <v>5284.6173290322567</v>
      </c>
      <c r="AL8" s="102">
        <v>8.8941864089775571</v>
      </c>
      <c r="AM8" s="102">
        <v>2753.6401122194516</v>
      </c>
      <c r="AN8" s="102">
        <v>0.40723981900452494</v>
      </c>
      <c r="AO8" s="102">
        <v>126.08144796380091</v>
      </c>
      <c r="AP8" s="102">
        <v>20.85538247566064</v>
      </c>
      <c r="AQ8" s="102">
        <v>6456.8264144645336</v>
      </c>
      <c r="AR8" s="102">
        <v>6.581439155107188</v>
      </c>
      <c r="AS8" s="102">
        <v>2037.6135624211852</v>
      </c>
      <c r="AT8" s="102">
        <v>4.7557726465364114</v>
      </c>
      <c r="AU8" s="102">
        <v>1472.3872113676728</v>
      </c>
      <c r="AV8" s="102">
        <v>11.981256069925541</v>
      </c>
      <c r="AW8" s="102">
        <v>3709.3968792489472</v>
      </c>
      <c r="AX8" s="102">
        <v>9.0707922475348521</v>
      </c>
      <c r="AY8" s="102">
        <v>2808.31727983679</v>
      </c>
      <c r="AZ8" s="102">
        <v>0.34478203434610299</v>
      </c>
      <c r="BA8" s="102">
        <v>106.74451783355347</v>
      </c>
      <c r="BB8" s="102">
        <v>14.31799711815562</v>
      </c>
      <c r="BC8" s="102">
        <v>4432.8519077809797</v>
      </c>
      <c r="BD8" s="102">
        <v>0.45877659574468088</v>
      </c>
      <c r="BE8" s="102">
        <v>142.03723404255319</v>
      </c>
      <c r="BF8" s="102">
        <v>11.590696161353286</v>
      </c>
      <c r="BG8" s="102">
        <v>3588.4795315549768</v>
      </c>
      <c r="BH8" s="102">
        <v>4.8352499999999994</v>
      </c>
      <c r="BI8" s="102">
        <v>1496.9933999999996</v>
      </c>
      <c r="BJ8" s="102">
        <v>6.647852760736197</v>
      </c>
      <c r="BK8" s="102">
        <v>2058.1752147239263</v>
      </c>
      <c r="BL8" s="102">
        <v>15.914979859013092</v>
      </c>
      <c r="BM8" s="102">
        <v>4927.2777643504533</v>
      </c>
      <c r="BN8" s="102">
        <v>0.42322335025380708</v>
      </c>
      <c r="BO8" s="102">
        <v>131.02994923857867</v>
      </c>
      <c r="BP8" s="102">
        <v>3.9952449192287647</v>
      </c>
      <c r="BQ8" s="102">
        <v>1236.9278269932254</v>
      </c>
      <c r="BR8" s="102">
        <v>0.37968750000000001</v>
      </c>
      <c r="BS8" s="102">
        <v>117.55125</v>
      </c>
      <c r="BT8" s="102">
        <v>10.301447574334899</v>
      </c>
      <c r="BU8" s="102">
        <v>3189.3281690140843</v>
      </c>
      <c r="BV8" s="102">
        <v>24.555829886246119</v>
      </c>
      <c r="BW8" s="102">
        <v>7602.4849327817974</v>
      </c>
      <c r="BX8" s="102">
        <v>9.692212389380531</v>
      </c>
      <c r="BY8" s="102">
        <v>3000.7089557522122</v>
      </c>
      <c r="BZ8" s="102">
        <v>8.2505103694102413</v>
      </c>
      <c r="CA8" s="102">
        <v>2554.3580103694103</v>
      </c>
      <c r="CB8" s="102">
        <v>0.40806451612903233</v>
      </c>
      <c r="CC8" s="102">
        <v>126.33677419354839</v>
      </c>
      <c r="CD8" s="102">
        <v>8.4109604339502244</v>
      </c>
      <c r="CE8" s="102">
        <v>2604.0333503509892</v>
      </c>
      <c r="CF8" s="102">
        <v>0.41534323770491804</v>
      </c>
      <c r="CG8" s="102">
        <v>128.59026639344262</v>
      </c>
      <c r="CH8" s="102">
        <v>21.45362665167276</v>
      </c>
      <c r="CI8" s="102">
        <v>6642.0428113578855</v>
      </c>
      <c r="CJ8" s="102">
        <v>10.089745955151859</v>
      </c>
      <c r="CK8" s="102">
        <v>3123.7853477150152</v>
      </c>
      <c r="CL8" s="102">
        <v>9.8782955715756966</v>
      </c>
      <c r="CM8" s="102">
        <v>3058.3203089598355</v>
      </c>
      <c r="CN8" s="102">
        <v>7.4215718513646829</v>
      </c>
      <c r="CO8" s="102">
        <v>2297.7186451825055</v>
      </c>
      <c r="CP8" s="102">
        <v>5.1050569800569798</v>
      </c>
      <c r="CQ8" s="102">
        <v>1580.5256410256409</v>
      </c>
      <c r="CR8" s="102">
        <v>4.9106450534759354</v>
      </c>
      <c r="CS8" s="102">
        <v>1520.3357085561495</v>
      </c>
      <c r="CT8" s="102">
        <v>7.6347169811320761</v>
      </c>
      <c r="CU8" s="102">
        <v>2363.7083773584905</v>
      </c>
    </row>
    <row r="9" spans="1:99" x14ac:dyDescent="0.25">
      <c r="C9" s="101" t="s">
        <v>174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10.213160325083118</v>
      </c>
      <c r="K9" s="102">
        <v>7169.6385482083488</v>
      </c>
      <c r="L9" s="102">
        <v>0.4051083902047371</v>
      </c>
      <c r="M9" s="102">
        <v>284.38608992372542</v>
      </c>
      <c r="N9" s="102">
        <v>20.900157964748917</v>
      </c>
      <c r="O9" s="102">
        <v>14671.910891253739</v>
      </c>
      <c r="P9" s="102">
        <v>7.1998832866479923</v>
      </c>
      <c r="Q9" s="102">
        <v>5054.3180672268909</v>
      </c>
      <c r="R9" s="102">
        <v>6.6782869481765843</v>
      </c>
      <c r="S9" s="102">
        <v>4688.1574376199624</v>
      </c>
      <c r="T9" s="102">
        <v>0</v>
      </c>
      <c r="U9" s="102">
        <v>0</v>
      </c>
      <c r="V9" s="102">
        <v>14.496685082872929</v>
      </c>
      <c r="W9" s="102">
        <v>10176.672928176797</v>
      </c>
      <c r="X9" s="102">
        <v>0.38904642574518644</v>
      </c>
      <c r="Y9" s="102">
        <v>273.11059087312088</v>
      </c>
      <c r="Z9" s="102">
        <v>15.654564533053513</v>
      </c>
      <c r="AA9" s="102">
        <v>10989.504302203566</v>
      </c>
      <c r="AB9" s="102">
        <v>17.156742243436753</v>
      </c>
      <c r="AC9" s="102">
        <v>12044.033054892601</v>
      </c>
      <c r="AD9" s="102">
        <v>9.7756497175141241</v>
      </c>
      <c r="AE9" s="102">
        <v>6862.5061016949148</v>
      </c>
      <c r="AF9" s="102">
        <v>0.51965027700831024</v>
      </c>
      <c r="AG9" s="102">
        <v>364.7944944598338</v>
      </c>
      <c r="AH9" s="102">
        <v>3.9853801169590639</v>
      </c>
      <c r="AI9" s="102">
        <v>2797.7368421052629</v>
      </c>
      <c r="AJ9" s="102">
        <v>16.509532258064514</v>
      </c>
      <c r="AK9" s="102">
        <v>11589.691645161289</v>
      </c>
      <c r="AL9" s="102">
        <v>8.7263715710723204</v>
      </c>
      <c r="AM9" s="102">
        <v>6125.9128428927688</v>
      </c>
      <c r="AN9" s="102">
        <v>0.3529411764705882</v>
      </c>
      <c r="AO9" s="102">
        <v>247.76470588235293</v>
      </c>
      <c r="AP9" s="102">
        <v>18.40180806675939</v>
      </c>
      <c r="AQ9" s="102">
        <v>12918.069262865092</v>
      </c>
      <c r="AR9" s="102">
        <v>7.1150693568726355</v>
      </c>
      <c r="AS9" s="102">
        <v>4994.7786885245905</v>
      </c>
      <c r="AT9" s="102">
        <v>4.3594582593250442</v>
      </c>
      <c r="AU9" s="102">
        <v>3060.3396980461812</v>
      </c>
      <c r="AV9" s="102">
        <v>12.817157656199416</v>
      </c>
      <c r="AW9" s="102">
        <v>8997.6446746519905</v>
      </c>
      <c r="AX9" s="102">
        <v>7.9128187691261473</v>
      </c>
      <c r="AY9" s="102">
        <v>5554.7987759265552</v>
      </c>
      <c r="AZ9" s="102">
        <v>0.33289299867899608</v>
      </c>
      <c r="BA9" s="102">
        <v>233.69088507265525</v>
      </c>
      <c r="BB9" s="102">
        <v>12.450432276657061</v>
      </c>
      <c r="BC9" s="102">
        <v>8740.2034582132565</v>
      </c>
      <c r="BD9" s="102">
        <v>0.39204545454545453</v>
      </c>
      <c r="BE9" s="102">
        <v>275.21590909090907</v>
      </c>
      <c r="BF9" s="102">
        <v>12.129798308392973</v>
      </c>
      <c r="BG9" s="102">
        <v>8515.1184124918673</v>
      </c>
      <c r="BH9" s="102">
        <v>4.745708333333333</v>
      </c>
      <c r="BI9" s="102">
        <v>3331.4872499999997</v>
      </c>
      <c r="BJ9" s="102">
        <v>6.1730061349693255</v>
      </c>
      <c r="BK9" s="102">
        <v>4333.4503067484666</v>
      </c>
      <c r="BL9" s="102">
        <v>15.174748237663646</v>
      </c>
      <c r="BM9" s="102">
        <v>10652.67326283988</v>
      </c>
      <c r="BN9" s="102">
        <v>0.41592639593908626</v>
      </c>
      <c r="BO9" s="102">
        <v>291.98032994923858</v>
      </c>
      <c r="BP9" s="102">
        <v>3.9952449192287647</v>
      </c>
      <c r="BQ9" s="102">
        <v>2804.6619332985929</v>
      </c>
      <c r="BR9" s="102">
        <v>0.36562499999999998</v>
      </c>
      <c r="BS9" s="102">
        <v>256.66874999999999</v>
      </c>
      <c r="BT9" s="102">
        <v>9.418466353677621</v>
      </c>
      <c r="BU9" s="102">
        <v>6611.7633802816899</v>
      </c>
      <c r="BV9" s="102">
        <v>24.555829886246119</v>
      </c>
      <c r="BW9" s="102">
        <v>17238.192580144776</v>
      </c>
      <c r="BX9" s="102">
        <v>10.038362831858407</v>
      </c>
      <c r="BY9" s="102">
        <v>7046.9307079646023</v>
      </c>
      <c r="BZ9" s="102">
        <v>7.8994248217757619</v>
      </c>
      <c r="CA9" s="102">
        <v>5545.3962248865846</v>
      </c>
      <c r="CB9" s="102">
        <v>0.38951612903225807</v>
      </c>
      <c r="CC9" s="102">
        <v>273.44032258064516</v>
      </c>
      <c r="CD9" s="102">
        <v>8.5899170389278883</v>
      </c>
      <c r="CE9" s="102">
        <v>6030.1217613273775</v>
      </c>
      <c r="CF9" s="102">
        <v>0.41534323770491804</v>
      </c>
      <c r="CG9" s="102">
        <v>291.57095286885249</v>
      </c>
      <c r="CH9" s="102">
        <v>21.45362665167276</v>
      </c>
      <c r="CI9" s="102">
        <v>15060.445909474278</v>
      </c>
      <c r="CJ9" s="102">
        <v>9.4491271643485675</v>
      </c>
      <c r="CK9" s="102">
        <v>6633.287269372694</v>
      </c>
      <c r="CL9" s="102">
        <v>8.5708740988671472</v>
      </c>
      <c r="CM9" s="102">
        <v>6016.7536174047373</v>
      </c>
      <c r="CN9" s="102">
        <v>6.4938753699440976</v>
      </c>
      <c r="CO9" s="102">
        <v>4558.7005097007568</v>
      </c>
      <c r="CP9" s="102">
        <v>4.5192307692307701</v>
      </c>
      <c r="CQ9" s="102">
        <v>3172.5000000000005</v>
      </c>
      <c r="CR9" s="102">
        <v>3.9084725935828875</v>
      </c>
      <c r="CS9" s="102">
        <v>2743.747760695187</v>
      </c>
      <c r="CT9" s="102">
        <v>7.4756603773584906</v>
      </c>
      <c r="CU9" s="102">
        <v>5247.9135849056602</v>
      </c>
    </row>
    <row r="10" spans="1:99" x14ac:dyDescent="0.25">
      <c r="C10" s="101" t="s">
        <v>175</v>
      </c>
      <c r="D10" s="102">
        <v>0</v>
      </c>
      <c r="E10" s="102">
        <v>0</v>
      </c>
      <c r="F10" s="102">
        <v>0</v>
      </c>
      <c r="G10" s="102">
        <v>0</v>
      </c>
      <c r="H10" s="102">
        <v>0</v>
      </c>
      <c r="I10" s="102">
        <v>0</v>
      </c>
      <c r="J10" s="102">
        <v>9.7962966383450318</v>
      </c>
      <c r="K10" s="102">
        <v>5337.022408570373</v>
      </c>
      <c r="L10" s="102">
        <v>0.39472099558410279</v>
      </c>
      <c r="M10" s="102">
        <v>215.04399839421919</v>
      </c>
      <c r="N10" s="102">
        <v>21.266827402726975</v>
      </c>
      <c r="O10" s="102">
        <v>11586.167569005655</v>
      </c>
      <c r="P10" s="102">
        <v>8.253524743230626</v>
      </c>
      <c r="Q10" s="102">
        <v>4496.5202801120449</v>
      </c>
      <c r="R10" s="102">
        <v>6.6782869481765843</v>
      </c>
      <c r="S10" s="102">
        <v>3638.330729366603</v>
      </c>
      <c r="T10" s="102">
        <v>0</v>
      </c>
      <c r="U10" s="102">
        <v>0</v>
      </c>
      <c r="V10" s="102">
        <v>13.988029465930017</v>
      </c>
      <c r="W10" s="102">
        <v>7620.6784530386731</v>
      </c>
      <c r="X10" s="102">
        <v>0.43682405697705151</v>
      </c>
      <c r="Y10" s="102">
        <v>237.98174624109765</v>
      </c>
      <c r="Z10" s="102">
        <v>16.256663168940189</v>
      </c>
      <c r="AA10" s="102">
        <v>8856.6300944386148</v>
      </c>
      <c r="AB10" s="102">
        <v>20.126178400954654</v>
      </c>
      <c r="AC10" s="102">
        <v>10964.741992840094</v>
      </c>
      <c r="AD10" s="102">
        <v>9.9881638418079106</v>
      </c>
      <c r="AE10" s="102">
        <v>5441.5516610169489</v>
      </c>
      <c r="AF10" s="102">
        <v>0.5465287396121884</v>
      </c>
      <c r="AG10" s="102">
        <v>297.74885734072024</v>
      </c>
      <c r="AH10" s="102">
        <v>3.6461988304093564</v>
      </c>
      <c r="AI10" s="102">
        <v>1986.4491228070171</v>
      </c>
      <c r="AJ10" s="102">
        <v>17.069177419354837</v>
      </c>
      <c r="AK10" s="102">
        <v>9299.2878580645138</v>
      </c>
      <c r="AL10" s="102">
        <v>8.558556733167082</v>
      </c>
      <c r="AM10" s="102">
        <v>4662.701708229426</v>
      </c>
      <c r="AN10" s="102">
        <v>0.38687782805429866</v>
      </c>
      <c r="AO10" s="102">
        <v>210.77104072398188</v>
      </c>
      <c r="AP10" s="102">
        <v>17.788414464534075</v>
      </c>
      <c r="AQ10" s="102">
        <v>9691.1282002781627</v>
      </c>
      <c r="AR10" s="102">
        <v>6.9371926229508194</v>
      </c>
      <c r="AS10" s="102">
        <v>3779.3825409836063</v>
      </c>
      <c r="AT10" s="102">
        <v>3.9631438721136769</v>
      </c>
      <c r="AU10" s="102">
        <v>2159.1207815275311</v>
      </c>
      <c r="AV10" s="102">
        <v>11.981256069925541</v>
      </c>
      <c r="AW10" s="102">
        <v>6527.3883068954347</v>
      </c>
      <c r="AX10" s="102">
        <v>8.1058143488609318</v>
      </c>
      <c r="AY10" s="102">
        <v>4416.0476572594353</v>
      </c>
      <c r="AZ10" s="102">
        <v>0.32100396301188905</v>
      </c>
      <c r="BA10" s="102">
        <v>174.88295904887713</v>
      </c>
      <c r="BB10" s="102">
        <v>13.695475504322767</v>
      </c>
      <c r="BC10" s="102">
        <v>7461.2950547550427</v>
      </c>
      <c r="BD10" s="102">
        <v>0.40038684719535783</v>
      </c>
      <c r="BE10" s="102">
        <v>218.13075435203092</v>
      </c>
      <c r="BF10" s="102">
        <v>12.668900455432661</v>
      </c>
      <c r="BG10" s="102">
        <v>6902.0169681197131</v>
      </c>
      <c r="BH10" s="102">
        <v>4.6561666666666657</v>
      </c>
      <c r="BI10" s="102">
        <v>2536.679599999999</v>
      </c>
      <c r="BJ10" s="102">
        <v>6.9644171779141111</v>
      </c>
      <c r="BK10" s="102">
        <v>3794.2144785276073</v>
      </c>
      <c r="BL10" s="102">
        <v>13.324169184290032</v>
      </c>
      <c r="BM10" s="102">
        <v>7259.0073716012084</v>
      </c>
      <c r="BN10" s="102">
        <v>0.44511421319796957</v>
      </c>
      <c r="BO10" s="102">
        <v>242.4982233502538</v>
      </c>
      <c r="BP10" s="102">
        <v>4.2018955184992182</v>
      </c>
      <c r="BQ10" s="102">
        <v>2289.1926784783736</v>
      </c>
      <c r="BR10" s="102">
        <v>0.35859374999999999</v>
      </c>
      <c r="BS10" s="102">
        <v>195.36187499999997</v>
      </c>
      <c r="BT10" s="102">
        <v>9.1241392801251955</v>
      </c>
      <c r="BU10" s="102">
        <v>4970.8310798122056</v>
      </c>
      <c r="BV10" s="102">
        <v>22.064658738366081</v>
      </c>
      <c r="BW10" s="102">
        <v>12020.82608066184</v>
      </c>
      <c r="BX10" s="102">
        <v>9.5191371681415937</v>
      </c>
      <c r="BY10" s="102">
        <v>5186.0259292035398</v>
      </c>
      <c r="BZ10" s="102">
        <v>8.6015959170447189</v>
      </c>
      <c r="CA10" s="102">
        <v>4686.1494556059624</v>
      </c>
      <c r="CB10" s="102">
        <v>0.36169354838709677</v>
      </c>
      <c r="CC10" s="102">
        <v>197.0506451612903</v>
      </c>
      <c r="CD10" s="102">
        <v>8.947830248883216</v>
      </c>
      <c r="CE10" s="102">
        <v>4874.7779195915755</v>
      </c>
      <c r="CF10" s="102">
        <v>0.44185450819672134</v>
      </c>
      <c r="CG10" s="102">
        <v>240.72233606557376</v>
      </c>
      <c r="CH10" s="102">
        <v>21.45362665167276</v>
      </c>
      <c r="CI10" s="102">
        <v>11687.935799831319</v>
      </c>
      <c r="CJ10" s="102">
        <v>8.8085083735452745</v>
      </c>
      <c r="CK10" s="102">
        <v>4798.875361907465</v>
      </c>
      <c r="CL10" s="102">
        <v>9.0066812564366643</v>
      </c>
      <c r="CM10" s="102">
        <v>4906.8399485066939</v>
      </c>
      <c r="CN10" s="102">
        <v>6.6794146662282143</v>
      </c>
      <c r="CO10" s="102">
        <v>3638.9451101611307</v>
      </c>
      <c r="CP10" s="102">
        <v>5.2724358974358969</v>
      </c>
      <c r="CQ10" s="102">
        <v>2872.4230769230762</v>
      </c>
      <c r="CR10" s="102">
        <v>4.4095588235294114</v>
      </c>
      <c r="CS10" s="102">
        <v>2402.327647058823</v>
      </c>
      <c r="CT10" s="102">
        <v>8.2709433962264143</v>
      </c>
      <c r="CU10" s="102">
        <v>4506.0099622641501</v>
      </c>
    </row>
    <row r="11" spans="1:99" x14ac:dyDescent="0.25">
      <c r="C11" s="101" t="s">
        <v>176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v>0</v>
      </c>
      <c r="J11" s="102">
        <v>8.9625692648688595</v>
      </c>
      <c r="K11" s="102">
        <v>4775.2569043221283</v>
      </c>
      <c r="L11" s="102">
        <v>0.38433360096346847</v>
      </c>
      <c r="M11" s="102">
        <v>204.77294259333598</v>
      </c>
      <c r="N11" s="102">
        <v>20.533488526770867</v>
      </c>
      <c r="O11" s="102">
        <v>10940.242687063517</v>
      </c>
      <c r="P11" s="102">
        <v>7.9023109243697487</v>
      </c>
      <c r="Q11" s="102">
        <v>4210.3512605042015</v>
      </c>
      <c r="R11" s="102">
        <v>6.3172984644913628</v>
      </c>
      <c r="S11" s="102">
        <v>3365.8566218809979</v>
      </c>
      <c r="T11" s="102">
        <v>0</v>
      </c>
      <c r="U11" s="102">
        <v>0</v>
      </c>
      <c r="V11" s="102">
        <v>13.225046040515656</v>
      </c>
      <c r="W11" s="102">
        <v>7046.3045303867411</v>
      </c>
      <c r="X11" s="102">
        <v>0.38904642574518644</v>
      </c>
      <c r="Y11" s="102">
        <v>207.28393563703531</v>
      </c>
      <c r="Z11" s="102">
        <v>14.751416579223504</v>
      </c>
      <c r="AA11" s="102">
        <v>7859.5547534102825</v>
      </c>
      <c r="AB11" s="102">
        <v>19.136366348448686</v>
      </c>
      <c r="AC11" s="102">
        <v>10195.85599045346</v>
      </c>
      <c r="AD11" s="102">
        <v>9.3506214689265548</v>
      </c>
      <c r="AE11" s="102">
        <v>4982.0111186440681</v>
      </c>
      <c r="AF11" s="102">
        <v>0.51965027700831024</v>
      </c>
      <c r="AG11" s="102">
        <v>276.86966759002769</v>
      </c>
      <c r="AH11" s="102">
        <v>4.1549707602339181</v>
      </c>
      <c r="AI11" s="102">
        <v>2213.7684210526313</v>
      </c>
      <c r="AJ11" s="102">
        <v>17.349</v>
      </c>
      <c r="AK11" s="102">
        <v>9243.5471999999991</v>
      </c>
      <c r="AL11" s="102">
        <v>9.0620012468827937</v>
      </c>
      <c r="AM11" s="102">
        <v>4828.2342643391521</v>
      </c>
      <c r="AN11" s="102">
        <v>0.38009049773755654</v>
      </c>
      <c r="AO11" s="102">
        <v>202.5122171945701</v>
      </c>
      <c r="AP11" s="102">
        <v>17.788414464534075</v>
      </c>
      <c r="AQ11" s="102">
        <v>9477.6672267037538</v>
      </c>
      <c r="AR11" s="102">
        <v>6.2256856872635566</v>
      </c>
      <c r="AS11" s="102">
        <v>3317.0453341740226</v>
      </c>
      <c r="AT11" s="102">
        <v>4.3594582593250442</v>
      </c>
      <c r="AU11" s="102">
        <v>2322.7193605683833</v>
      </c>
      <c r="AV11" s="102">
        <v>11.981256069925541</v>
      </c>
      <c r="AW11" s="102">
        <v>6383.6132340563281</v>
      </c>
      <c r="AX11" s="102">
        <v>8.2988099285957162</v>
      </c>
      <c r="AY11" s="102">
        <v>4421.6059299557974</v>
      </c>
      <c r="AZ11" s="102">
        <v>0.32694848084544254</v>
      </c>
      <c r="BA11" s="102">
        <v>174.19815059445176</v>
      </c>
      <c r="BB11" s="102">
        <v>13.072953890489915</v>
      </c>
      <c r="BC11" s="102">
        <v>6965.2698328530259</v>
      </c>
      <c r="BD11" s="102">
        <v>0.45043520309477758</v>
      </c>
      <c r="BE11" s="102">
        <v>239.99187620889748</v>
      </c>
      <c r="BF11" s="102">
        <v>12.668900455432661</v>
      </c>
      <c r="BG11" s="102">
        <v>6749.9901626545216</v>
      </c>
      <c r="BH11" s="102">
        <v>4.8352499999999994</v>
      </c>
      <c r="BI11" s="102">
        <v>2576.2211999999995</v>
      </c>
      <c r="BJ11" s="102">
        <v>6.3312883435582821</v>
      </c>
      <c r="BK11" s="102">
        <v>3373.3104294478526</v>
      </c>
      <c r="BL11" s="102">
        <v>14.064400805639476</v>
      </c>
      <c r="BM11" s="102">
        <v>7493.5127492447118</v>
      </c>
      <c r="BN11" s="102">
        <v>0.41592639593908626</v>
      </c>
      <c r="BO11" s="102">
        <v>221.60558375634514</v>
      </c>
      <c r="BP11" s="102">
        <v>4.3396625846795205</v>
      </c>
      <c r="BQ11" s="102">
        <v>2312.1722251172482</v>
      </c>
      <c r="BR11" s="102">
        <v>0.39374999999999999</v>
      </c>
      <c r="BS11" s="102">
        <v>209.78999999999996</v>
      </c>
      <c r="BT11" s="102">
        <v>9.1241392801251955</v>
      </c>
      <c r="BU11" s="102">
        <v>4861.341408450704</v>
      </c>
      <c r="BV11" s="102">
        <v>24.199948293691829</v>
      </c>
      <c r="BW11" s="102">
        <v>12893.732450879006</v>
      </c>
      <c r="BX11" s="102">
        <v>10.384513274336284</v>
      </c>
      <c r="BY11" s="102">
        <v>5532.8686725663711</v>
      </c>
      <c r="BZ11" s="102">
        <v>7.7238820479585231</v>
      </c>
      <c r="CA11" s="102">
        <v>4115.284355152301</v>
      </c>
      <c r="CB11" s="102">
        <v>0.43588709677419352</v>
      </c>
      <c r="CC11" s="102">
        <v>232.24064516129027</v>
      </c>
      <c r="CD11" s="102">
        <v>8.4109604339502244</v>
      </c>
      <c r="CE11" s="102">
        <v>4481.3597192086791</v>
      </c>
      <c r="CF11" s="102">
        <v>0.45952868852459011</v>
      </c>
      <c r="CG11" s="102">
        <v>244.83688524590158</v>
      </c>
      <c r="CH11" s="102">
        <v>20.209938150126511</v>
      </c>
      <c r="CI11" s="102">
        <v>10767.855046387403</v>
      </c>
      <c r="CJ11" s="102">
        <v>9.1288177689469201</v>
      </c>
      <c r="CK11" s="102">
        <v>4863.8341072949188</v>
      </c>
      <c r="CL11" s="102">
        <v>8.7161431513903196</v>
      </c>
      <c r="CM11" s="102">
        <v>4643.9610710607622</v>
      </c>
      <c r="CN11" s="102">
        <v>7.4215718513646829</v>
      </c>
      <c r="CO11" s="102">
        <v>3954.2134824071027</v>
      </c>
      <c r="CP11" s="102">
        <v>4.5192307692307701</v>
      </c>
      <c r="CQ11" s="102">
        <v>2407.8461538461543</v>
      </c>
      <c r="CR11" s="102">
        <v>4.6099933155080208</v>
      </c>
      <c r="CS11" s="102">
        <v>2456.2044385026734</v>
      </c>
      <c r="CT11" s="102">
        <v>8.1118867924528306</v>
      </c>
      <c r="CU11" s="102">
        <v>4322.0132830188677</v>
      </c>
    </row>
    <row r="12" spans="1:99" x14ac:dyDescent="0.25">
      <c r="C12" s="101" t="s">
        <v>177</v>
      </c>
      <c r="D12" s="102">
        <v>0</v>
      </c>
      <c r="E12" s="102">
        <v>0</v>
      </c>
      <c r="F12" s="102">
        <v>0</v>
      </c>
      <c r="G12" s="102">
        <v>0</v>
      </c>
      <c r="H12" s="102">
        <v>0</v>
      </c>
      <c r="I12" s="102">
        <v>0</v>
      </c>
      <c r="J12" s="102">
        <v>9.1710011082379026</v>
      </c>
      <c r="K12" s="102">
        <v>5161.4394237162915</v>
      </c>
      <c r="L12" s="102">
        <v>0.41549578482537136</v>
      </c>
      <c r="M12" s="102">
        <v>233.84102769971898</v>
      </c>
      <c r="N12" s="102">
        <v>20.166819088792817</v>
      </c>
      <c r="O12" s="102">
        <v>11349.885783172596</v>
      </c>
      <c r="P12" s="102">
        <v>7.7267040149393091</v>
      </c>
      <c r="Q12" s="102">
        <v>4348.5890196078426</v>
      </c>
      <c r="R12" s="102">
        <v>6.6782869481765843</v>
      </c>
      <c r="S12" s="102">
        <v>3758.5398944337812</v>
      </c>
      <c r="T12" s="102">
        <v>0</v>
      </c>
      <c r="U12" s="102">
        <v>0</v>
      </c>
      <c r="V12" s="102">
        <v>14.242357274401474</v>
      </c>
      <c r="W12" s="102">
        <v>8015.5986740331491</v>
      </c>
      <c r="X12" s="102">
        <v>0.43682405697705151</v>
      </c>
      <c r="Y12" s="102">
        <v>245.84457926668458</v>
      </c>
      <c r="Z12" s="102">
        <v>13.848268625393494</v>
      </c>
      <c r="AA12" s="102">
        <v>7793.8055823714576</v>
      </c>
      <c r="AB12" s="102">
        <v>18.806428997613367</v>
      </c>
      <c r="AC12" s="102">
        <v>10584.258239856801</v>
      </c>
      <c r="AD12" s="102">
        <v>10.200677966101695</v>
      </c>
      <c r="AE12" s="102">
        <v>5740.9415593220338</v>
      </c>
      <c r="AF12" s="102">
        <v>0.5465287396121884</v>
      </c>
      <c r="AG12" s="102">
        <v>307.5863746537396</v>
      </c>
      <c r="AH12" s="102">
        <v>3.9005847953216373</v>
      </c>
      <c r="AI12" s="102">
        <v>2195.2491228070171</v>
      </c>
      <c r="AJ12" s="102">
        <v>17.069177419354837</v>
      </c>
      <c r="AK12" s="102">
        <v>9606.5330516129015</v>
      </c>
      <c r="AL12" s="102">
        <v>9.0620012468827937</v>
      </c>
      <c r="AM12" s="102">
        <v>5100.0943017456357</v>
      </c>
      <c r="AN12" s="102">
        <v>0.34615384615384615</v>
      </c>
      <c r="AO12" s="102">
        <v>194.8153846153846</v>
      </c>
      <c r="AP12" s="102">
        <v>18.40180806675939</v>
      </c>
      <c r="AQ12" s="102">
        <v>10356.537579972184</v>
      </c>
      <c r="AR12" s="102">
        <v>6.581439155107188</v>
      </c>
      <c r="AS12" s="102">
        <v>3704.0339564943251</v>
      </c>
      <c r="AT12" s="102">
        <v>4.2009325044404973</v>
      </c>
      <c r="AU12" s="102">
        <v>2364.2848134991118</v>
      </c>
      <c r="AV12" s="102">
        <v>12.538523794108125</v>
      </c>
      <c r="AW12" s="102">
        <v>7056.6811913240517</v>
      </c>
      <c r="AX12" s="102">
        <v>9.0707922475348521</v>
      </c>
      <c r="AY12" s="102">
        <v>5105.0418769126145</v>
      </c>
      <c r="AZ12" s="102">
        <v>0.29128137384412151</v>
      </c>
      <c r="BA12" s="102">
        <v>163.93315719947157</v>
      </c>
      <c r="BB12" s="102">
        <v>12.450432276657061</v>
      </c>
      <c r="BC12" s="102">
        <v>7007.1032853025936</v>
      </c>
      <c r="BD12" s="102">
        <v>0.40872823984526113</v>
      </c>
      <c r="BE12" s="102">
        <v>230.03225338491293</v>
      </c>
      <c r="BF12" s="102">
        <v>12.668900455432661</v>
      </c>
      <c r="BG12" s="102">
        <v>7130.0571763175012</v>
      </c>
      <c r="BH12" s="102">
        <v>4.5666249999999993</v>
      </c>
      <c r="BI12" s="102">
        <v>2570.0965499999993</v>
      </c>
      <c r="BJ12" s="102">
        <v>6.8061349693251536</v>
      </c>
      <c r="BK12" s="102">
        <v>3830.492760736196</v>
      </c>
      <c r="BL12" s="102">
        <v>13.694284994964756</v>
      </c>
      <c r="BM12" s="102">
        <v>7707.1435951661642</v>
      </c>
      <c r="BN12" s="102">
        <v>0.41592639593908626</v>
      </c>
      <c r="BO12" s="102">
        <v>234.08337563451772</v>
      </c>
      <c r="BP12" s="102">
        <v>4.3396625846795205</v>
      </c>
      <c r="BQ12" s="102">
        <v>2442.3621026576338</v>
      </c>
      <c r="BR12" s="102">
        <v>0.39374999999999999</v>
      </c>
      <c r="BS12" s="102">
        <v>221.60249999999996</v>
      </c>
      <c r="BT12" s="102">
        <v>9.5656298904538346</v>
      </c>
      <c r="BU12" s="102">
        <v>5383.5365023474178</v>
      </c>
      <c r="BV12" s="102">
        <v>22.776421923474665</v>
      </c>
      <c r="BW12" s="102">
        <v>12818.570258531541</v>
      </c>
      <c r="BX12" s="102">
        <v>10.73066371681416</v>
      </c>
      <c r="BY12" s="102">
        <v>6039.2175398230083</v>
      </c>
      <c r="BZ12" s="102">
        <v>8.2505103694102413</v>
      </c>
      <c r="CA12" s="102">
        <v>4643.3872359040834</v>
      </c>
      <c r="CB12" s="102">
        <v>0.42661290322580647</v>
      </c>
      <c r="CC12" s="102">
        <v>240.09774193548387</v>
      </c>
      <c r="CD12" s="102">
        <v>8.2320038289725588</v>
      </c>
      <c r="CE12" s="102">
        <v>4632.9717549457555</v>
      </c>
      <c r="CF12" s="102">
        <v>0.4506915983606557</v>
      </c>
      <c r="CG12" s="102">
        <v>253.64923155737699</v>
      </c>
      <c r="CH12" s="102">
        <v>21.764548777059321</v>
      </c>
      <c r="CI12" s="102">
        <v>12249.088051728984</v>
      </c>
      <c r="CJ12" s="102">
        <v>8.8085083735452745</v>
      </c>
      <c r="CK12" s="102">
        <v>4957.4285126312798</v>
      </c>
      <c r="CL12" s="102">
        <v>9.2972193614830072</v>
      </c>
      <c r="CM12" s="102">
        <v>5232.4750566426364</v>
      </c>
      <c r="CN12" s="102">
        <v>7.0504932587964495</v>
      </c>
      <c r="CO12" s="102">
        <v>3968.0176060506415</v>
      </c>
      <c r="CP12" s="102">
        <v>5.1050569800569798</v>
      </c>
      <c r="CQ12" s="102">
        <v>2873.1260683760679</v>
      </c>
      <c r="CR12" s="102">
        <v>3.9084725935828875</v>
      </c>
      <c r="CS12" s="102">
        <v>2199.6883756684488</v>
      </c>
      <c r="CT12" s="102">
        <v>7.4756603773584906</v>
      </c>
      <c r="CU12" s="102">
        <v>4207.3016603773585</v>
      </c>
    </row>
    <row r="13" spans="1:99" x14ac:dyDescent="0.25">
      <c r="C13" s="101" t="s">
        <v>178</v>
      </c>
      <c r="D13" s="102">
        <v>0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>
        <v>10.630024011821206</v>
      </c>
      <c r="K13" s="102">
        <v>905.67804580716677</v>
      </c>
      <c r="L13" s="102">
        <v>0.4466579686872742</v>
      </c>
      <c r="M13" s="102">
        <v>38.055258932155766</v>
      </c>
      <c r="N13" s="102">
        <v>22.733505154639175</v>
      </c>
      <c r="O13" s="102">
        <v>1936.8946391752579</v>
      </c>
      <c r="P13" s="102">
        <v>8.780345471521942</v>
      </c>
      <c r="Q13" s="102">
        <v>748.08543417366946</v>
      </c>
      <c r="R13" s="102">
        <v>6.8587811900191946</v>
      </c>
      <c r="S13" s="102">
        <v>584.36815738963537</v>
      </c>
      <c r="T13" s="102">
        <v>0</v>
      </c>
      <c r="U13" s="102">
        <v>0</v>
      </c>
      <c r="V13" s="102">
        <v>15.51399631675875</v>
      </c>
      <c r="W13" s="102">
        <v>1321.7924861878455</v>
      </c>
      <c r="X13" s="102">
        <v>0.38904642574518644</v>
      </c>
      <c r="Y13" s="102">
        <v>33.146755473489883</v>
      </c>
      <c r="Z13" s="102">
        <v>16.256663168940189</v>
      </c>
      <c r="AA13" s="102">
        <v>1385.0677019937041</v>
      </c>
      <c r="AB13" s="102">
        <v>18.476491646778044</v>
      </c>
      <c r="AC13" s="102">
        <v>1574.1970883054894</v>
      </c>
      <c r="AD13" s="102">
        <v>9.5631355932203395</v>
      </c>
      <c r="AE13" s="102">
        <v>814.77915254237291</v>
      </c>
      <c r="AF13" s="102">
        <v>0.63612361495844882</v>
      </c>
      <c r="AG13" s="102">
        <v>54.197731994459843</v>
      </c>
      <c r="AH13" s="102">
        <v>4.1549707602339181</v>
      </c>
      <c r="AI13" s="102">
        <v>354.00350877192983</v>
      </c>
      <c r="AJ13" s="102">
        <v>17.62882258064516</v>
      </c>
      <c r="AK13" s="102">
        <v>1501.9756838709677</v>
      </c>
      <c r="AL13" s="102">
        <v>10.740149625935162</v>
      </c>
      <c r="AM13" s="102">
        <v>915.06074812967586</v>
      </c>
      <c r="AN13" s="102">
        <v>0.40045248868778277</v>
      </c>
      <c r="AO13" s="102">
        <v>34.118552036199091</v>
      </c>
      <c r="AP13" s="102">
        <v>20.241988873435325</v>
      </c>
      <c r="AQ13" s="102">
        <v>1724.6174520166896</v>
      </c>
      <c r="AR13" s="102">
        <v>7.4708228247162678</v>
      </c>
      <c r="AS13" s="102">
        <v>636.51410466582604</v>
      </c>
      <c r="AT13" s="102">
        <v>4.9935612788632326</v>
      </c>
      <c r="AU13" s="102">
        <v>425.45142095914741</v>
      </c>
      <c r="AV13" s="102">
        <v>13.374425380382</v>
      </c>
      <c r="AW13" s="102">
        <v>1139.5010424085465</v>
      </c>
      <c r="AX13" s="102">
        <v>9.8427745664739881</v>
      </c>
      <c r="AY13" s="102">
        <v>838.60439306358376</v>
      </c>
      <c r="AZ13" s="102">
        <v>0.36261558784676357</v>
      </c>
      <c r="BA13" s="102">
        <v>30.894848084544257</v>
      </c>
      <c r="BB13" s="102">
        <v>13.072953890489915</v>
      </c>
      <c r="BC13" s="102">
        <v>1113.8156714697407</v>
      </c>
      <c r="BD13" s="102">
        <v>0.42541102514506768</v>
      </c>
      <c r="BE13" s="102">
        <v>36.245019342359768</v>
      </c>
      <c r="BF13" s="102">
        <v>13.477553675992192</v>
      </c>
      <c r="BG13" s="102">
        <v>1148.2875731945348</v>
      </c>
      <c r="BH13" s="102">
        <v>4.3875416666666656</v>
      </c>
      <c r="BI13" s="102">
        <v>373.8185499999999</v>
      </c>
      <c r="BJ13" s="102">
        <v>7.9141104294478524</v>
      </c>
      <c r="BK13" s="102">
        <v>674.28220858895702</v>
      </c>
      <c r="BL13" s="102">
        <v>14.064400805639476</v>
      </c>
      <c r="BM13" s="102">
        <v>1198.2869486404834</v>
      </c>
      <c r="BN13" s="102">
        <v>0.43052030456852791</v>
      </c>
      <c r="BO13" s="102">
        <v>36.680329949238576</v>
      </c>
      <c r="BP13" s="102">
        <v>4.0641284523189158</v>
      </c>
      <c r="BQ13" s="102">
        <v>346.26374413757162</v>
      </c>
      <c r="BR13" s="102">
        <v>0.42890625000000004</v>
      </c>
      <c r="BS13" s="102">
        <v>36.542812500000004</v>
      </c>
      <c r="BT13" s="102">
        <v>9.2713028169014091</v>
      </c>
      <c r="BU13" s="102">
        <v>789.91500000000008</v>
      </c>
      <c r="BV13" s="102">
        <v>24.199948293691829</v>
      </c>
      <c r="BW13" s="102">
        <v>2061.8355946225438</v>
      </c>
      <c r="BX13" s="102">
        <v>10.557588495575221</v>
      </c>
      <c r="BY13" s="102">
        <v>899.50653982300889</v>
      </c>
      <c r="BZ13" s="102">
        <v>8.6015959170447189</v>
      </c>
      <c r="CA13" s="102">
        <v>732.85597213221013</v>
      </c>
      <c r="CB13" s="102">
        <v>0.38024193548387097</v>
      </c>
      <c r="CC13" s="102">
        <v>32.396612903225808</v>
      </c>
      <c r="CD13" s="102">
        <v>8.947830248883216</v>
      </c>
      <c r="CE13" s="102">
        <v>762.35513720485005</v>
      </c>
      <c r="CF13" s="102">
        <v>0.47720286885245899</v>
      </c>
      <c r="CG13" s="102">
        <v>40.657684426229508</v>
      </c>
      <c r="CH13" s="102">
        <v>23.94100365476525</v>
      </c>
      <c r="CI13" s="102">
        <v>2039.7735113859994</v>
      </c>
      <c r="CJ13" s="102">
        <v>10.089745955151859</v>
      </c>
      <c r="CK13" s="102">
        <v>859.64635537893844</v>
      </c>
      <c r="CL13" s="102">
        <v>9.1519503089598366</v>
      </c>
      <c r="CM13" s="102">
        <v>779.74616632337813</v>
      </c>
      <c r="CN13" s="102">
        <v>8.3492683327852681</v>
      </c>
      <c r="CO13" s="102">
        <v>711.35766195330484</v>
      </c>
      <c r="CP13" s="102">
        <v>5.1050569800569798</v>
      </c>
      <c r="CQ13" s="102">
        <v>434.95085470085468</v>
      </c>
      <c r="CR13" s="102">
        <v>4.3093415775401063</v>
      </c>
      <c r="CS13" s="102">
        <v>367.15590240641706</v>
      </c>
      <c r="CT13" s="102">
        <v>7.4756603773584906</v>
      </c>
      <c r="CU13" s="102">
        <v>636.92626415094344</v>
      </c>
    </row>
    <row r="14" spans="1:99" x14ac:dyDescent="0.25">
      <c r="C14" s="101" t="s">
        <v>179</v>
      </c>
      <c r="D14" s="102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9.3794329516069457</v>
      </c>
      <c r="K14" s="102">
        <v>4580.9150535648323</v>
      </c>
      <c r="L14" s="102">
        <v>0.36355881172219995</v>
      </c>
      <c r="M14" s="102">
        <v>177.56212364512245</v>
      </c>
      <c r="N14" s="102">
        <v>22.366835716661125</v>
      </c>
      <c r="O14" s="102">
        <v>10923.962564017293</v>
      </c>
      <c r="P14" s="102">
        <v>7.1998832866479923</v>
      </c>
      <c r="Q14" s="102">
        <v>3516.4229971988793</v>
      </c>
      <c r="R14" s="102">
        <v>6.497792706333974</v>
      </c>
      <c r="S14" s="102">
        <v>3173.5219577735129</v>
      </c>
      <c r="T14" s="102">
        <v>0</v>
      </c>
      <c r="U14" s="102">
        <v>0</v>
      </c>
      <c r="V14" s="102">
        <v>13.988029465930017</v>
      </c>
      <c r="W14" s="102">
        <v>6831.7535911602199</v>
      </c>
      <c r="X14" s="102">
        <v>0.39587180163545288</v>
      </c>
      <c r="Y14" s="102">
        <v>193.34378791875517</v>
      </c>
      <c r="Z14" s="102">
        <v>14.751416579223504</v>
      </c>
      <c r="AA14" s="102">
        <v>7204.5918572927585</v>
      </c>
      <c r="AB14" s="102">
        <v>17.156742243436753</v>
      </c>
      <c r="AC14" s="102">
        <v>8379.3529116945101</v>
      </c>
      <c r="AD14" s="102">
        <v>9.1381073446327683</v>
      </c>
      <c r="AE14" s="102">
        <v>4463.0516271186434</v>
      </c>
      <c r="AF14" s="102">
        <v>0.5823666897506925</v>
      </c>
      <c r="AG14" s="102">
        <v>284.42789127423822</v>
      </c>
      <c r="AH14" s="102">
        <v>3.8157894736842102</v>
      </c>
      <c r="AI14" s="102">
        <v>1863.6315789473681</v>
      </c>
      <c r="AJ14" s="102">
        <v>15.110419354838708</v>
      </c>
      <c r="AK14" s="102">
        <v>7379.9288129032248</v>
      </c>
      <c r="AL14" s="102">
        <v>9.7332605985037421</v>
      </c>
      <c r="AM14" s="102">
        <v>4753.7244763092276</v>
      </c>
      <c r="AN14" s="102">
        <v>0.39366515837104071</v>
      </c>
      <c r="AO14" s="102">
        <v>192.26606334841628</v>
      </c>
      <c r="AP14" s="102">
        <v>18.40180806675939</v>
      </c>
      <c r="AQ14" s="102">
        <v>8987.4430598052859</v>
      </c>
      <c r="AR14" s="102">
        <v>6.9371926229508194</v>
      </c>
      <c r="AS14" s="102">
        <v>3388.1248770491802</v>
      </c>
      <c r="AT14" s="102">
        <v>4.3594582593250442</v>
      </c>
      <c r="AU14" s="102">
        <v>2129.1594138543514</v>
      </c>
      <c r="AV14" s="102">
        <v>11.423988345742957</v>
      </c>
      <c r="AW14" s="102">
        <v>5579.4759080608601</v>
      </c>
      <c r="AX14" s="102">
        <v>8.8777966678000677</v>
      </c>
      <c r="AY14" s="102">
        <v>4335.915892553553</v>
      </c>
      <c r="AZ14" s="102">
        <v>0.31505944517833551</v>
      </c>
      <c r="BA14" s="102">
        <v>153.87503302509904</v>
      </c>
      <c r="BB14" s="102">
        <v>13.695475504322767</v>
      </c>
      <c r="BC14" s="102">
        <v>6688.8702363112388</v>
      </c>
      <c r="BD14" s="102">
        <v>0.45043520309477758</v>
      </c>
      <c r="BE14" s="102">
        <v>219.99255319148935</v>
      </c>
      <c r="BF14" s="102">
        <v>12.129798308392973</v>
      </c>
      <c r="BG14" s="102">
        <v>5924.193493819128</v>
      </c>
      <c r="BH14" s="102">
        <v>4.298</v>
      </c>
      <c r="BI14" s="102">
        <v>2099.1432</v>
      </c>
      <c r="BJ14" s="102">
        <v>6.9644171779141111</v>
      </c>
      <c r="BK14" s="102">
        <v>3401.4213496932516</v>
      </c>
      <c r="BL14" s="102">
        <v>14.064400805639476</v>
      </c>
      <c r="BM14" s="102">
        <v>6869.0533534743199</v>
      </c>
      <c r="BN14" s="102">
        <v>0.38673857868020306</v>
      </c>
      <c r="BO14" s="102">
        <v>188.88312182741117</v>
      </c>
      <c r="BP14" s="102">
        <v>4.4085461177696716</v>
      </c>
      <c r="BQ14" s="102">
        <v>2153.1339239187078</v>
      </c>
      <c r="BR14" s="102">
        <v>0.35859374999999999</v>
      </c>
      <c r="BS14" s="102">
        <v>175.13718749999998</v>
      </c>
      <c r="BT14" s="102">
        <v>8.3883215962441309</v>
      </c>
      <c r="BU14" s="102">
        <v>4096.8562676056335</v>
      </c>
      <c r="BV14" s="102">
        <v>21.708777145811787</v>
      </c>
      <c r="BW14" s="102">
        <v>10602.566758014476</v>
      </c>
      <c r="BX14" s="102">
        <v>10.384513274336284</v>
      </c>
      <c r="BY14" s="102">
        <v>5071.7962831858404</v>
      </c>
      <c r="BZ14" s="102">
        <v>8.0749675955929998</v>
      </c>
      <c r="CA14" s="102">
        <v>3943.814173687621</v>
      </c>
      <c r="CB14" s="102">
        <v>0.36169354838709677</v>
      </c>
      <c r="CC14" s="102">
        <v>176.65112903225807</v>
      </c>
      <c r="CD14" s="102">
        <v>8.2320038289725588</v>
      </c>
      <c r="CE14" s="102">
        <v>4020.5106700701976</v>
      </c>
      <c r="CF14" s="102">
        <v>0.44185450819672134</v>
      </c>
      <c r="CG14" s="102">
        <v>215.8017418032787</v>
      </c>
      <c r="CH14" s="102">
        <v>18.966249648580263</v>
      </c>
      <c r="CI14" s="102">
        <v>9263.1163283665992</v>
      </c>
      <c r="CJ14" s="102">
        <v>9.7694365597502149</v>
      </c>
      <c r="CK14" s="102">
        <v>4771.3928157820046</v>
      </c>
      <c r="CL14" s="102">
        <v>8.8614122039134902</v>
      </c>
      <c r="CM14" s="102">
        <v>4327.9137203913488</v>
      </c>
      <c r="CN14" s="102">
        <v>7.6071111476488005</v>
      </c>
      <c r="CO14" s="102">
        <v>3715.3130845116739</v>
      </c>
      <c r="CP14" s="102">
        <v>5.2724358974358969</v>
      </c>
      <c r="CQ14" s="102">
        <v>2575.0576923076919</v>
      </c>
      <c r="CR14" s="102">
        <v>4.710210561497326</v>
      </c>
      <c r="CS14" s="102">
        <v>2300.4668382352938</v>
      </c>
      <c r="CT14" s="102">
        <v>7.7937735849056606</v>
      </c>
      <c r="CU14" s="102">
        <v>3806.4790188679244</v>
      </c>
    </row>
    <row r="15" spans="1:99" x14ac:dyDescent="0.25">
      <c r="C15" s="101" t="s">
        <v>180</v>
      </c>
      <c r="D15" s="102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9.7962966383450318</v>
      </c>
      <c r="K15" s="102">
        <v>7476.5335943849277</v>
      </c>
      <c r="L15" s="102">
        <v>0.41549578482537136</v>
      </c>
      <c r="M15" s="102">
        <v>317.10638297872339</v>
      </c>
      <c r="N15" s="102">
        <v>21.633496840705025</v>
      </c>
      <c r="O15" s="102">
        <v>16510.684788826075</v>
      </c>
      <c r="P15" s="102">
        <v>7.1998832866479923</v>
      </c>
      <c r="Q15" s="102">
        <v>5494.9509243697476</v>
      </c>
      <c r="R15" s="102">
        <v>7.2197696737044144</v>
      </c>
      <c r="S15" s="102">
        <v>5510.1282149712088</v>
      </c>
      <c r="T15" s="102">
        <v>0</v>
      </c>
      <c r="U15" s="102">
        <v>0</v>
      </c>
      <c r="V15" s="102">
        <v>14.242357274401474</v>
      </c>
      <c r="W15" s="102">
        <v>10869.767071823204</v>
      </c>
      <c r="X15" s="102">
        <v>0.36174492218412074</v>
      </c>
      <c r="Y15" s="102">
        <v>276.08372461092091</v>
      </c>
      <c r="Z15" s="102">
        <v>14.751416579223504</v>
      </c>
      <c r="AA15" s="102">
        <v>11258.281133263377</v>
      </c>
      <c r="AB15" s="102">
        <v>16.496867541766111</v>
      </c>
      <c r="AC15" s="102">
        <v>12590.409307875894</v>
      </c>
      <c r="AD15" s="102">
        <v>9.5631355932203395</v>
      </c>
      <c r="AE15" s="102">
        <v>7298.5850847457623</v>
      </c>
      <c r="AF15" s="102">
        <v>0.57340720221606645</v>
      </c>
      <c r="AG15" s="102">
        <v>437.62437673130188</v>
      </c>
      <c r="AH15" s="102">
        <v>3.9853801169590639</v>
      </c>
      <c r="AI15" s="102">
        <v>3041.6421052631572</v>
      </c>
      <c r="AJ15" s="102">
        <v>15.39024193548387</v>
      </c>
      <c r="AK15" s="102">
        <v>11745.832645161288</v>
      </c>
      <c r="AL15" s="102">
        <v>8.558556733167082</v>
      </c>
      <c r="AM15" s="102">
        <v>6531.8904987531159</v>
      </c>
      <c r="AN15" s="102">
        <v>0.3529411764705882</v>
      </c>
      <c r="AO15" s="102">
        <v>269.36470588235289</v>
      </c>
      <c r="AP15" s="102">
        <v>18.095111265646732</v>
      </c>
      <c r="AQ15" s="102">
        <v>13810.188917941585</v>
      </c>
      <c r="AR15" s="102">
        <v>7.1150693568726355</v>
      </c>
      <c r="AS15" s="102">
        <v>5430.2209331651948</v>
      </c>
      <c r="AT15" s="102">
        <v>4.0424067495559504</v>
      </c>
      <c r="AU15" s="102">
        <v>3085.164831261101</v>
      </c>
      <c r="AV15" s="102">
        <v>10.588086759469084</v>
      </c>
      <c r="AW15" s="102">
        <v>8080.8278148268037</v>
      </c>
      <c r="AX15" s="102">
        <v>7.7198231893913638</v>
      </c>
      <c r="AY15" s="102">
        <v>5891.7690581434881</v>
      </c>
      <c r="AZ15" s="102">
        <v>0.30911492734478208</v>
      </c>
      <c r="BA15" s="102">
        <v>235.91651254953766</v>
      </c>
      <c r="BB15" s="102">
        <v>13.072953890489915</v>
      </c>
      <c r="BC15" s="102">
        <v>9977.2784092219026</v>
      </c>
      <c r="BD15" s="102">
        <v>0.41706963249516443</v>
      </c>
      <c r="BE15" s="102">
        <v>318.30754352030948</v>
      </c>
      <c r="BF15" s="102">
        <v>11.051594014313599</v>
      </c>
      <c r="BG15" s="102">
        <v>8434.576551724138</v>
      </c>
      <c r="BH15" s="102">
        <v>4.0293749999999999</v>
      </c>
      <c r="BI15" s="102">
        <v>3075.2189999999996</v>
      </c>
      <c r="BJ15" s="102">
        <v>6.8061349693251536</v>
      </c>
      <c r="BK15" s="102">
        <v>5194.4422085889564</v>
      </c>
      <c r="BL15" s="102">
        <v>14.064400805639476</v>
      </c>
      <c r="BM15" s="102">
        <v>10733.950694864046</v>
      </c>
      <c r="BN15" s="102">
        <v>0.41592639593908626</v>
      </c>
      <c r="BO15" s="102">
        <v>317.43502538071061</v>
      </c>
      <c r="BP15" s="102">
        <v>4.4085461177696716</v>
      </c>
      <c r="BQ15" s="102">
        <v>3364.6023970818133</v>
      </c>
      <c r="BR15" s="102">
        <v>0.34453125000000001</v>
      </c>
      <c r="BS15" s="102">
        <v>262.94624999999996</v>
      </c>
      <c r="BT15" s="102">
        <v>8.5354851330203445</v>
      </c>
      <c r="BU15" s="102">
        <v>6514.2822535211262</v>
      </c>
      <c r="BV15" s="102">
        <v>22.064658738366081</v>
      </c>
      <c r="BW15" s="102">
        <v>16839.747549120992</v>
      </c>
      <c r="BX15" s="102">
        <v>10.038362831858407</v>
      </c>
      <c r="BY15" s="102">
        <v>7661.2785132743356</v>
      </c>
      <c r="BZ15" s="102">
        <v>7.5483392741412842</v>
      </c>
      <c r="CA15" s="102">
        <v>5760.8925340246278</v>
      </c>
      <c r="CB15" s="102">
        <v>0.38024193548387097</v>
      </c>
      <c r="CC15" s="102">
        <v>290.20064516129031</v>
      </c>
      <c r="CD15" s="102">
        <v>8.7688736439055521</v>
      </c>
      <c r="CE15" s="102">
        <v>6692.4043650287167</v>
      </c>
      <c r="CF15" s="102">
        <v>0.46836577868852458</v>
      </c>
      <c r="CG15" s="102">
        <v>357.45676229508194</v>
      </c>
      <c r="CH15" s="102">
        <v>21.142704526286195</v>
      </c>
      <c r="CI15" s="102">
        <v>16136.112094461623</v>
      </c>
      <c r="CJ15" s="102">
        <v>8.9686630712460964</v>
      </c>
      <c r="CK15" s="102">
        <v>6844.8836559750198</v>
      </c>
      <c r="CL15" s="102">
        <v>9.1519503089598366</v>
      </c>
      <c r="CM15" s="102">
        <v>6984.7684757981469</v>
      </c>
      <c r="CN15" s="102">
        <v>7.4215718513646829</v>
      </c>
      <c r="CO15" s="102">
        <v>5664.1436369615258</v>
      </c>
      <c r="CP15" s="102">
        <v>5.1887464387464384</v>
      </c>
      <c r="CQ15" s="102">
        <v>3960.0512820512813</v>
      </c>
      <c r="CR15" s="102">
        <v>4.209124331550802</v>
      </c>
      <c r="CS15" s="102">
        <v>3212.4036898395716</v>
      </c>
      <c r="CT15" s="102">
        <v>7.1575471698113207</v>
      </c>
      <c r="CU15" s="102">
        <v>5462.6399999999994</v>
      </c>
    </row>
    <row r="16" spans="1:99" x14ac:dyDescent="0.25">
      <c r="C16" s="101" t="s">
        <v>181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9.5878647949759888</v>
      </c>
      <c r="K16" s="102">
        <v>3267.5443221278169</v>
      </c>
      <c r="L16" s="102">
        <v>0.41549578482537136</v>
      </c>
      <c r="M16" s="102">
        <v>141.60096346848655</v>
      </c>
      <c r="N16" s="102">
        <v>20.900157964748917</v>
      </c>
      <c r="O16" s="102">
        <v>7122.7738343864312</v>
      </c>
      <c r="P16" s="102">
        <v>7.5510971055088705</v>
      </c>
      <c r="Q16" s="102">
        <v>2573.4138935574233</v>
      </c>
      <c r="R16" s="102">
        <v>7.5807581573896359</v>
      </c>
      <c r="S16" s="102">
        <v>2583.5223800383878</v>
      </c>
      <c r="T16" s="102">
        <v>0</v>
      </c>
      <c r="U16" s="102">
        <v>0</v>
      </c>
      <c r="V16" s="102">
        <v>14.751012891344383</v>
      </c>
      <c r="W16" s="102">
        <v>5027.1451933701655</v>
      </c>
      <c r="X16" s="102">
        <v>0.44364943286731789</v>
      </c>
      <c r="Y16" s="102">
        <v>151.19572672118196</v>
      </c>
      <c r="Z16" s="102">
        <v>16.858761804826862</v>
      </c>
      <c r="AA16" s="102">
        <v>5745.466023084995</v>
      </c>
      <c r="AB16" s="102">
        <v>18.806428997613367</v>
      </c>
      <c r="AC16" s="102">
        <v>6409.2310023866357</v>
      </c>
      <c r="AD16" s="102">
        <v>10.625706214689265</v>
      </c>
      <c r="AE16" s="102">
        <v>3621.2406779661014</v>
      </c>
      <c r="AF16" s="102">
        <v>0.56444771468144039</v>
      </c>
      <c r="AG16" s="102">
        <v>192.36378116343488</v>
      </c>
      <c r="AH16" s="102">
        <v>4.0701754385964914</v>
      </c>
      <c r="AI16" s="102">
        <v>1387.1157894736843</v>
      </c>
      <c r="AJ16" s="102">
        <v>15.949887096774193</v>
      </c>
      <c r="AK16" s="102">
        <v>5435.7215225806449</v>
      </c>
      <c r="AL16" s="102">
        <v>9.0620012468827937</v>
      </c>
      <c r="AM16" s="102">
        <v>3088.3300249376562</v>
      </c>
      <c r="AN16" s="102">
        <v>0.34615384615384615</v>
      </c>
      <c r="AO16" s="102">
        <v>117.96923076923078</v>
      </c>
      <c r="AP16" s="102">
        <v>22.082169680111267</v>
      </c>
      <c r="AQ16" s="102">
        <v>7525.6034269819202</v>
      </c>
      <c r="AR16" s="102">
        <v>7.6486995586380839</v>
      </c>
      <c r="AS16" s="102">
        <v>2606.6768095838593</v>
      </c>
      <c r="AT16" s="102">
        <v>4.8350355239786849</v>
      </c>
      <c r="AU16" s="102">
        <v>1647.7801065719359</v>
      </c>
      <c r="AV16" s="102">
        <v>12.259889932016833</v>
      </c>
      <c r="AW16" s="102">
        <v>4178.170488831337</v>
      </c>
      <c r="AX16" s="102">
        <v>9.2637878272696366</v>
      </c>
      <c r="AY16" s="102">
        <v>3157.0988915334924</v>
      </c>
      <c r="AZ16" s="102">
        <v>0.35667107001321002</v>
      </c>
      <c r="BA16" s="102">
        <v>121.55350066050198</v>
      </c>
      <c r="BB16" s="102">
        <v>14.31799711815562</v>
      </c>
      <c r="BC16" s="102">
        <v>4879.5734178674356</v>
      </c>
      <c r="BD16" s="102">
        <v>0.46711798839458413</v>
      </c>
      <c r="BE16" s="102">
        <v>159.19381044487429</v>
      </c>
      <c r="BF16" s="102">
        <v>12.129798308392973</v>
      </c>
      <c r="BG16" s="102">
        <v>4133.8352635003248</v>
      </c>
      <c r="BH16" s="102">
        <v>4.4770833333333329</v>
      </c>
      <c r="BI16" s="102">
        <v>1525.79</v>
      </c>
      <c r="BJ16" s="102">
        <v>6.647852760736197</v>
      </c>
      <c r="BK16" s="102">
        <v>2265.588220858896</v>
      </c>
      <c r="BL16" s="102">
        <v>14.064400805639476</v>
      </c>
      <c r="BM16" s="102">
        <v>4793.1477945619336</v>
      </c>
      <c r="BN16" s="102">
        <v>0.44511421319796957</v>
      </c>
      <c r="BO16" s="102">
        <v>151.69492385786802</v>
      </c>
      <c r="BP16" s="102">
        <v>4.6840802501302763</v>
      </c>
      <c r="BQ16" s="102">
        <v>1596.3345492443982</v>
      </c>
      <c r="BR16" s="102">
        <v>0.3515625</v>
      </c>
      <c r="BS16" s="102">
        <v>119.8125</v>
      </c>
      <c r="BT16" s="102">
        <v>8.82981220657277</v>
      </c>
      <c r="BU16" s="102">
        <v>3009.2000000000003</v>
      </c>
      <c r="BV16" s="102">
        <v>24.911711478800413</v>
      </c>
      <c r="BW16" s="102">
        <v>8489.9112719751811</v>
      </c>
      <c r="BX16" s="102">
        <v>10.384513274336284</v>
      </c>
      <c r="BY16" s="102">
        <v>3539.0421238938056</v>
      </c>
      <c r="BZ16" s="102">
        <v>8.9526814646791966</v>
      </c>
      <c r="CA16" s="102">
        <v>3051.0738431626701</v>
      </c>
      <c r="CB16" s="102">
        <v>0.37096774193548387</v>
      </c>
      <c r="CC16" s="102">
        <v>126.42580645161291</v>
      </c>
      <c r="CD16" s="102">
        <v>9.3057434588385455</v>
      </c>
      <c r="CE16" s="102">
        <v>3171.3973707721766</v>
      </c>
      <c r="CF16" s="102">
        <v>0.4506915983606557</v>
      </c>
      <c r="CG16" s="102">
        <v>153.59569672131147</v>
      </c>
      <c r="CH16" s="102">
        <v>22.386393027832444</v>
      </c>
      <c r="CI16" s="102">
        <v>7629.2827438852974</v>
      </c>
      <c r="CJ16" s="102">
        <v>8.6483536758444508</v>
      </c>
      <c r="CK16" s="102">
        <v>2947.3589327277891</v>
      </c>
      <c r="CL16" s="102">
        <v>9.8782955715756966</v>
      </c>
      <c r="CM16" s="102">
        <v>3366.5231307929976</v>
      </c>
      <c r="CN16" s="102">
        <v>8.1637290365011506</v>
      </c>
      <c r="CO16" s="102">
        <v>2782.1988556395922</v>
      </c>
      <c r="CP16" s="102">
        <v>5.1887464387464384</v>
      </c>
      <c r="CQ16" s="102">
        <v>1768.3247863247861</v>
      </c>
      <c r="CR16" s="102">
        <v>4.710210561497326</v>
      </c>
      <c r="CS16" s="102">
        <v>1605.2397593582887</v>
      </c>
      <c r="CT16" s="102">
        <v>7.4756603773584906</v>
      </c>
      <c r="CU16" s="102">
        <v>2547.7050566037738</v>
      </c>
    </row>
    <row r="17" spans="2:99" x14ac:dyDescent="0.25">
      <c r="C17" s="101" t="s">
        <v>182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9.5878647949759888</v>
      </c>
      <c r="K17" s="102">
        <v>4049.9140893978574</v>
      </c>
      <c r="L17" s="102">
        <v>0.38433360096346847</v>
      </c>
      <c r="M17" s="102">
        <v>162.34251304696906</v>
      </c>
      <c r="N17" s="102">
        <v>20.900157964748917</v>
      </c>
      <c r="O17" s="102">
        <v>8828.2267243099413</v>
      </c>
      <c r="P17" s="102">
        <v>8.4291316526610647</v>
      </c>
      <c r="Q17" s="102">
        <v>3560.4652100840335</v>
      </c>
      <c r="R17" s="102">
        <v>6.8587811900191946</v>
      </c>
      <c r="S17" s="102">
        <v>2897.1491746641077</v>
      </c>
      <c r="T17" s="102">
        <v>0</v>
      </c>
      <c r="U17" s="102">
        <v>0</v>
      </c>
      <c r="V17" s="102">
        <v>13.988029465930017</v>
      </c>
      <c r="W17" s="102">
        <v>5908.5436464088389</v>
      </c>
      <c r="X17" s="102">
        <v>0.42999868108678502</v>
      </c>
      <c r="Y17" s="102">
        <v>181.63144289105799</v>
      </c>
      <c r="Z17" s="102">
        <v>13.848268625393494</v>
      </c>
      <c r="AA17" s="102">
        <v>5849.5086673662117</v>
      </c>
      <c r="AB17" s="102">
        <v>19.136366348448686</v>
      </c>
      <c r="AC17" s="102">
        <v>8083.2011455847241</v>
      </c>
      <c r="AD17" s="102">
        <v>10.41319209039548</v>
      </c>
      <c r="AE17" s="102">
        <v>4398.5323389830501</v>
      </c>
      <c r="AF17" s="102">
        <v>0.5823666897506925</v>
      </c>
      <c r="AG17" s="102">
        <v>245.9916897506925</v>
      </c>
      <c r="AH17" s="102">
        <v>4.0701754385964914</v>
      </c>
      <c r="AI17" s="102">
        <v>1719.2421052631578</v>
      </c>
      <c r="AJ17" s="102">
        <v>15.949887096774193</v>
      </c>
      <c r="AK17" s="102">
        <v>6737.2323096774189</v>
      </c>
      <c r="AL17" s="102">
        <v>9.901075436408977</v>
      </c>
      <c r="AM17" s="102">
        <v>4182.2142643391517</v>
      </c>
      <c r="AN17" s="102">
        <v>0.36651583710407243</v>
      </c>
      <c r="AO17" s="102">
        <v>154.8162895927602</v>
      </c>
      <c r="AP17" s="102">
        <v>20.548685674547983</v>
      </c>
      <c r="AQ17" s="102">
        <v>8679.7648289290682</v>
      </c>
      <c r="AR17" s="102">
        <v>6.4035624211853728</v>
      </c>
      <c r="AS17" s="102">
        <v>2704.8647667087012</v>
      </c>
      <c r="AT17" s="102">
        <v>4.3594582593250442</v>
      </c>
      <c r="AU17" s="102">
        <v>1841.4351687388985</v>
      </c>
      <c r="AV17" s="102">
        <v>13.374425380382</v>
      </c>
      <c r="AW17" s="102">
        <v>5649.3572806733564</v>
      </c>
      <c r="AX17" s="102">
        <v>9.456783407004421</v>
      </c>
      <c r="AY17" s="102">
        <v>3994.5453111186671</v>
      </c>
      <c r="AZ17" s="102">
        <v>0.29722589167767505</v>
      </c>
      <c r="BA17" s="102">
        <v>125.54821664464993</v>
      </c>
      <c r="BB17" s="102">
        <v>13.695475504322767</v>
      </c>
      <c r="BC17" s="102">
        <v>5784.9688530259364</v>
      </c>
      <c r="BD17" s="102">
        <v>0.43375241779497098</v>
      </c>
      <c r="BE17" s="102">
        <v>183.21702127659574</v>
      </c>
      <c r="BF17" s="102">
        <v>12.129798308392973</v>
      </c>
      <c r="BG17" s="102">
        <v>5123.626805465191</v>
      </c>
      <c r="BH17" s="102">
        <v>4.5666249999999993</v>
      </c>
      <c r="BI17" s="102">
        <v>1928.9423999999997</v>
      </c>
      <c r="BJ17" s="102">
        <v>6.647852760736197</v>
      </c>
      <c r="BK17" s="102">
        <v>2808.0530061349696</v>
      </c>
      <c r="BL17" s="102">
        <v>14.434516616314202</v>
      </c>
      <c r="BM17" s="102">
        <v>6097.1398187311188</v>
      </c>
      <c r="BN17" s="102">
        <v>0.40133248730964466</v>
      </c>
      <c r="BO17" s="102">
        <v>169.5228426395939</v>
      </c>
      <c r="BP17" s="102">
        <v>4.6151967170401251</v>
      </c>
      <c r="BQ17" s="102">
        <v>1949.4590932777487</v>
      </c>
      <c r="BR17" s="102">
        <v>0.36562499999999998</v>
      </c>
      <c r="BS17" s="102">
        <v>154.43999999999997</v>
      </c>
      <c r="BT17" s="102">
        <v>8.5354851330203445</v>
      </c>
      <c r="BU17" s="102">
        <v>3605.3889201877932</v>
      </c>
      <c r="BV17" s="102">
        <v>22.064658738366081</v>
      </c>
      <c r="BW17" s="102">
        <v>9320.1118510858323</v>
      </c>
      <c r="BX17" s="102">
        <v>11.076814159292036</v>
      </c>
      <c r="BY17" s="102">
        <v>4678.8463008849558</v>
      </c>
      <c r="BZ17" s="102">
        <v>7.5483392741412842</v>
      </c>
      <c r="CA17" s="102">
        <v>3188.4185093972783</v>
      </c>
      <c r="CB17" s="102">
        <v>0.38024193548387097</v>
      </c>
      <c r="CC17" s="102">
        <v>160.61419354838708</v>
      </c>
      <c r="CD17" s="102">
        <v>9.4847000638162111</v>
      </c>
      <c r="CE17" s="102">
        <v>4006.3373069559675</v>
      </c>
      <c r="CF17" s="102">
        <v>0.44185450819672134</v>
      </c>
      <c r="CG17" s="102">
        <v>186.63934426229508</v>
      </c>
      <c r="CH17" s="102">
        <v>21.142704526286195</v>
      </c>
      <c r="CI17" s="102">
        <v>8930.6783919032878</v>
      </c>
      <c r="CJ17" s="102">
        <v>10.089745955151859</v>
      </c>
      <c r="CK17" s="102">
        <v>4261.9086914561449</v>
      </c>
      <c r="CL17" s="102">
        <v>9.8782955715756966</v>
      </c>
      <c r="CM17" s="102">
        <v>4172.5920494335742</v>
      </c>
      <c r="CN17" s="102">
        <v>7.6071111476488005</v>
      </c>
      <c r="CO17" s="102">
        <v>3213.2437487668531</v>
      </c>
      <c r="CP17" s="102">
        <v>5.2724358974358969</v>
      </c>
      <c r="CQ17" s="102">
        <v>2227.0769230769229</v>
      </c>
      <c r="CR17" s="102">
        <v>4.4095588235294114</v>
      </c>
      <c r="CS17" s="102">
        <v>1862.5976470588232</v>
      </c>
      <c r="CT17" s="102">
        <v>7.7937735849056606</v>
      </c>
      <c r="CU17" s="102">
        <v>3292.0899622641509</v>
      </c>
    </row>
    <row r="18" spans="2:99" x14ac:dyDescent="0.25">
      <c r="C18" s="101" t="s">
        <v>183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102">
        <v>0</v>
      </c>
      <c r="J18" s="102">
        <v>9.5878647949759888</v>
      </c>
      <c r="K18" s="102">
        <v>6258.9581381603248</v>
      </c>
      <c r="L18" s="102">
        <v>0.36355881172219995</v>
      </c>
      <c r="M18" s="102">
        <v>237.3311922922521</v>
      </c>
      <c r="N18" s="102">
        <v>21.266827402726975</v>
      </c>
      <c r="O18" s="102">
        <v>13882.984928500167</v>
      </c>
      <c r="P18" s="102">
        <v>8.0779178338001874</v>
      </c>
      <c r="Q18" s="102">
        <v>5273.2647619047621</v>
      </c>
      <c r="R18" s="102">
        <v>6.8587811900191946</v>
      </c>
      <c r="S18" s="102">
        <v>4477.4123608445298</v>
      </c>
      <c r="T18" s="102">
        <v>0</v>
      </c>
      <c r="U18" s="102">
        <v>0</v>
      </c>
      <c r="V18" s="102">
        <v>12.716390423572745</v>
      </c>
      <c r="W18" s="102">
        <v>8301.2596685082881</v>
      </c>
      <c r="X18" s="102">
        <v>0.42999868108678502</v>
      </c>
      <c r="Y18" s="102">
        <v>280.70313901345327</v>
      </c>
      <c r="Z18" s="102">
        <v>13.24616998950682</v>
      </c>
      <c r="AA18" s="102">
        <v>8647.0997691500506</v>
      </c>
      <c r="AB18" s="102">
        <v>18.476491646778044</v>
      </c>
      <c r="AC18" s="102">
        <v>12061.453747016707</v>
      </c>
      <c r="AD18" s="102">
        <v>9.7756497175141241</v>
      </c>
      <c r="AE18" s="102">
        <v>6381.5441355932198</v>
      </c>
      <c r="AF18" s="102">
        <v>0.51965027700831024</v>
      </c>
      <c r="AG18" s="102">
        <v>339.22770083102489</v>
      </c>
      <c r="AH18" s="102">
        <v>4.1549707602339181</v>
      </c>
      <c r="AI18" s="102">
        <v>2712.3649122807014</v>
      </c>
      <c r="AJ18" s="102">
        <v>17.069177419354837</v>
      </c>
      <c r="AK18" s="102">
        <v>11142.759019354837</v>
      </c>
      <c r="AL18" s="102">
        <v>8.8941864089775571</v>
      </c>
      <c r="AM18" s="102">
        <v>5806.1248877805492</v>
      </c>
      <c r="AN18" s="102">
        <v>0.34615384615384615</v>
      </c>
      <c r="AO18" s="102">
        <v>225.96923076923073</v>
      </c>
      <c r="AP18" s="102">
        <v>19.321898470097359</v>
      </c>
      <c r="AQ18" s="102">
        <v>12613.335321279556</v>
      </c>
      <c r="AR18" s="102">
        <v>7.2929460907944517</v>
      </c>
      <c r="AS18" s="102">
        <v>4760.8352080706181</v>
      </c>
      <c r="AT18" s="102">
        <v>4.3594582593250442</v>
      </c>
      <c r="AU18" s="102">
        <v>2845.8543516873888</v>
      </c>
      <c r="AV18" s="102">
        <v>10.866720621560376</v>
      </c>
      <c r="AW18" s="102">
        <v>7093.7952217546126</v>
      </c>
      <c r="AX18" s="102">
        <v>8.6848010880652833</v>
      </c>
      <c r="AY18" s="102">
        <v>5669.4381502890164</v>
      </c>
      <c r="AZ18" s="102">
        <v>0.30317040951122853</v>
      </c>
      <c r="BA18" s="102">
        <v>197.90964332892997</v>
      </c>
      <c r="BB18" s="102">
        <v>12.139171469740633</v>
      </c>
      <c r="BC18" s="102">
        <v>7924.4511354466849</v>
      </c>
      <c r="BD18" s="102">
        <v>0.39204545454545453</v>
      </c>
      <c r="BE18" s="102">
        <v>255.92727272727271</v>
      </c>
      <c r="BF18" s="102">
        <v>12.668900455432661</v>
      </c>
      <c r="BG18" s="102">
        <v>8270.2582173064402</v>
      </c>
      <c r="BH18" s="102">
        <v>4.5666249999999993</v>
      </c>
      <c r="BI18" s="102">
        <v>2981.0927999999994</v>
      </c>
      <c r="BJ18" s="102">
        <v>6.9644171779141111</v>
      </c>
      <c r="BK18" s="102">
        <v>4546.3715337423318</v>
      </c>
      <c r="BL18" s="102">
        <v>13.324169184290032</v>
      </c>
      <c r="BM18" s="102">
        <v>8698.0176435045323</v>
      </c>
      <c r="BN18" s="102">
        <v>0.37214467005076141</v>
      </c>
      <c r="BO18" s="102">
        <v>242.93604060913702</v>
      </c>
      <c r="BP18" s="102">
        <v>3.7197107868681605</v>
      </c>
      <c r="BQ18" s="102">
        <v>2428.2272016675352</v>
      </c>
      <c r="BR18" s="102">
        <v>0.33749999999999997</v>
      </c>
      <c r="BS18" s="102">
        <v>220.31999999999996</v>
      </c>
      <c r="BT18" s="102">
        <v>9.1241392801251955</v>
      </c>
      <c r="BU18" s="102">
        <v>5956.2381220657271</v>
      </c>
      <c r="BV18" s="102">
        <v>24.911711478800413</v>
      </c>
      <c r="BW18" s="102">
        <v>16262.365253360909</v>
      </c>
      <c r="BX18" s="102">
        <v>9.86528761061947</v>
      </c>
      <c r="BY18" s="102">
        <v>6440.0597522123899</v>
      </c>
      <c r="BZ18" s="102">
        <v>7.3727965003240437</v>
      </c>
      <c r="CA18" s="102">
        <v>4812.9615554115353</v>
      </c>
      <c r="CB18" s="102">
        <v>0.39879032258064517</v>
      </c>
      <c r="CC18" s="102">
        <v>260.33032258064515</v>
      </c>
      <c r="CD18" s="102">
        <v>8.947830248883216</v>
      </c>
      <c r="CE18" s="102">
        <v>5841.1435864709629</v>
      </c>
      <c r="CF18" s="102">
        <v>0.41534323770491804</v>
      </c>
      <c r="CG18" s="102">
        <v>271.13606557377051</v>
      </c>
      <c r="CH18" s="102">
        <v>20.831782400899634</v>
      </c>
      <c r="CI18" s="102">
        <v>13598.98755130728</v>
      </c>
      <c r="CJ18" s="102">
        <v>9.929591257451035</v>
      </c>
      <c r="CK18" s="102">
        <v>6482.0371728640348</v>
      </c>
      <c r="CL18" s="102">
        <v>9.0066812564366643</v>
      </c>
      <c r="CM18" s="102">
        <v>5879.5615242018539</v>
      </c>
      <c r="CN18" s="102">
        <v>7.4215718513646829</v>
      </c>
      <c r="CO18" s="102">
        <v>4844.8021045708647</v>
      </c>
      <c r="CP18" s="102">
        <v>5.4398148148148149</v>
      </c>
      <c r="CQ18" s="102">
        <v>3551.1111111111109</v>
      </c>
      <c r="CR18" s="102">
        <v>4.5097760695187157</v>
      </c>
      <c r="CS18" s="102">
        <v>2943.9818181818173</v>
      </c>
      <c r="CT18" s="102">
        <v>7.3166037735849061</v>
      </c>
      <c r="CU18" s="102">
        <v>4776.2789433962262</v>
      </c>
    </row>
    <row r="19" spans="2:99" x14ac:dyDescent="0.25">
      <c r="C19" s="101" t="s">
        <v>184</v>
      </c>
      <c r="D19" s="102">
        <v>0</v>
      </c>
      <c r="E19" s="102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9.3794329516069457</v>
      </c>
      <c r="K19" s="102">
        <v>3095.2128740302919</v>
      </c>
      <c r="L19" s="102">
        <v>0.37394620634283421</v>
      </c>
      <c r="M19" s="102">
        <v>123.40224809313528</v>
      </c>
      <c r="N19" s="102">
        <v>22.000166278683075</v>
      </c>
      <c r="O19" s="102">
        <v>7260.0548719654143</v>
      </c>
      <c r="P19" s="102">
        <v>7.1998832866479923</v>
      </c>
      <c r="Q19" s="102">
        <v>2375.9614845938377</v>
      </c>
      <c r="R19" s="102">
        <v>6.497792706333974</v>
      </c>
      <c r="S19" s="102">
        <v>2144.2715930902114</v>
      </c>
      <c r="T19" s="102">
        <v>0</v>
      </c>
      <c r="U19" s="102">
        <v>0</v>
      </c>
      <c r="V19" s="102">
        <v>14.751012891344383</v>
      </c>
      <c r="W19" s="102">
        <v>4867.8342541436459</v>
      </c>
      <c r="X19" s="102">
        <v>0.44364943286731789</v>
      </c>
      <c r="Y19" s="102">
        <v>146.40431284621491</v>
      </c>
      <c r="Z19" s="102">
        <v>15.353515215110177</v>
      </c>
      <c r="AA19" s="102">
        <v>5066.6600209863582</v>
      </c>
      <c r="AB19" s="102">
        <v>17.486679594272076</v>
      </c>
      <c r="AC19" s="102">
        <v>5770.6042661097854</v>
      </c>
      <c r="AD19" s="102">
        <v>9.9881638418079106</v>
      </c>
      <c r="AE19" s="102">
        <v>3296.0940677966105</v>
      </c>
      <c r="AF19" s="102">
        <v>0.51965027700831024</v>
      </c>
      <c r="AG19" s="102">
        <v>171.48459141274239</v>
      </c>
      <c r="AH19" s="102">
        <v>3.9853801169590639</v>
      </c>
      <c r="AI19" s="102">
        <v>1315.1754385964912</v>
      </c>
      <c r="AJ19" s="102">
        <v>15.110419354838708</v>
      </c>
      <c r="AK19" s="102">
        <v>4986.438387096774</v>
      </c>
      <c r="AL19" s="102">
        <v>9.3976309226932671</v>
      </c>
      <c r="AM19" s="102">
        <v>3101.2182044887782</v>
      </c>
      <c r="AN19" s="102">
        <v>0.39366515837104071</v>
      </c>
      <c r="AO19" s="102">
        <v>129.90950226244343</v>
      </c>
      <c r="AP19" s="102">
        <v>21.77547287899861</v>
      </c>
      <c r="AQ19" s="102">
        <v>7185.9060500695414</v>
      </c>
      <c r="AR19" s="102">
        <v>6.9371926229508194</v>
      </c>
      <c r="AS19" s="102">
        <v>2289.2735655737706</v>
      </c>
      <c r="AT19" s="102">
        <v>4.8350355239786849</v>
      </c>
      <c r="AU19" s="102">
        <v>1595.5617229129659</v>
      </c>
      <c r="AV19" s="102">
        <v>12.817157656199416</v>
      </c>
      <c r="AW19" s="102">
        <v>4229.6620265458077</v>
      </c>
      <c r="AX19" s="102">
        <v>8.4918055083305006</v>
      </c>
      <c r="AY19" s="102">
        <v>2802.295817749065</v>
      </c>
      <c r="AZ19" s="102">
        <v>0.33289299867899608</v>
      </c>
      <c r="BA19" s="102">
        <v>109.85468956406871</v>
      </c>
      <c r="BB19" s="102">
        <v>14.31799711815562</v>
      </c>
      <c r="BC19" s="102">
        <v>4724.9390489913549</v>
      </c>
      <c r="BD19" s="102">
        <v>0.45043520309477758</v>
      </c>
      <c r="BE19" s="102">
        <v>148.64361702127661</v>
      </c>
      <c r="BF19" s="102">
        <v>13.477553675992192</v>
      </c>
      <c r="BG19" s="102">
        <v>4447.5927130774235</v>
      </c>
      <c r="BH19" s="102">
        <v>4.9247916666666658</v>
      </c>
      <c r="BI19" s="102">
        <v>1625.1812499999996</v>
      </c>
      <c r="BJ19" s="102">
        <v>6.8061349693251536</v>
      </c>
      <c r="BK19" s="102">
        <v>2246.0245398773009</v>
      </c>
      <c r="BL19" s="102">
        <v>14.064400805639476</v>
      </c>
      <c r="BM19" s="102">
        <v>4641.2522658610269</v>
      </c>
      <c r="BN19" s="102">
        <v>0.41592639593908626</v>
      </c>
      <c r="BO19" s="102">
        <v>137.25571065989845</v>
      </c>
      <c r="BP19" s="102">
        <v>4.4085461177696716</v>
      </c>
      <c r="BQ19" s="102">
        <v>1454.8202188639916</v>
      </c>
      <c r="BR19" s="102">
        <v>0.3515625</v>
      </c>
      <c r="BS19" s="102">
        <v>116.015625</v>
      </c>
      <c r="BT19" s="102">
        <v>8.5354851330203445</v>
      </c>
      <c r="BU19" s="102">
        <v>2816.7100938967137</v>
      </c>
      <c r="BV19" s="102">
        <v>22.064658738366081</v>
      </c>
      <c r="BW19" s="102">
        <v>7281.3373836608071</v>
      </c>
      <c r="BX19" s="102">
        <v>10.73066371681416</v>
      </c>
      <c r="BY19" s="102">
        <v>3541.1190265486725</v>
      </c>
      <c r="BZ19" s="102">
        <v>8.9526814646791966</v>
      </c>
      <c r="CA19" s="102">
        <v>2954.3848833441348</v>
      </c>
      <c r="CB19" s="102">
        <v>0.42661290322580647</v>
      </c>
      <c r="CC19" s="102">
        <v>140.78225806451613</v>
      </c>
      <c r="CD19" s="102">
        <v>8.947830248883216</v>
      </c>
      <c r="CE19" s="102">
        <v>2952.7839821314615</v>
      </c>
      <c r="CF19" s="102">
        <v>0.48603995901639346</v>
      </c>
      <c r="CG19" s="102">
        <v>160.39318647540983</v>
      </c>
      <c r="CH19" s="102">
        <v>20.831782400899634</v>
      </c>
      <c r="CI19" s="102">
        <v>6874.4881922968789</v>
      </c>
      <c r="CJ19" s="102">
        <v>8.6483536758444508</v>
      </c>
      <c r="CK19" s="102">
        <v>2853.9567130286687</v>
      </c>
      <c r="CL19" s="102">
        <v>9.8782955715756966</v>
      </c>
      <c r="CM19" s="102">
        <v>3259.83753861998</v>
      </c>
      <c r="CN19" s="102">
        <v>7.4215718513646829</v>
      </c>
      <c r="CO19" s="102">
        <v>2449.1187109503453</v>
      </c>
      <c r="CP19" s="102">
        <v>4.7702991452991448</v>
      </c>
      <c r="CQ19" s="102">
        <v>1574.1987179487178</v>
      </c>
      <c r="CR19" s="102">
        <v>4.3093415775401063</v>
      </c>
      <c r="CS19" s="102">
        <v>1422.0827205882351</v>
      </c>
      <c r="CT19" s="102">
        <v>8.1118867924528306</v>
      </c>
      <c r="CU19" s="102">
        <v>2676.922641509434</v>
      </c>
    </row>
    <row r="20" spans="2:99" x14ac:dyDescent="0.25">
      <c r="B20" s="101" t="s">
        <v>127</v>
      </c>
      <c r="C20" s="101" t="s">
        <v>185</v>
      </c>
      <c r="D20" s="10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02">
        <v>12.92277428888068</v>
      </c>
      <c r="K20" s="102">
        <v>3706.2516660509791</v>
      </c>
      <c r="L20" s="102">
        <v>0.64401846647932559</v>
      </c>
      <c r="M20" s="102">
        <v>184.70449618627057</v>
      </c>
      <c r="N20" s="102">
        <v>20.533488526770867</v>
      </c>
      <c r="O20" s="102">
        <v>5889.0045094778852</v>
      </c>
      <c r="P20" s="102">
        <v>16.331442577030813</v>
      </c>
      <c r="Q20" s="102">
        <v>4683.8577310924375</v>
      </c>
      <c r="R20" s="102">
        <v>15.522504798464492</v>
      </c>
      <c r="S20" s="102">
        <v>4451.854376199617</v>
      </c>
      <c r="T20" s="102">
        <v>0</v>
      </c>
      <c r="U20" s="102">
        <v>0</v>
      </c>
      <c r="V20" s="102">
        <v>22.126519337016575</v>
      </c>
      <c r="W20" s="102">
        <v>6345.8857458563534</v>
      </c>
      <c r="X20" s="102">
        <v>0.64158533368504433</v>
      </c>
      <c r="Y20" s="102">
        <v>184.00667370087072</v>
      </c>
      <c r="Z20" s="102">
        <v>19.568205666316892</v>
      </c>
      <c r="AA20" s="102">
        <v>5612.1613850996846</v>
      </c>
      <c r="AB20" s="102">
        <v>27.714737470167066</v>
      </c>
      <c r="AC20" s="102">
        <v>7948.5867064439144</v>
      </c>
      <c r="AD20" s="102">
        <v>15.301016949152542</v>
      </c>
      <c r="AE20" s="102">
        <v>4388.3316610169495</v>
      </c>
      <c r="AF20" s="102">
        <v>0.48381232686980608</v>
      </c>
      <c r="AG20" s="102">
        <v>138.75737534626037</v>
      </c>
      <c r="AH20" s="102">
        <v>4.7485380116959064</v>
      </c>
      <c r="AI20" s="102">
        <v>1361.8807017543861</v>
      </c>
      <c r="AJ20" s="102">
        <v>23.505096774193547</v>
      </c>
      <c r="AK20" s="102">
        <v>6741.2617548387097</v>
      </c>
      <c r="AL20" s="102">
        <v>15.271150249376559</v>
      </c>
      <c r="AM20" s="102">
        <v>4379.7658915211969</v>
      </c>
      <c r="AN20" s="102">
        <v>0.5904977375565611</v>
      </c>
      <c r="AO20" s="102">
        <v>169.35475113122172</v>
      </c>
      <c r="AP20" s="102">
        <v>26.682621696801114</v>
      </c>
      <c r="AQ20" s="102">
        <v>7652.5759026425594</v>
      </c>
      <c r="AR20" s="102">
        <v>13.874385245901639</v>
      </c>
      <c r="AS20" s="102">
        <v>3979.17368852459</v>
      </c>
      <c r="AT20" s="102">
        <v>6.2617673179396096</v>
      </c>
      <c r="AU20" s="102">
        <v>1795.87486678508</v>
      </c>
      <c r="AV20" s="102">
        <v>23.126610553577208</v>
      </c>
      <c r="AW20" s="102">
        <v>6632.7119067659432</v>
      </c>
      <c r="AX20" s="102">
        <v>14.08867732063924</v>
      </c>
      <c r="AY20" s="102">
        <v>4040.6326555593341</v>
      </c>
      <c r="AZ20" s="102">
        <v>0.65984147952443861</v>
      </c>
      <c r="BA20" s="102">
        <v>189.242536327609</v>
      </c>
      <c r="BB20" s="102">
        <v>29.881037463976945</v>
      </c>
      <c r="BC20" s="102">
        <v>8569.8815446685876</v>
      </c>
      <c r="BD20" s="102">
        <v>0.81745647969052226</v>
      </c>
      <c r="BE20" s="102">
        <v>234.44651837524179</v>
      </c>
      <c r="BF20" s="102">
        <v>16.981717631750161</v>
      </c>
      <c r="BG20" s="102">
        <v>4870.3566167859462</v>
      </c>
      <c r="BH20" s="102">
        <v>7.8796666666666662</v>
      </c>
      <c r="BI20" s="102">
        <v>2259.8883999999998</v>
      </c>
      <c r="BJ20" s="102">
        <v>15.195092024539878</v>
      </c>
      <c r="BK20" s="102">
        <v>4357.9523926380371</v>
      </c>
      <c r="BL20" s="102">
        <v>35.531117824773418</v>
      </c>
      <c r="BM20" s="102">
        <v>10190.324592145016</v>
      </c>
      <c r="BN20" s="102">
        <v>0.66402284263959388</v>
      </c>
      <c r="BO20" s="102">
        <v>190.44175126903554</v>
      </c>
      <c r="BP20" s="102">
        <v>6.5439356435643568</v>
      </c>
      <c r="BQ20" s="102">
        <v>1876.8007425742576</v>
      </c>
      <c r="BR20" s="102">
        <v>0.63984374999999993</v>
      </c>
      <c r="BS20" s="102">
        <v>183.50718749999999</v>
      </c>
      <c r="BT20" s="102">
        <v>14.863517214397497</v>
      </c>
      <c r="BU20" s="102">
        <v>4262.8567370892024</v>
      </c>
      <c r="BV20" s="102">
        <v>37.72344881075491</v>
      </c>
      <c r="BW20" s="102">
        <v>10819.085118924508</v>
      </c>
      <c r="BX20" s="102">
        <v>15.403694690265487</v>
      </c>
      <c r="BY20" s="102">
        <v>4417.7796371681416</v>
      </c>
      <c r="BZ20" s="102">
        <v>11.936908619572261</v>
      </c>
      <c r="CA20" s="102">
        <v>3423.5053920933246</v>
      </c>
      <c r="CB20" s="102">
        <v>0.73266129032258065</v>
      </c>
      <c r="CC20" s="102">
        <v>210.12725806451613</v>
      </c>
      <c r="CD20" s="102">
        <v>15.211311423101469</v>
      </c>
      <c r="CE20" s="102">
        <v>4362.6041161455014</v>
      </c>
      <c r="CF20" s="102">
        <v>0.57441086065573776</v>
      </c>
      <c r="CG20" s="102">
        <v>164.74103483606561</v>
      </c>
      <c r="CH20" s="102">
        <v>32.957745290975538</v>
      </c>
      <c r="CI20" s="102">
        <v>9452.281349451785</v>
      </c>
      <c r="CJ20" s="102">
        <v>13.933458699971615</v>
      </c>
      <c r="CK20" s="102">
        <v>3996.1159551518595</v>
      </c>
      <c r="CL20" s="102">
        <v>14.962712409886715</v>
      </c>
      <c r="CM20" s="102">
        <v>4291.3059191555103</v>
      </c>
      <c r="CN20" s="102">
        <v>16.51299736928642</v>
      </c>
      <c r="CO20" s="102">
        <v>4735.9276455113459</v>
      </c>
      <c r="CP20" s="102">
        <v>5.8582621082621085</v>
      </c>
      <c r="CQ20" s="102">
        <v>1680.1495726495727</v>
      </c>
      <c r="CR20" s="102">
        <v>7.5162934491978604</v>
      </c>
      <c r="CS20" s="102">
        <v>2155.6729612299464</v>
      </c>
      <c r="CT20" s="102">
        <v>16.064716981132076</v>
      </c>
      <c r="CU20" s="102">
        <v>4607.3608301886798</v>
      </c>
    </row>
    <row r="21" spans="2:99" x14ac:dyDescent="0.25">
      <c r="C21" s="101" t="s">
        <v>186</v>
      </c>
      <c r="D21" s="10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12.089046915404507</v>
      </c>
      <c r="K21" s="102">
        <v>754.35652752124122</v>
      </c>
      <c r="L21" s="102">
        <v>0.58169409875551981</v>
      </c>
      <c r="M21" s="102">
        <v>36.297711762344434</v>
      </c>
      <c r="N21" s="102">
        <v>20.166819088792817</v>
      </c>
      <c r="O21" s="102">
        <v>1258.4095111406718</v>
      </c>
      <c r="P21" s="102">
        <v>18.438725490196081</v>
      </c>
      <c r="Q21" s="102">
        <v>1150.5764705882355</v>
      </c>
      <c r="R21" s="102">
        <v>15.161516314779272</v>
      </c>
      <c r="S21" s="102">
        <v>946.07861804222648</v>
      </c>
      <c r="T21" s="102">
        <v>0</v>
      </c>
      <c r="U21" s="102">
        <v>0</v>
      </c>
      <c r="V21" s="102">
        <v>23.90681399631676</v>
      </c>
      <c r="W21" s="102">
        <v>1491.7851933701659</v>
      </c>
      <c r="X21" s="102">
        <v>0.70301371669744217</v>
      </c>
      <c r="Y21" s="102">
        <v>43.868055921920387</v>
      </c>
      <c r="Z21" s="102">
        <v>17.76190975865687</v>
      </c>
      <c r="AA21" s="102">
        <v>1108.3431689401887</v>
      </c>
      <c r="AB21" s="102">
        <v>27.384800119331743</v>
      </c>
      <c r="AC21" s="102">
        <v>1708.8115274463007</v>
      </c>
      <c r="AD21" s="102">
        <v>14.450960451977402</v>
      </c>
      <c r="AE21" s="102">
        <v>901.7399322033898</v>
      </c>
      <c r="AF21" s="102">
        <v>0.52860976454293629</v>
      </c>
      <c r="AG21" s="102">
        <v>32.985249307479222</v>
      </c>
      <c r="AH21" s="102">
        <v>4.5789473684210522</v>
      </c>
      <c r="AI21" s="102">
        <v>285.72631578947363</v>
      </c>
      <c r="AJ21" s="102">
        <v>23.78491935483871</v>
      </c>
      <c r="AK21" s="102">
        <v>1484.1789677419354</v>
      </c>
      <c r="AL21" s="102">
        <v>15.271150249376559</v>
      </c>
      <c r="AM21" s="102">
        <v>952.91977556109725</v>
      </c>
      <c r="AN21" s="102">
        <v>0.63122171945701355</v>
      </c>
      <c r="AO21" s="102">
        <v>39.388235294117642</v>
      </c>
      <c r="AP21" s="102">
        <v>29.136196105702364</v>
      </c>
      <c r="AQ21" s="102">
        <v>1818.0986369958275</v>
      </c>
      <c r="AR21" s="102">
        <v>14.052261979823456</v>
      </c>
      <c r="AS21" s="102">
        <v>876.86114754098367</v>
      </c>
      <c r="AT21" s="102">
        <v>6.6580817051509769</v>
      </c>
      <c r="AU21" s="102">
        <v>415.46429840142093</v>
      </c>
      <c r="AV21" s="102">
        <v>20.061638070573</v>
      </c>
      <c r="AW21" s="102">
        <v>1251.8462156037551</v>
      </c>
      <c r="AX21" s="102">
        <v>16.790615436926217</v>
      </c>
      <c r="AY21" s="102">
        <v>1047.7344032641959</v>
      </c>
      <c r="AZ21" s="102">
        <v>0.69550858652575953</v>
      </c>
      <c r="BA21" s="102">
        <v>43.399735799207392</v>
      </c>
      <c r="BB21" s="102">
        <v>29.258515850144093</v>
      </c>
      <c r="BC21" s="102">
        <v>1825.7313890489913</v>
      </c>
      <c r="BD21" s="102">
        <v>0.72570116054158607</v>
      </c>
      <c r="BE21" s="102">
        <v>45.283752417794972</v>
      </c>
      <c r="BF21" s="102">
        <v>19.407677293428758</v>
      </c>
      <c r="BG21" s="102">
        <v>1211.0390631099544</v>
      </c>
      <c r="BH21" s="102">
        <v>7.3424166666666659</v>
      </c>
      <c r="BI21" s="102">
        <v>458.16679999999997</v>
      </c>
      <c r="BJ21" s="102">
        <v>15.669938650306749</v>
      </c>
      <c r="BK21" s="102">
        <v>977.80417177914114</v>
      </c>
      <c r="BL21" s="102">
        <v>36.271349446122862</v>
      </c>
      <c r="BM21" s="102">
        <v>2263.3322054380665</v>
      </c>
      <c r="BN21" s="102">
        <v>0.78077411167512689</v>
      </c>
      <c r="BO21" s="102">
        <v>48.720304568527915</v>
      </c>
      <c r="BP21" s="102">
        <v>6.5439356435643568</v>
      </c>
      <c r="BQ21" s="102">
        <v>408.34158415841586</v>
      </c>
      <c r="BR21" s="102">
        <v>0.66796875</v>
      </c>
      <c r="BS21" s="102">
        <v>41.681249999999999</v>
      </c>
      <c r="BT21" s="102">
        <v>14.127699530516432</v>
      </c>
      <c r="BU21" s="102">
        <v>881.56845070422537</v>
      </c>
      <c r="BV21" s="102">
        <v>38.0793304033092</v>
      </c>
      <c r="BW21" s="102">
        <v>2376.1502171664938</v>
      </c>
      <c r="BX21" s="102">
        <v>15.576769911504424</v>
      </c>
      <c r="BY21" s="102">
        <v>971.99044247787606</v>
      </c>
      <c r="BZ21" s="102">
        <v>12.990165262475697</v>
      </c>
      <c r="CA21" s="102">
        <v>810.58631237848351</v>
      </c>
      <c r="CB21" s="102">
        <v>0.79758064516129035</v>
      </c>
      <c r="CC21" s="102">
        <v>49.769032258064513</v>
      </c>
      <c r="CD21" s="102">
        <v>15.74818123803446</v>
      </c>
      <c r="CE21" s="102">
        <v>982.68650925335032</v>
      </c>
      <c r="CF21" s="102">
        <v>0.63627049180327866</v>
      </c>
      <c r="CG21" s="102">
        <v>39.703278688524584</v>
      </c>
      <c r="CH21" s="102">
        <v>34.512355917908351</v>
      </c>
      <c r="CI21" s="102">
        <v>2153.5710092774812</v>
      </c>
      <c r="CJ21" s="102">
        <v>14.734232188475731</v>
      </c>
      <c r="CK21" s="102">
        <v>919.41608856088567</v>
      </c>
      <c r="CL21" s="102">
        <v>15.543788619979404</v>
      </c>
      <c r="CM21" s="102">
        <v>969.93240988671482</v>
      </c>
      <c r="CN21" s="102">
        <v>16.698536665570536</v>
      </c>
      <c r="CO21" s="102">
        <v>1041.9886879316014</v>
      </c>
      <c r="CP21" s="102">
        <v>6.8625356125356127</v>
      </c>
      <c r="CQ21" s="102">
        <v>428.22222222222223</v>
      </c>
      <c r="CR21" s="102">
        <v>7.7167279411764698</v>
      </c>
      <c r="CS21" s="102">
        <v>481.52382352941169</v>
      </c>
      <c r="CT21" s="102">
        <v>16.382830188679247</v>
      </c>
      <c r="CU21" s="102">
        <v>1022.288603773585</v>
      </c>
    </row>
    <row r="22" spans="2:99" x14ac:dyDescent="0.25">
      <c r="C22" s="101" t="s">
        <v>187</v>
      </c>
      <c r="D22" s="102">
        <v>0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12.714342445511637</v>
      </c>
      <c r="K22" s="102">
        <v>2380.1249057997784</v>
      </c>
      <c r="L22" s="102">
        <v>0.61285628261742275</v>
      </c>
      <c r="M22" s="102">
        <v>114.72669610598153</v>
      </c>
      <c r="N22" s="102">
        <v>21.266827402726975</v>
      </c>
      <c r="O22" s="102">
        <v>3981.1500897904893</v>
      </c>
      <c r="P22" s="102">
        <v>17.033870214752568</v>
      </c>
      <c r="Q22" s="102">
        <v>3188.7405042016803</v>
      </c>
      <c r="R22" s="102">
        <v>14.981022072936662</v>
      </c>
      <c r="S22" s="102">
        <v>2804.4473320537431</v>
      </c>
      <c r="T22" s="102">
        <v>0</v>
      </c>
      <c r="U22" s="102">
        <v>0</v>
      </c>
      <c r="V22" s="102">
        <v>23.143830570902395</v>
      </c>
      <c r="W22" s="102">
        <v>4332.5250828729277</v>
      </c>
      <c r="X22" s="102">
        <v>0.68936296491690929</v>
      </c>
      <c r="Y22" s="102">
        <v>129.04874703244542</v>
      </c>
      <c r="Z22" s="102">
        <v>17.76190975865687</v>
      </c>
      <c r="AA22" s="102">
        <v>3325.029506820566</v>
      </c>
      <c r="AB22" s="102">
        <v>28.044674821002388</v>
      </c>
      <c r="AC22" s="102">
        <v>5249.963126491647</v>
      </c>
      <c r="AD22" s="102">
        <v>16.151073446327683</v>
      </c>
      <c r="AE22" s="102">
        <v>3023.4809491525421</v>
      </c>
      <c r="AF22" s="102">
        <v>0.48381232686980608</v>
      </c>
      <c r="AG22" s="102">
        <v>90.569667590027692</v>
      </c>
      <c r="AH22" s="102">
        <v>5.0877192982456139</v>
      </c>
      <c r="AI22" s="102">
        <v>952.42105263157885</v>
      </c>
      <c r="AJ22" s="102">
        <v>21.546338709677418</v>
      </c>
      <c r="AK22" s="102">
        <v>4033.4746064516125</v>
      </c>
      <c r="AL22" s="102">
        <v>15.271150249376559</v>
      </c>
      <c r="AM22" s="102">
        <v>2858.7593266832919</v>
      </c>
      <c r="AN22" s="102">
        <v>0.57013574660633481</v>
      </c>
      <c r="AO22" s="102">
        <v>106.72941176470587</v>
      </c>
      <c r="AP22" s="102">
        <v>24.842440890125175</v>
      </c>
      <c r="AQ22" s="102">
        <v>4650.5049346314327</v>
      </c>
      <c r="AR22" s="102">
        <v>16.008906052963429</v>
      </c>
      <c r="AS22" s="102">
        <v>2996.8672131147537</v>
      </c>
      <c r="AT22" s="102">
        <v>7.1336589698046176</v>
      </c>
      <c r="AU22" s="102">
        <v>1335.4209591474244</v>
      </c>
      <c r="AV22" s="102">
        <v>22.012075105212041</v>
      </c>
      <c r="AW22" s="102">
        <v>4120.660459695694</v>
      </c>
      <c r="AX22" s="102">
        <v>15.246650799047943</v>
      </c>
      <c r="AY22" s="102">
        <v>2854.1730295817747</v>
      </c>
      <c r="AZ22" s="102">
        <v>0.57661822985468958</v>
      </c>
      <c r="BA22" s="102">
        <v>107.94293262879788</v>
      </c>
      <c r="BB22" s="102">
        <v>31.437341498559078</v>
      </c>
      <c r="BC22" s="102">
        <v>5885.0703285302588</v>
      </c>
      <c r="BD22" s="102">
        <v>0.79243230174081236</v>
      </c>
      <c r="BE22" s="102">
        <v>148.34332688588006</v>
      </c>
      <c r="BF22" s="102">
        <v>20.485881587508132</v>
      </c>
      <c r="BG22" s="102">
        <v>3834.9570331815221</v>
      </c>
      <c r="BH22" s="102">
        <v>7.5214999999999996</v>
      </c>
      <c r="BI22" s="102">
        <v>1408.0247999999999</v>
      </c>
      <c r="BJ22" s="102">
        <v>15.511656441717792</v>
      </c>
      <c r="BK22" s="102">
        <v>2903.7820858895702</v>
      </c>
      <c r="BL22" s="102">
        <v>32.940307150050351</v>
      </c>
      <c r="BM22" s="102">
        <v>6166.4254984894251</v>
      </c>
      <c r="BN22" s="102">
        <v>0.70050761421319796</v>
      </c>
      <c r="BO22" s="102">
        <v>131.13502538071066</v>
      </c>
      <c r="BP22" s="102">
        <v>6.0617509119332986</v>
      </c>
      <c r="BQ22" s="102">
        <v>1134.7597707139134</v>
      </c>
      <c r="BR22" s="102">
        <v>0.6328125</v>
      </c>
      <c r="BS22" s="102">
        <v>118.46249999999999</v>
      </c>
      <c r="BT22" s="102">
        <v>12.950391236306729</v>
      </c>
      <c r="BU22" s="102">
        <v>2424.3132394366194</v>
      </c>
      <c r="BV22" s="102">
        <v>34.164632885211994</v>
      </c>
      <c r="BW22" s="102">
        <v>6395.6192761116845</v>
      </c>
      <c r="BX22" s="102">
        <v>17.653672566371682</v>
      </c>
      <c r="BY22" s="102">
        <v>3304.7675044247785</v>
      </c>
      <c r="BZ22" s="102">
        <v>13.516793583927415</v>
      </c>
      <c r="CA22" s="102">
        <v>2530.3437589112118</v>
      </c>
      <c r="CB22" s="102">
        <v>0.76975806451612905</v>
      </c>
      <c r="CC22" s="102">
        <v>144.09870967741935</v>
      </c>
      <c r="CD22" s="102">
        <v>15.569224633056796</v>
      </c>
      <c r="CE22" s="102">
        <v>2914.5588513082321</v>
      </c>
      <c r="CF22" s="102">
        <v>0.54789959016393441</v>
      </c>
      <c r="CG22" s="102">
        <v>102.56680327868851</v>
      </c>
      <c r="CH22" s="102">
        <v>29.226679786336803</v>
      </c>
      <c r="CI22" s="102">
        <v>5471.2344560022493</v>
      </c>
      <c r="CJ22" s="102">
        <v>14.894386886176555</v>
      </c>
      <c r="CK22" s="102">
        <v>2788.229225092251</v>
      </c>
      <c r="CL22" s="102">
        <v>15.689057672502575</v>
      </c>
      <c r="CM22" s="102">
        <v>2936.991596292482</v>
      </c>
      <c r="CN22" s="102">
        <v>15.770840184149952</v>
      </c>
      <c r="CO22" s="102">
        <v>2952.3012824728708</v>
      </c>
      <c r="CP22" s="102">
        <v>6.109330484330485</v>
      </c>
      <c r="CQ22" s="102">
        <v>1143.6666666666667</v>
      </c>
      <c r="CR22" s="102">
        <v>7.8169451871657749</v>
      </c>
      <c r="CS22" s="102">
        <v>1463.3321390374331</v>
      </c>
      <c r="CT22" s="102">
        <v>17.337169811320756</v>
      </c>
      <c r="CU22" s="102">
        <v>3245.5181886792452</v>
      </c>
    </row>
    <row r="23" spans="2:99" x14ac:dyDescent="0.25">
      <c r="C23" s="101" t="s">
        <v>188</v>
      </c>
      <c r="D23" s="102">
        <v>0</v>
      </c>
      <c r="E23" s="102">
        <v>0</v>
      </c>
      <c r="F23" s="102">
        <v>0</v>
      </c>
      <c r="G23" s="102">
        <v>0</v>
      </c>
      <c r="H23" s="102">
        <v>0</v>
      </c>
      <c r="I23" s="102">
        <v>0</v>
      </c>
      <c r="J23" s="102">
        <v>13.131206132249725</v>
      </c>
      <c r="K23" s="102">
        <v>3860.5746028814192</v>
      </c>
      <c r="L23" s="102">
        <v>0.56091930951425129</v>
      </c>
      <c r="M23" s="102">
        <v>164.91027699718987</v>
      </c>
      <c r="N23" s="102">
        <v>20.533488526770867</v>
      </c>
      <c r="O23" s="102">
        <v>6036.845626870635</v>
      </c>
      <c r="P23" s="102">
        <v>15.980228758169934</v>
      </c>
      <c r="Q23" s="102">
        <v>4698.1872549019608</v>
      </c>
      <c r="R23" s="102">
        <v>14.259045105566219</v>
      </c>
      <c r="S23" s="102">
        <v>4192.1592610364687</v>
      </c>
      <c r="T23" s="102">
        <v>0</v>
      </c>
      <c r="U23" s="102">
        <v>0</v>
      </c>
      <c r="V23" s="102">
        <v>19.837569060773482</v>
      </c>
      <c r="W23" s="102">
        <v>5832.2453038674039</v>
      </c>
      <c r="X23" s="102">
        <v>0.71666446847797505</v>
      </c>
      <c r="Y23" s="102">
        <v>210.69935373252466</v>
      </c>
      <c r="Z23" s="102">
        <v>18.364008394543543</v>
      </c>
      <c r="AA23" s="102">
        <v>5399.018467995802</v>
      </c>
      <c r="AB23" s="102">
        <v>27.384800119331743</v>
      </c>
      <c r="AC23" s="102">
        <v>8051.1312350835324</v>
      </c>
      <c r="AD23" s="102">
        <v>14.238446327683617</v>
      </c>
      <c r="AE23" s="102">
        <v>4186.1032203389832</v>
      </c>
      <c r="AF23" s="102">
        <v>0.50173130193905813</v>
      </c>
      <c r="AG23" s="102">
        <v>147.5090027700831</v>
      </c>
      <c r="AH23" s="102">
        <v>5.0029239766081872</v>
      </c>
      <c r="AI23" s="102">
        <v>1470.859649122807</v>
      </c>
      <c r="AJ23" s="102">
        <v>20.706870967741935</v>
      </c>
      <c r="AK23" s="102">
        <v>6087.8200645161287</v>
      </c>
      <c r="AL23" s="102">
        <v>15.103335411471322</v>
      </c>
      <c r="AM23" s="102">
        <v>4440.3806109725683</v>
      </c>
      <c r="AN23" s="102">
        <v>0.64479638009049767</v>
      </c>
      <c r="AO23" s="102">
        <v>189.57013574660633</v>
      </c>
      <c r="AP23" s="102">
        <v>27.296015299026429</v>
      </c>
      <c r="AQ23" s="102">
        <v>8025.0284979137705</v>
      </c>
      <c r="AR23" s="102">
        <v>15.475275851197983</v>
      </c>
      <c r="AS23" s="102">
        <v>4549.7311002522074</v>
      </c>
      <c r="AT23" s="102">
        <v>6.8958703374777972</v>
      </c>
      <c r="AU23" s="102">
        <v>2027.3858792184724</v>
      </c>
      <c r="AV23" s="102">
        <v>19.225736484299127</v>
      </c>
      <c r="AW23" s="102">
        <v>5652.366526383943</v>
      </c>
      <c r="AX23" s="102">
        <v>14.08867732063924</v>
      </c>
      <c r="AY23" s="102">
        <v>4142.0711322679363</v>
      </c>
      <c r="AZ23" s="102">
        <v>0.62417437252311758</v>
      </c>
      <c r="BA23" s="102">
        <v>183.50726552179657</v>
      </c>
      <c r="BB23" s="102">
        <v>28.947255043227663</v>
      </c>
      <c r="BC23" s="102">
        <v>8510.4929827089327</v>
      </c>
      <c r="BD23" s="102">
        <v>0.83413926499032887</v>
      </c>
      <c r="BE23" s="102">
        <v>245.2369439071567</v>
      </c>
      <c r="BF23" s="102">
        <v>16.981717631750161</v>
      </c>
      <c r="BG23" s="102">
        <v>4992.6249837345476</v>
      </c>
      <c r="BH23" s="102">
        <v>7.0737916666666658</v>
      </c>
      <c r="BI23" s="102">
        <v>2079.6947499999997</v>
      </c>
      <c r="BJ23" s="102">
        <v>16.14478527607362</v>
      </c>
      <c r="BK23" s="102">
        <v>4746.5668711656444</v>
      </c>
      <c r="BL23" s="102">
        <v>31.089728096676737</v>
      </c>
      <c r="BM23" s="102">
        <v>9140.38006042296</v>
      </c>
      <c r="BN23" s="102">
        <v>0.73699238578680204</v>
      </c>
      <c r="BO23" s="102">
        <v>216.67576142131981</v>
      </c>
      <c r="BP23" s="102">
        <v>6.8194697759249614</v>
      </c>
      <c r="BQ23" s="102">
        <v>2004.9241141219386</v>
      </c>
      <c r="BR23" s="102">
        <v>0.61171874999999998</v>
      </c>
      <c r="BS23" s="102">
        <v>179.84531250000001</v>
      </c>
      <c r="BT23" s="102">
        <v>14.274863067292644</v>
      </c>
      <c r="BU23" s="102">
        <v>4196.8097417840372</v>
      </c>
      <c r="BV23" s="102">
        <v>35.944040847983452</v>
      </c>
      <c r="BW23" s="102">
        <v>10567.548009307135</v>
      </c>
      <c r="BX23" s="102">
        <v>14.884469026548674</v>
      </c>
      <c r="BY23" s="102">
        <v>4376.0338938053101</v>
      </c>
      <c r="BZ23" s="102">
        <v>13.516793583927415</v>
      </c>
      <c r="CA23" s="102">
        <v>3973.9373136746599</v>
      </c>
      <c r="CB23" s="102">
        <v>0.76048387096774195</v>
      </c>
      <c r="CC23" s="102">
        <v>223.58225806451614</v>
      </c>
      <c r="CD23" s="102">
        <v>13.779658583280153</v>
      </c>
      <c r="CE23" s="102">
        <v>4051.219623484365</v>
      </c>
      <c r="CF23" s="102">
        <v>0.56557377049180324</v>
      </c>
      <c r="CG23" s="102">
        <v>166.27868852459017</v>
      </c>
      <c r="CH23" s="102">
        <v>34.823278043294913</v>
      </c>
      <c r="CI23" s="102">
        <v>10238.043744728704</v>
      </c>
      <c r="CJ23" s="102">
        <v>14.574077490774908</v>
      </c>
      <c r="CK23" s="102">
        <v>4284.7787822878227</v>
      </c>
      <c r="CL23" s="102">
        <v>13.655290937178167</v>
      </c>
      <c r="CM23" s="102">
        <v>4014.6555355303813</v>
      </c>
      <c r="CN23" s="102">
        <v>17.255154554422887</v>
      </c>
      <c r="CO23" s="102">
        <v>5073.015439000329</v>
      </c>
      <c r="CP23" s="102">
        <v>6.7788461538461533</v>
      </c>
      <c r="CQ23" s="102">
        <v>1992.9807692307691</v>
      </c>
      <c r="CR23" s="102">
        <v>8.2178141711229937</v>
      </c>
      <c r="CS23" s="102">
        <v>2416.03736631016</v>
      </c>
      <c r="CT23" s="102">
        <v>16.700943396226418</v>
      </c>
      <c r="CU23" s="102">
        <v>4910.0773584905664</v>
      </c>
    </row>
    <row r="24" spans="2:99" x14ac:dyDescent="0.25">
      <c r="C24" s="101" t="s">
        <v>189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11.463751385297378</v>
      </c>
      <c r="K24" s="102">
        <v>4209.4895086811975</v>
      </c>
      <c r="L24" s="102">
        <v>0.56091930951425129</v>
      </c>
      <c r="M24" s="102">
        <v>205.96957045363305</v>
      </c>
      <c r="N24" s="102">
        <v>19.433480212836717</v>
      </c>
      <c r="O24" s="102">
        <v>7135.9739341536424</v>
      </c>
      <c r="P24" s="102">
        <v>16.507049486461252</v>
      </c>
      <c r="Q24" s="102">
        <v>6061.3885714285716</v>
      </c>
      <c r="R24" s="102">
        <v>16.244481765834934</v>
      </c>
      <c r="S24" s="102">
        <v>5964.9737044145877</v>
      </c>
      <c r="T24" s="102">
        <v>0</v>
      </c>
      <c r="U24" s="102">
        <v>0</v>
      </c>
      <c r="V24" s="102">
        <v>20.854880294659303</v>
      </c>
      <c r="W24" s="102">
        <v>7657.9120441988962</v>
      </c>
      <c r="X24" s="102">
        <v>0.66888683724610998</v>
      </c>
      <c r="Y24" s="102">
        <v>245.61524663677159</v>
      </c>
      <c r="Z24" s="102">
        <v>18.966107030430219</v>
      </c>
      <c r="AA24" s="102">
        <v>6964.3545015739764</v>
      </c>
      <c r="AB24" s="102">
        <v>29.364424224343676</v>
      </c>
      <c r="AC24" s="102">
        <v>10782.616575178998</v>
      </c>
      <c r="AD24" s="102">
        <v>14.238446327683617</v>
      </c>
      <c r="AE24" s="102">
        <v>5228.3574915254239</v>
      </c>
      <c r="AF24" s="102">
        <v>0.55548822714681445</v>
      </c>
      <c r="AG24" s="102">
        <v>203.97527700831026</v>
      </c>
      <c r="AH24" s="102">
        <v>4.833333333333333</v>
      </c>
      <c r="AI24" s="102">
        <v>1774.7999999999997</v>
      </c>
      <c r="AJ24" s="102">
        <v>20.147225806451612</v>
      </c>
      <c r="AK24" s="102">
        <v>7398.0613161290321</v>
      </c>
      <c r="AL24" s="102">
        <v>13.425187032418954</v>
      </c>
      <c r="AM24" s="102">
        <v>4929.72867830424</v>
      </c>
      <c r="AN24" s="102">
        <v>0.61085972850678738</v>
      </c>
      <c r="AO24" s="102">
        <v>224.30769230769232</v>
      </c>
      <c r="AP24" s="102">
        <v>24.22904728789986</v>
      </c>
      <c r="AQ24" s="102">
        <v>8896.9061641168282</v>
      </c>
      <c r="AR24" s="102">
        <v>14.052261979823456</v>
      </c>
      <c r="AS24" s="102">
        <v>5159.9905989911731</v>
      </c>
      <c r="AT24" s="102">
        <v>5.8654529307282415</v>
      </c>
      <c r="AU24" s="102">
        <v>2153.7943161634103</v>
      </c>
      <c r="AV24" s="102">
        <v>19.504370346390417</v>
      </c>
      <c r="AW24" s="102">
        <v>7162.0047911945603</v>
      </c>
      <c r="AX24" s="102">
        <v>16.018633117987079</v>
      </c>
      <c r="AY24" s="102">
        <v>5882.0420809248553</v>
      </c>
      <c r="AZ24" s="102">
        <v>0.57067371202113604</v>
      </c>
      <c r="BA24" s="102">
        <v>209.55138705416115</v>
      </c>
      <c r="BB24" s="102">
        <v>29.881037463976945</v>
      </c>
      <c r="BC24" s="102">
        <v>10972.316956772334</v>
      </c>
      <c r="BD24" s="102">
        <v>0.75906673114119927</v>
      </c>
      <c r="BE24" s="102">
        <v>278.72930367504836</v>
      </c>
      <c r="BF24" s="102">
        <v>16.712166558230319</v>
      </c>
      <c r="BG24" s="102">
        <v>6136.7075601821725</v>
      </c>
      <c r="BH24" s="102">
        <v>7.4319583333333323</v>
      </c>
      <c r="BI24" s="102">
        <v>2729.0150999999996</v>
      </c>
      <c r="BJ24" s="102">
        <v>17.885889570552148</v>
      </c>
      <c r="BK24" s="102">
        <v>6567.6986503067483</v>
      </c>
      <c r="BL24" s="102">
        <v>35.901233635448143</v>
      </c>
      <c r="BM24" s="102">
        <v>13182.932990936557</v>
      </c>
      <c r="BN24" s="102">
        <v>0.72239847715736039</v>
      </c>
      <c r="BO24" s="102">
        <v>265.2647208121827</v>
      </c>
      <c r="BP24" s="102">
        <v>5.8551003126628451</v>
      </c>
      <c r="BQ24" s="102">
        <v>2149.9928348097965</v>
      </c>
      <c r="BR24" s="102">
        <v>0.59765625</v>
      </c>
      <c r="BS24" s="102">
        <v>219.45937499999999</v>
      </c>
      <c r="BT24" s="102">
        <v>14.422026604068858</v>
      </c>
      <c r="BU24" s="102">
        <v>5295.7681690140844</v>
      </c>
      <c r="BV24" s="102">
        <v>35.588159255429161</v>
      </c>
      <c r="BW24" s="102">
        <v>13067.972078593588</v>
      </c>
      <c r="BX24" s="102">
        <v>17.134446902654869</v>
      </c>
      <c r="BY24" s="102">
        <v>6291.7689026548678</v>
      </c>
      <c r="BZ24" s="102">
        <v>11.585823071937783</v>
      </c>
      <c r="CA24" s="102">
        <v>4254.3142320155539</v>
      </c>
      <c r="CB24" s="102">
        <v>0.77903225806451615</v>
      </c>
      <c r="CC24" s="102">
        <v>286.06064516129032</v>
      </c>
      <c r="CD24" s="102">
        <v>13.242788768347161</v>
      </c>
      <c r="CE24" s="102">
        <v>4862.7520357370777</v>
      </c>
      <c r="CF24" s="102">
        <v>0.54789959016393441</v>
      </c>
      <c r="CG24" s="102">
        <v>201.1887295081967</v>
      </c>
      <c r="CH24" s="102">
        <v>28.60483553556368</v>
      </c>
      <c r="CI24" s="102">
        <v>10503.695608658983</v>
      </c>
      <c r="CJ24" s="102">
        <v>15.054541583877377</v>
      </c>
      <c r="CK24" s="102">
        <v>5528.0276695997727</v>
      </c>
      <c r="CL24" s="102">
        <v>14.236367147270855</v>
      </c>
      <c r="CM24" s="102">
        <v>5227.5940164778576</v>
      </c>
      <c r="CN24" s="102">
        <v>17.626233146991122</v>
      </c>
      <c r="CO24" s="102">
        <v>6472.3528115751396</v>
      </c>
      <c r="CP24" s="102">
        <v>5.941951566951567</v>
      </c>
      <c r="CQ24" s="102">
        <v>2181.8846153846152</v>
      </c>
      <c r="CR24" s="102">
        <v>7.9171624331550801</v>
      </c>
      <c r="CS24" s="102">
        <v>2907.1820454545455</v>
      </c>
      <c r="CT24" s="102">
        <v>17.019056603773585</v>
      </c>
      <c r="CU24" s="102">
        <v>6249.3975849056606</v>
      </c>
    </row>
    <row r="25" spans="2:99" x14ac:dyDescent="0.25">
      <c r="C25" s="101" t="s">
        <v>190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12.92277428888068</v>
      </c>
      <c r="K25" s="102">
        <v>6854.2394828223123</v>
      </c>
      <c r="L25" s="102">
        <v>0.55053191489361697</v>
      </c>
      <c r="M25" s="102">
        <v>292.00212765957446</v>
      </c>
      <c r="N25" s="102">
        <v>20.900157964748917</v>
      </c>
      <c r="O25" s="102">
        <v>11085.443784502826</v>
      </c>
      <c r="P25" s="102">
        <v>14.926587301587301</v>
      </c>
      <c r="Q25" s="102">
        <v>7917.0619047619039</v>
      </c>
      <c r="R25" s="102">
        <v>14.259045105566219</v>
      </c>
      <c r="S25" s="102">
        <v>7562.9975239923224</v>
      </c>
      <c r="T25" s="102">
        <v>0</v>
      </c>
      <c r="U25" s="102">
        <v>0</v>
      </c>
      <c r="V25" s="102">
        <v>19.837569060773482</v>
      </c>
      <c r="W25" s="102">
        <v>10521.846629834256</v>
      </c>
      <c r="X25" s="102">
        <v>0.62793458190451146</v>
      </c>
      <c r="Y25" s="102">
        <v>333.05650224215287</v>
      </c>
      <c r="Z25" s="102">
        <v>16.557712486883524</v>
      </c>
      <c r="AA25" s="102">
        <v>8782.2107030430216</v>
      </c>
      <c r="AB25" s="102">
        <v>29.034486873508357</v>
      </c>
      <c r="AC25" s="102">
        <v>15399.891837708832</v>
      </c>
      <c r="AD25" s="102">
        <v>12.963361581920903</v>
      </c>
      <c r="AE25" s="102">
        <v>6875.7669830508466</v>
      </c>
      <c r="AF25" s="102">
        <v>0.55548822714681445</v>
      </c>
      <c r="AG25" s="102">
        <v>294.63095567867038</v>
      </c>
      <c r="AH25" s="102">
        <v>4.4941520467836256</v>
      </c>
      <c r="AI25" s="102">
        <v>2383.6982456140349</v>
      </c>
      <c r="AJ25" s="102">
        <v>22.105983870967737</v>
      </c>
      <c r="AK25" s="102">
        <v>11725.013845161287</v>
      </c>
      <c r="AL25" s="102">
        <v>13.089557356608479</v>
      </c>
      <c r="AM25" s="102">
        <v>6942.7012219451371</v>
      </c>
      <c r="AN25" s="102">
        <v>0.56334841628959276</v>
      </c>
      <c r="AO25" s="102">
        <v>298.8</v>
      </c>
      <c r="AP25" s="102">
        <v>25.762531293463145</v>
      </c>
      <c r="AQ25" s="102">
        <v>13664.446598052851</v>
      </c>
      <c r="AR25" s="102">
        <v>14.230138713745271</v>
      </c>
      <c r="AS25" s="102">
        <v>7547.6655737704914</v>
      </c>
      <c r="AT25" s="102">
        <v>5.7069271758436946</v>
      </c>
      <c r="AU25" s="102">
        <v>3026.9541740674954</v>
      </c>
      <c r="AV25" s="102">
        <v>22.569342829394625</v>
      </c>
      <c r="AW25" s="102">
        <v>11970.779436710909</v>
      </c>
      <c r="AX25" s="102">
        <v>14.474668480108807</v>
      </c>
      <c r="AY25" s="102">
        <v>7677.3641618497113</v>
      </c>
      <c r="AZ25" s="102">
        <v>0.60039630118890353</v>
      </c>
      <c r="BA25" s="102">
        <v>318.45019815059442</v>
      </c>
      <c r="BB25" s="102">
        <v>26.145907780979829</v>
      </c>
      <c r="BC25" s="102">
        <v>13867.789487031701</v>
      </c>
      <c r="BD25" s="102">
        <v>0.78409090909090906</v>
      </c>
      <c r="BE25" s="102">
        <v>415.88181818181818</v>
      </c>
      <c r="BF25" s="102">
        <v>16.442615484710476</v>
      </c>
      <c r="BG25" s="102">
        <v>8721.1632530904353</v>
      </c>
      <c r="BH25" s="102">
        <v>6.6260833333333329</v>
      </c>
      <c r="BI25" s="102">
        <v>3514.4745999999996</v>
      </c>
      <c r="BJ25" s="102">
        <v>16.936196319018407</v>
      </c>
      <c r="BK25" s="102">
        <v>8982.9585276073631</v>
      </c>
      <c r="BL25" s="102">
        <v>34.420770392749247</v>
      </c>
      <c r="BM25" s="102">
        <v>18256.776616314201</v>
      </c>
      <c r="BN25" s="102">
        <v>0.64213197969543145</v>
      </c>
      <c r="BO25" s="102">
        <v>340.58680203045685</v>
      </c>
      <c r="BP25" s="102">
        <v>6.0617509119332986</v>
      </c>
      <c r="BQ25" s="102">
        <v>3215.1526836894213</v>
      </c>
      <c r="BR25" s="102">
        <v>0.56953125000000004</v>
      </c>
      <c r="BS25" s="102">
        <v>302.07937500000003</v>
      </c>
      <c r="BT25" s="102">
        <v>14.716353677621283</v>
      </c>
      <c r="BU25" s="102">
        <v>7805.5539906103286</v>
      </c>
      <c r="BV25" s="102">
        <v>39.146975180972078</v>
      </c>
      <c r="BW25" s="102">
        <v>20763.555635987588</v>
      </c>
      <c r="BX25" s="102">
        <v>16.96137168141593</v>
      </c>
      <c r="BY25" s="102">
        <v>8996.3115398230093</v>
      </c>
      <c r="BZ25" s="102">
        <v>12.63907971484122</v>
      </c>
      <c r="CA25" s="102">
        <v>6703.7678807517823</v>
      </c>
      <c r="CB25" s="102">
        <v>0.77903225806451615</v>
      </c>
      <c r="CC25" s="102">
        <v>413.19870967741934</v>
      </c>
      <c r="CD25" s="102">
        <v>15.211311423101469</v>
      </c>
      <c r="CE25" s="102">
        <v>8068.079578813019</v>
      </c>
      <c r="CF25" s="102">
        <v>0.60092213114754101</v>
      </c>
      <c r="CG25" s="102">
        <v>318.72909836065571</v>
      </c>
      <c r="CH25" s="102">
        <v>33.579589541748668</v>
      </c>
      <c r="CI25" s="102">
        <v>17810.614292943494</v>
      </c>
      <c r="CJ25" s="102">
        <v>12.492066420664207</v>
      </c>
      <c r="CK25" s="102">
        <v>6625.7920295202948</v>
      </c>
      <c r="CL25" s="102">
        <v>13.945829042224512</v>
      </c>
      <c r="CM25" s="102">
        <v>7396.8677239958806</v>
      </c>
      <c r="CN25" s="102">
        <v>16.327458073002301</v>
      </c>
      <c r="CO25" s="102">
        <v>8660.0837619204194</v>
      </c>
      <c r="CP25" s="102">
        <v>6.7788461538461533</v>
      </c>
      <c r="CQ25" s="102">
        <v>3595.4999999999995</v>
      </c>
      <c r="CR25" s="102">
        <v>6.814772727272727</v>
      </c>
      <c r="CS25" s="102">
        <v>3614.5554545454543</v>
      </c>
      <c r="CT25" s="102">
        <v>14.951320754716981</v>
      </c>
      <c r="CU25" s="102">
        <v>7930.1805283018866</v>
      </c>
    </row>
    <row r="26" spans="2:99" x14ac:dyDescent="0.25">
      <c r="C26" s="101" t="s">
        <v>191</v>
      </c>
      <c r="D26" s="102">
        <v>0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12.92277428888068</v>
      </c>
      <c r="K26" s="102">
        <v>6280.4683043960104</v>
      </c>
      <c r="L26" s="102">
        <v>0.63363107185869127</v>
      </c>
      <c r="M26" s="102">
        <v>307.94470092332398</v>
      </c>
      <c r="N26" s="102">
        <v>20.900157964748917</v>
      </c>
      <c r="O26" s="102">
        <v>10157.476770867974</v>
      </c>
      <c r="P26" s="102">
        <v>15.980228758169934</v>
      </c>
      <c r="Q26" s="102">
        <v>7766.3911764705881</v>
      </c>
      <c r="R26" s="102">
        <v>14.800527831094049</v>
      </c>
      <c r="S26" s="102">
        <v>7193.0565259117084</v>
      </c>
      <c r="T26" s="102">
        <v>0</v>
      </c>
      <c r="U26" s="102">
        <v>0</v>
      </c>
      <c r="V26" s="102">
        <v>20.854880294659303</v>
      </c>
      <c r="W26" s="102">
        <v>10135.471823204422</v>
      </c>
      <c r="X26" s="102">
        <v>0.71666446847797505</v>
      </c>
      <c r="Y26" s="102">
        <v>348.29893168029588</v>
      </c>
      <c r="Z26" s="102">
        <v>15.955613850996849</v>
      </c>
      <c r="AA26" s="102">
        <v>7754.4283315844687</v>
      </c>
      <c r="AB26" s="102">
        <v>28.374612171837708</v>
      </c>
      <c r="AC26" s="102">
        <v>13790.061515513125</v>
      </c>
      <c r="AD26" s="102">
        <v>14.663474576271186</v>
      </c>
      <c r="AE26" s="102">
        <v>7126.4486440677965</v>
      </c>
      <c r="AF26" s="102">
        <v>0.46589335180055408</v>
      </c>
      <c r="AG26" s="102">
        <v>226.42416897506928</v>
      </c>
      <c r="AH26" s="102">
        <v>4.4093567251461989</v>
      </c>
      <c r="AI26" s="102">
        <v>2142.9473684210525</v>
      </c>
      <c r="AJ26" s="102">
        <v>20.427048387096772</v>
      </c>
      <c r="AK26" s="102">
        <v>9927.5455161290301</v>
      </c>
      <c r="AL26" s="102">
        <v>15.271150249376559</v>
      </c>
      <c r="AM26" s="102">
        <v>7421.7790211970078</v>
      </c>
      <c r="AN26" s="102">
        <v>0.60407239819004521</v>
      </c>
      <c r="AO26" s="102">
        <v>293.57918552036199</v>
      </c>
      <c r="AP26" s="102">
        <v>24.842440890125175</v>
      </c>
      <c r="AQ26" s="102">
        <v>12073.426272600835</v>
      </c>
      <c r="AR26" s="102">
        <v>15.297399117276168</v>
      </c>
      <c r="AS26" s="102">
        <v>7434.5359709962177</v>
      </c>
      <c r="AT26" s="102">
        <v>6.8166074600355238</v>
      </c>
      <c r="AU26" s="102">
        <v>3312.8712255772643</v>
      </c>
      <c r="AV26" s="102">
        <v>22.569342829394625</v>
      </c>
      <c r="AW26" s="102">
        <v>10968.700615085787</v>
      </c>
      <c r="AX26" s="102">
        <v>13.895681740904456</v>
      </c>
      <c r="AY26" s="102">
        <v>6753.3013260795651</v>
      </c>
      <c r="AZ26" s="102">
        <v>0.58850726552179655</v>
      </c>
      <c r="BA26" s="102">
        <v>286.01453104359314</v>
      </c>
      <c r="BB26" s="102">
        <v>28.635994236311241</v>
      </c>
      <c r="BC26" s="102">
        <v>13917.093198847264</v>
      </c>
      <c r="BD26" s="102">
        <v>0.77574951644100576</v>
      </c>
      <c r="BE26" s="102">
        <v>377.0142649903288</v>
      </c>
      <c r="BF26" s="102">
        <v>17.52081977878985</v>
      </c>
      <c r="BG26" s="102">
        <v>8515.1184124918673</v>
      </c>
      <c r="BH26" s="102">
        <v>6.9842499999999994</v>
      </c>
      <c r="BI26" s="102">
        <v>3394.3454999999999</v>
      </c>
      <c r="BJ26" s="102">
        <v>16.461349693251535</v>
      </c>
      <c r="BK26" s="102">
        <v>8000.2159509202456</v>
      </c>
      <c r="BL26" s="102">
        <v>33.680538771399803</v>
      </c>
      <c r="BM26" s="102">
        <v>16368.741842900305</v>
      </c>
      <c r="BN26" s="102">
        <v>0.66402284263959388</v>
      </c>
      <c r="BO26" s="102">
        <v>322.71510152284264</v>
      </c>
      <c r="BP26" s="102">
        <v>6.3372850442939024</v>
      </c>
      <c r="BQ26" s="102">
        <v>3079.9205315268364</v>
      </c>
      <c r="BR26" s="102">
        <v>0.63984374999999993</v>
      </c>
      <c r="BS26" s="102">
        <v>310.96406249999995</v>
      </c>
      <c r="BT26" s="102">
        <v>13.097554773082942</v>
      </c>
      <c r="BU26" s="102">
        <v>6365.4116197183102</v>
      </c>
      <c r="BV26" s="102">
        <v>37.011685625646329</v>
      </c>
      <c r="BW26" s="102">
        <v>17987.679214064116</v>
      </c>
      <c r="BX26" s="102">
        <v>15.057544247787611</v>
      </c>
      <c r="BY26" s="102">
        <v>7317.9665044247786</v>
      </c>
      <c r="BZ26" s="102">
        <v>13.516793583927415</v>
      </c>
      <c r="CA26" s="102">
        <v>6569.1616817887234</v>
      </c>
      <c r="CB26" s="102">
        <v>0.66774193548387095</v>
      </c>
      <c r="CC26" s="102">
        <v>324.52258064516127</v>
      </c>
      <c r="CD26" s="102">
        <v>15.211311423101469</v>
      </c>
      <c r="CE26" s="102">
        <v>7392.6973516273138</v>
      </c>
      <c r="CF26" s="102">
        <v>0.59208504098360659</v>
      </c>
      <c r="CG26" s="102">
        <v>287.75332991803282</v>
      </c>
      <c r="CH26" s="102">
        <v>33.268667416362106</v>
      </c>
      <c r="CI26" s="102">
        <v>16168.572364351983</v>
      </c>
      <c r="CJ26" s="102">
        <v>14.734232188475731</v>
      </c>
      <c r="CK26" s="102">
        <v>7160.8368435992052</v>
      </c>
      <c r="CL26" s="102">
        <v>15.253250514933059</v>
      </c>
      <c r="CM26" s="102">
        <v>7413.0797502574669</v>
      </c>
      <c r="CN26" s="102">
        <v>17.255154554422887</v>
      </c>
      <c r="CO26" s="102">
        <v>8386.0051134495225</v>
      </c>
      <c r="CP26" s="102">
        <v>6.109330484330485</v>
      </c>
      <c r="CQ26" s="102">
        <v>2969.1346153846157</v>
      </c>
      <c r="CR26" s="102">
        <v>7.5162934491978604</v>
      </c>
      <c r="CS26" s="102">
        <v>3652.9186163101604</v>
      </c>
      <c r="CT26" s="102">
        <v>16.223773584905661</v>
      </c>
      <c r="CU26" s="102">
        <v>7884.7539622641516</v>
      </c>
    </row>
    <row r="27" spans="2:99" x14ac:dyDescent="0.25">
      <c r="C27" s="101" t="s">
        <v>192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12.505910602142594</v>
      </c>
      <c r="K27" s="102">
        <v>5342.5250092353162</v>
      </c>
      <c r="L27" s="102">
        <v>0.63363107185869127</v>
      </c>
      <c r="M27" s="102">
        <v>270.68719389803289</v>
      </c>
      <c r="N27" s="102">
        <v>20.900157964748917</v>
      </c>
      <c r="O27" s="102">
        <v>8928.5474825407364</v>
      </c>
      <c r="P27" s="102">
        <v>17.209477124183007</v>
      </c>
      <c r="Q27" s="102">
        <v>7351.8886274509805</v>
      </c>
      <c r="R27" s="102">
        <v>14.981022072936662</v>
      </c>
      <c r="S27" s="102">
        <v>6399.8926295585416</v>
      </c>
      <c r="T27" s="102">
        <v>0</v>
      </c>
      <c r="U27" s="102">
        <v>0</v>
      </c>
      <c r="V27" s="102">
        <v>21.363535911602209</v>
      </c>
      <c r="W27" s="102">
        <v>9126.5025414364645</v>
      </c>
      <c r="X27" s="102">
        <v>0.68936296491690929</v>
      </c>
      <c r="Y27" s="102">
        <v>294.49585861250364</v>
      </c>
      <c r="Z27" s="102">
        <v>19.267156348373558</v>
      </c>
      <c r="AA27" s="102">
        <v>8230.9291920251835</v>
      </c>
      <c r="AB27" s="102">
        <v>27.054862768496424</v>
      </c>
      <c r="AC27" s="102">
        <v>11557.837374701672</v>
      </c>
      <c r="AD27" s="102">
        <v>14.025932203389832</v>
      </c>
      <c r="AE27" s="102">
        <v>5991.878237288136</v>
      </c>
      <c r="AF27" s="102">
        <v>0.51069078947368418</v>
      </c>
      <c r="AG27" s="102">
        <v>218.16710526315788</v>
      </c>
      <c r="AH27" s="102">
        <v>4.1549707602339181</v>
      </c>
      <c r="AI27" s="102">
        <v>1775.0035087719298</v>
      </c>
      <c r="AJ27" s="102">
        <v>20.427048387096772</v>
      </c>
      <c r="AK27" s="102">
        <v>8726.4350709677401</v>
      </c>
      <c r="AL27" s="102">
        <v>14.767705735660847</v>
      </c>
      <c r="AM27" s="102">
        <v>6308.7638902743138</v>
      </c>
      <c r="AN27" s="102">
        <v>0.54977375565610864</v>
      </c>
      <c r="AO27" s="102">
        <v>234.8633484162896</v>
      </c>
      <c r="AP27" s="102">
        <v>28.522802503477052</v>
      </c>
      <c r="AQ27" s="102">
        <v>12184.941229485397</v>
      </c>
      <c r="AR27" s="102">
        <v>15.831029319041615</v>
      </c>
      <c r="AS27" s="102">
        <v>6763.0157250945776</v>
      </c>
      <c r="AT27" s="102">
        <v>5.9447158081705149</v>
      </c>
      <c r="AU27" s="102">
        <v>2539.582593250444</v>
      </c>
      <c r="AV27" s="102">
        <v>20.34027193266429</v>
      </c>
      <c r="AW27" s="102">
        <v>8689.3641696341838</v>
      </c>
      <c r="AX27" s="102">
        <v>16.018633117987079</v>
      </c>
      <c r="AY27" s="102">
        <v>6843.1600680040801</v>
      </c>
      <c r="AZ27" s="102">
        <v>0.59445178335535009</v>
      </c>
      <c r="BA27" s="102">
        <v>253.94980184940556</v>
      </c>
      <c r="BB27" s="102">
        <v>31.126080691642652</v>
      </c>
      <c r="BC27" s="102">
        <v>13297.061671469741</v>
      </c>
      <c r="BD27" s="102">
        <v>0.73404255319148937</v>
      </c>
      <c r="BE27" s="102">
        <v>313.58297872340427</v>
      </c>
      <c r="BF27" s="102">
        <v>16.981717631750161</v>
      </c>
      <c r="BG27" s="102">
        <v>7254.5897722836689</v>
      </c>
      <c r="BH27" s="102">
        <v>6.9842499999999994</v>
      </c>
      <c r="BI27" s="102">
        <v>2983.6715999999997</v>
      </c>
      <c r="BJ27" s="102">
        <v>16.303067484662577</v>
      </c>
      <c r="BK27" s="102">
        <v>6964.6704294478532</v>
      </c>
      <c r="BL27" s="102">
        <v>37.011581067472314</v>
      </c>
      <c r="BM27" s="102">
        <v>15811.347432024171</v>
      </c>
      <c r="BN27" s="102">
        <v>0.72969543147208127</v>
      </c>
      <c r="BO27" s="102">
        <v>311.7258883248731</v>
      </c>
      <c r="BP27" s="102">
        <v>6.0617509119332986</v>
      </c>
      <c r="BQ27" s="102">
        <v>2589.5799895779051</v>
      </c>
      <c r="BR27" s="102">
        <v>0.6328125</v>
      </c>
      <c r="BS27" s="102">
        <v>270.33749999999998</v>
      </c>
      <c r="BT27" s="102">
        <v>14.422026604068858</v>
      </c>
      <c r="BU27" s="102">
        <v>6161.0897652582162</v>
      </c>
      <c r="BV27" s="102">
        <v>37.72344881075491</v>
      </c>
      <c r="BW27" s="102">
        <v>16115.457331954496</v>
      </c>
      <c r="BX27" s="102">
        <v>14.538318584070797</v>
      </c>
      <c r="BY27" s="102">
        <v>6210.7696991150442</v>
      </c>
      <c r="BZ27" s="102">
        <v>12.46353694102398</v>
      </c>
      <c r="CA27" s="102">
        <v>5324.4229812054446</v>
      </c>
      <c r="CB27" s="102">
        <v>0.74193548387096775</v>
      </c>
      <c r="CC27" s="102">
        <v>316.9548387096774</v>
      </c>
      <c r="CD27" s="102">
        <v>14.316528398213148</v>
      </c>
      <c r="CE27" s="102">
        <v>6116.0209317166564</v>
      </c>
      <c r="CF27" s="102">
        <v>0.60092213114754101</v>
      </c>
      <c r="CG27" s="102">
        <v>256.71393442622951</v>
      </c>
      <c r="CH27" s="102">
        <v>30.470368287883051</v>
      </c>
      <c r="CI27" s="102">
        <v>13016.941332583639</v>
      </c>
      <c r="CJ27" s="102">
        <v>13.613149304569971</v>
      </c>
      <c r="CK27" s="102">
        <v>5815.5373829122918</v>
      </c>
      <c r="CL27" s="102">
        <v>16.270133882595264</v>
      </c>
      <c r="CM27" s="102">
        <v>6950.601194644697</v>
      </c>
      <c r="CN27" s="102">
        <v>14.843143702729366</v>
      </c>
      <c r="CO27" s="102">
        <v>6340.990989805985</v>
      </c>
      <c r="CP27" s="102">
        <v>5.7745726495726499</v>
      </c>
      <c r="CQ27" s="102">
        <v>2466.897435897436</v>
      </c>
      <c r="CR27" s="102">
        <v>7.7167279411764698</v>
      </c>
      <c r="CS27" s="102">
        <v>3296.5861764705878</v>
      </c>
      <c r="CT27" s="102">
        <v>16.86</v>
      </c>
      <c r="CU27" s="102">
        <v>7202.5919999999996</v>
      </c>
    </row>
    <row r="28" spans="2:99" x14ac:dyDescent="0.25">
      <c r="C28" s="101" t="s">
        <v>193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12.92277428888068</v>
      </c>
      <c r="K28" s="102">
        <v>9537.0074251939423</v>
      </c>
      <c r="L28" s="102">
        <v>0.5713067041348856</v>
      </c>
      <c r="M28" s="102">
        <v>421.62434765154558</v>
      </c>
      <c r="N28" s="102">
        <v>19.066810774858666</v>
      </c>
      <c r="O28" s="102">
        <v>14071.306351845697</v>
      </c>
      <c r="P28" s="102">
        <v>14.399766573295985</v>
      </c>
      <c r="Q28" s="102">
        <v>10627.027731092436</v>
      </c>
      <c r="R28" s="102">
        <v>13.898056621880999</v>
      </c>
      <c r="S28" s="102">
        <v>10256.765786948177</v>
      </c>
      <c r="T28" s="102">
        <v>0</v>
      </c>
      <c r="U28" s="102">
        <v>0</v>
      </c>
      <c r="V28" s="102">
        <v>21.363535911602209</v>
      </c>
      <c r="W28" s="102">
        <v>15766.289502762431</v>
      </c>
      <c r="X28" s="102">
        <v>0.6347599577947779</v>
      </c>
      <c r="Y28" s="102">
        <v>468.45284885254608</v>
      </c>
      <c r="Z28" s="102">
        <v>15.353515215110177</v>
      </c>
      <c r="AA28" s="102">
        <v>11330.894228751311</v>
      </c>
      <c r="AB28" s="102">
        <v>25.40517601431981</v>
      </c>
      <c r="AC28" s="102">
        <v>18749.019898568022</v>
      </c>
      <c r="AD28" s="102">
        <v>14.450960451977402</v>
      </c>
      <c r="AE28" s="102">
        <v>10664.808813559323</v>
      </c>
      <c r="AF28" s="102">
        <v>0.48381232686980608</v>
      </c>
      <c r="AG28" s="102">
        <v>357.0534972299169</v>
      </c>
      <c r="AH28" s="102">
        <v>4.2397660818713447</v>
      </c>
      <c r="AI28" s="102">
        <v>3128.9473684210525</v>
      </c>
      <c r="AJ28" s="102">
        <v>18.188467741935483</v>
      </c>
      <c r="AK28" s="102">
        <v>13423.089193548387</v>
      </c>
      <c r="AL28" s="102">
        <v>14.935520573566086</v>
      </c>
      <c r="AM28" s="102">
        <v>11022.41418329177</v>
      </c>
      <c r="AN28" s="102">
        <v>0.5565610859728507</v>
      </c>
      <c r="AO28" s="102">
        <v>410.74208144796381</v>
      </c>
      <c r="AP28" s="102">
        <v>26.069228094575802</v>
      </c>
      <c r="AQ28" s="102">
        <v>19239.090333796943</v>
      </c>
      <c r="AR28" s="102">
        <v>14.941645649432536</v>
      </c>
      <c r="AS28" s="102">
        <v>11026.934489281211</v>
      </c>
      <c r="AT28" s="102">
        <v>5.8654529307282415</v>
      </c>
      <c r="AU28" s="102">
        <v>4328.7042628774425</v>
      </c>
      <c r="AV28" s="102">
        <v>18.668468760116543</v>
      </c>
      <c r="AW28" s="102">
        <v>13777.329944966008</v>
      </c>
      <c r="AX28" s="102">
        <v>14.66766405984359</v>
      </c>
      <c r="AY28" s="102">
        <v>10824.736076164569</v>
      </c>
      <c r="AZ28" s="102">
        <v>0.6420079260237781</v>
      </c>
      <c r="BA28" s="102">
        <v>473.80184940554824</v>
      </c>
      <c r="BB28" s="102">
        <v>28.324733429394811</v>
      </c>
      <c r="BC28" s="102">
        <v>20903.65327089337</v>
      </c>
      <c r="BD28" s="102">
        <v>0.68399419729206967</v>
      </c>
      <c r="BE28" s="102">
        <v>504.7877176015474</v>
      </c>
      <c r="BF28" s="102">
        <v>18.599024072869227</v>
      </c>
      <c r="BG28" s="102">
        <v>13726.079765777489</v>
      </c>
      <c r="BH28" s="102">
        <v>6.2679166666666664</v>
      </c>
      <c r="BI28" s="102">
        <v>4625.7224999999999</v>
      </c>
      <c r="BJ28" s="102">
        <v>16.77791411042945</v>
      </c>
      <c r="BK28" s="102">
        <v>12382.100613496934</v>
      </c>
      <c r="BL28" s="102">
        <v>32.200075528700907</v>
      </c>
      <c r="BM28" s="102">
        <v>23763.655740181268</v>
      </c>
      <c r="BN28" s="102">
        <v>0.69321065989847708</v>
      </c>
      <c r="BO28" s="102">
        <v>511.58946700507607</v>
      </c>
      <c r="BP28" s="102">
        <v>6.2684015112037521</v>
      </c>
      <c r="BQ28" s="102">
        <v>4626.0803152683693</v>
      </c>
      <c r="BR28" s="102">
        <v>0.58359375000000002</v>
      </c>
      <c r="BS28" s="102">
        <v>430.69218749999999</v>
      </c>
      <c r="BT28" s="102">
        <v>13.980535993740219</v>
      </c>
      <c r="BU28" s="102">
        <v>10317.635563380281</v>
      </c>
      <c r="BV28" s="102">
        <v>32.385224922440536</v>
      </c>
      <c r="BW28" s="102">
        <v>23900.295992761115</v>
      </c>
      <c r="BX28" s="102">
        <v>15.057544247787611</v>
      </c>
      <c r="BY28" s="102">
        <v>11112.467654867256</v>
      </c>
      <c r="BZ28" s="102">
        <v>12.814622488658459</v>
      </c>
      <c r="CA28" s="102">
        <v>9457.1913966299435</v>
      </c>
      <c r="CB28" s="102">
        <v>0.77903225806451615</v>
      </c>
      <c r="CC28" s="102">
        <v>574.92580645161297</v>
      </c>
      <c r="CD28" s="102">
        <v>14.137571793235482</v>
      </c>
      <c r="CE28" s="102">
        <v>10433.527983407786</v>
      </c>
      <c r="CF28" s="102">
        <v>0.61859631147540983</v>
      </c>
      <c r="CG28" s="102">
        <v>456.52407786885243</v>
      </c>
      <c r="CH28" s="102">
        <v>31.403134664042735</v>
      </c>
      <c r="CI28" s="102">
        <v>23175.513382063538</v>
      </c>
      <c r="CJ28" s="102">
        <v>12.492066420664207</v>
      </c>
      <c r="CK28" s="102">
        <v>9219.1450184501846</v>
      </c>
      <c r="CL28" s="102">
        <v>13.655290937178167</v>
      </c>
      <c r="CM28" s="102">
        <v>10077.604711637487</v>
      </c>
      <c r="CN28" s="102">
        <v>14.843143702729366</v>
      </c>
      <c r="CO28" s="102">
        <v>10954.240052614272</v>
      </c>
      <c r="CP28" s="102">
        <v>6.109330484330485</v>
      </c>
      <c r="CQ28" s="102">
        <v>4508.6858974358984</v>
      </c>
      <c r="CR28" s="102">
        <v>7.4160762032085561</v>
      </c>
      <c r="CS28" s="102">
        <v>5473.0642379679148</v>
      </c>
      <c r="CT28" s="102">
        <v>15.428490566037736</v>
      </c>
      <c r="CU28" s="102">
        <v>11386.226037735849</v>
      </c>
    </row>
    <row r="29" spans="2:99" x14ac:dyDescent="0.25">
      <c r="C29" s="101" t="s">
        <v>194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12.92277428888068</v>
      </c>
      <c r="K29" s="102">
        <v>4373.0668193572219</v>
      </c>
      <c r="L29" s="102">
        <v>0.61285628261742275</v>
      </c>
      <c r="M29" s="102">
        <v>207.39056603773585</v>
      </c>
      <c r="N29" s="102">
        <v>21.266827402726975</v>
      </c>
      <c r="O29" s="102">
        <v>7196.6943930828074</v>
      </c>
      <c r="P29" s="102">
        <v>16.682656395891691</v>
      </c>
      <c r="Q29" s="102">
        <v>5645.4109243697476</v>
      </c>
      <c r="R29" s="102">
        <v>13.898056621880999</v>
      </c>
      <c r="S29" s="102">
        <v>4703.1023608445294</v>
      </c>
      <c r="T29" s="102">
        <v>0</v>
      </c>
      <c r="U29" s="102">
        <v>0</v>
      </c>
      <c r="V29" s="102">
        <v>22.88950276243094</v>
      </c>
      <c r="W29" s="102">
        <v>7745.8077348066299</v>
      </c>
      <c r="X29" s="102">
        <v>0.67571221313637653</v>
      </c>
      <c r="Y29" s="102">
        <v>228.66101292534981</v>
      </c>
      <c r="Z29" s="102">
        <v>15.955613850996849</v>
      </c>
      <c r="AA29" s="102">
        <v>5399.3797271773337</v>
      </c>
      <c r="AB29" s="102">
        <v>28.044674821002388</v>
      </c>
      <c r="AC29" s="102">
        <v>9490.3179594272078</v>
      </c>
      <c r="AD29" s="102">
        <v>15.088502824858757</v>
      </c>
      <c r="AE29" s="102">
        <v>5105.9493559322027</v>
      </c>
      <c r="AF29" s="102">
        <v>0.53756925207756234</v>
      </c>
      <c r="AG29" s="102">
        <v>181.91343490304709</v>
      </c>
      <c r="AH29" s="102">
        <v>4.2397660818713447</v>
      </c>
      <c r="AI29" s="102">
        <v>1434.7368421052629</v>
      </c>
      <c r="AJ29" s="102">
        <v>20.147225806451612</v>
      </c>
      <c r="AK29" s="102">
        <v>6817.8212129032254</v>
      </c>
      <c r="AL29" s="102">
        <v>15.103335411471322</v>
      </c>
      <c r="AM29" s="102">
        <v>5110.9687032418951</v>
      </c>
      <c r="AN29" s="102">
        <v>0.54298642533936659</v>
      </c>
      <c r="AO29" s="102">
        <v>183.74660633484163</v>
      </c>
      <c r="AP29" s="102">
        <v>25.455834492350487</v>
      </c>
      <c r="AQ29" s="102">
        <v>8614.2543922114037</v>
      </c>
      <c r="AR29" s="102">
        <v>13.162878310214376</v>
      </c>
      <c r="AS29" s="102">
        <v>4454.3180201765445</v>
      </c>
      <c r="AT29" s="102">
        <v>6.5788188277087034</v>
      </c>
      <c r="AU29" s="102">
        <v>2226.2722912966251</v>
      </c>
      <c r="AV29" s="102">
        <v>21.733441243120751</v>
      </c>
      <c r="AW29" s="102">
        <v>7354.5965166720616</v>
      </c>
      <c r="AX29" s="102">
        <v>15.246650799047943</v>
      </c>
      <c r="AY29" s="102">
        <v>5159.4666303978238</v>
      </c>
      <c r="AZ29" s="102">
        <v>0.57661822985468958</v>
      </c>
      <c r="BA29" s="102">
        <v>195.12760898282693</v>
      </c>
      <c r="BB29" s="102">
        <v>30.814819884726226</v>
      </c>
      <c r="BC29" s="102">
        <v>10427.735048991355</v>
      </c>
      <c r="BD29" s="102">
        <v>0.77574951644100576</v>
      </c>
      <c r="BE29" s="102">
        <v>262.51363636363635</v>
      </c>
      <c r="BF29" s="102">
        <v>19.677228366948604</v>
      </c>
      <c r="BG29" s="102">
        <v>6658.7740793754074</v>
      </c>
      <c r="BH29" s="102">
        <v>7.9692083333333326</v>
      </c>
      <c r="BI29" s="102">
        <v>2696.7800999999995</v>
      </c>
      <c r="BJ29" s="102">
        <v>14.878527607361965</v>
      </c>
      <c r="BK29" s="102">
        <v>5034.8937423312891</v>
      </c>
      <c r="BL29" s="102">
        <v>31.829959718026185</v>
      </c>
      <c r="BM29" s="102">
        <v>10771.25836858006</v>
      </c>
      <c r="BN29" s="102">
        <v>0.63483502538071057</v>
      </c>
      <c r="BO29" s="102">
        <v>214.82817258883244</v>
      </c>
      <c r="BP29" s="102">
        <v>6.5439356435643568</v>
      </c>
      <c r="BQ29" s="102">
        <v>2214.4678217821784</v>
      </c>
      <c r="BR29" s="102">
        <v>0.59765625</v>
      </c>
      <c r="BS29" s="102">
        <v>202.24687499999999</v>
      </c>
      <c r="BT29" s="102">
        <v>12.656064162754305</v>
      </c>
      <c r="BU29" s="102">
        <v>4282.8121126760561</v>
      </c>
      <c r="BV29" s="102">
        <v>34.520514477766284</v>
      </c>
      <c r="BW29" s="102">
        <v>11681.742099276109</v>
      </c>
      <c r="BX29" s="102">
        <v>16.96137168141593</v>
      </c>
      <c r="BY29" s="102">
        <v>5739.7281769911506</v>
      </c>
      <c r="BZ29" s="102">
        <v>12.287994167206742</v>
      </c>
      <c r="CA29" s="102">
        <v>4158.2572261827609</v>
      </c>
      <c r="CB29" s="102">
        <v>0.76975806451612905</v>
      </c>
      <c r="CC29" s="102">
        <v>260.48612903225808</v>
      </c>
      <c r="CD29" s="102">
        <v>15.927137843012126</v>
      </c>
      <c r="CE29" s="102">
        <v>5389.7434460753029</v>
      </c>
      <c r="CF29" s="102">
        <v>0.55673668032786883</v>
      </c>
      <c r="CG29" s="102">
        <v>188.39969262295079</v>
      </c>
      <c r="CH29" s="102">
        <v>31.403134664042735</v>
      </c>
      <c r="CI29" s="102">
        <v>10626.820770312061</v>
      </c>
      <c r="CJ29" s="102">
        <v>13.1326852114675</v>
      </c>
      <c r="CK29" s="102">
        <v>4444.1006755606013</v>
      </c>
      <c r="CL29" s="102">
        <v>15.689057672502575</v>
      </c>
      <c r="CM29" s="102">
        <v>5309.1771163748708</v>
      </c>
      <c r="CN29" s="102">
        <v>16.698536665570536</v>
      </c>
      <c r="CO29" s="102">
        <v>5650.7848076290693</v>
      </c>
      <c r="CP29" s="102">
        <v>5.8582621082621085</v>
      </c>
      <c r="CQ29" s="102">
        <v>1982.4358974358975</v>
      </c>
      <c r="CR29" s="102">
        <v>7.2156417112299458</v>
      </c>
      <c r="CS29" s="102">
        <v>2441.7731550802137</v>
      </c>
      <c r="CT29" s="102">
        <v>17.17811320754717</v>
      </c>
      <c r="CU29" s="102">
        <v>5813.0735094339616</v>
      </c>
    </row>
    <row r="30" spans="2:99" x14ac:dyDescent="0.25">
      <c r="C30" s="101" t="s">
        <v>195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11.67218322866642</v>
      </c>
      <c r="K30" s="102">
        <v>1624.7679054303655</v>
      </c>
      <c r="L30" s="102">
        <v>0.58169409875551981</v>
      </c>
      <c r="M30" s="102">
        <v>80.971818546768347</v>
      </c>
      <c r="N30" s="102">
        <v>20.900157964748917</v>
      </c>
      <c r="O30" s="102">
        <v>2909.3019886930492</v>
      </c>
      <c r="P30" s="102">
        <v>17.911904761904761</v>
      </c>
      <c r="Q30" s="102">
        <v>2493.3371428571427</v>
      </c>
      <c r="R30" s="102">
        <v>14.259045105566219</v>
      </c>
      <c r="S30" s="102">
        <v>1984.8590786948175</v>
      </c>
      <c r="T30" s="102">
        <v>0</v>
      </c>
      <c r="U30" s="102">
        <v>0</v>
      </c>
      <c r="V30" s="102">
        <v>20.600552486187844</v>
      </c>
      <c r="W30" s="102">
        <v>2867.5969060773477</v>
      </c>
      <c r="X30" s="102">
        <v>0.75761672381957357</v>
      </c>
      <c r="Y30" s="102">
        <v>105.46024795568464</v>
      </c>
      <c r="Z30" s="102">
        <v>20.170304302203565</v>
      </c>
      <c r="AA30" s="102">
        <v>2807.7063588667361</v>
      </c>
      <c r="AB30" s="102">
        <v>27.714737470167066</v>
      </c>
      <c r="AC30" s="102">
        <v>3857.8914558472552</v>
      </c>
      <c r="AD30" s="102">
        <v>15.301016949152542</v>
      </c>
      <c r="AE30" s="102">
        <v>2129.9015593220338</v>
      </c>
      <c r="AF30" s="102">
        <v>0.57340720221606645</v>
      </c>
      <c r="AG30" s="102">
        <v>79.818282548476446</v>
      </c>
      <c r="AH30" s="102">
        <v>4.7485380116959064</v>
      </c>
      <c r="AI30" s="102">
        <v>660.99649122807011</v>
      </c>
      <c r="AJ30" s="102">
        <v>19.867403225806449</v>
      </c>
      <c r="AK30" s="102">
        <v>2765.5425290322573</v>
      </c>
      <c r="AL30" s="102">
        <v>14.767705735660847</v>
      </c>
      <c r="AM30" s="102">
        <v>2055.6646384039896</v>
      </c>
      <c r="AN30" s="102">
        <v>0.54298642533936659</v>
      </c>
      <c r="AO30" s="102">
        <v>75.58371040723982</v>
      </c>
      <c r="AP30" s="102">
        <v>26.682621696801114</v>
      </c>
      <c r="AQ30" s="102">
        <v>3714.2209401947148</v>
      </c>
      <c r="AR30" s="102">
        <v>14.230138713745271</v>
      </c>
      <c r="AS30" s="102">
        <v>1980.8353089533416</v>
      </c>
      <c r="AT30" s="102">
        <v>6.8958703374777972</v>
      </c>
      <c r="AU30" s="102">
        <v>959.90515097690934</v>
      </c>
      <c r="AV30" s="102">
        <v>21.454807381029458</v>
      </c>
      <c r="AW30" s="102">
        <v>2986.5091874393001</v>
      </c>
      <c r="AX30" s="102">
        <v>15.439646378782728</v>
      </c>
      <c r="AY30" s="102">
        <v>2149.1987759265553</v>
      </c>
      <c r="AZ30" s="102">
        <v>0.65389696169088507</v>
      </c>
      <c r="BA30" s="102">
        <v>91.022457067371192</v>
      </c>
      <c r="BB30" s="102">
        <v>33.304906340057634</v>
      </c>
      <c r="BC30" s="102">
        <v>4636.0429625360221</v>
      </c>
      <c r="BD30" s="102">
        <v>0.72570116054158607</v>
      </c>
      <c r="BE30" s="102">
        <v>101.01760154738878</v>
      </c>
      <c r="BF30" s="102">
        <v>19.138126219908912</v>
      </c>
      <c r="BG30" s="102">
        <v>2664.0271698113202</v>
      </c>
      <c r="BH30" s="102">
        <v>7.2528749999999986</v>
      </c>
      <c r="BI30" s="102">
        <v>1009.6001999999997</v>
      </c>
      <c r="BJ30" s="102">
        <v>18.519018404907975</v>
      </c>
      <c r="BK30" s="102">
        <v>2577.84736196319</v>
      </c>
      <c r="BL30" s="102">
        <v>34.420770392749247</v>
      </c>
      <c r="BM30" s="102">
        <v>4791.3712386706948</v>
      </c>
      <c r="BN30" s="102">
        <v>0.76618020304568524</v>
      </c>
      <c r="BO30" s="102">
        <v>106.65228426395937</v>
      </c>
      <c r="BP30" s="102">
        <v>6.9572368421052628</v>
      </c>
      <c r="BQ30" s="102">
        <v>968.44736842105249</v>
      </c>
      <c r="BR30" s="102">
        <v>0.61171874999999998</v>
      </c>
      <c r="BS30" s="102">
        <v>85.15124999999999</v>
      </c>
      <c r="BT30" s="102">
        <v>15.452171361502348</v>
      </c>
      <c r="BU30" s="102">
        <v>2150.9422535211265</v>
      </c>
      <c r="BV30" s="102">
        <v>35.944040847983452</v>
      </c>
      <c r="BW30" s="102">
        <v>5003.4104860392963</v>
      </c>
      <c r="BX30" s="102">
        <v>18.172898230088496</v>
      </c>
      <c r="BY30" s="102">
        <v>2529.6674336283186</v>
      </c>
      <c r="BZ30" s="102">
        <v>14.218964679196372</v>
      </c>
      <c r="CA30" s="102">
        <v>1979.2798833441348</v>
      </c>
      <c r="CB30" s="102">
        <v>0.74193548387096775</v>
      </c>
      <c r="CC30" s="102">
        <v>103.2774193548387</v>
      </c>
      <c r="CD30" s="102">
        <v>14.137571793235482</v>
      </c>
      <c r="CE30" s="102">
        <v>1967.949993618379</v>
      </c>
      <c r="CF30" s="102">
        <v>0.57441086065573776</v>
      </c>
      <c r="CG30" s="102">
        <v>79.957991803278688</v>
      </c>
      <c r="CH30" s="102">
        <v>35.134200168681474</v>
      </c>
      <c r="CI30" s="102">
        <v>4890.6806634804607</v>
      </c>
      <c r="CJ30" s="102">
        <v>14.894386886176555</v>
      </c>
      <c r="CK30" s="102">
        <v>2073.2986545557765</v>
      </c>
      <c r="CL30" s="102">
        <v>16.124864830072092</v>
      </c>
      <c r="CM30" s="102">
        <v>2244.5811843460351</v>
      </c>
      <c r="CN30" s="102">
        <v>16.141918776718185</v>
      </c>
      <c r="CO30" s="102">
        <v>2246.9550937191711</v>
      </c>
      <c r="CP30" s="102">
        <v>6.7788461538461533</v>
      </c>
      <c r="CQ30" s="102">
        <v>943.61538461538441</v>
      </c>
      <c r="CR30" s="102">
        <v>7.0152072192513364</v>
      </c>
      <c r="CS30" s="102">
        <v>976.51684491978597</v>
      </c>
      <c r="CT30" s="102">
        <v>16.382830188679247</v>
      </c>
      <c r="CU30" s="102">
        <v>2280.489962264151</v>
      </c>
    </row>
    <row r="31" spans="2:99" x14ac:dyDescent="0.25">
      <c r="C31" s="101" t="s">
        <v>196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12.089046915404507</v>
      </c>
      <c r="K31" s="102">
        <v>4119.9471887698564</v>
      </c>
      <c r="L31" s="102">
        <v>0.58169409875551981</v>
      </c>
      <c r="M31" s="102">
        <v>198.24134885588117</v>
      </c>
      <c r="N31" s="102">
        <v>20.533488526770867</v>
      </c>
      <c r="O31" s="102">
        <v>6997.8128899235116</v>
      </c>
      <c r="P31" s="102">
        <v>16.155835667600375</v>
      </c>
      <c r="Q31" s="102">
        <v>5505.9087955182076</v>
      </c>
      <c r="R31" s="102">
        <v>14.439539347408829</v>
      </c>
      <c r="S31" s="102">
        <v>4920.9950095969289</v>
      </c>
      <c r="T31" s="102">
        <v>0</v>
      </c>
      <c r="U31" s="102">
        <v>0</v>
      </c>
      <c r="V31" s="102">
        <v>21.617863720073665</v>
      </c>
      <c r="W31" s="102">
        <v>7367.3679558011054</v>
      </c>
      <c r="X31" s="102">
        <v>0.71666446847797505</v>
      </c>
      <c r="Y31" s="102">
        <v>244.23925085729391</v>
      </c>
      <c r="Z31" s="102">
        <v>16.557712486883524</v>
      </c>
      <c r="AA31" s="102">
        <v>5642.8684155299052</v>
      </c>
      <c r="AB31" s="102">
        <v>25.075238663484487</v>
      </c>
      <c r="AC31" s="102">
        <v>8545.6413365155131</v>
      </c>
      <c r="AD31" s="102">
        <v>15.726045197740113</v>
      </c>
      <c r="AE31" s="102">
        <v>5359.4362033898306</v>
      </c>
      <c r="AF31" s="102">
        <v>0.52860976454293629</v>
      </c>
      <c r="AG31" s="102">
        <v>180.1502077562327</v>
      </c>
      <c r="AH31" s="102">
        <v>4.9181286549707597</v>
      </c>
      <c r="AI31" s="102">
        <v>1676.098245614035</v>
      </c>
      <c r="AJ31" s="102">
        <v>22.105983870967737</v>
      </c>
      <c r="AK31" s="102">
        <v>7533.7193032258047</v>
      </c>
      <c r="AL31" s="102">
        <v>13.425187032418954</v>
      </c>
      <c r="AM31" s="102">
        <v>4575.30374064838</v>
      </c>
      <c r="AN31" s="102">
        <v>0.56334841628959276</v>
      </c>
      <c r="AO31" s="102">
        <v>191.98914027149323</v>
      </c>
      <c r="AP31" s="102">
        <v>23.922350486787202</v>
      </c>
      <c r="AQ31" s="102">
        <v>8152.737045897079</v>
      </c>
      <c r="AR31" s="102">
        <v>13.696508511979825</v>
      </c>
      <c r="AS31" s="102">
        <v>4667.7701008827244</v>
      </c>
      <c r="AT31" s="102">
        <v>6.5788188277087034</v>
      </c>
      <c r="AU31" s="102">
        <v>2242.0614564831262</v>
      </c>
      <c r="AV31" s="102">
        <v>20.897539656846874</v>
      </c>
      <c r="AW31" s="102">
        <v>7121.8815150534147</v>
      </c>
      <c r="AX31" s="102">
        <v>16.211628697721864</v>
      </c>
      <c r="AY31" s="102">
        <v>5524.9230601836116</v>
      </c>
      <c r="AZ31" s="102">
        <v>0.61822985468956415</v>
      </c>
      <c r="BA31" s="102">
        <v>210.69273447820348</v>
      </c>
      <c r="BB31" s="102">
        <v>27.702211815561959</v>
      </c>
      <c r="BC31" s="102">
        <v>9440.9137867435165</v>
      </c>
      <c r="BD31" s="102">
        <v>0.75906673114119927</v>
      </c>
      <c r="BE31" s="102">
        <v>258.68994197292074</v>
      </c>
      <c r="BF31" s="102">
        <v>19.946779440468447</v>
      </c>
      <c r="BG31" s="102">
        <v>6797.8624333116468</v>
      </c>
      <c r="BH31" s="102">
        <v>6.9842499999999994</v>
      </c>
      <c r="BI31" s="102">
        <v>2380.2323999999999</v>
      </c>
      <c r="BJ31" s="102">
        <v>17.727607361963191</v>
      </c>
      <c r="BK31" s="102">
        <v>6041.5685889570559</v>
      </c>
      <c r="BL31" s="102">
        <v>34.420770392749247</v>
      </c>
      <c r="BM31" s="102">
        <v>11730.598549848944</v>
      </c>
      <c r="BN31" s="102">
        <v>0.64942893401015223</v>
      </c>
      <c r="BO31" s="102">
        <v>221.32538071065989</v>
      </c>
      <c r="BP31" s="102">
        <v>6.4061685773840544</v>
      </c>
      <c r="BQ31" s="102">
        <v>2183.2222511724858</v>
      </c>
      <c r="BR31" s="102">
        <v>0.54843750000000002</v>
      </c>
      <c r="BS31" s="102">
        <v>186.90750000000003</v>
      </c>
      <c r="BT31" s="102">
        <v>13.833372456964007</v>
      </c>
      <c r="BU31" s="102">
        <v>4714.4133333333339</v>
      </c>
      <c r="BV31" s="102">
        <v>35.588159255429161</v>
      </c>
      <c r="BW31" s="102">
        <v>12128.444674250259</v>
      </c>
      <c r="BX31" s="102">
        <v>15.403694690265487</v>
      </c>
      <c r="BY31" s="102">
        <v>5249.5791504424778</v>
      </c>
      <c r="BZ31" s="102">
        <v>13.516793583927415</v>
      </c>
      <c r="CA31" s="102">
        <v>4606.5232534024635</v>
      </c>
      <c r="CB31" s="102">
        <v>0.75120967741935485</v>
      </c>
      <c r="CC31" s="102">
        <v>256.01225806451612</v>
      </c>
      <c r="CD31" s="102">
        <v>14.316528398213148</v>
      </c>
      <c r="CE31" s="102">
        <v>4879.0728781110411</v>
      </c>
      <c r="CF31" s="102">
        <v>0.64510758196721307</v>
      </c>
      <c r="CG31" s="102">
        <v>219.85266393442623</v>
      </c>
      <c r="CH31" s="102">
        <v>34.823278043294913</v>
      </c>
      <c r="CI31" s="102">
        <v>11867.773157154907</v>
      </c>
      <c r="CJ31" s="102">
        <v>14.734232188475731</v>
      </c>
      <c r="CK31" s="102">
        <v>5021.4263298325295</v>
      </c>
      <c r="CL31" s="102">
        <v>15.398519567456232</v>
      </c>
      <c r="CM31" s="102">
        <v>5247.815468589084</v>
      </c>
      <c r="CN31" s="102">
        <v>18.18285103584347</v>
      </c>
      <c r="CO31" s="102">
        <v>6196.7156330154548</v>
      </c>
      <c r="CP31" s="102">
        <v>6.9462250712250713</v>
      </c>
      <c r="CQ31" s="102">
        <v>2367.2735042735044</v>
      </c>
      <c r="CR31" s="102">
        <v>8.0173796791443834</v>
      </c>
      <c r="CS31" s="102">
        <v>2732.3229946524061</v>
      </c>
      <c r="CT31" s="102">
        <v>17.496226415094341</v>
      </c>
      <c r="CU31" s="102">
        <v>5962.7139622641516</v>
      </c>
    </row>
    <row r="32" spans="2:99" x14ac:dyDescent="0.25">
      <c r="C32" s="101" t="s">
        <v>197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11.255319541928335</v>
      </c>
      <c r="K32" s="102">
        <v>9454.4684152198024</v>
      </c>
      <c r="L32" s="102">
        <v>0.5713067041348856</v>
      </c>
      <c r="M32" s="102">
        <v>479.89763147330393</v>
      </c>
      <c r="N32" s="102">
        <v>19.066810774858666</v>
      </c>
      <c r="O32" s="102">
        <v>16016.12105088128</v>
      </c>
      <c r="P32" s="102">
        <v>16.507049486461252</v>
      </c>
      <c r="Q32" s="102">
        <v>13865.921568627451</v>
      </c>
      <c r="R32" s="102">
        <v>13.537068138195778</v>
      </c>
      <c r="S32" s="102">
        <v>11371.137236084454</v>
      </c>
      <c r="T32" s="102">
        <v>0</v>
      </c>
      <c r="U32" s="102">
        <v>0</v>
      </c>
      <c r="V32" s="102">
        <v>21.109208103130758</v>
      </c>
      <c r="W32" s="102">
        <v>17731.734806629836</v>
      </c>
      <c r="X32" s="102">
        <v>0.68936296491690929</v>
      </c>
      <c r="Y32" s="102">
        <v>579.0648905302038</v>
      </c>
      <c r="Z32" s="102">
        <v>15.353515215110177</v>
      </c>
      <c r="AA32" s="102">
        <v>12896.952780692549</v>
      </c>
      <c r="AB32" s="102">
        <v>27.054862768496424</v>
      </c>
      <c r="AC32" s="102">
        <v>22726.084725536995</v>
      </c>
      <c r="AD32" s="102">
        <v>12.538333333333334</v>
      </c>
      <c r="AE32" s="102">
        <v>10532.2</v>
      </c>
      <c r="AF32" s="102">
        <v>0.51965027700831024</v>
      </c>
      <c r="AG32" s="102">
        <v>436.50623268698058</v>
      </c>
      <c r="AH32" s="102">
        <v>4.4941520467836256</v>
      </c>
      <c r="AI32" s="102">
        <v>3775.0877192982452</v>
      </c>
      <c r="AJ32" s="102">
        <v>19.587580645161289</v>
      </c>
      <c r="AK32" s="102">
        <v>16453.567741935483</v>
      </c>
      <c r="AL32" s="102">
        <v>13.928631546134664</v>
      </c>
      <c r="AM32" s="102">
        <v>11700.050498753119</v>
      </c>
      <c r="AN32" s="102">
        <v>0.57013574660633481</v>
      </c>
      <c r="AO32" s="102">
        <v>478.91402714932127</v>
      </c>
      <c r="AP32" s="102">
        <v>23.308956884561894</v>
      </c>
      <c r="AQ32" s="102">
        <v>19579.523783031989</v>
      </c>
      <c r="AR32" s="102">
        <v>14.941645649432536</v>
      </c>
      <c r="AS32" s="102">
        <v>12550.982345523329</v>
      </c>
      <c r="AT32" s="102">
        <v>6.1825044404973353</v>
      </c>
      <c r="AU32" s="102">
        <v>5193.3037300177621</v>
      </c>
      <c r="AV32" s="102">
        <v>18.947102622207833</v>
      </c>
      <c r="AW32" s="102">
        <v>15915.56620265458</v>
      </c>
      <c r="AX32" s="102">
        <v>13.123699421965318</v>
      </c>
      <c r="AY32" s="102">
        <v>11023.907514450868</v>
      </c>
      <c r="AZ32" s="102">
        <v>0.61822985468956415</v>
      </c>
      <c r="BA32" s="102">
        <v>519.31307793923384</v>
      </c>
      <c r="BB32" s="102">
        <v>29.881037463976945</v>
      </c>
      <c r="BC32" s="102">
        <v>25100.071469740633</v>
      </c>
      <c r="BD32" s="102">
        <v>0.75072533849129586</v>
      </c>
      <c r="BE32" s="102">
        <v>630.6092843326885</v>
      </c>
      <c r="BF32" s="102">
        <v>18.329472999349381</v>
      </c>
      <c r="BG32" s="102">
        <v>15396.75731945348</v>
      </c>
      <c r="BH32" s="102">
        <v>6.3574583333333319</v>
      </c>
      <c r="BI32" s="102">
        <v>5340.2649999999985</v>
      </c>
      <c r="BJ32" s="102">
        <v>15.195092024539878</v>
      </c>
      <c r="BK32" s="102">
        <v>12763.877300613498</v>
      </c>
      <c r="BL32" s="102">
        <v>34.790886203423973</v>
      </c>
      <c r="BM32" s="102">
        <v>29224.344410876136</v>
      </c>
      <c r="BN32" s="102">
        <v>0.63483502538071057</v>
      </c>
      <c r="BO32" s="102">
        <v>533.26142131979691</v>
      </c>
      <c r="BP32" s="102">
        <v>5.9239838457529972</v>
      </c>
      <c r="BQ32" s="102">
        <v>4976.1464304325173</v>
      </c>
      <c r="BR32" s="102">
        <v>0.51328125000000002</v>
      </c>
      <c r="BS32" s="102">
        <v>431.15625</v>
      </c>
      <c r="BT32" s="102">
        <v>12.950391236306729</v>
      </c>
      <c r="BU32" s="102">
        <v>10878.328638497653</v>
      </c>
      <c r="BV32" s="102">
        <v>31.317580144777661</v>
      </c>
      <c r="BW32" s="102">
        <v>26306.767321613235</v>
      </c>
      <c r="BX32" s="102">
        <v>16.615221238938055</v>
      </c>
      <c r="BY32" s="102">
        <v>13956.785840707966</v>
      </c>
      <c r="BZ32" s="102">
        <v>11.936908619572261</v>
      </c>
      <c r="CA32" s="102">
        <v>10027.003240440699</v>
      </c>
      <c r="CB32" s="102">
        <v>0.64919354838709675</v>
      </c>
      <c r="CC32" s="102">
        <v>545.32258064516122</v>
      </c>
      <c r="CD32" s="102">
        <v>14.316528398213148</v>
      </c>
      <c r="CE32" s="102">
        <v>12025.883854499045</v>
      </c>
      <c r="CF32" s="102">
        <v>0.60975922131147542</v>
      </c>
      <c r="CG32" s="102">
        <v>512.19774590163934</v>
      </c>
      <c r="CH32" s="102">
        <v>31.09221253865617</v>
      </c>
      <c r="CI32" s="102">
        <v>26117.458532471184</v>
      </c>
      <c r="CJ32" s="102">
        <v>12.171757025262561</v>
      </c>
      <c r="CK32" s="102">
        <v>10224.275901220552</v>
      </c>
      <c r="CL32" s="102">
        <v>13.074214727085479</v>
      </c>
      <c r="CM32" s="102">
        <v>10982.340370751803</v>
      </c>
      <c r="CN32" s="102">
        <v>14.100986517592899</v>
      </c>
      <c r="CO32" s="102">
        <v>11844.828674778035</v>
      </c>
      <c r="CP32" s="102">
        <v>5.8582621082621085</v>
      </c>
      <c r="CQ32" s="102">
        <v>4920.9401709401709</v>
      </c>
      <c r="CR32" s="102">
        <v>7.4160762032085561</v>
      </c>
      <c r="CS32" s="102">
        <v>6229.5040106951874</v>
      </c>
      <c r="CT32" s="102">
        <v>14.951320754716981</v>
      </c>
      <c r="CU32" s="102">
        <v>12559.109433962265</v>
      </c>
    </row>
    <row r="33" spans="2:99" x14ac:dyDescent="0.25">
      <c r="C33" s="101" t="s">
        <v>198</v>
      </c>
      <c r="D33" s="102">
        <v>0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12.297478758773551</v>
      </c>
      <c r="K33" s="102">
        <v>5829.0049316586628</v>
      </c>
      <c r="L33" s="102">
        <v>0.64401846647932559</v>
      </c>
      <c r="M33" s="102">
        <v>305.26475311120032</v>
      </c>
      <c r="N33" s="102">
        <v>19.433480212836717</v>
      </c>
      <c r="O33" s="102">
        <v>9211.4696208846035</v>
      </c>
      <c r="P33" s="102">
        <v>14.926587301587301</v>
      </c>
      <c r="Q33" s="102">
        <v>7075.2023809523807</v>
      </c>
      <c r="R33" s="102">
        <v>15.522504798464492</v>
      </c>
      <c r="S33" s="102">
        <v>7357.6672744721691</v>
      </c>
      <c r="T33" s="102">
        <v>0</v>
      </c>
      <c r="U33" s="102">
        <v>0</v>
      </c>
      <c r="V33" s="102">
        <v>21.87219152854512</v>
      </c>
      <c r="W33" s="102">
        <v>10367.418784530386</v>
      </c>
      <c r="X33" s="102">
        <v>0.67571221313637653</v>
      </c>
      <c r="Y33" s="102">
        <v>320.28758902664248</v>
      </c>
      <c r="Z33" s="102">
        <v>16.256663168940189</v>
      </c>
      <c r="AA33" s="102">
        <v>7705.6583420776496</v>
      </c>
      <c r="AB33" s="102">
        <v>27.054862768496424</v>
      </c>
      <c r="AC33" s="102">
        <v>12824.004952267305</v>
      </c>
      <c r="AD33" s="102">
        <v>12.963361581920903</v>
      </c>
      <c r="AE33" s="102">
        <v>6144.6333898305083</v>
      </c>
      <c r="AF33" s="102">
        <v>0.50173130193905813</v>
      </c>
      <c r="AG33" s="102">
        <v>237.82063711911354</v>
      </c>
      <c r="AH33" s="102">
        <v>4.5789473684210522</v>
      </c>
      <c r="AI33" s="102">
        <v>2170.4210526315787</v>
      </c>
      <c r="AJ33" s="102">
        <v>19.307758064516129</v>
      </c>
      <c r="AK33" s="102">
        <v>9151.8773225806453</v>
      </c>
      <c r="AL33" s="102">
        <v>13.593001870324189</v>
      </c>
      <c r="AM33" s="102">
        <v>6443.0828865336653</v>
      </c>
      <c r="AN33" s="102">
        <v>0.6244343891402715</v>
      </c>
      <c r="AO33" s="102">
        <v>295.98190045248867</v>
      </c>
      <c r="AP33" s="102">
        <v>26.069228094575802</v>
      </c>
      <c r="AQ33" s="102">
        <v>12356.814116828929</v>
      </c>
      <c r="AR33" s="102">
        <v>14.585892181588903</v>
      </c>
      <c r="AS33" s="102">
        <v>6913.71289407314</v>
      </c>
      <c r="AT33" s="102">
        <v>6.6580817051509769</v>
      </c>
      <c r="AU33" s="102">
        <v>3155.930728241563</v>
      </c>
      <c r="AV33" s="102">
        <v>20.34027193266429</v>
      </c>
      <c r="AW33" s="102">
        <v>9641.2888960828732</v>
      </c>
      <c r="AX33" s="102">
        <v>14.474668480108807</v>
      </c>
      <c r="AY33" s="102">
        <v>6860.9928595715746</v>
      </c>
      <c r="AZ33" s="102">
        <v>0.66578599735799215</v>
      </c>
      <c r="BA33" s="102">
        <v>315.58256274768826</v>
      </c>
      <c r="BB33" s="102">
        <v>28.947255043227663</v>
      </c>
      <c r="BC33" s="102">
        <v>13720.998890489913</v>
      </c>
      <c r="BD33" s="102">
        <v>0.71735976789168276</v>
      </c>
      <c r="BE33" s="102">
        <v>340.02852998065765</v>
      </c>
      <c r="BF33" s="102">
        <v>17.790370852309696</v>
      </c>
      <c r="BG33" s="102">
        <v>8432.6357839947959</v>
      </c>
      <c r="BH33" s="102">
        <v>7.2528749999999986</v>
      </c>
      <c r="BI33" s="102">
        <v>3437.8627499999993</v>
      </c>
      <c r="BJ33" s="102">
        <v>16.77791411042945</v>
      </c>
      <c r="BK33" s="102">
        <v>7952.7312883435588</v>
      </c>
      <c r="BL33" s="102">
        <v>33.310422960725077</v>
      </c>
      <c r="BM33" s="102">
        <v>15789.140483383686</v>
      </c>
      <c r="BN33" s="102">
        <v>0.70780456852791873</v>
      </c>
      <c r="BO33" s="102">
        <v>335.49936548223349</v>
      </c>
      <c r="BP33" s="102">
        <v>5.9928673788431475</v>
      </c>
      <c r="BQ33" s="102">
        <v>2840.6191375716521</v>
      </c>
      <c r="BR33" s="102">
        <v>0.53437499999999993</v>
      </c>
      <c r="BS33" s="102">
        <v>253.29374999999996</v>
      </c>
      <c r="BT33" s="102">
        <v>13.686208920187793</v>
      </c>
      <c r="BU33" s="102">
        <v>6487.2630281690144</v>
      </c>
      <c r="BV33" s="102">
        <v>33.808751292657703</v>
      </c>
      <c r="BW33" s="102">
        <v>16025.348112719752</v>
      </c>
      <c r="BX33" s="102">
        <v>14.884469026548674</v>
      </c>
      <c r="BY33" s="102">
        <v>7055.2383185840717</v>
      </c>
      <c r="BZ33" s="102">
        <v>13.516793583927415</v>
      </c>
      <c r="CA33" s="102">
        <v>6406.9601587815941</v>
      </c>
      <c r="CB33" s="102">
        <v>0.76975806451612905</v>
      </c>
      <c r="CC33" s="102">
        <v>364.86532258064517</v>
      </c>
      <c r="CD33" s="102">
        <v>13.242788768347161</v>
      </c>
      <c r="CE33" s="102">
        <v>6277.0818761965547</v>
      </c>
      <c r="CF33" s="102">
        <v>0.5390625</v>
      </c>
      <c r="CG33" s="102">
        <v>255.515625</v>
      </c>
      <c r="CH33" s="102">
        <v>33.579589541748668</v>
      </c>
      <c r="CI33" s="102">
        <v>15916.725442788869</v>
      </c>
      <c r="CJ33" s="102">
        <v>13.1326852114675</v>
      </c>
      <c r="CK33" s="102">
        <v>6224.8927902355954</v>
      </c>
      <c r="CL33" s="102">
        <v>13.510021884654995</v>
      </c>
      <c r="CM33" s="102">
        <v>6403.7503733264675</v>
      </c>
      <c r="CN33" s="102">
        <v>16.884075961854652</v>
      </c>
      <c r="CO33" s="102">
        <v>8003.0520059191049</v>
      </c>
      <c r="CP33" s="102">
        <v>6.8625356125356127</v>
      </c>
      <c r="CQ33" s="102">
        <v>3252.8418803418804</v>
      </c>
      <c r="CR33" s="102">
        <v>7.8169451871657749</v>
      </c>
      <c r="CS33" s="102">
        <v>3705.2320187165774</v>
      </c>
      <c r="CT33" s="102">
        <v>14.474150943396229</v>
      </c>
      <c r="CU33" s="102">
        <v>6860.7475471698126</v>
      </c>
    </row>
    <row r="34" spans="2:99" x14ac:dyDescent="0.25">
      <c r="C34" s="101" t="s">
        <v>199</v>
      </c>
      <c r="D34" s="102">
        <v>0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11.04688769855929</v>
      </c>
      <c r="K34" s="102">
        <v>6058.1132138899147</v>
      </c>
      <c r="L34" s="102">
        <v>0.63363107185869127</v>
      </c>
      <c r="M34" s="102">
        <v>347.4832798073063</v>
      </c>
      <c r="N34" s="102">
        <v>20.166819088792817</v>
      </c>
      <c r="O34" s="102">
        <v>11059.483588293981</v>
      </c>
      <c r="P34" s="102">
        <v>14.926587301587301</v>
      </c>
      <c r="Q34" s="102">
        <v>8185.7404761904754</v>
      </c>
      <c r="R34" s="102">
        <v>15.161516314779272</v>
      </c>
      <c r="S34" s="102">
        <v>8314.5755470249514</v>
      </c>
      <c r="T34" s="102">
        <v>0</v>
      </c>
      <c r="U34" s="102">
        <v>0</v>
      </c>
      <c r="V34" s="102">
        <v>21.87219152854512</v>
      </c>
      <c r="W34" s="102">
        <v>11994.709834254143</v>
      </c>
      <c r="X34" s="102">
        <v>0.72348984436824149</v>
      </c>
      <c r="Y34" s="102">
        <v>396.76183065154362</v>
      </c>
      <c r="Z34" s="102">
        <v>16.256663168940189</v>
      </c>
      <c r="AA34" s="102">
        <v>8915.1540818468002</v>
      </c>
      <c r="AB34" s="102">
        <v>28.044674821002388</v>
      </c>
      <c r="AC34" s="102">
        <v>15379.699671837709</v>
      </c>
      <c r="AD34" s="102">
        <v>14.875988700564973</v>
      </c>
      <c r="AE34" s="102">
        <v>8157.992203389831</v>
      </c>
      <c r="AF34" s="102">
        <v>0.49277181440443207</v>
      </c>
      <c r="AG34" s="102">
        <v>270.23606301939054</v>
      </c>
      <c r="AH34" s="102">
        <v>4.0701754385964914</v>
      </c>
      <c r="AI34" s="102">
        <v>2232.0842105263159</v>
      </c>
      <c r="AJ34" s="102">
        <v>21.266516129032258</v>
      </c>
      <c r="AK34" s="102">
        <v>11662.55744516129</v>
      </c>
      <c r="AL34" s="102">
        <v>14.767705735660847</v>
      </c>
      <c r="AM34" s="102">
        <v>8098.6098254364078</v>
      </c>
      <c r="AN34" s="102">
        <v>0.5904977375565611</v>
      </c>
      <c r="AO34" s="102">
        <v>323.82895927601811</v>
      </c>
      <c r="AP34" s="102">
        <v>26.069228094575802</v>
      </c>
      <c r="AQ34" s="102">
        <v>14296.36468706537</v>
      </c>
      <c r="AR34" s="102">
        <v>13.874385245901639</v>
      </c>
      <c r="AS34" s="102">
        <v>7608.7128688524581</v>
      </c>
      <c r="AT34" s="102">
        <v>6.5788188277087034</v>
      </c>
      <c r="AU34" s="102">
        <v>3607.8242451154529</v>
      </c>
      <c r="AV34" s="102">
        <v>22.012075105212041</v>
      </c>
      <c r="AW34" s="102">
        <v>12071.421987698282</v>
      </c>
      <c r="AX34" s="102">
        <v>13.509690581434887</v>
      </c>
      <c r="AY34" s="102">
        <v>7408.7143148588921</v>
      </c>
      <c r="AZ34" s="102">
        <v>0.56472919418758261</v>
      </c>
      <c r="BA34" s="102">
        <v>309.69749009247028</v>
      </c>
      <c r="BB34" s="102">
        <v>29.569776657060522</v>
      </c>
      <c r="BC34" s="102">
        <v>16216.06551873199</v>
      </c>
      <c r="BD34" s="102">
        <v>0.71735976789168276</v>
      </c>
      <c r="BE34" s="102">
        <v>393.40009671179882</v>
      </c>
      <c r="BF34" s="102">
        <v>16.712166558230319</v>
      </c>
      <c r="BG34" s="102">
        <v>9164.9521405335072</v>
      </c>
      <c r="BH34" s="102">
        <v>6.9842499999999994</v>
      </c>
      <c r="BI34" s="102">
        <v>3830.1626999999994</v>
      </c>
      <c r="BJ34" s="102">
        <v>15.195092024539878</v>
      </c>
      <c r="BK34" s="102">
        <v>8332.9884662576696</v>
      </c>
      <c r="BL34" s="102">
        <v>32.940307150050351</v>
      </c>
      <c r="BM34" s="102">
        <v>18064.464441087614</v>
      </c>
      <c r="BN34" s="102">
        <v>0.64942893401015223</v>
      </c>
      <c r="BO34" s="102">
        <v>356.14682741116746</v>
      </c>
      <c r="BP34" s="102">
        <v>5.5795661803022405</v>
      </c>
      <c r="BQ34" s="102">
        <v>3059.8340932777487</v>
      </c>
      <c r="BR34" s="102">
        <v>0.6328125</v>
      </c>
      <c r="BS34" s="102">
        <v>347.03437500000001</v>
      </c>
      <c r="BT34" s="102">
        <v>12.656064162754305</v>
      </c>
      <c r="BU34" s="102">
        <v>6940.5855868544604</v>
      </c>
      <c r="BV34" s="102">
        <v>35.944040847983452</v>
      </c>
      <c r="BW34" s="102">
        <v>19711.712001034124</v>
      </c>
      <c r="BX34" s="102">
        <v>15.576769911504424</v>
      </c>
      <c r="BY34" s="102">
        <v>8542.3006194690261</v>
      </c>
      <c r="BZ34" s="102">
        <v>12.112451393389501</v>
      </c>
      <c r="CA34" s="102">
        <v>6642.4683441348016</v>
      </c>
      <c r="CB34" s="102">
        <v>0.69556451612903225</v>
      </c>
      <c r="CC34" s="102">
        <v>381.44758064516128</v>
      </c>
      <c r="CD34" s="102">
        <v>13.600701978302489</v>
      </c>
      <c r="CE34" s="102">
        <v>7458.6249649010842</v>
      </c>
      <c r="CF34" s="102">
        <v>0.59208504098360659</v>
      </c>
      <c r="CG34" s="102">
        <v>324.69943647540987</v>
      </c>
      <c r="CH34" s="102">
        <v>29.848524037109925</v>
      </c>
      <c r="CI34" s="102">
        <v>16368.930581951083</v>
      </c>
      <c r="CJ34" s="102">
        <v>14.253768095373262</v>
      </c>
      <c r="CK34" s="102">
        <v>7816.7664235026969</v>
      </c>
      <c r="CL34" s="102">
        <v>13.364752832131824</v>
      </c>
      <c r="CM34" s="102">
        <v>7329.2304531410919</v>
      </c>
      <c r="CN34" s="102">
        <v>15.214222295297601</v>
      </c>
      <c r="CO34" s="102">
        <v>8343.4795067412033</v>
      </c>
      <c r="CP34" s="102">
        <v>5.941951566951567</v>
      </c>
      <c r="CQ34" s="102">
        <v>3258.5662393162393</v>
      </c>
      <c r="CR34" s="102">
        <v>7.8169451871657749</v>
      </c>
      <c r="CS34" s="102">
        <v>4286.8127406417107</v>
      </c>
      <c r="CT34" s="102">
        <v>14.951320754716981</v>
      </c>
      <c r="CU34" s="102">
        <v>8199.304301886792</v>
      </c>
    </row>
    <row r="35" spans="2:99" x14ac:dyDescent="0.25">
      <c r="C35" s="101" t="s">
        <v>200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11.255319541928335</v>
      </c>
      <c r="K35" s="102">
        <v>5659.1746656815658</v>
      </c>
      <c r="L35" s="102">
        <v>0.55053191489361697</v>
      </c>
      <c r="M35" s="102">
        <v>276.80744680851058</v>
      </c>
      <c r="N35" s="102">
        <v>20.166819088792817</v>
      </c>
      <c r="O35" s="102">
        <v>10139.876637845025</v>
      </c>
      <c r="P35" s="102">
        <v>17.033870214752568</v>
      </c>
      <c r="Q35" s="102">
        <v>8564.6299439775903</v>
      </c>
      <c r="R35" s="102">
        <v>15.522504798464492</v>
      </c>
      <c r="S35" s="102">
        <v>7804.7154126679452</v>
      </c>
      <c r="T35" s="102">
        <v>0</v>
      </c>
      <c r="U35" s="102">
        <v>0</v>
      </c>
      <c r="V35" s="102">
        <v>20.600552486187844</v>
      </c>
      <c r="W35" s="102">
        <v>10357.957790055247</v>
      </c>
      <c r="X35" s="102">
        <v>0.73031522025850781</v>
      </c>
      <c r="Y35" s="102">
        <v>367.20249274597768</v>
      </c>
      <c r="Z35" s="102">
        <v>16.256663168940189</v>
      </c>
      <c r="AA35" s="102">
        <v>8173.8502413431252</v>
      </c>
      <c r="AB35" s="102">
        <v>27.384800119331743</v>
      </c>
      <c r="AC35" s="102">
        <v>13769.077499999998</v>
      </c>
      <c r="AD35" s="102">
        <v>13.600903954802261</v>
      </c>
      <c r="AE35" s="102">
        <v>6838.5345084745759</v>
      </c>
      <c r="AF35" s="102">
        <v>0.46589335180055408</v>
      </c>
      <c r="AG35" s="102">
        <v>234.25117728531853</v>
      </c>
      <c r="AH35" s="102">
        <v>4.3245614035087714</v>
      </c>
      <c r="AI35" s="102">
        <v>2174.3894736842099</v>
      </c>
      <c r="AJ35" s="102">
        <v>20.427048387096772</v>
      </c>
      <c r="AK35" s="102">
        <v>10270.719929032255</v>
      </c>
      <c r="AL35" s="102">
        <v>14.767705735660847</v>
      </c>
      <c r="AM35" s="102">
        <v>7425.2024438902727</v>
      </c>
      <c r="AN35" s="102">
        <v>0.50904977375565608</v>
      </c>
      <c r="AO35" s="102">
        <v>255.95022624434381</v>
      </c>
      <c r="AP35" s="102">
        <v>23.615653685674552</v>
      </c>
      <c r="AQ35" s="102">
        <v>11873.950673157162</v>
      </c>
      <c r="AR35" s="102">
        <v>14.230138713745271</v>
      </c>
      <c r="AS35" s="102">
        <v>7154.9137452711211</v>
      </c>
      <c r="AT35" s="102">
        <v>5.6276642984014211</v>
      </c>
      <c r="AU35" s="102">
        <v>2829.5896092362341</v>
      </c>
      <c r="AV35" s="102">
        <v>20.34027193266429</v>
      </c>
      <c r="AW35" s="102">
        <v>10227.088727743603</v>
      </c>
      <c r="AX35" s="102">
        <v>14.281672900374023</v>
      </c>
      <c r="AY35" s="102">
        <v>7180.8251343080574</v>
      </c>
      <c r="AZ35" s="102">
        <v>0.65984147952443861</v>
      </c>
      <c r="BA35" s="102">
        <v>331.76829590488768</v>
      </c>
      <c r="BB35" s="102">
        <v>28.013472622478389</v>
      </c>
      <c r="BC35" s="102">
        <v>14085.174034582131</v>
      </c>
      <c r="BD35" s="102">
        <v>0.71735976789168276</v>
      </c>
      <c r="BE35" s="102">
        <v>360.68849129593804</v>
      </c>
      <c r="BF35" s="102">
        <v>19.677228366948604</v>
      </c>
      <c r="BG35" s="102">
        <v>9893.7104229017568</v>
      </c>
      <c r="BH35" s="102">
        <v>7.7901249999999989</v>
      </c>
      <c r="BI35" s="102">
        <v>3916.8748499999988</v>
      </c>
      <c r="BJ35" s="102">
        <v>16.303067484662577</v>
      </c>
      <c r="BK35" s="102">
        <v>8197.1823312883425</v>
      </c>
      <c r="BL35" s="102">
        <v>34.790886203423973</v>
      </c>
      <c r="BM35" s="102">
        <v>17492.857583081572</v>
      </c>
      <c r="BN35" s="102">
        <v>0.67131979695431476</v>
      </c>
      <c r="BO35" s="102">
        <v>337.5395939086294</v>
      </c>
      <c r="BP35" s="102">
        <v>5.5795661803022405</v>
      </c>
      <c r="BQ35" s="102">
        <v>2805.405875455966</v>
      </c>
      <c r="BR35" s="102">
        <v>0.63984374999999993</v>
      </c>
      <c r="BS35" s="102">
        <v>321.71343749999988</v>
      </c>
      <c r="BT35" s="102">
        <v>14.716353677621283</v>
      </c>
      <c r="BU35" s="102">
        <v>7399.3826291079795</v>
      </c>
      <c r="BV35" s="102">
        <v>38.791093588417787</v>
      </c>
      <c r="BW35" s="102">
        <v>19504.161856256458</v>
      </c>
      <c r="BX35" s="102">
        <v>14.538318584070797</v>
      </c>
      <c r="BY35" s="102">
        <v>7309.8665840707954</v>
      </c>
      <c r="BZ35" s="102">
        <v>11.761365845755023</v>
      </c>
      <c r="CA35" s="102">
        <v>5913.6147472456241</v>
      </c>
      <c r="CB35" s="102">
        <v>0.73266129032258065</v>
      </c>
      <c r="CC35" s="102">
        <v>368.38209677419349</v>
      </c>
      <c r="CD35" s="102">
        <v>13.779658583280153</v>
      </c>
      <c r="CE35" s="102">
        <v>6928.4123356732589</v>
      </c>
      <c r="CF35" s="102">
        <v>0.60092213114754101</v>
      </c>
      <c r="CG35" s="102">
        <v>302.14364754098358</v>
      </c>
      <c r="CH35" s="102">
        <v>30.470368287883051</v>
      </c>
      <c r="CI35" s="102">
        <v>15320.501175147596</v>
      </c>
      <c r="CJ35" s="102">
        <v>12.492066420664207</v>
      </c>
      <c r="CK35" s="102">
        <v>6281.0109963099621</v>
      </c>
      <c r="CL35" s="102">
        <v>15.107981462409887</v>
      </c>
      <c r="CM35" s="102">
        <v>7596.2930792996895</v>
      </c>
      <c r="CN35" s="102">
        <v>17.997311739559358</v>
      </c>
      <c r="CO35" s="102">
        <v>9049.0483426504434</v>
      </c>
      <c r="CP35" s="102">
        <v>6.1930199430199435</v>
      </c>
      <c r="CQ35" s="102">
        <v>3113.8504273504268</v>
      </c>
      <c r="CR35" s="102">
        <v>6.9149899732620312</v>
      </c>
      <c r="CS35" s="102">
        <v>3476.8569585561486</v>
      </c>
      <c r="CT35" s="102">
        <v>16.064716981132076</v>
      </c>
      <c r="CU35" s="102">
        <v>8077.3396981132064</v>
      </c>
    </row>
    <row r="36" spans="2:99" x14ac:dyDescent="0.25">
      <c r="C36" s="101" t="s">
        <v>201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12.089046915404507</v>
      </c>
      <c r="K36" s="102">
        <v>9197.3468932397482</v>
      </c>
      <c r="L36" s="102">
        <v>0.52975712565234845</v>
      </c>
      <c r="M36" s="102">
        <v>403.0392211963067</v>
      </c>
      <c r="N36" s="102">
        <v>18.333471898902559</v>
      </c>
      <c r="O36" s="102">
        <v>13948.105420685066</v>
      </c>
      <c r="P36" s="102">
        <v>16.507049486461252</v>
      </c>
      <c r="Q36" s="102">
        <v>12558.563249299719</v>
      </c>
      <c r="R36" s="102">
        <v>14.259045105566219</v>
      </c>
      <c r="S36" s="102">
        <v>10848.281516314779</v>
      </c>
      <c r="T36" s="102">
        <v>0</v>
      </c>
      <c r="U36" s="102">
        <v>0</v>
      </c>
      <c r="V36" s="102">
        <v>20.600552486187844</v>
      </c>
      <c r="W36" s="102">
        <v>15672.900331491712</v>
      </c>
      <c r="X36" s="102">
        <v>0.62793458190451146</v>
      </c>
      <c r="Y36" s="102">
        <v>477.73262991295229</v>
      </c>
      <c r="Z36" s="102">
        <v>17.159811122770197</v>
      </c>
      <c r="AA36" s="102">
        <v>13055.184302203565</v>
      </c>
      <c r="AB36" s="102">
        <v>24.085426610978523</v>
      </c>
      <c r="AC36" s="102">
        <v>18324.19256563246</v>
      </c>
      <c r="AD36" s="102">
        <v>13.17587570621469</v>
      </c>
      <c r="AE36" s="102">
        <v>10024.206237288136</v>
      </c>
      <c r="AF36" s="102">
        <v>0.52860976454293629</v>
      </c>
      <c r="AG36" s="102">
        <v>402.16630886426589</v>
      </c>
      <c r="AH36" s="102">
        <v>4.2397660818713447</v>
      </c>
      <c r="AI36" s="102">
        <v>3225.614035087719</v>
      </c>
      <c r="AJ36" s="102">
        <v>21.826161290322581</v>
      </c>
      <c r="AK36" s="102">
        <v>16605.343509677419</v>
      </c>
      <c r="AL36" s="102">
        <v>13.257372194513716</v>
      </c>
      <c r="AM36" s="102">
        <v>10086.208765586034</v>
      </c>
      <c r="AN36" s="102">
        <v>0.57013574660633481</v>
      </c>
      <c r="AO36" s="102">
        <v>433.75927601809951</v>
      </c>
      <c r="AP36" s="102">
        <v>25.455834492350487</v>
      </c>
      <c r="AQ36" s="102">
        <v>19366.798881780251</v>
      </c>
      <c r="AR36" s="102">
        <v>13.518631778058008</v>
      </c>
      <c r="AS36" s="102">
        <v>10284.975056746533</v>
      </c>
      <c r="AT36" s="102">
        <v>6.0239786856127884</v>
      </c>
      <c r="AU36" s="102">
        <v>4583.0429840142087</v>
      </c>
      <c r="AV36" s="102">
        <v>18.389834898025249</v>
      </c>
      <c r="AW36" s="102">
        <v>13990.986390417609</v>
      </c>
      <c r="AX36" s="102">
        <v>13.895681740904456</v>
      </c>
      <c r="AY36" s="102">
        <v>10571.834668480109</v>
      </c>
      <c r="AZ36" s="102">
        <v>0.56472919418758261</v>
      </c>
      <c r="BA36" s="102">
        <v>429.64597093791281</v>
      </c>
      <c r="BB36" s="102">
        <v>25.523386167146977</v>
      </c>
      <c r="BC36" s="102">
        <v>19418.192195965421</v>
      </c>
      <c r="BD36" s="102">
        <v>0.69233558994197286</v>
      </c>
      <c r="BE36" s="102">
        <v>526.72891682785291</v>
      </c>
      <c r="BF36" s="102">
        <v>16.712166558230319</v>
      </c>
      <c r="BG36" s="102">
        <v>12714.616317501626</v>
      </c>
      <c r="BH36" s="102">
        <v>6.9842499999999994</v>
      </c>
      <c r="BI36" s="102">
        <v>5313.6173999999992</v>
      </c>
      <c r="BJ36" s="102">
        <v>17.094478527607361</v>
      </c>
      <c r="BK36" s="102">
        <v>13005.47926380368</v>
      </c>
      <c r="BL36" s="102">
        <v>30.719612286002015</v>
      </c>
      <c r="BM36" s="102">
        <v>23371.48102719033</v>
      </c>
      <c r="BN36" s="102">
        <v>0.5983502538071066</v>
      </c>
      <c r="BO36" s="102">
        <v>455.22487309644669</v>
      </c>
      <c r="BP36" s="102">
        <v>5.9928673788431475</v>
      </c>
      <c r="BQ36" s="102">
        <v>4559.3735018238667</v>
      </c>
      <c r="BR36" s="102">
        <v>0.56953125000000004</v>
      </c>
      <c r="BS36" s="102">
        <v>433.299375</v>
      </c>
      <c r="BT36" s="102">
        <v>13.391881846635368</v>
      </c>
      <c r="BU36" s="102">
        <v>10188.543708920188</v>
      </c>
      <c r="BV36" s="102">
        <v>35.588159255429161</v>
      </c>
      <c r="BW36" s="102">
        <v>27075.471561530503</v>
      </c>
      <c r="BX36" s="102">
        <v>15.230619469026548</v>
      </c>
      <c r="BY36" s="102">
        <v>11587.455292035396</v>
      </c>
      <c r="BZ36" s="102">
        <v>11.410280298120545</v>
      </c>
      <c r="CA36" s="102">
        <v>8680.9412508101104</v>
      </c>
      <c r="CB36" s="102">
        <v>0.70483870967741935</v>
      </c>
      <c r="CC36" s="102">
        <v>536.24129032258065</v>
      </c>
      <c r="CD36" s="102">
        <v>14.137571793235482</v>
      </c>
      <c r="CE36" s="102">
        <v>10755.864620293554</v>
      </c>
      <c r="CF36" s="102">
        <v>0.59208504098360659</v>
      </c>
      <c r="CG36" s="102">
        <v>450.45829918032786</v>
      </c>
      <c r="CH36" s="102">
        <v>28.915757660950238</v>
      </c>
      <c r="CI36" s="102">
        <v>21999.108428450938</v>
      </c>
      <c r="CJ36" s="102">
        <v>12.171757025262561</v>
      </c>
      <c r="CK36" s="102">
        <v>9260.2727448197566</v>
      </c>
      <c r="CL36" s="102">
        <v>15.543788619979404</v>
      </c>
      <c r="CM36" s="102">
        <v>11825.71438208033</v>
      </c>
      <c r="CN36" s="102">
        <v>16.884075961854652</v>
      </c>
      <c r="CO36" s="102">
        <v>12845.404991779018</v>
      </c>
      <c r="CP36" s="102">
        <v>6.3603988603988597</v>
      </c>
      <c r="CQ36" s="102">
        <v>4838.9914529914522</v>
      </c>
      <c r="CR36" s="102">
        <v>7.0152072192513364</v>
      </c>
      <c r="CS36" s="102">
        <v>5337.1696524064164</v>
      </c>
      <c r="CT36" s="102">
        <v>15.428490566037736</v>
      </c>
      <c r="CU36" s="102">
        <v>11737.995622641509</v>
      </c>
    </row>
    <row r="37" spans="2:99" x14ac:dyDescent="0.25">
      <c r="B37" s="101" t="s">
        <v>128</v>
      </c>
      <c r="C37" s="101" t="s">
        <v>202</v>
      </c>
      <c r="D37" s="102">
        <v>0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6.0445234577022537</v>
      </c>
      <c r="K37" s="102">
        <v>5200.7079830070188</v>
      </c>
      <c r="L37" s="102">
        <v>0.3220092332396628</v>
      </c>
      <c r="M37" s="102">
        <v>277.05674427940585</v>
      </c>
      <c r="N37" s="102">
        <v>18.700141336880609</v>
      </c>
      <c r="O37" s="102">
        <v>16089.601606252076</v>
      </c>
      <c r="P37" s="102">
        <v>7.0242763772175536</v>
      </c>
      <c r="Q37" s="102">
        <v>6043.6873949579831</v>
      </c>
      <c r="R37" s="102">
        <v>8.6637236084452969</v>
      </c>
      <c r="S37" s="102">
        <v>7454.2677927063332</v>
      </c>
      <c r="T37" s="102">
        <v>0</v>
      </c>
      <c r="U37" s="102">
        <v>0</v>
      </c>
      <c r="V37" s="102">
        <v>8.6471454880294658</v>
      </c>
      <c r="W37" s="102">
        <v>7440.0039779005519</v>
      </c>
      <c r="X37" s="102">
        <v>0.24571353204959145</v>
      </c>
      <c r="Y37" s="102">
        <v>211.41192297546849</v>
      </c>
      <c r="Z37" s="102">
        <v>14.450367261280167</v>
      </c>
      <c r="AA37" s="102">
        <v>12433.095991605456</v>
      </c>
      <c r="AB37" s="102">
        <v>15.836992840095467</v>
      </c>
      <c r="AC37" s="102">
        <v>13626.148639618139</v>
      </c>
      <c r="AD37" s="102">
        <v>7.2254802259887008</v>
      </c>
      <c r="AE37" s="102">
        <v>6216.8031864406776</v>
      </c>
      <c r="AF37" s="102">
        <v>0.34942001385041549</v>
      </c>
      <c r="AG37" s="102">
        <v>300.64097991689749</v>
      </c>
      <c r="AH37" s="102">
        <v>4.4941520467836256</v>
      </c>
      <c r="AI37" s="102">
        <v>3866.7684210526313</v>
      </c>
      <c r="AJ37" s="102">
        <v>8.6745000000000001</v>
      </c>
      <c r="AK37" s="102">
        <v>7463.5397999999996</v>
      </c>
      <c r="AL37" s="102">
        <v>6.5447786783042394</v>
      </c>
      <c r="AM37" s="102">
        <v>5631.1275748129674</v>
      </c>
      <c r="AN37" s="102">
        <v>0.33257918552036198</v>
      </c>
      <c r="AO37" s="102">
        <v>286.15113122171942</v>
      </c>
      <c r="AP37" s="102">
        <v>14.721446453407511</v>
      </c>
      <c r="AQ37" s="102">
        <v>12666.332528511823</v>
      </c>
      <c r="AR37" s="102">
        <v>6.2256856872635566</v>
      </c>
      <c r="AS37" s="102">
        <v>5356.5799653215636</v>
      </c>
      <c r="AT37" s="102">
        <v>3.0119893428063942</v>
      </c>
      <c r="AU37" s="102">
        <v>2591.5156305506216</v>
      </c>
      <c r="AV37" s="102">
        <v>11.145354483651666</v>
      </c>
      <c r="AW37" s="102">
        <v>9589.4629977338936</v>
      </c>
      <c r="AX37" s="102">
        <v>5.5968718123087386</v>
      </c>
      <c r="AY37" s="102">
        <v>4815.5485073104383</v>
      </c>
      <c r="AZ37" s="102">
        <v>0.26155878467635402</v>
      </c>
      <c r="BA37" s="102">
        <v>225.04517833553498</v>
      </c>
      <c r="BB37" s="102">
        <v>10.894128242074929</v>
      </c>
      <c r="BC37" s="102">
        <v>9373.3079394812685</v>
      </c>
      <c r="BD37" s="102">
        <v>0.25024177949709864</v>
      </c>
      <c r="BE37" s="102">
        <v>215.30802707930366</v>
      </c>
      <c r="BF37" s="102">
        <v>11.590696161353286</v>
      </c>
      <c r="BG37" s="102">
        <v>9972.6349772283666</v>
      </c>
      <c r="BH37" s="102">
        <v>5.2829583333333332</v>
      </c>
      <c r="BI37" s="102">
        <v>4545.4573499999997</v>
      </c>
      <c r="BJ37" s="102">
        <v>5.2233128834355833</v>
      </c>
      <c r="BK37" s="102">
        <v>4494.1384049079761</v>
      </c>
      <c r="BL37" s="102">
        <v>12.954053373615309</v>
      </c>
      <c r="BM37" s="102">
        <v>11145.667522658612</v>
      </c>
      <c r="BN37" s="102">
        <v>0.31376903553299496</v>
      </c>
      <c r="BO37" s="102">
        <v>269.96687817258885</v>
      </c>
      <c r="BP37" s="102">
        <v>3.513060187597707</v>
      </c>
      <c r="BQ37" s="102">
        <v>3022.6369854090672</v>
      </c>
      <c r="BR37" s="102">
        <v>0.40078125000000003</v>
      </c>
      <c r="BS37" s="102">
        <v>344.83218750000003</v>
      </c>
      <c r="BT37" s="102">
        <v>7.5053403755868544</v>
      </c>
      <c r="BU37" s="102">
        <v>6457.5948591549295</v>
      </c>
      <c r="BV37" s="102">
        <v>13.523500517063081</v>
      </c>
      <c r="BW37" s="102">
        <v>11635.619844881074</v>
      </c>
      <c r="BX37" s="102">
        <v>7.4422345132743368</v>
      </c>
      <c r="BY37" s="102">
        <v>6403.2985752212389</v>
      </c>
      <c r="BZ37" s="102">
        <v>11.059194750486066</v>
      </c>
      <c r="CA37" s="102">
        <v>9515.3311633182111</v>
      </c>
      <c r="CB37" s="102">
        <v>0.33387096774193548</v>
      </c>
      <c r="CC37" s="102">
        <v>287.26258064516128</v>
      </c>
      <c r="CD37" s="102">
        <v>10.200526483726867</v>
      </c>
      <c r="CE37" s="102">
        <v>8776.532986598595</v>
      </c>
      <c r="CF37" s="102">
        <v>0.3004610655737705</v>
      </c>
      <c r="CG37" s="102">
        <v>258.51670081967211</v>
      </c>
      <c r="CH37" s="102">
        <v>9.638585886983412</v>
      </c>
      <c r="CI37" s="102">
        <v>8293.039297160527</v>
      </c>
      <c r="CJ37" s="102">
        <v>6.4061879080329263</v>
      </c>
      <c r="CK37" s="102">
        <v>5511.8840760715293</v>
      </c>
      <c r="CL37" s="102">
        <v>8.7161431513903196</v>
      </c>
      <c r="CM37" s="102">
        <v>7499.3695674562305</v>
      </c>
      <c r="CN37" s="102">
        <v>7.7926504439329172</v>
      </c>
      <c r="CO37" s="102">
        <v>6704.796441959882</v>
      </c>
      <c r="CP37" s="102">
        <v>4.184472934472935</v>
      </c>
      <c r="CQ37" s="102">
        <v>3600.3205128205132</v>
      </c>
      <c r="CR37" s="102">
        <v>3.5076036096256682</v>
      </c>
      <c r="CS37" s="102">
        <v>3017.942145721925</v>
      </c>
      <c r="CT37" s="102">
        <v>10.179622641509436</v>
      </c>
      <c r="CU37" s="102">
        <v>8758.5473207547184</v>
      </c>
    </row>
    <row r="38" spans="2:99" x14ac:dyDescent="0.25">
      <c r="C38" s="101" t="s">
        <v>203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6.2529553010712968</v>
      </c>
      <c r="K38" s="102">
        <v>7766.1704839305503</v>
      </c>
      <c r="L38" s="102">
        <v>0.33239662786029706</v>
      </c>
      <c r="M38" s="102">
        <v>412.83661180248896</v>
      </c>
      <c r="N38" s="102">
        <v>16.866794146990358</v>
      </c>
      <c r="O38" s="102">
        <v>20948.558330562024</v>
      </c>
      <c r="P38" s="102">
        <v>7.7267040149393091</v>
      </c>
      <c r="Q38" s="102">
        <v>9596.5663865546212</v>
      </c>
      <c r="R38" s="102">
        <v>7.9417466410748565</v>
      </c>
      <c r="S38" s="102">
        <v>9863.6493282149713</v>
      </c>
      <c r="T38" s="102">
        <v>0</v>
      </c>
      <c r="U38" s="102">
        <v>0</v>
      </c>
      <c r="V38" s="102">
        <v>7.6298342541436472</v>
      </c>
      <c r="W38" s="102">
        <v>9476.2541436464107</v>
      </c>
      <c r="X38" s="102">
        <v>0.23206278026905858</v>
      </c>
      <c r="Y38" s="102">
        <v>288.22197309417078</v>
      </c>
      <c r="Z38" s="102">
        <v>15.654564533053513</v>
      </c>
      <c r="AA38" s="102">
        <v>19442.969150052464</v>
      </c>
      <c r="AB38" s="102">
        <v>15.507055489260143</v>
      </c>
      <c r="AC38" s="102">
        <v>19259.762917661097</v>
      </c>
      <c r="AD38" s="102">
        <v>7.0129661016949161</v>
      </c>
      <c r="AE38" s="102">
        <v>8710.1038983050857</v>
      </c>
      <c r="AF38" s="102">
        <v>0.34046052631578944</v>
      </c>
      <c r="AG38" s="102">
        <v>422.85197368421046</v>
      </c>
      <c r="AH38" s="102">
        <v>4.833333333333333</v>
      </c>
      <c r="AI38" s="102">
        <v>6003</v>
      </c>
      <c r="AJ38" s="102">
        <v>8.6745000000000001</v>
      </c>
      <c r="AK38" s="102">
        <v>10773.728999999999</v>
      </c>
      <c r="AL38" s="102">
        <v>6.3769638403990028</v>
      </c>
      <c r="AM38" s="102">
        <v>7920.1890897755611</v>
      </c>
      <c r="AN38" s="102">
        <v>0.30542986425339369</v>
      </c>
      <c r="AO38" s="102">
        <v>379.34389140271497</v>
      </c>
      <c r="AP38" s="102">
        <v>12.881265646731572</v>
      </c>
      <c r="AQ38" s="102">
        <v>15998.531933240612</v>
      </c>
      <c r="AR38" s="102">
        <v>6.0478089533417405</v>
      </c>
      <c r="AS38" s="102">
        <v>7511.3787200504421</v>
      </c>
      <c r="AT38" s="102">
        <v>2.536412078152753</v>
      </c>
      <c r="AU38" s="102">
        <v>3150.2238010657193</v>
      </c>
      <c r="AV38" s="102">
        <v>10.588086759469084</v>
      </c>
      <c r="AW38" s="102">
        <v>13150.403755260602</v>
      </c>
      <c r="AX38" s="102">
        <v>5.7898673920435222</v>
      </c>
      <c r="AY38" s="102">
        <v>7191.0153009180549</v>
      </c>
      <c r="AZ38" s="102">
        <v>0.2437252311756935</v>
      </c>
      <c r="BA38" s="102">
        <v>302.70673712021136</v>
      </c>
      <c r="BB38" s="102">
        <v>11.827910662824207</v>
      </c>
      <c r="BC38" s="102">
        <v>14690.265043227666</v>
      </c>
      <c r="BD38" s="102">
        <v>0.26692456479690524</v>
      </c>
      <c r="BE38" s="102">
        <v>331.52030947775631</v>
      </c>
      <c r="BF38" s="102">
        <v>9.7038386467143791</v>
      </c>
      <c r="BG38" s="102">
        <v>12052.16759921926</v>
      </c>
      <c r="BH38" s="102">
        <v>5.0143333333333331</v>
      </c>
      <c r="BI38" s="102">
        <v>6227.8019999999997</v>
      </c>
      <c r="BJ38" s="102">
        <v>4.7484662576687118</v>
      </c>
      <c r="BK38" s="102">
        <v>5897.5950920245405</v>
      </c>
      <c r="BL38" s="102">
        <v>13.324169184290032</v>
      </c>
      <c r="BM38" s="102">
        <v>16548.618126888221</v>
      </c>
      <c r="BN38" s="102">
        <v>0.2845812182741117</v>
      </c>
      <c r="BO38" s="102">
        <v>353.44987309644671</v>
      </c>
      <c r="BP38" s="102">
        <v>3.7885943199583116</v>
      </c>
      <c r="BQ38" s="102">
        <v>4705.4341453882234</v>
      </c>
      <c r="BR38" s="102">
        <v>0.39374999999999999</v>
      </c>
      <c r="BS38" s="102">
        <v>489.03749999999997</v>
      </c>
      <c r="BT38" s="102">
        <v>7.2110133020344289</v>
      </c>
      <c r="BU38" s="102">
        <v>8956.0785211267612</v>
      </c>
      <c r="BV38" s="102">
        <v>11.388210961737332</v>
      </c>
      <c r="BW38" s="102">
        <v>14144.158014477767</v>
      </c>
      <c r="BX38" s="102">
        <v>7.6153097345132741</v>
      </c>
      <c r="BY38" s="102">
        <v>9458.2146902654858</v>
      </c>
      <c r="BZ38" s="102">
        <v>10.357023655217111</v>
      </c>
      <c r="CA38" s="102">
        <v>12863.423379779651</v>
      </c>
      <c r="CB38" s="102">
        <v>0.30604838709677418</v>
      </c>
      <c r="CC38" s="102">
        <v>380.1120967741935</v>
      </c>
      <c r="CD38" s="102">
        <v>8.4109604339502244</v>
      </c>
      <c r="CE38" s="102">
        <v>10446.41285896618</v>
      </c>
      <c r="CF38" s="102">
        <v>0.27394979508196721</v>
      </c>
      <c r="CG38" s="102">
        <v>340.24564549180326</v>
      </c>
      <c r="CH38" s="102">
        <v>9.9495080123699751</v>
      </c>
      <c r="CI38" s="102">
        <v>12357.288951363509</v>
      </c>
      <c r="CJ38" s="102">
        <v>5.6054144195288105</v>
      </c>
      <c r="CK38" s="102">
        <v>6961.9247090547824</v>
      </c>
      <c r="CL38" s="102">
        <v>8.7161431513903196</v>
      </c>
      <c r="CM38" s="102">
        <v>10825.449794026777</v>
      </c>
      <c r="CN38" s="102">
        <v>7.0504932587964495</v>
      </c>
      <c r="CO38" s="102">
        <v>8756.7126274251896</v>
      </c>
      <c r="CP38" s="102">
        <v>4.1007834757834756</v>
      </c>
      <c r="CQ38" s="102">
        <v>5093.1730769230762</v>
      </c>
      <c r="CR38" s="102">
        <v>3.3071691176470588</v>
      </c>
      <c r="CS38" s="102">
        <v>4107.504044117647</v>
      </c>
      <c r="CT38" s="102">
        <v>9.3843396226415088</v>
      </c>
      <c r="CU38" s="102">
        <v>11655.349811320753</v>
      </c>
    </row>
    <row r="39" spans="2:99" x14ac:dyDescent="0.25">
      <c r="C39" s="101" t="s">
        <v>204</v>
      </c>
      <c r="D39" s="102">
        <v>0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5.6276597709641676</v>
      </c>
      <c r="K39" s="102">
        <v>8009.2853860362038</v>
      </c>
      <c r="L39" s="102">
        <v>0.30123444399839422</v>
      </c>
      <c r="M39" s="102">
        <v>428.71686069851467</v>
      </c>
      <c r="N39" s="102">
        <v>15.766785833056204</v>
      </c>
      <c r="O39" s="102">
        <v>22439.289597605592</v>
      </c>
      <c r="P39" s="102">
        <v>7.1998832866479923</v>
      </c>
      <c r="Q39" s="102">
        <v>10246.873893557424</v>
      </c>
      <c r="R39" s="102">
        <v>8.1222408829174668</v>
      </c>
      <c r="S39" s="102">
        <v>11559.573224568139</v>
      </c>
      <c r="T39" s="102">
        <v>0</v>
      </c>
      <c r="U39" s="102">
        <v>0</v>
      </c>
      <c r="V39" s="102">
        <v>8.6471454880294658</v>
      </c>
      <c r="W39" s="102">
        <v>12306.617458563536</v>
      </c>
      <c r="X39" s="102">
        <v>0.22523740437879214</v>
      </c>
      <c r="Y39" s="102">
        <v>320.55787391189699</v>
      </c>
      <c r="Z39" s="102">
        <v>14.751416579223504</v>
      </c>
      <c r="AA39" s="102">
        <v>20994.216075550892</v>
      </c>
      <c r="AB39" s="102">
        <v>15.836992840095467</v>
      </c>
      <c r="AC39" s="102">
        <v>22539.208210023869</v>
      </c>
      <c r="AD39" s="102">
        <v>6.3754237288135593</v>
      </c>
      <c r="AE39" s="102">
        <v>9073.5030508474574</v>
      </c>
      <c r="AF39" s="102">
        <v>0.33150103878116344</v>
      </c>
      <c r="AG39" s="102">
        <v>471.79227839335181</v>
      </c>
      <c r="AH39" s="102">
        <v>4.4941520467836256</v>
      </c>
      <c r="AI39" s="102">
        <v>6396.0771929824559</v>
      </c>
      <c r="AJ39" s="102">
        <v>7.555209677419354</v>
      </c>
      <c r="AK39" s="102">
        <v>10752.574412903225</v>
      </c>
      <c r="AL39" s="102">
        <v>6.3769638403990028</v>
      </c>
      <c r="AM39" s="102">
        <v>9075.6949376558605</v>
      </c>
      <c r="AN39" s="102">
        <v>0.3190045248868778</v>
      </c>
      <c r="AO39" s="102">
        <v>454.0072398190045</v>
      </c>
      <c r="AP39" s="102">
        <v>12.881265646731572</v>
      </c>
      <c r="AQ39" s="102">
        <v>18332.617268428374</v>
      </c>
      <c r="AR39" s="102">
        <v>6.0478089533417405</v>
      </c>
      <c r="AS39" s="102">
        <v>8607.2417023959661</v>
      </c>
      <c r="AT39" s="102">
        <v>2.8534635879218473</v>
      </c>
      <c r="AU39" s="102">
        <v>4061.0493783303732</v>
      </c>
      <c r="AV39" s="102">
        <v>10.866720621560376</v>
      </c>
      <c r="AW39" s="102">
        <v>15465.516788604727</v>
      </c>
      <c r="AX39" s="102">
        <v>5.9828629717783075</v>
      </c>
      <c r="AY39" s="102">
        <v>8514.8105814348874</v>
      </c>
      <c r="AZ39" s="102">
        <v>0.21400264200792601</v>
      </c>
      <c r="BA39" s="102">
        <v>304.56856010568032</v>
      </c>
      <c r="BB39" s="102">
        <v>11.516649855907781</v>
      </c>
      <c r="BC39" s="102">
        <v>16390.496074927956</v>
      </c>
      <c r="BD39" s="102">
        <v>0.24190038684719534</v>
      </c>
      <c r="BE39" s="102">
        <v>344.27263056092841</v>
      </c>
      <c r="BF39" s="102">
        <v>9.4342875731945348</v>
      </c>
      <c r="BG39" s="102">
        <v>13426.878074170463</v>
      </c>
      <c r="BH39" s="102">
        <v>5.1038749999999995</v>
      </c>
      <c r="BI39" s="102">
        <v>7263.8348999999998</v>
      </c>
      <c r="BJ39" s="102">
        <v>4.7484662576687118</v>
      </c>
      <c r="BK39" s="102">
        <v>6758.017177914111</v>
      </c>
      <c r="BL39" s="102">
        <v>13.694284994964756</v>
      </c>
      <c r="BM39" s="102">
        <v>19489.70640483384</v>
      </c>
      <c r="BN39" s="102">
        <v>0.32106598984771573</v>
      </c>
      <c r="BO39" s="102">
        <v>456.94111675126902</v>
      </c>
      <c r="BP39" s="102">
        <v>3.1686425221469512</v>
      </c>
      <c r="BQ39" s="102">
        <v>4509.6120375195414</v>
      </c>
      <c r="BR39" s="102">
        <v>0.35859374999999999</v>
      </c>
      <c r="BS39" s="102">
        <v>510.35062499999998</v>
      </c>
      <c r="BT39" s="102">
        <v>6.9166862284820034</v>
      </c>
      <c r="BU39" s="102">
        <v>9843.8278403755885</v>
      </c>
      <c r="BV39" s="102">
        <v>12.099974146845915</v>
      </c>
      <c r="BW39" s="102">
        <v>17220.683205791105</v>
      </c>
      <c r="BX39" s="102">
        <v>7.0960840707964605</v>
      </c>
      <c r="BY39" s="102">
        <v>10099.146849557523</v>
      </c>
      <c r="BZ39" s="102">
        <v>10.005938107582633</v>
      </c>
      <c r="CA39" s="102">
        <v>14240.451114711605</v>
      </c>
      <c r="CB39" s="102">
        <v>0.29677419354838708</v>
      </c>
      <c r="CC39" s="102">
        <v>422.36903225806452</v>
      </c>
      <c r="CD39" s="102">
        <v>9.3057434588385455</v>
      </c>
      <c r="CE39" s="102">
        <v>13243.934090619019</v>
      </c>
      <c r="CF39" s="102">
        <v>0.25627561475409838</v>
      </c>
      <c r="CG39" s="102">
        <v>364.73145491803285</v>
      </c>
      <c r="CH39" s="102">
        <v>9.9495080123699751</v>
      </c>
      <c r="CI39" s="102">
        <v>14160.139803204949</v>
      </c>
      <c r="CJ39" s="102">
        <v>5.925723814930457</v>
      </c>
      <c r="CK39" s="102">
        <v>8433.4901334090264</v>
      </c>
      <c r="CL39" s="102">
        <v>8.2803359938208043</v>
      </c>
      <c r="CM39" s="102">
        <v>11784.574186405769</v>
      </c>
      <c r="CN39" s="102">
        <v>7.2360325550805662</v>
      </c>
      <c r="CO39" s="102">
        <v>10298.321532390662</v>
      </c>
      <c r="CP39" s="102">
        <v>3.9334045584045585</v>
      </c>
      <c r="CQ39" s="102">
        <v>5598.0213675213681</v>
      </c>
      <c r="CR39" s="102">
        <v>3.1067346256684489</v>
      </c>
      <c r="CS39" s="102">
        <v>4421.5047192513366</v>
      </c>
      <c r="CT39" s="102">
        <v>10.020566037735849</v>
      </c>
      <c r="CU39" s="102">
        <v>14261.26958490566</v>
      </c>
    </row>
    <row r="40" spans="2:99" x14ac:dyDescent="0.25">
      <c r="C40" s="101" t="s">
        <v>205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6.4613871444403399</v>
      </c>
      <c r="K40" s="102">
        <v>4683.2134022903583</v>
      </c>
      <c r="L40" s="102">
        <v>0.34278402248093132</v>
      </c>
      <c r="M40" s="102">
        <v>248.44985949417901</v>
      </c>
      <c r="N40" s="102">
        <v>16.866794146990358</v>
      </c>
      <c r="O40" s="102">
        <v>12225.052397738611</v>
      </c>
      <c r="P40" s="102">
        <v>8.253524743230626</v>
      </c>
      <c r="Q40" s="102">
        <v>5982.154733893557</v>
      </c>
      <c r="R40" s="102">
        <v>7.5807581573896359</v>
      </c>
      <c r="S40" s="102">
        <v>5494.5335124760077</v>
      </c>
      <c r="T40" s="102">
        <v>0</v>
      </c>
      <c r="U40" s="102">
        <v>0</v>
      </c>
      <c r="V40" s="102">
        <v>8.9014732965009209</v>
      </c>
      <c r="W40" s="102">
        <v>6451.7878453038675</v>
      </c>
      <c r="X40" s="102">
        <v>0.27301503561065715</v>
      </c>
      <c r="Y40" s="102">
        <v>197.88129781060428</v>
      </c>
      <c r="Z40" s="102">
        <v>15.654564533053513</v>
      </c>
      <c r="AA40" s="102">
        <v>11346.428373557186</v>
      </c>
      <c r="AB40" s="102">
        <v>15.177118138424822</v>
      </c>
      <c r="AC40" s="102">
        <v>11000.37522673031</v>
      </c>
      <c r="AD40" s="102">
        <v>7.4379943502824863</v>
      </c>
      <c r="AE40" s="102">
        <v>5391.0583050847454</v>
      </c>
      <c r="AF40" s="102">
        <v>0.35837950138504154</v>
      </c>
      <c r="AG40" s="102">
        <v>259.75346260387812</v>
      </c>
      <c r="AH40" s="102">
        <v>5.1725146198830405</v>
      </c>
      <c r="AI40" s="102">
        <v>3749.0385964912275</v>
      </c>
      <c r="AJ40" s="102">
        <v>8.1148548387096771</v>
      </c>
      <c r="AK40" s="102">
        <v>5881.6467870967736</v>
      </c>
      <c r="AL40" s="102">
        <v>7.3838528678304236</v>
      </c>
      <c r="AM40" s="102">
        <v>5351.8165586034911</v>
      </c>
      <c r="AN40" s="102">
        <v>0.33257918552036198</v>
      </c>
      <c r="AO40" s="102">
        <v>241.05339366515835</v>
      </c>
      <c r="AP40" s="102">
        <v>15.334840055632824</v>
      </c>
      <c r="AQ40" s="102">
        <v>11114.69207232267</v>
      </c>
      <c r="AR40" s="102">
        <v>5.6920554854981082</v>
      </c>
      <c r="AS40" s="102">
        <v>4125.6018158890283</v>
      </c>
      <c r="AT40" s="102">
        <v>2.6949378330373004</v>
      </c>
      <c r="AU40" s="102">
        <v>1953.2909413854352</v>
      </c>
      <c r="AV40" s="102">
        <v>11.702622207834249</v>
      </c>
      <c r="AW40" s="102">
        <v>8482.0605762382638</v>
      </c>
      <c r="AX40" s="102">
        <v>6.7548452907174434</v>
      </c>
      <c r="AY40" s="102">
        <v>4895.9118667120028</v>
      </c>
      <c r="AZ40" s="102">
        <v>0.26155878467635402</v>
      </c>
      <c r="BA40" s="102">
        <v>189.57780713342137</v>
      </c>
      <c r="BB40" s="102">
        <v>12.139171469740633</v>
      </c>
      <c r="BC40" s="102">
        <v>8798.4714812680104</v>
      </c>
      <c r="BD40" s="102">
        <v>0.26692456479690524</v>
      </c>
      <c r="BE40" s="102">
        <v>193.4669245647969</v>
      </c>
      <c r="BF40" s="102">
        <v>11.321145087833441</v>
      </c>
      <c r="BG40" s="102">
        <v>8205.565959661677</v>
      </c>
      <c r="BH40" s="102">
        <v>5.1038749999999995</v>
      </c>
      <c r="BI40" s="102">
        <v>3699.2885999999994</v>
      </c>
      <c r="BJ40" s="102">
        <v>5.698159509202454</v>
      </c>
      <c r="BK40" s="102">
        <v>4130.0260122699383</v>
      </c>
      <c r="BL40" s="102">
        <v>14.804632426988922</v>
      </c>
      <c r="BM40" s="102">
        <v>10730.397583081571</v>
      </c>
      <c r="BN40" s="102">
        <v>0.2991751269035533</v>
      </c>
      <c r="BO40" s="102">
        <v>216.84213197969541</v>
      </c>
      <c r="BP40" s="102">
        <v>3.6508272537780093</v>
      </c>
      <c r="BQ40" s="102">
        <v>2646.1195935383012</v>
      </c>
      <c r="BR40" s="102">
        <v>0.39374999999999999</v>
      </c>
      <c r="BS40" s="102">
        <v>285.39</v>
      </c>
      <c r="BT40" s="102">
        <v>7.2110133020344289</v>
      </c>
      <c r="BU40" s="102">
        <v>5226.5424413145538</v>
      </c>
      <c r="BV40" s="102">
        <v>11.744092554291623</v>
      </c>
      <c r="BW40" s="102">
        <v>8512.1182833505682</v>
      </c>
      <c r="BX40" s="102">
        <v>7.6153097345132741</v>
      </c>
      <c r="BY40" s="102">
        <v>5519.5764955752211</v>
      </c>
      <c r="BZ40" s="102">
        <v>9.3037670123136742</v>
      </c>
      <c r="CA40" s="102">
        <v>6743.370330524951</v>
      </c>
      <c r="CB40" s="102">
        <v>0.29677419354838708</v>
      </c>
      <c r="CC40" s="102">
        <v>215.10193548387093</v>
      </c>
      <c r="CD40" s="102">
        <v>8.7688736439055521</v>
      </c>
      <c r="CE40" s="102">
        <v>6355.6796171027436</v>
      </c>
      <c r="CF40" s="102">
        <v>0.27394979508196721</v>
      </c>
      <c r="CG40" s="102">
        <v>198.55881147540981</v>
      </c>
      <c r="CH40" s="102">
        <v>10.260430137756538</v>
      </c>
      <c r="CI40" s="102">
        <v>7436.7597638459383</v>
      </c>
      <c r="CJ40" s="102">
        <v>6.5663426057337499</v>
      </c>
      <c r="CK40" s="102">
        <v>4759.2851206358218</v>
      </c>
      <c r="CL40" s="102">
        <v>8.8614122039134902</v>
      </c>
      <c r="CM40" s="102">
        <v>6422.7515653964974</v>
      </c>
      <c r="CN40" s="102">
        <v>7.7926504439329172</v>
      </c>
      <c r="CO40" s="102">
        <v>5648.1130417625782</v>
      </c>
      <c r="CP40" s="102">
        <v>4.7702991452991448</v>
      </c>
      <c r="CQ40" s="102">
        <v>3457.5128205128199</v>
      </c>
      <c r="CR40" s="102">
        <v>3.6078208556149729</v>
      </c>
      <c r="CS40" s="102">
        <v>2614.9485561497322</v>
      </c>
      <c r="CT40" s="102">
        <v>9.2252830188679251</v>
      </c>
      <c r="CU40" s="102">
        <v>6686.4851320754715</v>
      </c>
    </row>
    <row r="41" spans="2:99" x14ac:dyDescent="0.25">
      <c r="C41" s="101" t="s">
        <v>206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7.2951145179165131</v>
      </c>
      <c r="K41" s="102">
        <v>4814.7755818248988</v>
      </c>
      <c r="L41" s="102">
        <v>0.31162183861902848</v>
      </c>
      <c r="M41" s="102">
        <v>205.67041348855881</v>
      </c>
      <c r="N41" s="102">
        <v>17.600133022946459</v>
      </c>
      <c r="O41" s="102">
        <v>11616.087795144662</v>
      </c>
      <c r="P41" s="102">
        <v>7.9023109243697487</v>
      </c>
      <c r="Q41" s="102">
        <v>5215.5252100840344</v>
      </c>
      <c r="R41" s="102">
        <v>8.6637236084452969</v>
      </c>
      <c r="S41" s="102">
        <v>5718.0575815738957</v>
      </c>
      <c r="T41" s="102">
        <v>0</v>
      </c>
      <c r="U41" s="102">
        <v>0</v>
      </c>
      <c r="V41" s="102">
        <v>8.3928176795580107</v>
      </c>
      <c r="W41" s="102">
        <v>5539.2596685082872</v>
      </c>
      <c r="X41" s="102">
        <v>0.23888815615932502</v>
      </c>
      <c r="Y41" s="102">
        <v>157.66618306515451</v>
      </c>
      <c r="Z41" s="102">
        <v>18.062959076600208</v>
      </c>
      <c r="AA41" s="102">
        <v>11921.552990556138</v>
      </c>
      <c r="AB41" s="102">
        <v>15.177118138424822</v>
      </c>
      <c r="AC41" s="102">
        <v>10016.897971360382</v>
      </c>
      <c r="AD41" s="102">
        <v>8.2880508474576278</v>
      </c>
      <c r="AE41" s="102">
        <v>5470.1135593220342</v>
      </c>
      <c r="AF41" s="102">
        <v>0.34942001385041549</v>
      </c>
      <c r="AG41" s="102">
        <v>230.61720914127423</v>
      </c>
      <c r="AH41" s="102">
        <v>5.4269005847953213</v>
      </c>
      <c r="AI41" s="102">
        <v>3581.7543859649122</v>
      </c>
      <c r="AJ41" s="102">
        <v>8.9543225806451598</v>
      </c>
      <c r="AK41" s="102">
        <v>5909.8529032258057</v>
      </c>
      <c r="AL41" s="102">
        <v>7.2160380299251869</v>
      </c>
      <c r="AM41" s="102">
        <v>4762.5850997506232</v>
      </c>
      <c r="AN41" s="102">
        <v>0.3190045248868778</v>
      </c>
      <c r="AO41" s="102">
        <v>210.54298642533936</v>
      </c>
      <c r="AP41" s="102">
        <v>15.334840055632824</v>
      </c>
      <c r="AQ41" s="102">
        <v>10120.994436717665</v>
      </c>
      <c r="AR41" s="102">
        <v>6.7593158890290042</v>
      </c>
      <c r="AS41" s="102">
        <v>4461.1484867591425</v>
      </c>
      <c r="AT41" s="102">
        <v>3.1705150976909415</v>
      </c>
      <c r="AU41" s="102">
        <v>2092.5399644760214</v>
      </c>
      <c r="AV41" s="102">
        <v>12.817157656199416</v>
      </c>
      <c r="AW41" s="102">
        <v>8459.3240530916155</v>
      </c>
      <c r="AX41" s="102">
        <v>5.9828629717783075</v>
      </c>
      <c r="AY41" s="102">
        <v>3948.6895613736829</v>
      </c>
      <c r="AZ41" s="102">
        <v>0.26155878467635402</v>
      </c>
      <c r="BA41" s="102">
        <v>172.62879788639364</v>
      </c>
      <c r="BB41" s="102">
        <v>13.072953890489915</v>
      </c>
      <c r="BC41" s="102">
        <v>8628.1495677233434</v>
      </c>
      <c r="BD41" s="102">
        <v>0.25858317214700194</v>
      </c>
      <c r="BE41" s="102">
        <v>170.66489361702128</v>
      </c>
      <c r="BF41" s="102">
        <v>10.51249186727391</v>
      </c>
      <c r="BG41" s="102">
        <v>6938.2446324007806</v>
      </c>
      <c r="BH41" s="102">
        <v>5.7306666666666661</v>
      </c>
      <c r="BI41" s="102">
        <v>3782.24</v>
      </c>
      <c r="BJ41" s="102">
        <v>5.698159509202454</v>
      </c>
      <c r="BK41" s="102">
        <v>3760.7852760736196</v>
      </c>
      <c r="BL41" s="102">
        <v>14.804632426988922</v>
      </c>
      <c r="BM41" s="102">
        <v>9771.0574018126881</v>
      </c>
      <c r="BN41" s="102">
        <v>0.31376903553299496</v>
      </c>
      <c r="BO41" s="102">
        <v>207.08756345177667</v>
      </c>
      <c r="BP41" s="102">
        <v>4.0641284523189158</v>
      </c>
      <c r="BQ41" s="102">
        <v>2682.3247785304843</v>
      </c>
      <c r="BR41" s="102">
        <v>0.41484375000000001</v>
      </c>
      <c r="BS41" s="102">
        <v>273.796875</v>
      </c>
      <c r="BT41" s="102">
        <v>6.7695226917057907</v>
      </c>
      <c r="BU41" s="102">
        <v>4467.8849765258219</v>
      </c>
      <c r="BV41" s="102">
        <v>12.811737331954498</v>
      </c>
      <c r="BW41" s="102">
        <v>8455.7466390899699</v>
      </c>
      <c r="BX41" s="102">
        <v>8.9999115044247784</v>
      </c>
      <c r="BY41" s="102">
        <v>5939.9415929203533</v>
      </c>
      <c r="BZ41" s="102">
        <v>10.005938107582633</v>
      </c>
      <c r="CA41" s="102">
        <v>6603.9191510045375</v>
      </c>
      <c r="CB41" s="102">
        <v>0.34314516129032258</v>
      </c>
      <c r="CC41" s="102">
        <v>226.4758064516129</v>
      </c>
      <c r="CD41" s="102">
        <v>8.947830248883216</v>
      </c>
      <c r="CE41" s="102">
        <v>5905.5679642629229</v>
      </c>
      <c r="CF41" s="102">
        <v>0.3004610655737705</v>
      </c>
      <c r="CG41" s="102">
        <v>198.30430327868854</v>
      </c>
      <c r="CH41" s="102">
        <v>9.638585886983412</v>
      </c>
      <c r="CI41" s="102">
        <v>6361.4666854090519</v>
      </c>
      <c r="CJ41" s="102">
        <v>7.0468066988362192</v>
      </c>
      <c r="CK41" s="102">
        <v>4650.8924212319043</v>
      </c>
      <c r="CL41" s="102">
        <v>8.2803359938208043</v>
      </c>
      <c r="CM41" s="102">
        <v>5465.0217559217308</v>
      </c>
      <c r="CN41" s="102">
        <v>8.3492683327852681</v>
      </c>
      <c r="CO41" s="102">
        <v>5510.5170996382767</v>
      </c>
      <c r="CP41" s="102">
        <v>4.3518518518518521</v>
      </c>
      <c r="CQ41" s="102">
        <v>2872.2222222222222</v>
      </c>
      <c r="CR41" s="102">
        <v>3.708038101604278</v>
      </c>
      <c r="CS41" s="102">
        <v>2447.3051470588234</v>
      </c>
      <c r="CT41" s="102">
        <v>10.97490566037736</v>
      </c>
      <c r="CU41" s="102">
        <v>7243.4377358490574</v>
      </c>
    </row>
    <row r="42" spans="2:99" x14ac:dyDescent="0.25">
      <c r="C42" s="101" t="s">
        <v>207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6.669818987809383</v>
      </c>
      <c r="K42" s="102">
        <v>5642.666863686738</v>
      </c>
      <c r="L42" s="102">
        <v>0.31162183861902848</v>
      </c>
      <c r="M42" s="102">
        <v>263.6320754716981</v>
      </c>
      <c r="N42" s="102">
        <v>16.500124709012304</v>
      </c>
      <c r="O42" s="102">
        <v>13959.10550382441</v>
      </c>
      <c r="P42" s="102">
        <v>7.3754901960784318</v>
      </c>
      <c r="Q42" s="102">
        <v>6239.6647058823537</v>
      </c>
      <c r="R42" s="102">
        <v>8.8442178502879099</v>
      </c>
      <c r="S42" s="102">
        <v>7482.2083013435713</v>
      </c>
      <c r="T42" s="102">
        <v>0</v>
      </c>
      <c r="U42" s="102">
        <v>0</v>
      </c>
      <c r="V42" s="102">
        <v>9.155801104972376</v>
      </c>
      <c r="W42" s="102">
        <v>7745.8077348066299</v>
      </c>
      <c r="X42" s="102">
        <v>0.22523740437879214</v>
      </c>
      <c r="Y42" s="102">
        <v>190.55084410445815</v>
      </c>
      <c r="Z42" s="102">
        <v>16.256663168940189</v>
      </c>
      <c r="AA42" s="102">
        <v>13753.1370409234</v>
      </c>
      <c r="AB42" s="102">
        <v>15.507055489260143</v>
      </c>
      <c r="AC42" s="102">
        <v>13118.96894391408</v>
      </c>
      <c r="AD42" s="102">
        <v>6.5879378531073449</v>
      </c>
      <c r="AE42" s="102">
        <v>5573.3954237288135</v>
      </c>
      <c r="AF42" s="102">
        <v>0.34942001385041549</v>
      </c>
      <c r="AG42" s="102">
        <v>295.60933171745148</v>
      </c>
      <c r="AH42" s="102">
        <v>5.2573099415204672</v>
      </c>
      <c r="AI42" s="102">
        <v>4447.6842105263149</v>
      </c>
      <c r="AJ42" s="102">
        <v>8.3946774193548386</v>
      </c>
      <c r="AK42" s="102">
        <v>7101.8970967741934</v>
      </c>
      <c r="AL42" s="102">
        <v>7.2160380299251869</v>
      </c>
      <c r="AM42" s="102">
        <v>6104.7681733167083</v>
      </c>
      <c r="AN42" s="102">
        <v>0.31221719457013575</v>
      </c>
      <c r="AO42" s="102">
        <v>264.13574660633486</v>
      </c>
      <c r="AP42" s="102">
        <v>15.028143254520169</v>
      </c>
      <c r="AQ42" s="102">
        <v>12713.809193324063</v>
      </c>
      <c r="AR42" s="102">
        <v>6.0478089533417405</v>
      </c>
      <c r="AS42" s="102">
        <v>5116.4463745271123</v>
      </c>
      <c r="AT42" s="102">
        <v>3.0119893428063942</v>
      </c>
      <c r="AU42" s="102">
        <v>2548.1429840142096</v>
      </c>
      <c r="AV42" s="102">
        <v>12.538523794108125</v>
      </c>
      <c r="AW42" s="102">
        <v>10607.591129815473</v>
      </c>
      <c r="AX42" s="102">
        <v>5.5968718123087386</v>
      </c>
      <c r="AY42" s="102">
        <v>4734.9535532131931</v>
      </c>
      <c r="AZ42" s="102">
        <v>0.26155878467635402</v>
      </c>
      <c r="BA42" s="102">
        <v>221.2787318361955</v>
      </c>
      <c r="BB42" s="102">
        <v>12.450432276657061</v>
      </c>
      <c r="BC42" s="102">
        <v>10533.065706051873</v>
      </c>
      <c r="BD42" s="102">
        <v>0.29194874274661509</v>
      </c>
      <c r="BE42" s="102">
        <v>246.98863636363637</v>
      </c>
      <c r="BF42" s="102">
        <v>11.051594014313599</v>
      </c>
      <c r="BG42" s="102">
        <v>9349.6485361093055</v>
      </c>
      <c r="BH42" s="102">
        <v>4.8352499999999994</v>
      </c>
      <c r="BI42" s="102">
        <v>4090.6214999999993</v>
      </c>
      <c r="BJ42" s="102">
        <v>5.2233128834355833</v>
      </c>
      <c r="BK42" s="102">
        <v>4418.9226993865032</v>
      </c>
      <c r="BL42" s="102">
        <v>12.954053373615309</v>
      </c>
      <c r="BM42" s="102">
        <v>10959.129154078551</v>
      </c>
      <c r="BN42" s="102">
        <v>0.30647208121827413</v>
      </c>
      <c r="BO42" s="102">
        <v>259.27538071065993</v>
      </c>
      <c r="BP42" s="102">
        <v>3.5819437206878582</v>
      </c>
      <c r="BQ42" s="102">
        <v>3030.3243877019281</v>
      </c>
      <c r="BR42" s="102">
        <v>0.41484375000000001</v>
      </c>
      <c r="BS42" s="102">
        <v>350.95781249999999</v>
      </c>
      <c r="BT42" s="102">
        <v>7.6525039123630672</v>
      </c>
      <c r="BU42" s="102">
        <v>6474.0183098591551</v>
      </c>
      <c r="BV42" s="102">
        <v>11.744092554291623</v>
      </c>
      <c r="BW42" s="102">
        <v>9935.5023009307133</v>
      </c>
      <c r="BX42" s="102">
        <v>8.4806858407079648</v>
      </c>
      <c r="BY42" s="102">
        <v>7174.660221238938</v>
      </c>
      <c r="BZ42" s="102">
        <v>10.532566429034349</v>
      </c>
      <c r="CA42" s="102">
        <v>8910.5511989630595</v>
      </c>
      <c r="CB42" s="102">
        <v>0.29677419354838708</v>
      </c>
      <c r="CC42" s="102">
        <v>251.07096774193548</v>
      </c>
      <c r="CD42" s="102">
        <v>10.021569878749203</v>
      </c>
      <c r="CE42" s="102">
        <v>8478.2481174218246</v>
      </c>
      <c r="CF42" s="102">
        <v>0.26511270491803279</v>
      </c>
      <c r="CG42" s="102">
        <v>224.28534836065575</v>
      </c>
      <c r="CH42" s="102">
        <v>9.3276637615968525</v>
      </c>
      <c r="CI42" s="102">
        <v>7891.2035423109373</v>
      </c>
      <c r="CJ42" s="102">
        <v>5.925723814930457</v>
      </c>
      <c r="CK42" s="102">
        <v>5013.1623474311664</v>
      </c>
      <c r="CL42" s="102">
        <v>8.135066941297632</v>
      </c>
      <c r="CM42" s="102">
        <v>6882.2666323377971</v>
      </c>
      <c r="CN42" s="102">
        <v>8.5348076290693857</v>
      </c>
      <c r="CO42" s="102">
        <v>7220.4472541927007</v>
      </c>
      <c r="CP42" s="102">
        <v>4.1007834757834756</v>
      </c>
      <c r="CQ42" s="102">
        <v>3469.2628205128203</v>
      </c>
      <c r="CR42" s="102">
        <v>3.1067346256684489</v>
      </c>
      <c r="CS42" s="102">
        <v>2628.2974933155078</v>
      </c>
      <c r="CT42" s="102">
        <v>10.020566037735849</v>
      </c>
      <c r="CU42" s="102">
        <v>8477.3988679245285</v>
      </c>
    </row>
    <row r="43" spans="2:99" x14ac:dyDescent="0.25">
      <c r="C43" s="101" t="s">
        <v>208</v>
      </c>
      <c r="D43" s="102">
        <v>0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6.0445234577022537</v>
      </c>
      <c r="K43" s="102">
        <v>6179.9207831547837</v>
      </c>
      <c r="L43" s="102">
        <v>0.3220092332396628</v>
      </c>
      <c r="M43" s="102">
        <v>329.22224006423124</v>
      </c>
      <c r="N43" s="102">
        <v>18.333471898902559</v>
      </c>
      <c r="O43" s="102">
        <v>18744.141669437977</v>
      </c>
      <c r="P43" s="102">
        <v>7.1998832866479923</v>
      </c>
      <c r="Q43" s="102">
        <v>7361.1606722689075</v>
      </c>
      <c r="R43" s="102">
        <v>8.6637236084452969</v>
      </c>
      <c r="S43" s="102">
        <v>8857.7910172744705</v>
      </c>
      <c r="T43" s="102">
        <v>0</v>
      </c>
      <c r="U43" s="102">
        <v>0</v>
      </c>
      <c r="V43" s="102">
        <v>8.1384898710865556</v>
      </c>
      <c r="W43" s="102">
        <v>8320.7920441988936</v>
      </c>
      <c r="X43" s="102">
        <v>0.23206278026905858</v>
      </c>
      <c r="Y43" s="102">
        <v>237.26098654708548</v>
      </c>
      <c r="Z43" s="102">
        <v>14.450367261280167</v>
      </c>
      <c r="AA43" s="102">
        <v>14774.055487932843</v>
      </c>
      <c r="AB43" s="102">
        <v>14.517243436754178</v>
      </c>
      <c r="AC43" s="102">
        <v>14842.429689737472</v>
      </c>
      <c r="AD43" s="102">
        <v>7.650508474576271</v>
      </c>
      <c r="AE43" s="102">
        <v>7821.8798644067792</v>
      </c>
      <c r="AF43" s="102">
        <v>0.34942001385041549</v>
      </c>
      <c r="AG43" s="102">
        <v>357.24702216066481</v>
      </c>
      <c r="AH43" s="102">
        <v>4.4093567251461989</v>
      </c>
      <c r="AI43" s="102">
        <v>4508.1263157894737</v>
      </c>
      <c r="AJ43" s="102">
        <v>9.2341451612903214</v>
      </c>
      <c r="AK43" s="102">
        <v>9440.9900129032249</v>
      </c>
      <c r="AL43" s="102">
        <v>5.8735193266832919</v>
      </c>
      <c r="AM43" s="102">
        <v>6005.0861596009972</v>
      </c>
      <c r="AN43" s="102">
        <v>0.31221719457013575</v>
      </c>
      <c r="AO43" s="102">
        <v>319.21085972850676</v>
      </c>
      <c r="AP43" s="102">
        <v>13.801356050069542</v>
      </c>
      <c r="AQ43" s="102">
        <v>14110.506425591098</v>
      </c>
      <c r="AR43" s="102">
        <v>5.6920554854981082</v>
      </c>
      <c r="AS43" s="102">
        <v>5819.557528373266</v>
      </c>
      <c r="AT43" s="102">
        <v>2.9327264653641207</v>
      </c>
      <c r="AU43" s="102">
        <v>2998.4195381882769</v>
      </c>
      <c r="AV43" s="102">
        <v>10.866720621560376</v>
      </c>
      <c r="AW43" s="102">
        <v>11110.135163483328</v>
      </c>
      <c r="AX43" s="102">
        <v>5.9828629717783075</v>
      </c>
      <c r="AY43" s="102">
        <v>6116.8791023461417</v>
      </c>
      <c r="AZ43" s="102">
        <v>0.2318361955085865</v>
      </c>
      <c r="BA43" s="102">
        <v>237.02932628797885</v>
      </c>
      <c r="BB43" s="102">
        <v>12.450432276657061</v>
      </c>
      <c r="BC43" s="102">
        <v>12729.321959654178</v>
      </c>
      <c r="BD43" s="102">
        <v>0.27526595744680848</v>
      </c>
      <c r="BE43" s="102">
        <v>281.43191489361698</v>
      </c>
      <c r="BF43" s="102">
        <v>10.782042940793755</v>
      </c>
      <c r="BG43" s="102">
        <v>11023.560702667535</v>
      </c>
      <c r="BH43" s="102">
        <v>5.1038749999999995</v>
      </c>
      <c r="BI43" s="102">
        <v>5218.2017999999998</v>
      </c>
      <c r="BJ43" s="102">
        <v>4.9067484662576693</v>
      </c>
      <c r="BK43" s="102">
        <v>5016.6596319018408</v>
      </c>
      <c r="BL43" s="102">
        <v>13.324169184290032</v>
      </c>
      <c r="BM43" s="102">
        <v>13622.630574018129</v>
      </c>
      <c r="BN43" s="102">
        <v>0.31376903553299496</v>
      </c>
      <c r="BO43" s="102">
        <v>320.79746192893401</v>
      </c>
      <c r="BP43" s="102">
        <v>3.5819437206878582</v>
      </c>
      <c r="BQ43" s="102">
        <v>3662.179260031266</v>
      </c>
      <c r="BR43" s="102">
        <v>0.35859374999999999</v>
      </c>
      <c r="BS43" s="102">
        <v>366.62624999999997</v>
      </c>
      <c r="BT43" s="102">
        <v>7.5053403755868544</v>
      </c>
      <c r="BU43" s="102">
        <v>7673.46</v>
      </c>
      <c r="BV43" s="102">
        <v>12.811737331954498</v>
      </c>
      <c r="BW43" s="102">
        <v>13098.720248190279</v>
      </c>
      <c r="BX43" s="102">
        <v>7.7883849557522122</v>
      </c>
      <c r="BY43" s="102">
        <v>7962.8447787610612</v>
      </c>
      <c r="BZ43" s="102">
        <v>9.4793097861309139</v>
      </c>
      <c r="CA43" s="102">
        <v>9691.6463253402453</v>
      </c>
      <c r="CB43" s="102">
        <v>0.28750000000000003</v>
      </c>
      <c r="CC43" s="102">
        <v>293.94000000000005</v>
      </c>
      <c r="CD43" s="102">
        <v>10.200526483726867</v>
      </c>
      <c r="CE43" s="102">
        <v>10429.018276962348</v>
      </c>
      <c r="CF43" s="102">
        <v>0.24743852459016394</v>
      </c>
      <c r="CG43" s="102">
        <v>252.98114754098361</v>
      </c>
      <c r="CH43" s="102">
        <v>10.260430137756538</v>
      </c>
      <c r="CI43" s="102">
        <v>10490.263772842285</v>
      </c>
      <c r="CJ43" s="102">
        <v>5.7655691172296342</v>
      </c>
      <c r="CK43" s="102">
        <v>5894.7178654555782</v>
      </c>
      <c r="CL43" s="102">
        <v>8.7161431513903196</v>
      </c>
      <c r="CM43" s="102">
        <v>8911.3847579814628</v>
      </c>
      <c r="CN43" s="102">
        <v>7.0504932587964495</v>
      </c>
      <c r="CO43" s="102">
        <v>7208.4243077934898</v>
      </c>
      <c r="CP43" s="102">
        <v>4.017094017094017</v>
      </c>
      <c r="CQ43" s="102">
        <v>4107.0769230769229</v>
      </c>
      <c r="CR43" s="102">
        <v>3.5076036096256682</v>
      </c>
      <c r="CS43" s="102">
        <v>3586.1739304812832</v>
      </c>
      <c r="CT43" s="102">
        <v>8.9071698113207542</v>
      </c>
      <c r="CU43" s="102">
        <v>9106.6904150943392</v>
      </c>
    </row>
    <row r="44" spans="2:99" x14ac:dyDescent="0.25">
      <c r="C44" s="101" t="s">
        <v>209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6.2529553010712968</v>
      </c>
      <c r="K44" s="102">
        <v>6393.0214998152933</v>
      </c>
      <c r="L44" s="102">
        <v>0.31162183861902848</v>
      </c>
      <c r="M44" s="102">
        <v>318.60216780409473</v>
      </c>
      <c r="N44" s="102">
        <v>16.866794146990358</v>
      </c>
      <c r="O44" s="102">
        <v>17244.610335882942</v>
      </c>
      <c r="P44" s="102">
        <v>7.9023109243697487</v>
      </c>
      <c r="Q44" s="102">
        <v>8079.3226890756305</v>
      </c>
      <c r="R44" s="102">
        <v>7.4002639155470247</v>
      </c>
      <c r="S44" s="102">
        <v>7566.0298272552782</v>
      </c>
      <c r="T44" s="102">
        <v>0</v>
      </c>
      <c r="U44" s="102">
        <v>0</v>
      </c>
      <c r="V44" s="102">
        <v>8.9014732965009209</v>
      </c>
      <c r="W44" s="102">
        <v>9100.866298342542</v>
      </c>
      <c r="X44" s="102">
        <v>0.22523740437879214</v>
      </c>
      <c r="Y44" s="102">
        <v>230.28272223687708</v>
      </c>
      <c r="Z44" s="102">
        <v>15.353515215110177</v>
      </c>
      <c r="AA44" s="102">
        <v>15697.433955928644</v>
      </c>
      <c r="AB44" s="102">
        <v>15.507055489260143</v>
      </c>
      <c r="AC44" s="102">
        <v>15854.413532219569</v>
      </c>
      <c r="AD44" s="102">
        <v>6.5879378531073449</v>
      </c>
      <c r="AE44" s="102">
        <v>6735.507661016949</v>
      </c>
      <c r="AF44" s="102">
        <v>0.29566308864265928</v>
      </c>
      <c r="AG44" s="102">
        <v>302.28594182825486</v>
      </c>
      <c r="AH44" s="102">
        <v>4.833333333333333</v>
      </c>
      <c r="AI44" s="102">
        <v>4941.5999999999995</v>
      </c>
      <c r="AJ44" s="102">
        <v>8.1148548387096771</v>
      </c>
      <c r="AK44" s="102">
        <v>8296.6275870967729</v>
      </c>
      <c r="AL44" s="102">
        <v>6.2091490024937661</v>
      </c>
      <c r="AM44" s="102">
        <v>6348.2339401496265</v>
      </c>
      <c r="AN44" s="102">
        <v>0.35972850678733026</v>
      </c>
      <c r="AO44" s="102">
        <v>367.78642533936647</v>
      </c>
      <c r="AP44" s="102">
        <v>13.801356050069542</v>
      </c>
      <c r="AQ44" s="102">
        <v>14110.506425591098</v>
      </c>
      <c r="AR44" s="102">
        <v>6.0478089533417405</v>
      </c>
      <c r="AS44" s="102">
        <v>6183.2798738965957</v>
      </c>
      <c r="AT44" s="102">
        <v>3.0912522202486676</v>
      </c>
      <c r="AU44" s="102">
        <v>3160.4962699822377</v>
      </c>
      <c r="AV44" s="102">
        <v>12.538523794108125</v>
      </c>
      <c r="AW44" s="102">
        <v>12819.386727096145</v>
      </c>
      <c r="AX44" s="102">
        <v>5.7898673920435222</v>
      </c>
      <c r="AY44" s="102">
        <v>5919.5604216252968</v>
      </c>
      <c r="AZ44" s="102">
        <v>0.25561426684280053</v>
      </c>
      <c r="BA44" s="102">
        <v>261.34002642007925</v>
      </c>
      <c r="BB44" s="102">
        <v>11.516649855907781</v>
      </c>
      <c r="BC44" s="102">
        <v>11774.622812680116</v>
      </c>
      <c r="BD44" s="102">
        <v>0.29194874274661509</v>
      </c>
      <c r="BE44" s="102">
        <v>298.48839458413926</v>
      </c>
      <c r="BF44" s="102">
        <v>10.782042940793755</v>
      </c>
      <c r="BG44" s="102">
        <v>11023.560702667535</v>
      </c>
      <c r="BH44" s="102">
        <v>5.1038749999999995</v>
      </c>
      <c r="BI44" s="102">
        <v>5218.2017999999998</v>
      </c>
      <c r="BJ44" s="102">
        <v>5.5398773006134965</v>
      </c>
      <c r="BK44" s="102">
        <v>5663.9705521472388</v>
      </c>
      <c r="BL44" s="102">
        <v>12.583937562940585</v>
      </c>
      <c r="BM44" s="102">
        <v>12865.817764350455</v>
      </c>
      <c r="BN44" s="102">
        <v>0.32836294416243655</v>
      </c>
      <c r="BO44" s="102">
        <v>335.7182741116751</v>
      </c>
      <c r="BP44" s="102">
        <v>3.513060187597707</v>
      </c>
      <c r="BQ44" s="102">
        <v>3591.7527357998956</v>
      </c>
      <c r="BR44" s="102">
        <v>0.37265625000000002</v>
      </c>
      <c r="BS44" s="102">
        <v>381.00375000000003</v>
      </c>
      <c r="BT44" s="102">
        <v>7.5053403755868544</v>
      </c>
      <c r="BU44" s="102">
        <v>7673.46</v>
      </c>
      <c r="BV44" s="102">
        <v>11.03232936918304</v>
      </c>
      <c r="BW44" s="102">
        <v>11279.453547052741</v>
      </c>
      <c r="BX44" s="102">
        <v>8.4806858407079648</v>
      </c>
      <c r="BY44" s="102">
        <v>8670.6532035398232</v>
      </c>
      <c r="BZ44" s="102">
        <v>10.532566429034349</v>
      </c>
      <c r="CA44" s="102">
        <v>10768.495917044718</v>
      </c>
      <c r="CB44" s="102">
        <v>0.27822580645161293</v>
      </c>
      <c r="CC44" s="102">
        <v>284.45806451612907</v>
      </c>
      <c r="CD44" s="102">
        <v>9.1267868538608816</v>
      </c>
      <c r="CE44" s="102">
        <v>9331.2268793873645</v>
      </c>
      <c r="CF44" s="102">
        <v>0.24743852459016394</v>
      </c>
      <c r="CG44" s="102">
        <v>252.98114754098361</v>
      </c>
      <c r="CH44" s="102">
        <v>10.260430137756538</v>
      </c>
      <c r="CI44" s="102">
        <v>10490.263772842285</v>
      </c>
      <c r="CJ44" s="102">
        <v>6.0858785126312807</v>
      </c>
      <c r="CK44" s="102">
        <v>6222.2021913142216</v>
      </c>
      <c r="CL44" s="102">
        <v>9.2972193614830072</v>
      </c>
      <c r="CM44" s="102">
        <v>9505.4770751802262</v>
      </c>
      <c r="CN44" s="102">
        <v>7.9781897402170339</v>
      </c>
      <c r="CO44" s="102">
        <v>8156.9011903978953</v>
      </c>
      <c r="CP44" s="102">
        <v>4.1007834757834756</v>
      </c>
      <c r="CQ44" s="102">
        <v>4192.6410256410254</v>
      </c>
      <c r="CR44" s="102">
        <v>3.5076036096256682</v>
      </c>
      <c r="CS44" s="102">
        <v>3586.1739304812832</v>
      </c>
      <c r="CT44" s="102">
        <v>10.656792452830189</v>
      </c>
      <c r="CU44" s="102">
        <v>10895.504603773585</v>
      </c>
    </row>
    <row r="45" spans="2:99" x14ac:dyDescent="0.25">
      <c r="C45" s="101" t="s">
        <v>210</v>
      </c>
      <c r="D45" s="102">
        <v>0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5.6276597709641676</v>
      </c>
      <c r="K45" s="102">
        <v>7030.072585888438</v>
      </c>
      <c r="L45" s="102">
        <v>0.30123444399839422</v>
      </c>
      <c r="M45" s="102">
        <v>376.30206744279405</v>
      </c>
      <c r="N45" s="102">
        <v>15.0334469571001</v>
      </c>
      <c r="O45" s="102">
        <v>18779.781938809447</v>
      </c>
      <c r="P45" s="102">
        <v>7.1998832866479923</v>
      </c>
      <c r="Q45" s="102">
        <v>8994.094201680673</v>
      </c>
      <c r="R45" s="102">
        <v>8.4832293666026874</v>
      </c>
      <c r="S45" s="102">
        <v>10597.250124760078</v>
      </c>
      <c r="T45" s="102">
        <v>0</v>
      </c>
      <c r="U45" s="102">
        <v>0</v>
      </c>
      <c r="V45" s="102">
        <v>8.9014732965009209</v>
      </c>
      <c r="W45" s="102">
        <v>11119.720441988951</v>
      </c>
      <c r="X45" s="102">
        <v>0.21158665259825929</v>
      </c>
      <c r="Y45" s="102">
        <v>264.31404642574552</v>
      </c>
      <c r="Z45" s="102">
        <v>15.05246589716684</v>
      </c>
      <c r="AA45" s="102">
        <v>18803.540398740817</v>
      </c>
      <c r="AB45" s="102">
        <v>15.507055489260143</v>
      </c>
      <c r="AC45" s="102">
        <v>19371.413717183772</v>
      </c>
      <c r="AD45" s="102">
        <v>6.3754237288135593</v>
      </c>
      <c r="AE45" s="102">
        <v>7964.1793220338986</v>
      </c>
      <c r="AF45" s="102">
        <v>0.29566308864265928</v>
      </c>
      <c r="AG45" s="102">
        <v>369.34233033240997</v>
      </c>
      <c r="AH45" s="102">
        <v>4.4941520467836256</v>
      </c>
      <c r="AI45" s="102">
        <v>5614.0947368421057</v>
      </c>
      <c r="AJ45" s="102">
        <v>7.555209677419354</v>
      </c>
      <c r="AK45" s="102">
        <v>9437.9679290322565</v>
      </c>
      <c r="AL45" s="102">
        <v>6.3769638403990028</v>
      </c>
      <c r="AM45" s="102">
        <v>7966.1032294264342</v>
      </c>
      <c r="AN45" s="102">
        <v>0.33257918552036198</v>
      </c>
      <c r="AO45" s="102">
        <v>415.45791855203618</v>
      </c>
      <c r="AP45" s="102">
        <v>13.18796244784423</v>
      </c>
      <c r="AQ45" s="102">
        <v>16474.402689847011</v>
      </c>
      <c r="AR45" s="102">
        <v>5.514178751576293</v>
      </c>
      <c r="AS45" s="102">
        <v>6888.3120964691052</v>
      </c>
      <c r="AT45" s="102">
        <v>2.536412078152753</v>
      </c>
      <c r="AU45" s="102">
        <v>3168.4859680284194</v>
      </c>
      <c r="AV45" s="102">
        <v>11.702622207834249</v>
      </c>
      <c r="AW45" s="102">
        <v>14618.915662026544</v>
      </c>
      <c r="AX45" s="102">
        <v>5.7898673920435222</v>
      </c>
      <c r="AY45" s="102">
        <v>7232.702346140768</v>
      </c>
      <c r="AZ45" s="102">
        <v>0.22589167767503301</v>
      </c>
      <c r="BA45" s="102">
        <v>282.18388375165125</v>
      </c>
      <c r="BB45" s="102">
        <v>10.894128242074929</v>
      </c>
      <c r="BC45" s="102">
        <v>13608.945000000002</v>
      </c>
      <c r="BD45" s="102">
        <v>0.26692456479690524</v>
      </c>
      <c r="BE45" s="102">
        <v>333.44216634429404</v>
      </c>
      <c r="BF45" s="102">
        <v>10.242940793754066</v>
      </c>
      <c r="BG45" s="102">
        <v>12795.48163955758</v>
      </c>
      <c r="BH45" s="102">
        <v>4.9247916666666658</v>
      </c>
      <c r="BI45" s="102">
        <v>6152.0497499999992</v>
      </c>
      <c r="BJ45" s="102">
        <v>4.9067484662576693</v>
      </c>
      <c r="BK45" s="102">
        <v>6129.5101840490806</v>
      </c>
      <c r="BL45" s="102">
        <v>13.324169184290032</v>
      </c>
      <c r="BM45" s="102">
        <v>16644.552145015106</v>
      </c>
      <c r="BN45" s="102">
        <v>0.31376903553299496</v>
      </c>
      <c r="BO45" s="102">
        <v>391.96027918781732</v>
      </c>
      <c r="BP45" s="102">
        <v>3.3064095883272535</v>
      </c>
      <c r="BQ45" s="102">
        <v>4130.3668577384051</v>
      </c>
      <c r="BR45" s="102">
        <v>0.36562499999999998</v>
      </c>
      <c r="BS45" s="102">
        <v>456.73874999999998</v>
      </c>
      <c r="BT45" s="102">
        <v>7.5053403755868544</v>
      </c>
      <c r="BU45" s="102">
        <v>9375.6711971830991</v>
      </c>
      <c r="BV45" s="102">
        <v>10.676447776628748</v>
      </c>
      <c r="BW45" s="102">
        <v>13337.018562564634</v>
      </c>
      <c r="BX45" s="102">
        <v>8.3076106194690276</v>
      </c>
      <c r="BY45" s="102">
        <v>10377.867185840709</v>
      </c>
      <c r="BZ45" s="102">
        <v>9.8303953337653933</v>
      </c>
      <c r="CA45" s="102">
        <v>12280.129850939729</v>
      </c>
      <c r="CB45" s="102">
        <v>0.26895161290322578</v>
      </c>
      <c r="CC45" s="102">
        <v>335.97435483870964</v>
      </c>
      <c r="CD45" s="102">
        <v>8.5899170389278883</v>
      </c>
      <c r="CE45" s="102">
        <v>10730.524365028718</v>
      </c>
      <c r="CF45" s="102">
        <v>0.28278688524590162</v>
      </c>
      <c r="CG45" s="102">
        <v>353.25737704918032</v>
      </c>
      <c r="CH45" s="102">
        <v>9.638585886983412</v>
      </c>
      <c r="CI45" s="102">
        <v>12040.521490019679</v>
      </c>
      <c r="CJ45" s="102">
        <v>5.925723814930457</v>
      </c>
      <c r="CK45" s="102">
        <v>7402.4141896111269</v>
      </c>
      <c r="CL45" s="102">
        <v>8.5708740988671472</v>
      </c>
      <c r="CM45" s="102">
        <v>10706.735924304841</v>
      </c>
      <c r="CN45" s="102">
        <v>7.4215718513646829</v>
      </c>
      <c r="CO45" s="102">
        <v>9271.0275567247627</v>
      </c>
      <c r="CP45" s="102">
        <v>4.1007834757834756</v>
      </c>
      <c r="CQ45" s="102">
        <v>5122.6987179487178</v>
      </c>
      <c r="CR45" s="102">
        <v>3.0065173796791442</v>
      </c>
      <c r="CS45" s="102">
        <v>3755.7415106951871</v>
      </c>
      <c r="CT45" s="102">
        <v>8.43</v>
      </c>
      <c r="CU45" s="102">
        <v>10530.755999999999</v>
      </c>
    </row>
    <row r="46" spans="2:99" x14ac:dyDescent="0.25">
      <c r="C46" s="101" t="s">
        <v>211</v>
      </c>
      <c r="D46" s="102">
        <v>0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6.4613871444403399</v>
      </c>
      <c r="K46" s="102">
        <v>7831.2012190616915</v>
      </c>
      <c r="L46" s="102">
        <v>0.2908470493777599</v>
      </c>
      <c r="M46" s="102">
        <v>352.50662384584501</v>
      </c>
      <c r="N46" s="102">
        <v>16.133455271034254</v>
      </c>
      <c r="O46" s="102">
        <v>19553.747788493518</v>
      </c>
      <c r="P46" s="102">
        <v>7.1998832866479923</v>
      </c>
      <c r="Q46" s="102">
        <v>8726.258543417367</v>
      </c>
      <c r="R46" s="102">
        <v>7.7612523992322462</v>
      </c>
      <c r="S46" s="102">
        <v>9406.6379078694827</v>
      </c>
      <c r="T46" s="102">
        <v>0</v>
      </c>
      <c r="U46" s="102">
        <v>0</v>
      </c>
      <c r="V46" s="102">
        <v>7.8841620626151014</v>
      </c>
      <c r="W46" s="102">
        <v>9555.6044198895033</v>
      </c>
      <c r="X46" s="102">
        <v>0.23206278026905858</v>
      </c>
      <c r="Y46" s="102">
        <v>281.26008968609898</v>
      </c>
      <c r="Z46" s="102">
        <v>15.654564533053513</v>
      </c>
      <c r="AA46" s="102">
        <v>18973.332214060858</v>
      </c>
      <c r="AB46" s="102">
        <v>15.177118138424822</v>
      </c>
      <c r="AC46" s="102">
        <v>18394.667183770885</v>
      </c>
      <c r="AD46" s="102">
        <v>7.2254802259887008</v>
      </c>
      <c r="AE46" s="102">
        <v>8757.2820338983056</v>
      </c>
      <c r="AF46" s="102">
        <v>0.29566308864265928</v>
      </c>
      <c r="AG46" s="102">
        <v>358.34366343490302</v>
      </c>
      <c r="AH46" s="102">
        <v>4.2397660818713447</v>
      </c>
      <c r="AI46" s="102">
        <v>5138.5964912280697</v>
      </c>
      <c r="AJ46" s="102">
        <v>8.6745000000000001</v>
      </c>
      <c r="AK46" s="102">
        <v>10513.494000000001</v>
      </c>
      <c r="AL46" s="102">
        <v>5.8735193266832919</v>
      </c>
      <c r="AM46" s="102">
        <v>7118.7054239401496</v>
      </c>
      <c r="AN46" s="102">
        <v>0.3190045248868778</v>
      </c>
      <c r="AO46" s="102">
        <v>386.63348416289591</v>
      </c>
      <c r="AP46" s="102">
        <v>13.18796244784423</v>
      </c>
      <c r="AQ46" s="102">
        <v>15983.810486787206</v>
      </c>
      <c r="AR46" s="102">
        <v>5.6920554854981082</v>
      </c>
      <c r="AS46" s="102">
        <v>6898.7712484237072</v>
      </c>
      <c r="AT46" s="102">
        <v>2.9327264653641207</v>
      </c>
      <c r="AU46" s="102">
        <v>3554.4644760213141</v>
      </c>
      <c r="AV46" s="102">
        <v>11.702622207834249</v>
      </c>
      <c r="AW46" s="102">
        <v>14183.57811589511</v>
      </c>
      <c r="AX46" s="102">
        <v>5.5968718123087386</v>
      </c>
      <c r="AY46" s="102">
        <v>6783.4086365181911</v>
      </c>
      <c r="AZ46" s="102">
        <v>0.22589167767503301</v>
      </c>
      <c r="BA46" s="102">
        <v>273.78071334214002</v>
      </c>
      <c r="BB46" s="102">
        <v>11.516649855907781</v>
      </c>
      <c r="BC46" s="102">
        <v>13958.179625360232</v>
      </c>
      <c r="BD46" s="102">
        <v>0.27526595744680848</v>
      </c>
      <c r="BE46" s="102">
        <v>333.62234042553189</v>
      </c>
      <c r="BF46" s="102">
        <v>10.51249186727391</v>
      </c>
      <c r="BG46" s="102">
        <v>12741.140143135979</v>
      </c>
      <c r="BH46" s="102">
        <v>5.0143333333333331</v>
      </c>
      <c r="BI46" s="102">
        <v>6077.3719999999994</v>
      </c>
      <c r="BJ46" s="102">
        <v>4.7484662576687118</v>
      </c>
      <c r="BK46" s="102">
        <v>5755.1411042944783</v>
      </c>
      <c r="BL46" s="102">
        <v>12.954053373615309</v>
      </c>
      <c r="BM46" s="102">
        <v>15700.312688821756</v>
      </c>
      <c r="BN46" s="102">
        <v>0.29187817258883247</v>
      </c>
      <c r="BO46" s="102">
        <v>353.75634517766497</v>
      </c>
      <c r="BP46" s="102">
        <v>3.4441766545075558</v>
      </c>
      <c r="BQ46" s="102">
        <v>4174.3421052631575</v>
      </c>
      <c r="BR46" s="102">
        <v>0.34453125000000001</v>
      </c>
      <c r="BS46" s="102">
        <v>417.57187500000003</v>
      </c>
      <c r="BT46" s="102">
        <v>7.5053403755868544</v>
      </c>
      <c r="BU46" s="102">
        <v>9096.4725352112673</v>
      </c>
      <c r="BV46" s="102">
        <v>11.03232936918304</v>
      </c>
      <c r="BW46" s="102">
        <v>13371.183195449845</v>
      </c>
      <c r="BX46" s="102">
        <v>8.3076106194690276</v>
      </c>
      <c r="BY46" s="102">
        <v>10068.824070796461</v>
      </c>
      <c r="BZ46" s="102">
        <v>8.9526814646791966</v>
      </c>
      <c r="CA46" s="102">
        <v>10850.649935191186</v>
      </c>
      <c r="CB46" s="102">
        <v>0.30604838709677418</v>
      </c>
      <c r="CC46" s="102">
        <v>370.93064516129033</v>
      </c>
      <c r="CD46" s="102">
        <v>9.6636566687938732</v>
      </c>
      <c r="CE46" s="102">
        <v>11712.351882578174</v>
      </c>
      <c r="CF46" s="102">
        <v>0.25627561475409838</v>
      </c>
      <c r="CG46" s="102">
        <v>310.60604508196724</v>
      </c>
      <c r="CH46" s="102">
        <v>9.0167416362102895</v>
      </c>
      <c r="CI46" s="102">
        <v>10928.290863086871</v>
      </c>
      <c r="CJ46" s="102">
        <v>5.6054144195288105</v>
      </c>
      <c r="CK46" s="102">
        <v>6793.7622764689186</v>
      </c>
      <c r="CL46" s="102">
        <v>9.2972193614830072</v>
      </c>
      <c r="CM46" s="102">
        <v>11268.229866117405</v>
      </c>
      <c r="CN46" s="102">
        <v>8.1637290365011506</v>
      </c>
      <c r="CO46" s="102">
        <v>9894.4395922393942</v>
      </c>
      <c r="CP46" s="102">
        <v>4.5192307692307701</v>
      </c>
      <c r="CQ46" s="102">
        <v>5477.3076923076933</v>
      </c>
      <c r="CR46" s="102">
        <v>3.3071691176470588</v>
      </c>
      <c r="CS46" s="102">
        <v>4008.2889705882353</v>
      </c>
      <c r="CT46" s="102">
        <v>8.5890566037735852</v>
      </c>
      <c r="CU46" s="102">
        <v>10409.936603773585</v>
      </c>
    </row>
    <row r="47" spans="2:99" x14ac:dyDescent="0.25">
      <c r="C47" s="101" t="s">
        <v>212</v>
      </c>
      <c r="D47" s="102">
        <v>0</v>
      </c>
      <c r="E47" s="102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6.0445234577022537</v>
      </c>
      <c r="K47" s="102">
        <v>9233.614033985963</v>
      </c>
      <c r="L47" s="102">
        <v>0.28045965475712564</v>
      </c>
      <c r="M47" s="102">
        <v>428.43016860698509</v>
      </c>
      <c r="N47" s="102">
        <v>15.766785833056204</v>
      </c>
      <c r="O47" s="102">
        <v>24085.342038576655</v>
      </c>
      <c r="P47" s="102">
        <v>6.321848739495799</v>
      </c>
      <c r="Q47" s="102">
        <v>9657.2561344537826</v>
      </c>
      <c r="R47" s="102">
        <v>7.4002639155470247</v>
      </c>
      <c r="S47" s="102">
        <v>11304.643157389633</v>
      </c>
      <c r="T47" s="102">
        <v>0</v>
      </c>
      <c r="U47" s="102">
        <v>0</v>
      </c>
      <c r="V47" s="102">
        <v>7.6298342541436472</v>
      </c>
      <c r="W47" s="102">
        <v>11655.334806629835</v>
      </c>
      <c r="X47" s="102">
        <v>0.20476127670799285</v>
      </c>
      <c r="Y47" s="102">
        <v>312.79332629912989</v>
      </c>
      <c r="Z47" s="102">
        <v>14.751416579223504</v>
      </c>
      <c r="AA47" s="102">
        <v>22534.263966421822</v>
      </c>
      <c r="AB47" s="102">
        <v>15.836992840095467</v>
      </c>
      <c r="AC47" s="102">
        <v>24192.590262529833</v>
      </c>
      <c r="AD47" s="102">
        <v>7.2254802259887008</v>
      </c>
      <c r="AE47" s="102">
        <v>11037.643593220339</v>
      </c>
      <c r="AF47" s="102">
        <v>0.30462257617728533</v>
      </c>
      <c r="AG47" s="102">
        <v>465.34144736842103</v>
      </c>
      <c r="AH47" s="102">
        <v>4.6637426900584789</v>
      </c>
      <c r="AI47" s="102">
        <v>7124.3333333333321</v>
      </c>
      <c r="AJ47" s="102">
        <v>8.6745000000000001</v>
      </c>
      <c r="AK47" s="102">
        <v>13251.1662</v>
      </c>
      <c r="AL47" s="102">
        <v>6.0413341645885295</v>
      </c>
      <c r="AM47" s="102">
        <v>9228.7420698254373</v>
      </c>
      <c r="AN47" s="102">
        <v>0.29185520361990952</v>
      </c>
      <c r="AO47" s="102">
        <v>445.83800904977375</v>
      </c>
      <c r="AP47" s="102">
        <v>12.881265646731572</v>
      </c>
      <c r="AQ47" s="102">
        <v>19677.421401947147</v>
      </c>
      <c r="AR47" s="102">
        <v>5.6920554854981082</v>
      </c>
      <c r="AS47" s="102">
        <v>8695.183959646909</v>
      </c>
      <c r="AT47" s="102">
        <v>2.6949378330373004</v>
      </c>
      <c r="AU47" s="102">
        <v>4116.7870337477798</v>
      </c>
      <c r="AV47" s="102">
        <v>11.145354483651666</v>
      </c>
      <c r="AW47" s="102">
        <v>17025.643509226284</v>
      </c>
      <c r="AX47" s="102">
        <v>5.5968718123087386</v>
      </c>
      <c r="AY47" s="102">
        <v>8549.7813804828293</v>
      </c>
      <c r="AZ47" s="102">
        <v>0.2318361955085865</v>
      </c>
      <c r="BA47" s="102">
        <v>354.15297225891669</v>
      </c>
      <c r="BB47" s="102">
        <v>10.271606628242075</v>
      </c>
      <c r="BC47" s="102">
        <v>15690.906285302593</v>
      </c>
      <c r="BD47" s="102">
        <v>0.22521760154738879</v>
      </c>
      <c r="BE47" s="102">
        <v>344.04240812379112</v>
      </c>
      <c r="BF47" s="102">
        <v>9.9733897202342234</v>
      </c>
      <c r="BG47" s="102">
        <v>15235.350136629799</v>
      </c>
      <c r="BH47" s="102">
        <v>4.745708333333333</v>
      </c>
      <c r="BI47" s="102">
        <v>7249.5440499999986</v>
      </c>
      <c r="BJ47" s="102">
        <v>4.7484662576687118</v>
      </c>
      <c r="BK47" s="102">
        <v>7253.7570552147236</v>
      </c>
      <c r="BL47" s="102">
        <v>11.473590130916417</v>
      </c>
      <c r="BM47" s="102">
        <v>17527.056283987917</v>
      </c>
      <c r="BN47" s="102">
        <v>0.30647208121827413</v>
      </c>
      <c r="BO47" s="102">
        <v>468.16675126903556</v>
      </c>
      <c r="BP47" s="102">
        <v>3.6508272537780093</v>
      </c>
      <c r="BQ47" s="102">
        <v>5577.0037128712866</v>
      </c>
      <c r="BR47" s="102">
        <v>0.38671875</v>
      </c>
      <c r="BS47" s="102">
        <v>590.75156249999998</v>
      </c>
      <c r="BT47" s="102">
        <v>6.033705007824727</v>
      </c>
      <c r="BU47" s="102">
        <v>9217.087769953052</v>
      </c>
      <c r="BV47" s="102">
        <v>10.320566184074456</v>
      </c>
      <c r="BW47" s="102">
        <v>15765.696902792139</v>
      </c>
      <c r="BX47" s="102">
        <v>7.4422345132743368</v>
      </c>
      <c r="BY47" s="102">
        <v>11368.757442477876</v>
      </c>
      <c r="BZ47" s="102">
        <v>9.1282242384964345</v>
      </c>
      <c r="CA47" s="102">
        <v>13944.275346727152</v>
      </c>
      <c r="CB47" s="102">
        <v>0.30604838709677418</v>
      </c>
      <c r="CC47" s="102">
        <v>467.51951612903218</v>
      </c>
      <c r="CD47" s="102">
        <v>8.7688736439055521</v>
      </c>
      <c r="CE47" s="102">
        <v>13395.331378430121</v>
      </c>
      <c r="CF47" s="102">
        <v>0.26511270491803279</v>
      </c>
      <c r="CG47" s="102">
        <v>404.98616803278685</v>
      </c>
      <c r="CH47" s="102">
        <v>9.3276637615968525</v>
      </c>
      <c r="CI47" s="102">
        <v>14248.939162215351</v>
      </c>
      <c r="CJ47" s="102">
        <v>5.925723814930457</v>
      </c>
      <c r="CK47" s="102">
        <v>9052.1356996877657</v>
      </c>
      <c r="CL47" s="102">
        <v>7.9897978887744596</v>
      </c>
      <c r="CM47" s="102">
        <v>12205.215254891864</v>
      </c>
      <c r="CN47" s="102">
        <v>7.7926504439329172</v>
      </c>
      <c r="CO47" s="102">
        <v>11904.052818151924</v>
      </c>
      <c r="CP47" s="102">
        <v>3.9334045584045585</v>
      </c>
      <c r="CQ47" s="102">
        <v>6008.6688034188028</v>
      </c>
      <c r="CR47" s="102">
        <v>3.3071691176470588</v>
      </c>
      <c r="CS47" s="102">
        <v>5052.0315441176463</v>
      </c>
      <c r="CT47" s="102">
        <v>8.7481132075471706</v>
      </c>
      <c r="CU47" s="102">
        <v>13363.617735849057</v>
      </c>
    </row>
    <row r="48" spans="2:99" x14ac:dyDescent="0.25">
      <c r="C48" s="101" t="s">
        <v>213</v>
      </c>
      <c r="D48" s="102">
        <v>0</v>
      </c>
      <c r="E48" s="102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6.8782508311784269</v>
      </c>
      <c r="K48" s="102">
        <v>5967.5704211304037</v>
      </c>
      <c r="L48" s="102">
        <v>0.34278402248093132</v>
      </c>
      <c r="M48" s="102">
        <v>297.39941790445602</v>
      </c>
      <c r="N48" s="102">
        <v>18.333471898902559</v>
      </c>
      <c r="O48" s="102">
        <v>15906.120219487861</v>
      </c>
      <c r="P48" s="102">
        <v>7.7267040149393091</v>
      </c>
      <c r="Q48" s="102">
        <v>6703.6884033613451</v>
      </c>
      <c r="R48" s="102">
        <v>7.4002639155470247</v>
      </c>
      <c r="S48" s="102">
        <v>6420.4689731285989</v>
      </c>
      <c r="T48" s="102">
        <v>0</v>
      </c>
      <c r="U48" s="102">
        <v>0</v>
      </c>
      <c r="V48" s="102">
        <v>7.8841620626151014</v>
      </c>
      <c r="W48" s="102">
        <v>6840.299005524862</v>
      </c>
      <c r="X48" s="102">
        <v>0.25253890793985784</v>
      </c>
      <c r="Y48" s="102">
        <v>219.10275652862066</v>
      </c>
      <c r="Z48" s="102">
        <v>16.256663168940189</v>
      </c>
      <c r="AA48" s="102">
        <v>14104.280965372509</v>
      </c>
      <c r="AB48" s="102">
        <v>15.836992840095467</v>
      </c>
      <c r="AC48" s="102">
        <v>13740.174988066829</v>
      </c>
      <c r="AD48" s="102">
        <v>6.8004519774011305</v>
      </c>
      <c r="AE48" s="102">
        <v>5900.072135593221</v>
      </c>
      <c r="AF48" s="102">
        <v>0.33150103878116344</v>
      </c>
      <c r="AG48" s="102">
        <v>287.6103012465374</v>
      </c>
      <c r="AH48" s="102">
        <v>4.5789473684210522</v>
      </c>
      <c r="AI48" s="102">
        <v>3972.6947368421052</v>
      </c>
      <c r="AJ48" s="102">
        <v>8.3946774193548386</v>
      </c>
      <c r="AK48" s="102">
        <v>7283.2221290322577</v>
      </c>
      <c r="AL48" s="102">
        <v>6.5447786783042394</v>
      </c>
      <c r="AM48" s="102">
        <v>5678.2499812967581</v>
      </c>
      <c r="AN48" s="102">
        <v>0.34615384615384615</v>
      </c>
      <c r="AO48" s="102">
        <v>300.32307692307694</v>
      </c>
      <c r="AP48" s="102">
        <v>15.028143254520169</v>
      </c>
      <c r="AQ48" s="102">
        <v>13038.417087621698</v>
      </c>
      <c r="AR48" s="102">
        <v>5.514178751576293</v>
      </c>
      <c r="AS48" s="102">
        <v>4784.1014848675923</v>
      </c>
      <c r="AT48" s="102">
        <v>3.0119893428063942</v>
      </c>
      <c r="AU48" s="102">
        <v>2613.2019538188279</v>
      </c>
      <c r="AV48" s="102">
        <v>11.145354483651666</v>
      </c>
      <c r="AW48" s="102">
        <v>9669.7095500161849</v>
      </c>
      <c r="AX48" s="102">
        <v>5.9828629717783075</v>
      </c>
      <c r="AY48" s="102">
        <v>5190.7319143148598</v>
      </c>
      <c r="AZ48" s="102">
        <v>0.27344782034346105</v>
      </c>
      <c r="BA48" s="102">
        <v>237.2433289299868</v>
      </c>
      <c r="BB48" s="102">
        <v>11.516649855907781</v>
      </c>
      <c r="BC48" s="102">
        <v>9991.8454149855916</v>
      </c>
      <c r="BD48" s="102">
        <v>0.25858317214700194</v>
      </c>
      <c r="BE48" s="102">
        <v>224.34676015473889</v>
      </c>
      <c r="BF48" s="102">
        <v>10.242940793754066</v>
      </c>
      <c r="BG48" s="102">
        <v>8886.7754326610284</v>
      </c>
      <c r="BH48" s="102">
        <v>5.5515833333333324</v>
      </c>
      <c r="BI48" s="102">
        <v>4816.5536999999995</v>
      </c>
      <c r="BJ48" s="102">
        <v>5.2233128834355833</v>
      </c>
      <c r="BK48" s="102">
        <v>4531.7462576687121</v>
      </c>
      <c r="BL48" s="102">
        <v>14.804632426988922</v>
      </c>
      <c r="BM48" s="102">
        <v>12844.49909365559</v>
      </c>
      <c r="BN48" s="102">
        <v>0.31376903553299496</v>
      </c>
      <c r="BO48" s="102">
        <v>272.22601522842643</v>
      </c>
      <c r="BP48" s="102">
        <v>3.5819437206878582</v>
      </c>
      <c r="BQ48" s="102">
        <v>3107.6943720687859</v>
      </c>
      <c r="BR48" s="102">
        <v>0.421875</v>
      </c>
      <c r="BS48" s="102">
        <v>366.01875000000001</v>
      </c>
      <c r="BT48" s="102">
        <v>6.7695226917057907</v>
      </c>
      <c r="BU48" s="102">
        <v>5873.2378873239441</v>
      </c>
      <c r="BV48" s="102">
        <v>12.455855739400207</v>
      </c>
      <c r="BW48" s="102">
        <v>10806.70043950362</v>
      </c>
      <c r="BX48" s="102">
        <v>8.1345353982300885</v>
      </c>
      <c r="BY48" s="102">
        <v>7057.5229115044249</v>
      </c>
      <c r="BZ48" s="102">
        <v>10.181480881399871</v>
      </c>
      <c r="CA48" s="102">
        <v>8833.4528127025278</v>
      </c>
      <c r="CB48" s="102">
        <v>0.27822580645161293</v>
      </c>
      <c r="CC48" s="102">
        <v>241.3887096774194</v>
      </c>
      <c r="CD48" s="102">
        <v>9.8426132737715388</v>
      </c>
      <c r="CE48" s="102">
        <v>8539.4512763241873</v>
      </c>
      <c r="CF48" s="102">
        <v>0.28278688524590162</v>
      </c>
      <c r="CG48" s="102">
        <v>245.34590163934425</v>
      </c>
      <c r="CH48" s="102">
        <v>9.9495080123699751</v>
      </c>
      <c r="CI48" s="102">
        <v>8632.1931515321903</v>
      </c>
      <c r="CJ48" s="102">
        <v>7.0468066988362192</v>
      </c>
      <c r="CK48" s="102">
        <v>6113.8094919103041</v>
      </c>
      <c r="CL48" s="102">
        <v>8.5708740988671472</v>
      </c>
      <c r="CM48" s="102">
        <v>7436.090368177137</v>
      </c>
      <c r="CN48" s="102">
        <v>7.7926504439329172</v>
      </c>
      <c r="CO48" s="102">
        <v>6760.9035251561991</v>
      </c>
      <c r="CP48" s="102">
        <v>4.7702991452991448</v>
      </c>
      <c r="CQ48" s="102">
        <v>4138.7115384615381</v>
      </c>
      <c r="CR48" s="102">
        <v>3.2069518716577536</v>
      </c>
      <c r="CS48" s="102">
        <v>2782.3514438502671</v>
      </c>
      <c r="CT48" s="102">
        <v>9.2252830188679251</v>
      </c>
      <c r="CU48" s="102">
        <v>8003.8555471698119</v>
      </c>
    </row>
    <row r="49" spans="2:99" x14ac:dyDescent="0.25">
      <c r="B49" s="101" t="s">
        <v>129</v>
      </c>
      <c r="C49" s="101" t="s">
        <v>214</v>
      </c>
      <c r="D49" s="102">
        <v>0</v>
      </c>
      <c r="E49" s="102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2.5793393607478858</v>
      </c>
      <c r="K49" s="102">
        <v>2541.1651382088171</v>
      </c>
      <c r="L49" s="102">
        <v>1.7503536067892504</v>
      </c>
      <c r="M49" s="102">
        <v>1724.4483734087694</v>
      </c>
      <c r="N49" s="102">
        <v>2.9985708841463414</v>
      </c>
      <c r="O49" s="102">
        <v>2954.1920350609753</v>
      </c>
      <c r="P49" s="102">
        <v>2.8074241181296142</v>
      </c>
      <c r="Q49" s="102">
        <v>2765.8742411812959</v>
      </c>
      <c r="R49" s="102">
        <v>2.4461307141238868</v>
      </c>
      <c r="S49" s="102">
        <v>2409.9279795548532</v>
      </c>
      <c r="T49" s="102">
        <v>0.68662709497206709</v>
      </c>
      <c r="U49" s="102">
        <v>676.46501396648046</v>
      </c>
      <c r="V49" s="102">
        <v>2.436589269762079</v>
      </c>
      <c r="W49" s="102">
        <v>2400.5277485696001</v>
      </c>
      <c r="X49" s="102">
        <v>2.153361344537815</v>
      </c>
      <c r="Y49" s="102">
        <v>2121.4915966386552</v>
      </c>
      <c r="Z49" s="102">
        <v>3.0515907136715392</v>
      </c>
      <c r="AA49" s="102">
        <v>3006.4271711092001</v>
      </c>
      <c r="AB49" s="102">
        <v>1.0342241379310344</v>
      </c>
      <c r="AC49" s="102">
        <v>1018.917620689655</v>
      </c>
      <c r="AD49" s="102">
        <v>2.7845860566448803</v>
      </c>
      <c r="AE49" s="102">
        <v>2743.374183006536</v>
      </c>
      <c r="AF49" s="102">
        <v>1.789587852494577</v>
      </c>
      <c r="AG49" s="102">
        <v>1763.1019522776571</v>
      </c>
      <c r="AH49" s="102">
        <v>3.7056478405315612</v>
      </c>
      <c r="AI49" s="102">
        <v>3650.8042524916937</v>
      </c>
      <c r="AJ49" s="102">
        <v>2.6456218274111678</v>
      </c>
      <c r="AK49" s="102">
        <v>2606.4666243654824</v>
      </c>
      <c r="AL49" s="102">
        <v>1.7608695652173911</v>
      </c>
      <c r="AM49" s="102">
        <v>1734.8086956521736</v>
      </c>
      <c r="AN49" s="102">
        <v>1.9369239631336408</v>
      </c>
      <c r="AO49" s="102">
        <v>1908.2574884792627</v>
      </c>
      <c r="AP49" s="102">
        <v>1.639871382636656</v>
      </c>
      <c r="AQ49" s="102">
        <v>1615.6012861736333</v>
      </c>
      <c r="AR49" s="102">
        <v>4.1359619306594153</v>
      </c>
      <c r="AS49" s="102">
        <v>4074.7496940856558</v>
      </c>
      <c r="AT49" s="102">
        <v>0</v>
      </c>
      <c r="AU49" s="102">
        <v>0</v>
      </c>
      <c r="AV49" s="102">
        <v>0.65439166097060841</v>
      </c>
      <c r="AW49" s="102">
        <v>644.70666438824333</v>
      </c>
      <c r="AX49" s="102">
        <v>2.5537974683544302</v>
      </c>
      <c r="AY49" s="102">
        <v>2516.0012658227843</v>
      </c>
      <c r="AZ49" s="102">
        <v>2.8718861209964412</v>
      </c>
      <c r="BA49" s="102">
        <v>2829.3822064056935</v>
      </c>
      <c r="BB49" s="102">
        <v>3.4694468880726594</v>
      </c>
      <c r="BC49" s="102">
        <v>3418.0990741291839</v>
      </c>
      <c r="BD49" s="102">
        <v>0.52577130496182445</v>
      </c>
      <c r="BE49" s="102">
        <v>517.98988964838941</v>
      </c>
      <c r="BF49" s="102">
        <v>3.039798332586908</v>
      </c>
      <c r="BG49" s="102">
        <v>2994.8093172646218</v>
      </c>
      <c r="BH49" s="102">
        <v>3.1250551306981884</v>
      </c>
      <c r="BI49" s="102">
        <v>3078.804314763855</v>
      </c>
      <c r="BJ49" s="102">
        <v>0.80289139633286322</v>
      </c>
      <c r="BK49" s="102">
        <v>791.00860366713675</v>
      </c>
      <c r="BL49" s="102">
        <v>1.7737449936939045</v>
      </c>
      <c r="BM49" s="102">
        <v>1747.4935677872345</v>
      </c>
      <c r="BN49" s="102">
        <v>1.8959107806691451</v>
      </c>
      <c r="BO49" s="102">
        <v>1867.8513011152415</v>
      </c>
      <c r="BP49" s="102">
        <v>2.9959090909090906</v>
      </c>
      <c r="BQ49" s="102">
        <v>2951.5696363636357</v>
      </c>
      <c r="BR49" s="102">
        <v>3.4985549132947975</v>
      </c>
      <c r="BS49" s="102">
        <v>3446.7763005780344</v>
      </c>
      <c r="BT49" s="102">
        <v>3.0938256658595642</v>
      </c>
      <c r="BU49" s="102">
        <v>3048.0370460048425</v>
      </c>
      <c r="BV49" s="102">
        <v>2.6077395964691048</v>
      </c>
      <c r="BW49" s="102">
        <v>2569.1450504413619</v>
      </c>
      <c r="BX49" s="102">
        <v>2.0798626670922009</v>
      </c>
      <c r="BY49" s="102">
        <v>2049.0806996192364</v>
      </c>
      <c r="BZ49" s="102">
        <v>0.51781737193763921</v>
      </c>
      <c r="CA49" s="102">
        <v>510.15367483296211</v>
      </c>
      <c r="CB49" s="102">
        <v>2.3643599195710454</v>
      </c>
      <c r="CC49" s="102">
        <v>2329.3673927613936</v>
      </c>
      <c r="CD49" s="102">
        <v>1.768444119795471</v>
      </c>
      <c r="CE49" s="102">
        <v>1742.2711468224979</v>
      </c>
      <c r="CF49" s="102">
        <v>2.3604611149346177</v>
      </c>
      <c r="CG49" s="102">
        <v>2325.526290433585</v>
      </c>
      <c r="CH49" s="102">
        <v>1.1129827444535745</v>
      </c>
      <c r="CI49" s="102">
        <v>1096.5105998356614</v>
      </c>
      <c r="CJ49" s="102">
        <v>4.5042356927710845</v>
      </c>
      <c r="CK49" s="102">
        <v>4437.5730045180717</v>
      </c>
      <c r="CL49" s="102">
        <v>2.2161310008136699</v>
      </c>
      <c r="CM49" s="102">
        <v>2183.3322620016274</v>
      </c>
      <c r="CN49" s="102">
        <v>2.013997395833333</v>
      </c>
      <c r="CO49" s="102">
        <v>1984.1902343749996</v>
      </c>
      <c r="CP49" s="102">
        <v>1.7001404494382022</v>
      </c>
      <c r="CQ49" s="102">
        <v>1674.9783707865167</v>
      </c>
      <c r="CR49" s="102">
        <v>2.339120608843662</v>
      </c>
      <c r="CS49" s="102">
        <v>2304.5016238327757</v>
      </c>
      <c r="CT49" s="102">
        <v>0.97334004024144871</v>
      </c>
      <c r="CU49" s="102">
        <v>958.93460764587519</v>
      </c>
    </row>
    <row r="50" spans="2:99" x14ac:dyDescent="0.25">
      <c r="C50" s="101" t="s">
        <v>215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8.9625692648688595</v>
      </c>
      <c r="K50" s="102">
        <v>2527.4445326930186</v>
      </c>
      <c r="L50" s="102">
        <v>0.39472099558410279</v>
      </c>
      <c r="M50" s="102">
        <v>111.31132075471699</v>
      </c>
      <c r="N50" s="102">
        <v>15.766785833056204</v>
      </c>
      <c r="O50" s="102">
        <v>4446.2336049218493</v>
      </c>
      <c r="P50" s="102">
        <v>5.2682072829131652</v>
      </c>
      <c r="Q50" s="102">
        <v>1485.6344537815125</v>
      </c>
      <c r="R50" s="102">
        <v>6.497792706333974</v>
      </c>
      <c r="S50" s="102">
        <v>1832.3775431861807</v>
      </c>
      <c r="T50" s="102">
        <v>0</v>
      </c>
      <c r="U50" s="102">
        <v>0</v>
      </c>
      <c r="V50" s="102">
        <v>10.427440147329651</v>
      </c>
      <c r="W50" s="102">
        <v>2940.5381215469615</v>
      </c>
      <c r="X50" s="102">
        <v>0.34126879451332143</v>
      </c>
      <c r="Y50" s="102">
        <v>96.23780005275664</v>
      </c>
      <c r="Z50" s="102">
        <v>9.6335781741867788</v>
      </c>
      <c r="AA50" s="102">
        <v>2716.6690451206714</v>
      </c>
      <c r="AB50" s="102">
        <v>11.547807279236277</v>
      </c>
      <c r="AC50" s="102">
        <v>3256.4816527446301</v>
      </c>
      <c r="AD50" s="102">
        <v>5.5253672316384188</v>
      </c>
      <c r="AE50" s="102">
        <v>1558.1535593220342</v>
      </c>
      <c r="AF50" s="102">
        <v>0.26878462603878117</v>
      </c>
      <c r="AG50" s="102">
        <v>75.79726454293629</v>
      </c>
      <c r="AH50" s="102">
        <v>4.3245614035087714</v>
      </c>
      <c r="AI50" s="102">
        <v>1219.5263157894735</v>
      </c>
      <c r="AJ50" s="102">
        <v>10.073612903225806</v>
      </c>
      <c r="AK50" s="102">
        <v>2840.7588387096771</v>
      </c>
      <c r="AL50" s="102">
        <v>4.8666302992518711</v>
      </c>
      <c r="AM50" s="102">
        <v>1372.3897443890276</v>
      </c>
      <c r="AN50" s="102">
        <v>0.18325791855203621</v>
      </c>
      <c r="AO50" s="102">
        <v>51.678733031674213</v>
      </c>
      <c r="AP50" s="102">
        <v>11.654478442280947</v>
      </c>
      <c r="AQ50" s="102">
        <v>3286.5629207232269</v>
      </c>
      <c r="AR50" s="102">
        <v>9.2495901639344265</v>
      </c>
      <c r="AS50" s="102">
        <v>2608.3844262295083</v>
      </c>
      <c r="AT50" s="102">
        <v>3.4875666074600353</v>
      </c>
      <c r="AU50" s="102">
        <v>983.49378330372997</v>
      </c>
      <c r="AV50" s="102">
        <v>11.702622207834249</v>
      </c>
      <c r="AW50" s="102">
        <v>3300.1394626092583</v>
      </c>
      <c r="AX50" s="102">
        <v>7.7198231893913638</v>
      </c>
      <c r="AY50" s="102">
        <v>2176.9901394083645</v>
      </c>
      <c r="AZ50" s="102">
        <v>0.2437252311756935</v>
      </c>
      <c r="BA50" s="102">
        <v>68.730515191545564</v>
      </c>
      <c r="BB50" s="102">
        <v>15.2517795389049</v>
      </c>
      <c r="BC50" s="102">
        <v>4301.0018299711819</v>
      </c>
      <c r="BD50" s="102">
        <v>0.20853481624758222</v>
      </c>
      <c r="BE50" s="102">
        <v>58.806818181818187</v>
      </c>
      <c r="BF50" s="102">
        <v>13.208002602472348</v>
      </c>
      <c r="BG50" s="102">
        <v>3724.6567338972022</v>
      </c>
      <c r="BH50" s="102">
        <v>4.298</v>
      </c>
      <c r="BI50" s="102">
        <v>1212.0360000000001</v>
      </c>
      <c r="BJ50" s="102">
        <v>7.1226993865030677</v>
      </c>
      <c r="BK50" s="102">
        <v>2008.6012269938651</v>
      </c>
      <c r="BL50" s="102">
        <v>9.2528952668680784</v>
      </c>
      <c r="BM50" s="102">
        <v>2609.316465256798</v>
      </c>
      <c r="BN50" s="102">
        <v>0.2845812182741117</v>
      </c>
      <c r="BO50" s="102">
        <v>80.251903553299499</v>
      </c>
      <c r="BP50" s="102">
        <v>3.4441766545075558</v>
      </c>
      <c r="BQ50" s="102">
        <v>971.25781657113077</v>
      </c>
      <c r="BR50" s="102">
        <v>0.30937500000000001</v>
      </c>
      <c r="BS50" s="102">
        <v>87.243750000000006</v>
      </c>
      <c r="BT50" s="102">
        <v>7.0638497652582162</v>
      </c>
      <c r="BU50" s="102">
        <v>1992.0056338028169</v>
      </c>
      <c r="BV50" s="102">
        <v>17.438198035160287</v>
      </c>
      <c r="BW50" s="102">
        <v>4917.5718459152013</v>
      </c>
      <c r="BX50" s="102">
        <v>4.4999557522123892</v>
      </c>
      <c r="BY50" s="102">
        <v>1268.9875221238938</v>
      </c>
      <c r="BZ50" s="102">
        <v>5.441825988334414</v>
      </c>
      <c r="CA50" s="102">
        <v>1534.5949287103047</v>
      </c>
      <c r="CB50" s="102">
        <v>0.24112903225806454</v>
      </c>
      <c r="CC50" s="102">
        <v>67.998387096774195</v>
      </c>
      <c r="CD50" s="102">
        <v>4.8318283343969366</v>
      </c>
      <c r="CE50" s="102">
        <v>1362.575590299936</v>
      </c>
      <c r="CF50" s="102">
        <v>0.36232069672131145</v>
      </c>
      <c r="CG50" s="102">
        <v>102.17443647540983</v>
      </c>
      <c r="CH50" s="102">
        <v>8.0839752600506056</v>
      </c>
      <c r="CI50" s="102">
        <v>2279.6810233342708</v>
      </c>
      <c r="CJ50" s="102">
        <v>7.0468066988362192</v>
      </c>
      <c r="CK50" s="102">
        <v>1987.1994890718138</v>
      </c>
      <c r="CL50" s="102">
        <v>4.067533470648816</v>
      </c>
      <c r="CM50" s="102">
        <v>1147.0444387229661</v>
      </c>
      <c r="CN50" s="102">
        <v>5.3806395922393948</v>
      </c>
      <c r="CO50" s="102">
        <v>1517.3403650115094</v>
      </c>
      <c r="CP50" s="102">
        <v>2.175925925925926</v>
      </c>
      <c r="CQ50" s="102">
        <v>613.6111111111112</v>
      </c>
      <c r="CR50" s="102">
        <v>3.708038101604278</v>
      </c>
      <c r="CS50" s="102">
        <v>1045.6667446524064</v>
      </c>
      <c r="CT50" s="102">
        <v>4.9307547169811325</v>
      </c>
      <c r="CU50" s="102">
        <v>1390.4728301886794</v>
      </c>
    </row>
    <row r="51" spans="2:99" x14ac:dyDescent="0.25">
      <c r="C51" s="101" t="s">
        <v>216</v>
      </c>
      <c r="D51" s="102">
        <v>0</v>
      </c>
      <c r="E51" s="102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7.7119782046546002</v>
      </c>
      <c r="K51" s="102">
        <v>6589.1141780568905</v>
      </c>
      <c r="L51" s="102">
        <v>0.31162183861902848</v>
      </c>
      <c r="M51" s="102">
        <v>266.24969891609794</v>
      </c>
      <c r="N51" s="102">
        <v>12.466760891253742</v>
      </c>
      <c r="O51" s="102">
        <v>10651.600505487197</v>
      </c>
      <c r="P51" s="102">
        <v>4.7413865546218483</v>
      </c>
      <c r="Q51" s="102">
        <v>4051.0406722689072</v>
      </c>
      <c r="R51" s="102">
        <v>6.1368042226487525</v>
      </c>
      <c r="S51" s="102">
        <v>5243.2855278310935</v>
      </c>
      <c r="T51" s="102">
        <v>0</v>
      </c>
      <c r="U51" s="102">
        <v>0</v>
      </c>
      <c r="V51" s="102">
        <v>8.3928176795580107</v>
      </c>
      <c r="W51" s="102">
        <v>7170.8234254143645</v>
      </c>
      <c r="X51" s="102">
        <v>0.27301503561065715</v>
      </c>
      <c r="Y51" s="102">
        <v>233.26404642574548</v>
      </c>
      <c r="Z51" s="102">
        <v>9.6335781741867788</v>
      </c>
      <c r="AA51" s="102">
        <v>8230.9291920251835</v>
      </c>
      <c r="AB51" s="102">
        <v>10.228057875894988</v>
      </c>
      <c r="AC51" s="102">
        <v>8738.8526491646771</v>
      </c>
      <c r="AD51" s="102">
        <v>5.1003389830508477</v>
      </c>
      <c r="AE51" s="102">
        <v>4357.7296271186442</v>
      </c>
      <c r="AF51" s="102">
        <v>0.27774411357340723</v>
      </c>
      <c r="AG51" s="102">
        <v>237.30457063711913</v>
      </c>
      <c r="AH51" s="102">
        <v>3.6461988304093564</v>
      </c>
      <c r="AI51" s="102">
        <v>3115.3122807017539</v>
      </c>
      <c r="AJ51" s="102">
        <v>9.7937903225806444</v>
      </c>
      <c r="AK51" s="102">
        <v>8367.8144516129032</v>
      </c>
      <c r="AL51" s="102">
        <v>4.8666302992518711</v>
      </c>
      <c r="AM51" s="102">
        <v>4158.0489276807984</v>
      </c>
      <c r="AN51" s="102">
        <v>0.18325791855203621</v>
      </c>
      <c r="AO51" s="102">
        <v>156.57556561085974</v>
      </c>
      <c r="AP51" s="102">
        <v>12.267872044506259</v>
      </c>
      <c r="AQ51" s="102">
        <v>10481.669874826148</v>
      </c>
      <c r="AR51" s="102">
        <v>8.3602064943253467</v>
      </c>
      <c r="AS51" s="102">
        <v>7142.9604287515758</v>
      </c>
      <c r="AT51" s="102">
        <v>3.4083037300177619</v>
      </c>
      <c r="AU51" s="102">
        <v>2912.0547069271756</v>
      </c>
      <c r="AV51" s="102">
        <v>9.4735513111039165</v>
      </c>
      <c r="AW51" s="102">
        <v>8094.2022402071862</v>
      </c>
      <c r="AX51" s="102">
        <v>6.9478408704522279</v>
      </c>
      <c r="AY51" s="102">
        <v>5936.2352397143832</v>
      </c>
      <c r="AZ51" s="102">
        <v>0.24966974900924704</v>
      </c>
      <c r="BA51" s="102">
        <v>213.31783355350066</v>
      </c>
      <c r="BB51" s="102">
        <v>12.450432276657061</v>
      </c>
      <c r="BC51" s="102">
        <v>10637.649337175793</v>
      </c>
      <c r="BD51" s="102">
        <v>0.18351063829787234</v>
      </c>
      <c r="BE51" s="102">
        <v>156.79148936170213</v>
      </c>
      <c r="BF51" s="102">
        <v>12.399349381912817</v>
      </c>
      <c r="BG51" s="102">
        <v>10594.00411190631</v>
      </c>
      <c r="BH51" s="102">
        <v>3.7607499999999998</v>
      </c>
      <c r="BI51" s="102">
        <v>3213.1847999999995</v>
      </c>
      <c r="BJ51" s="102">
        <v>6.8061349693251536</v>
      </c>
      <c r="BK51" s="102">
        <v>5815.1617177914113</v>
      </c>
      <c r="BL51" s="102">
        <v>9.2528952668680784</v>
      </c>
      <c r="BM51" s="102">
        <v>7905.6737160120856</v>
      </c>
      <c r="BN51" s="102">
        <v>0.26998730964467005</v>
      </c>
      <c r="BO51" s="102">
        <v>230.67715736040608</v>
      </c>
      <c r="BP51" s="102">
        <v>2.686457790515894</v>
      </c>
      <c r="BQ51" s="102">
        <v>2295.3095362167796</v>
      </c>
      <c r="BR51" s="102">
        <v>0.32343750000000004</v>
      </c>
      <c r="BS51" s="102">
        <v>276.34500000000003</v>
      </c>
      <c r="BT51" s="102">
        <v>5.7393779342723006</v>
      </c>
      <c r="BU51" s="102">
        <v>4903.7245070422532</v>
      </c>
      <c r="BV51" s="102">
        <v>15.658790072388831</v>
      </c>
      <c r="BW51" s="102">
        <v>13378.870237849016</v>
      </c>
      <c r="BX51" s="102">
        <v>4.1538053097345138</v>
      </c>
      <c r="BY51" s="102">
        <v>3549.0112566371686</v>
      </c>
      <c r="BZ51" s="102">
        <v>4.5641121192482172</v>
      </c>
      <c r="CA51" s="102">
        <v>3899.5773946856766</v>
      </c>
      <c r="CB51" s="102">
        <v>0.21330645161290324</v>
      </c>
      <c r="CC51" s="102">
        <v>182.24903225806452</v>
      </c>
      <c r="CD51" s="102">
        <v>4.473915124441608</v>
      </c>
      <c r="CE51" s="102">
        <v>3822.5130823229097</v>
      </c>
      <c r="CF51" s="102">
        <v>0.3269723360655738</v>
      </c>
      <c r="CG51" s="102">
        <v>279.36516393442622</v>
      </c>
      <c r="CH51" s="102">
        <v>8.3948973854371669</v>
      </c>
      <c r="CI51" s="102">
        <v>7172.6003261175156</v>
      </c>
      <c r="CJ51" s="102">
        <v>7.0468066988362192</v>
      </c>
      <c r="CK51" s="102">
        <v>6020.7916434856652</v>
      </c>
      <c r="CL51" s="102">
        <v>4.5033406282183321</v>
      </c>
      <c r="CM51" s="102">
        <v>3847.6542327497427</v>
      </c>
      <c r="CN51" s="102">
        <v>4.8240217033870438</v>
      </c>
      <c r="CO51" s="102">
        <v>4121.6441433738901</v>
      </c>
      <c r="CP51" s="102">
        <v>1.7574786324786325</v>
      </c>
      <c r="CQ51" s="102">
        <v>1501.5897435897434</v>
      </c>
      <c r="CR51" s="102">
        <v>3.6078208556149729</v>
      </c>
      <c r="CS51" s="102">
        <v>3082.5221390374327</v>
      </c>
      <c r="CT51" s="102">
        <v>4.4535849056603771</v>
      </c>
      <c r="CU51" s="102">
        <v>3805.1429433962262</v>
      </c>
    </row>
    <row r="52" spans="2:99" x14ac:dyDescent="0.25">
      <c r="C52" s="101" t="s">
        <v>217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7.2951145179165131</v>
      </c>
      <c r="K52" s="102">
        <v>3939.3618396749171</v>
      </c>
      <c r="L52" s="102">
        <v>0.33239662786029706</v>
      </c>
      <c r="M52" s="102">
        <v>179.49417904456041</v>
      </c>
      <c r="N52" s="102">
        <v>14.66677751912205</v>
      </c>
      <c r="O52" s="102">
        <v>7920.0598603259068</v>
      </c>
      <c r="P52" s="102">
        <v>5.0926003734827265</v>
      </c>
      <c r="Q52" s="102">
        <v>2750.0042016806724</v>
      </c>
      <c r="R52" s="102">
        <v>6.3172984644913628</v>
      </c>
      <c r="S52" s="102">
        <v>3411.3411708253361</v>
      </c>
      <c r="T52" s="102">
        <v>0</v>
      </c>
      <c r="U52" s="102">
        <v>0</v>
      </c>
      <c r="V52" s="102">
        <v>9.6644567219152862</v>
      </c>
      <c r="W52" s="102">
        <v>5218.8066298342546</v>
      </c>
      <c r="X52" s="102">
        <v>0.32761804273278855</v>
      </c>
      <c r="Y52" s="102">
        <v>176.91374307570581</v>
      </c>
      <c r="Z52" s="102">
        <v>8.4293809024134312</v>
      </c>
      <c r="AA52" s="102">
        <v>4551.8656873032533</v>
      </c>
      <c r="AB52" s="102">
        <v>11.547807279236277</v>
      </c>
      <c r="AC52" s="102">
        <v>6235.8159307875894</v>
      </c>
      <c r="AD52" s="102">
        <v>5.3128531073446323</v>
      </c>
      <c r="AE52" s="102">
        <v>2868.9406779661012</v>
      </c>
      <c r="AF52" s="102">
        <v>0.28670360110803322</v>
      </c>
      <c r="AG52" s="102">
        <v>154.81994459833794</v>
      </c>
      <c r="AH52" s="102">
        <v>3.9005847953216373</v>
      </c>
      <c r="AI52" s="102">
        <v>2106.3157894736842</v>
      </c>
      <c r="AJ52" s="102">
        <v>10.353435483870967</v>
      </c>
      <c r="AK52" s="102">
        <v>5590.855161290322</v>
      </c>
      <c r="AL52" s="102">
        <v>4.5310006234413969</v>
      </c>
      <c r="AM52" s="102">
        <v>2446.7403366583544</v>
      </c>
      <c r="AN52" s="102">
        <v>0.20361990950226247</v>
      </c>
      <c r="AO52" s="102">
        <v>109.95475113122173</v>
      </c>
      <c r="AP52" s="102">
        <v>11.654478442280947</v>
      </c>
      <c r="AQ52" s="102">
        <v>6293.4183588317119</v>
      </c>
      <c r="AR52" s="102">
        <v>7.2929460907944517</v>
      </c>
      <c r="AS52" s="102">
        <v>3938.1908890290038</v>
      </c>
      <c r="AT52" s="102">
        <v>3.0912522202486676</v>
      </c>
      <c r="AU52" s="102">
        <v>1669.2761989342805</v>
      </c>
      <c r="AV52" s="102">
        <v>10.588086759469084</v>
      </c>
      <c r="AW52" s="102">
        <v>5717.566850113305</v>
      </c>
      <c r="AX52" s="102">
        <v>6.561849710982659</v>
      </c>
      <c r="AY52" s="102">
        <v>3543.3988439306358</v>
      </c>
      <c r="AZ52" s="102">
        <v>0.24966974900924704</v>
      </c>
      <c r="BA52" s="102">
        <v>134.8216644649934</v>
      </c>
      <c r="BB52" s="102">
        <v>15.2517795389049</v>
      </c>
      <c r="BC52" s="102">
        <v>8235.9609510086466</v>
      </c>
      <c r="BD52" s="102">
        <v>0.23355899419729206</v>
      </c>
      <c r="BE52" s="102">
        <v>126.12185686653771</v>
      </c>
      <c r="BF52" s="102">
        <v>13.208002602472348</v>
      </c>
      <c r="BG52" s="102">
        <v>7132.3214053350675</v>
      </c>
      <c r="BH52" s="102">
        <v>3.8502916666666667</v>
      </c>
      <c r="BI52" s="102">
        <v>2079.1574999999998</v>
      </c>
      <c r="BJ52" s="102">
        <v>6.4895705521472395</v>
      </c>
      <c r="BK52" s="102">
        <v>3504.3680981595094</v>
      </c>
      <c r="BL52" s="102">
        <v>9.2528952668680784</v>
      </c>
      <c r="BM52" s="102">
        <v>4996.5634441087623</v>
      </c>
      <c r="BN52" s="102">
        <v>0.27728426395939088</v>
      </c>
      <c r="BO52" s="102">
        <v>149.73350253807106</v>
      </c>
      <c r="BP52" s="102">
        <v>3.2375260552371024</v>
      </c>
      <c r="BQ52" s="102">
        <v>1748.2640698280352</v>
      </c>
      <c r="BR52" s="102">
        <v>0.32343750000000004</v>
      </c>
      <c r="BS52" s="102">
        <v>174.65625000000003</v>
      </c>
      <c r="BT52" s="102">
        <v>6.7695226917057907</v>
      </c>
      <c r="BU52" s="102">
        <v>3655.5422535211269</v>
      </c>
      <c r="BV52" s="102">
        <v>14.591145294725957</v>
      </c>
      <c r="BW52" s="102">
        <v>7879.2184591520163</v>
      </c>
      <c r="BX52" s="102">
        <v>4.326880530973451</v>
      </c>
      <c r="BY52" s="102">
        <v>2336.5154867256638</v>
      </c>
      <c r="BZ52" s="102">
        <v>5.6173687621516528</v>
      </c>
      <c r="CA52" s="102">
        <v>3033.3791315618923</v>
      </c>
      <c r="CB52" s="102">
        <v>0.23185483870967741</v>
      </c>
      <c r="CC52" s="102">
        <v>125.20161290322579</v>
      </c>
      <c r="CD52" s="102">
        <v>4.6528717294192727</v>
      </c>
      <c r="CE52" s="102">
        <v>2512.5507338864072</v>
      </c>
      <c r="CF52" s="102">
        <v>0.34464651639344263</v>
      </c>
      <c r="CG52" s="102">
        <v>186.10911885245901</v>
      </c>
      <c r="CH52" s="102">
        <v>8.0839752600506056</v>
      </c>
      <c r="CI52" s="102">
        <v>4365.3466404273267</v>
      </c>
      <c r="CJ52" s="102">
        <v>7.0468066988362192</v>
      </c>
      <c r="CK52" s="102">
        <v>3805.2756173715584</v>
      </c>
      <c r="CL52" s="102">
        <v>4.7938787332646751</v>
      </c>
      <c r="CM52" s="102">
        <v>2588.6945159629245</v>
      </c>
      <c r="CN52" s="102">
        <v>5.0095609996711605</v>
      </c>
      <c r="CO52" s="102">
        <v>2705.1629398224268</v>
      </c>
      <c r="CP52" s="102">
        <v>1.92485754985755</v>
      </c>
      <c r="CQ52" s="102">
        <v>1039.4230769230769</v>
      </c>
      <c r="CR52" s="102">
        <v>4.0086898395721917</v>
      </c>
      <c r="CS52" s="102">
        <v>2164.6925133689833</v>
      </c>
      <c r="CT52" s="102">
        <v>5.4079245283018871</v>
      </c>
      <c r="CU52" s="102">
        <v>2920.279245283019</v>
      </c>
    </row>
    <row r="53" spans="2:99" x14ac:dyDescent="0.25">
      <c r="C53" s="101" t="s">
        <v>218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7.9204100480236423</v>
      </c>
      <c r="K53" s="102">
        <v>3222.0228075360178</v>
      </c>
      <c r="L53" s="102">
        <v>0.35317141710156563</v>
      </c>
      <c r="M53" s="102">
        <v>143.6701324769169</v>
      </c>
      <c r="N53" s="102">
        <v>13.933438643165946</v>
      </c>
      <c r="O53" s="102">
        <v>5668.1228400399068</v>
      </c>
      <c r="P53" s="102">
        <v>4.7413865546218483</v>
      </c>
      <c r="Q53" s="102">
        <v>1928.7960504201681</v>
      </c>
      <c r="R53" s="102">
        <v>6.8587811900191946</v>
      </c>
      <c r="S53" s="102">
        <v>2790.1521880998084</v>
      </c>
      <c r="T53" s="102">
        <v>0</v>
      </c>
      <c r="U53" s="102">
        <v>0</v>
      </c>
      <c r="V53" s="102">
        <v>8.9014732965009209</v>
      </c>
      <c r="W53" s="102">
        <v>3621.1193370165747</v>
      </c>
      <c r="X53" s="102">
        <v>0.32079266684252217</v>
      </c>
      <c r="Y53" s="102">
        <v>130.49845687153802</v>
      </c>
      <c r="Z53" s="102">
        <v>9.9346274921301152</v>
      </c>
      <c r="AA53" s="102">
        <v>4041.4064637985311</v>
      </c>
      <c r="AB53" s="102">
        <v>10.228057875894988</v>
      </c>
      <c r="AC53" s="102">
        <v>4160.7739439140814</v>
      </c>
      <c r="AD53" s="102">
        <v>5.7378813559322035</v>
      </c>
      <c r="AE53" s="102">
        <v>2334.1701355932205</v>
      </c>
      <c r="AF53" s="102">
        <v>0.32254155124653744</v>
      </c>
      <c r="AG53" s="102">
        <v>131.20990304709144</v>
      </c>
      <c r="AH53" s="102">
        <v>3.9005847953216373</v>
      </c>
      <c r="AI53" s="102">
        <v>1586.757894736842</v>
      </c>
      <c r="AJ53" s="102">
        <v>10.073612903225806</v>
      </c>
      <c r="AK53" s="102">
        <v>4097.945729032258</v>
      </c>
      <c r="AL53" s="102">
        <v>4.8666302992518711</v>
      </c>
      <c r="AM53" s="102">
        <v>1979.7452057356611</v>
      </c>
      <c r="AN53" s="102">
        <v>0.19004524886877827</v>
      </c>
      <c r="AO53" s="102">
        <v>77.310407239819</v>
      </c>
      <c r="AP53" s="102">
        <v>11.654478442280947</v>
      </c>
      <c r="AQ53" s="102">
        <v>4741.0418303198894</v>
      </c>
      <c r="AR53" s="102">
        <v>8.8938366960907942</v>
      </c>
      <c r="AS53" s="102">
        <v>3618.0127679697353</v>
      </c>
      <c r="AT53" s="102">
        <v>3.1705150976909415</v>
      </c>
      <c r="AU53" s="102">
        <v>1289.765541740675</v>
      </c>
      <c r="AV53" s="102">
        <v>11.423988345742957</v>
      </c>
      <c r="AW53" s="102">
        <v>4647.2784590482352</v>
      </c>
      <c r="AX53" s="102">
        <v>6.3688541312478755</v>
      </c>
      <c r="AY53" s="102">
        <v>2590.8498605916357</v>
      </c>
      <c r="AZ53" s="102">
        <v>0.25561426684280053</v>
      </c>
      <c r="BA53" s="102">
        <v>103.98388375165126</v>
      </c>
      <c r="BB53" s="102">
        <v>13.072953890489915</v>
      </c>
      <c r="BC53" s="102">
        <v>5318.0776426512975</v>
      </c>
      <c r="BD53" s="102">
        <v>0.21687620889748549</v>
      </c>
      <c r="BE53" s="102">
        <v>88.225241779497097</v>
      </c>
      <c r="BF53" s="102">
        <v>11.590696161353286</v>
      </c>
      <c r="BG53" s="102">
        <v>4715.0951984385165</v>
      </c>
      <c r="BH53" s="102">
        <v>4.1189166666666663</v>
      </c>
      <c r="BI53" s="102">
        <v>1675.5753</v>
      </c>
      <c r="BJ53" s="102">
        <v>7.7558282208588958</v>
      </c>
      <c r="BK53" s="102">
        <v>3155.0709202453991</v>
      </c>
      <c r="BL53" s="102">
        <v>9.2528952668680784</v>
      </c>
      <c r="BM53" s="102">
        <v>3764.0777945619343</v>
      </c>
      <c r="BN53" s="102">
        <v>0.24809644670050762</v>
      </c>
      <c r="BO53" s="102">
        <v>100.9256345177665</v>
      </c>
      <c r="BP53" s="102">
        <v>3.0308754559666493</v>
      </c>
      <c r="BQ53" s="102">
        <v>1232.9601354872329</v>
      </c>
      <c r="BR53" s="102">
        <v>0.31640625</v>
      </c>
      <c r="BS53" s="102">
        <v>128.71406250000001</v>
      </c>
      <c r="BT53" s="102">
        <v>5.8865414710485142</v>
      </c>
      <c r="BU53" s="102">
        <v>2394.6450704225358</v>
      </c>
      <c r="BV53" s="102">
        <v>15.658790072388831</v>
      </c>
      <c r="BW53" s="102">
        <v>6369.9958014477761</v>
      </c>
      <c r="BX53" s="102">
        <v>3.9807300884955752</v>
      </c>
      <c r="BY53" s="102">
        <v>1619.3610000000001</v>
      </c>
      <c r="BZ53" s="102">
        <v>5.7929115359688916</v>
      </c>
      <c r="CA53" s="102">
        <v>2356.5564128321453</v>
      </c>
      <c r="CB53" s="102">
        <v>0.25967741935483873</v>
      </c>
      <c r="CC53" s="102">
        <v>105.6367741935484</v>
      </c>
      <c r="CD53" s="102">
        <v>4.473915124441608</v>
      </c>
      <c r="CE53" s="102">
        <v>1819.9886726228463</v>
      </c>
      <c r="CF53" s="102">
        <v>0.37999487704918034</v>
      </c>
      <c r="CG53" s="102">
        <v>154.58191598360656</v>
      </c>
      <c r="CH53" s="102">
        <v>7.7730531346640426</v>
      </c>
      <c r="CI53" s="102">
        <v>3162.0780151813328</v>
      </c>
      <c r="CJ53" s="102">
        <v>6.8866520011353956</v>
      </c>
      <c r="CK53" s="102">
        <v>2801.4900340618792</v>
      </c>
      <c r="CL53" s="102">
        <v>4.3580715756951598</v>
      </c>
      <c r="CM53" s="102">
        <v>1772.8635169927911</v>
      </c>
      <c r="CN53" s="102">
        <v>5.3806395922393948</v>
      </c>
      <c r="CO53" s="102">
        <v>2188.8441861229858</v>
      </c>
      <c r="CP53" s="102">
        <v>1.8411680911680912</v>
      </c>
      <c r="CQ53" s="102">
        <v>748.98717948717956</v>
      </c>
      <c r="CR53" s="102">
        <v>4.0086898395721917</v>
      </c>
      <c r="CS53" s="102">
        <v>1630.7350267379677</v>
      </c>
      <c r="CT53" s="102">
        <v>5.089811320754718</v>
      </c>
      <c r="CU53" s="102">
        <v>2070.5352452830193</v>
      </c>
    </row>
    <row r="54" spans="2:99" x14ac:dyDescent="0.25">
      <c r="C54" s="101" t="s">
        <v>219</v>
      </c>
      <c r="D54" s="102">
        <v>0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7.9204100480236423</v>
      </c>
      <c r="K54" s="102">
        <v>2651.7532840783156</v>
      </c>
      <c r="L54" s="102">
        <v>0.34278402248093132</v>
      </c>
      <c r="M54" s="102">
        <v>114.76409072661581</v>
      </c>
      <c r="N54" s="102">
        <v>15.0334469571001</v>
      </c>
      <c r="O54" s="102">
        <v>5033.198041237114</v>
      </c>
      <c r="P54" s="102">
        <v>4.5657796451914106</v>
      </c>
      <c r="Q54" s="102">
        <v>1528.6230252100843</v>
      </c>
      <c r="R54" s="102">
        <v>7.039275431861804</v>
      </c>
      <c r="S54" s="102">
        <v>2356.749414587332</v>
      </c>
      <c r="T54" s="102">
        <v>0</v>
      </c>
      <c r="U54" s="102">
        <v>0</v>
      </c>
      <c r="V54" s="102">
        <v>8.9014732965009209</v>
      </c>
      <c r="W54" s="102">
        <v>2980.2132596685083</v>
      </c>
      <c r="X54" s="102">
        <v>0.31396729095225573</v>
      </c>
      <c r="Y54" s="102">
        <v>105.11624901081522</v>
      </c>
      <c r="Z54" s="102">
        <v>9.6335781741867788</v>
      </c>
      <c r="AA54" s="102">
        <v>3225.3219727177338</v>
      </c>
      <c r="AB54" s="102">
        <v>10.228057875894988</v>
      </c>
      <c r="AC54" s="102">
        <v>3424.3537768496421</v>
      </c>
      <c r="AD54" s="102">
        <v>5.9503954802259891</v>
      </c>
      <c r="AE54" s="102">
        <v>1992.1924067796613</v>
      </c>
      <c r="AF54" s="102">
        <v>0.27774411357340723</v>
      </c>
      <c r="AG54" s="102">
        <v>92.98872922437674</v>
      </c>
      <c r="AH54" s="102">
        <v>4.1549707602339181</v>
      </c>
      <c r="AI54" s="102">
        <v>1391.0842105263159</v>
      </c>
      <c r="AJ54" s="102">
        <v>8.9543225806451598</v>
      </c>
      <c r="AK54" s="102">
        <v>2997.9071999999996</v>
      </c>
      <c r="AL54" s="102">
        <v>4.6988154613466335</v>
      </c>
      <c r="AM54" s="102">
        <v>1573.1634164588529</v>
      </c>
      <c r="AN54" s="102">
        <v>0.19683257918552036</v>
      </c>
      <c r="AO54" s="102">
        <v>65.899547511312221</v>
      </c>
      <c r="AP54" s="102">
        <v>12.881265646731572</v>
      </c>
      <c r="AQ54" s="102">
        <v>4312.6477385257303</v>
      </c>
      <c r="AR54" s="102">
        <v>8.5380832282471637</v>
      </c>
      <c r="AS54" s="102">
        <v>2858.5502648171505</v>
      </c>
      <c r="AT54" s="102">
        <v>3.3290408525754884</v>
      </c>
      <c r="AU54" s="102">
        <v>1114.5628774422735</v>
      </c>
      <c r="AV54" s="102">
        <v>11.145354483651666</v>
      </c>
      <c r="AW54" s="102">
        <v>3731.4646811265779</v>
      </c>
      <c r="AX54" s="102">
        <v>6.3688541312478755</v>
      </c>
      <c r="AY54" s="102">
        <v>2132.2923631417889</v>
      </c>
      <c r="AZ54" s="102">
        <v>0.27344782034346105</v>
      </c>
      <c r="BA54" s="102">
        <v>91.550330250990754</v>
      </c>
      <c r="BB54" s="102">
        <v>14.31799711815562</v>
      </c>
      <c r="BC54" s="102">
        <v>4793.6654351585021</v>
      </c>
      <c r="BD54" s="102">
        <v>0.21687620889748549</v>
      </c>
      <c r="BE54" s="102">
        <v>72.610154738878151</v>
      </c>
      <c r="BF54" s="102">
        <v>11.590696161353286</v>
      </c>
      <c r="BG54" s="102">
        <v>3880.5650748210801</v>
      </c>
      <c r="BH54" s="102">
        <v>4.0293749999999999</v>
      </c>
      <c r="BI54" s="102">
        <v>1349.03475</v>
      </c>
      <c r="BJ54" s="102">
        <v>7.7558282208588958</v>
      </c>
      <c r="BK54" s="102">
        <v>2596.6512883435585</v>
      </c>
      <c r="BL54" s="102">
        <v>9.2528952668680784</v>
      </c>
      <c r="BM54" s="102">
        <v>3097.8693353474328</v>
      </c>
      <c r="BN54" s="102">
        <v>0.27728426395939088</v>
      </c>
      <c r="BO54" s="102">
        <v>92.834771573604073</v>
      </c>
      <c r="BP54" s="102">
        <v>3.2375260552371024</v>
      </c>
      <c r="BQ54" s="102">
        <v>1083.923723293382</v>
      </c>
      <c r="BR54" s="102">
        <v>0.32343750000000004</v>
      </c>
      <c r="BS54" s="102">
        <v>108.28687500000002</v>
      </c>
      <c r="BT54" s="102">
        <v>6.033705007824727</v>
      </c>
      <c r="BU54" s="102">
        <v>2020.0844366197186</v>
      </c>
      <c r="BV54" s="102">
        <v>15.302908479834539</v>
      </c>
      <c r="BW54" s="102">
        <v>5123.4137590486034</v>
      </c>
      <c r="BX54" s="102">
        <v>4.8461061946902655</v>
      </c>
      <c r="BY54" s="102">
        <v>1622.4763539823009</v>
      </c>
      <c r="BZ54" s="102">
        <v>4.9151976668826967</v>
      </c>
      <c r="CA54" s="102">
        <v>1645.6081788723268</v>
      </c>
      <c r="CB54" s="102">
        <v>0.21330645161290324</v>
      </c>
      <c r="CC54" s="102">
        <v>71.415000000000006</v>
      </c>
      <c r="CD54" s="102">
        <v>4.6528717294192727</v>
      </c>
      <c r="CE54" s="102">
        <v>1557.7814550095725</v>
      </c>
      <c r="CF54" s="102">
        <v>0.33580942622950821</v>
      </c>
      <c r="CG54" s="102">
        <v>112.42899590163935</v>
      </c>
      <c r="CH54" s="102">
        <v>7.7730531346640426</v>
      </c>
      <c r="CI54" s="102">
        <v>2602.4181894855215</v>
      </c>
      <c r="CJ54" s="102">
        <v>7.3671160942378657</v>
      </c>
      <c r="CK54" s="102">
        <v>2466.5104683508375</v>
      </c>
      <c r="CL54" s="102">
        <v>4.3580715756951598</v>
      </c>
      <c r="CM54" s="102">
        <v>1459.0823635427396</v>
      </c>
      <c r="CN54" s="102">
        <v>4.8240217033870438</v>
      </c>
      <c r="CO54" s="102">
        <v>1615.0824662939824</v>
      </c>
      <c r="CP54" s="102">
        <v>1.8411680911680912</v>
      </c>
      <c r="CQ54" s="102">
        <v>616.42307692307691</v>
      </c>
      <c r="CR54" s="102">
        <v>3.5076036096256682</v>
      </c>
      <c r="CS54" s="102">
        <v>1174.3456885026737</v>
      </c>
      <c r="CT54" s="102">
        <v>5.089811320754718</v>
      </c>
      <c r="CU54" s="102">
        <v>1704.0688301886796</v>
      </c>
    </row>
    <row r="55" spans="2:99" x14ac:dyDescent="0.25">
      <c r="C55" s="101" t="s">
        <v>220</v>
      </c>
      <c r="D55" s="102">
        <v>0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7.7119782046546002</v>
      </c>
      <c r="K55" s="102">
        <v>5117.6687366087926</v>
      </c>
      <c r="L55" s="102">
        <v>0.36355881172219995</v>
      </c>
      <c r="M55" s="102">
        <v>241.25762745885189</v>
      </c>
      <c r="N55" s="102">
        <v>13.933438643165946</v>
      </c>
      <c r="O55" s="102">
        <v>9246.2298836049213</v>
      </c>
      <c r="P55" s="102">
        <v>4.390172735760971</v>
      </c>
      <c r="Q55" s="102">
        <v>2913.3186274509803</v>
      </c>
      <c r="R55" s="102">
        <v>7.039275431861804</v>
      </c>
      <c r="S55" s="102">
        <v>4671.2631765834931</v>
      </c>
      <c r="T55" s="102">
        <v>0</v>
      </c>
      <c r="U55" s="102">
        <v>0</v>
      </c>
      <c r="V55" s="102">
        <v>9.6644567219152862</v>
      </c>
      <c r="W55" s="102">
        <v>6413.3334806629837</v>
      </c>
      <c r="X55" s="102">
        <v>0.26618965972039071</v>
      </c>
      <c r="Y55" s="102">
        <v>176.6434581904513</v>
      </c>
      <c r="Z55" s="102">
        <v>9.0314795383001041</v>
      </c>
      <c r="AA55" s="102">
        <v>5993.2898216159492</v>
      </c>
      <c r="AB55" s="102">
        <v>10.557995226730311</v>
      </c>
      <c r="AC55" s="102">
        <v>7006.2856324582344</v>
      </c>
      <c r="AD55" s="102">
        <v>5.5253672316384188</v>
      </c>
      <c r="AE55" s="102">
        <v>3666.6336949152546</v>
      </c>
      <c r="AF55" s="102">
        <v>0.28670360110803322</v>
      </c>
      <c r="AG55" s="102">
        <v>190.25650969529084</v>
      </c>
      <c r="AH55" s="102">
        <v>3.6461988304093564</v>
      </c>
      <c r="AI55" s="102">
        <v>2419.6175438596492</v>
      </c>
      <c r="AJ55" s="102">
        <v>8.9543225806451598</v>
      </c>
      <c r="AK55" s="102">
        <v>5942.0884645161286</v>
      </c>
      <c r="AL55" s="102">
        <v>4.3631857855361602</v>
      </c>
      <c r="AM55" s="102">
        <v>2895.4100872817962</v>
      </c>
      <c r="AN55" s="102">
        <v>0.20361990950226247</v>
      </c>
      <c r="AO55" s="102">
        <v>135.12217194570138</v>
      </c>
      <c r="AP55" s="102">
        <v>11.961175243393601</v>
      </c>
      <c r="AQ55" s="102">
        <v>7937.4358915159937</v>
      </c>
      <c r="AR55" s="102">
        <v>8.3602064943253467</v>
      </c>
      <c r="AS55" s="102">
        <v>5547.8330296343001</v>
      </c>
      <c r="AT55" s="102">
        <v>3.0912522202486676</v>
      </c>
      <c r="AU55" s="102">
        <v>2051.3549733570158</v>
      </c>
      <c r="AV55" s="102">
        <v>11.145354483651666</v>
      </c>
      <c r="AW55" s="102">
        <v>7396.0572353512453</v>
      </c>
      <c r="AX55" s="102">
        <v>6.9478408704522279</v>
      </c>
      <c r="AY55" s="102">
        <v>4610.5872016320982</v>
      </c>
      <c r="AZ55" s="102">
        <v>0.2437252311756935</v>
      </c>
      <c r="BA55" s="102">
        <v>161.7360634081902</v>
      </c>
      <c r="BB55" s="102">
        <v>13.695475504322767</v>
      </c>
      <c r="BC55" s="102">
        <v>9088.3175446685891</v>
      </c>
      <c r="BD55" s="102">
        <v>0.20019342359767892</v>
      </c>
      <c r="BE55" s="102">
        <v>132.84835589941974</v>
      </c>
      <c r="BF55" s="102">
        <v>10.782042940793755</v>
      </c>
      <c r="BG55" s="102">
        <v>7154.9636955107362</v>
      </c>
      <c r="BH55" s="102">
        <v>4.298</v>
      </c>
      <c r="BI55" s="102">
        <v>2852.1528000000003</v>
      </c>
      <c r="BJ55" s="102">
        <v>6.4895705521472395</v>
      </c>
      <c r="BK55" s="102">
        <v>4306.4790184049079</v>
      </c>
      <c r="BL55" s="102">
        <v>9.6230110775428006</v>
      </c>
      <c r="BM55" s="102">
        <v>6385.8301510574029</v>
      </c>
      <c r="BN55" s="102">
        <v>0.26269035532994922</v>
      </c>
      <c r="BO55" s="102">
        <v>174.3213197969543</v>
      </c>
      <c r="BP55" s="102">
        <v>3.0997589890568</v>
      </c>
      <c r="BQ55" s="102">
        <v>2057.0000651380924</v>
      </c>
      <c r="BR55" s="102">
        <v>0.34453125000000001</v>
      </c>
      <c r="BS55" s="102">
        <v>228.63093750000002</v>
      </c>
      <c r="BT55" s="102">
        <v>6.1808685446009397</v>
      </c>
      <c r="BU55" s="102">
        <v>4101.6243661971839</v>
      </c>
      <c r="BV55" s="102">
        <v>15.302908479834539</v>
      </c>
      <c r="BW55" s="102">
        <v>10155.0100672182</v>
      </c>
      <c r="BX55" s="102">
        <v>4.1538053097345138</v>
      </c>
      <c r="BY55" s="102">
        <v>2756.4652035398235</v>
      </c>
      <c r="BZ55" s="102">
        <v>4.739654893065457</v>
      </c>
      <c r="CA55" s="102">
        <v>3145.2349870382373</v>
      </c>
      <c r="CB55" s="102">
        <v>0.23185483870967741</v>
      </c>
      <c r="CC55" s="102">
        <v>153.85887096774192</v>
      </c>
      <c r="CD55" s="102">
        <v>4.8318283343969366</v>
      </c>
      <c r="CE55" s="102">
        <v>3206.4012827058073</v>
      </c>
      <c r="CF55" s="102">
        <v>0.31813524590163933</v>
      </c>
      <c r="CG55" s="102">
        <v>211.11454918032786</v>
      </c>
      <c r="CH55" s="102">
        <v>7.4621310092774813</v>
      </c>
      <c r="CI55" s="102">
        <v>4951.8701377565367</v>
      </c>
      <c r="CJ55" s="102">
        <v>7.0468066988362192</v>
      </c>
      <c r="CK55" s="102">
        <v>4676.2609253477149</v>
      </c>
      <c r="CL55" s="102">
        <v>4.2128025231719874</v>
      </c>
      <c r="CM55" s="102">
        <v>2795.6157543769309</v>
      </c>
      <c r="CN55" s="102">
        <v>4.8240217033870438</v>
      </c>
      <c r="CO55" s="102">
        <v>3201.2208023676426</v>
      </c>
      <c r="CP55" s="102">
        <v>2.0922364672364675</v>
      </c>
      <c r="CQ55" s="102">
        <v>1388.4081196581199</v>
      </c>
      <c r="CR55" s="102">
        <v>3.6078208556149729</v>
      </c>
      <c r="CS55" s="102">
        <v>2394.1499197860962</v>
      </c>
      <c r="CT55" s="102">
        <v>4.771698113207548</v>
      </c>
      <c r="CU55" s="102">
        <v>3166.4988679245289</v>
      </c>
    </row>
    <row r="56" spans="2:99" x14ac:dyDescent="0.25">
      <c r="C56" s="101" t="s">
        <v>221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2.5098750744736225</v>
      </c>
      <c r="K56" s="102">
        <v>2888.3642357042445</v>
      </c>
      <c r="L56" s="102">
        <v>1.6442715700141444</v>
      </c>
      <c r="M56" s="102">
        <v>1892.2277227722773</v>
      </c>
      <c r="N56" s="102">
        <v>2.6141387195121948</v>
      </c>
      <c r="O56" s="102">
        <v>3008.3508384146335</v>
      </c>
      <c r="P56" s="102">
        <v>2.8074241181296142</v>
      </c>
      <c r="Q56" s="102">
        <v>3230.7836751435598</v>
      </c>
      <c r="R56" s="102">
        <v>2.318904444322444</v>
      </c>
      <c r="S56" s="102">
        <v>2668.5952345262685</v>
      </c>
      <c r="T56" s="102">
        <v>0.68662709497206709</v>
      </c>
      <c r="U56" s="102">
        <v>790.17046089385474</v>
      </c>
      <c r="V56" s="102">
        <v>2.3058491912355148</v>
      </c>
      <c r="W56" s="102">
        <v>2653.5712492738303</v>
      </c>
      <c r="X56" s="102">
        <v>1.9432773109243699</v>
      </c>
      <c r="Y56" s="102">
        <v>2236.3235294117649</v>
      </c>
      <c r="Z56" s="102">
        <v>2.9426053310404128</v>
      </c>
      <c r="AA56" s="102">
        <v>3386.3502149613068</v>
      </c>
      <c r="AB56" s="102">
        <v>0.96750000000000003</v>
      </c>
      <c r="AC56" s="102">
        <v>1113.3989999999999</v>
      </c>
      <c r="AD56" s="102">
        <v>2.8959694989106755</v>
      </c>
      <c r="AE56" s="102">
        <v>3332.6816993464054</v>
      </c>
      <c r="AF56" s="102">
        <v>1.6268980477223427</v>
      </c>
      <c r="AG56" s="102">
        <v>1872.2342733188718</v>
      </c>
      <c r="AH56" s="102">
        <v>3.2845514950166113</v>
      </c>
      <c r="AI56" s="102">
        <v>3779.861860465116</v>
      </c>
      <c r="AJ56" s="102">
        <v>2.7309644670050761</v>
      </c>
      <c r="AK56" s="102">
        <v>3142.7939086294414</v>
      </c>
      <c r="AL56" s="102">
        <v>1.5652173913043479</v>
      </c>
      <c r="AM56" s="102">
        <v>1801.2521739130434</v>
      </c>
      <c r="AN56" s="102">
        <v>2.0918778801843319</v>
      </c>
      <c r="AO56" s="102">
        <v>2407.3330645161291</v>
      </c>
      <c r="AP56" s="102">
        <v>1.6881028938906752</v>
      </c>
      <c r="AQ56" s="102">
        <v>1942.6688102893891</v>
      </c>
      <c r="AR56" s="102">
        <v>4.049796057104011</v>
      </c>
      <c r="AS56" s="102">
        <v>4660.5053025152956</v>
      </c>
      <c r="AT56" s="102">
        <v>0</v>
      </c>
      <c r="AU56" s="102">
        <v>0</v>
      </c>
      <c r="AV56" s="102">
        <v>0.67207792207792216</v>
      </c>
      <c r="AW56" s="102">
        <v>773.42727272727279</v>
      </c>
      <c r="AX56" s="102">
        <v>2.5537974683544302</v>
      </c>
      <c r="AY56" s="102">
        <v>2938.9101265822783</v>
      </c>
      <c r="AZ56" s="102">
        <v>2.7282918149466195</v>
      </c>
      <c r="BA56" s="102">
        <v>3139.7182206405696</v>
      </c>
      <c r="BB56" s="102">
        <v>3.4694468880726594</v>
      </c>
      <c r="BC56" s="102">
        <v>3992.6394787940162</v>
      </c>
      <c r="BD56" s="102">
        <v>0.48532735842629948</v>
      </c>
      <c r="BE56" s="102">
        <v>558.51472407698543</v>
      </c>
      <c r="BF56" s="102">
        <v>3.1121451936048548</v>
      </c>
      <c r="BG56" s="102">
        <v>3581.4566888004665</v>
      </c>
      <c r="BH56" s="102">
        <v>3.1993821499117909</v>
      </c>
      <c r="BI56" s="102">
        <v>3681.848978118489</v>
      </c>
      <c r="BJ56" s="102">
        <v>0.69340620592383639</v>
      </c>
      <c r="BK56" s="102">
        <v>797.97186177715093</v>
      </c>
      <c r="BL56" s="102">
        <v>1.6950559282885307</v>
      </c>
      <c r="BM56" s="102">
        <v>1950.670362274441</v>
      </c>
      <c r="BN56" s="102">
        <v>1.8401486988847584</v>
      </c>
      <c r="BO56" s="102">
        <v>2117.6431226765799</v>
      </c>
      <c r="BP56" s="102">
        <v>3.1495454545454544</v>
      </c>
      <c r="BQ56" s="102">
        <v>3624.496909090909</v>
      </c>
      <c r="BR56" s="102">
        <v>3.4985549132947975</v>
      </c>
      <c r="BS56" s="102">
        <v>4026.1369942196529</v>
      </c>
      <c r="BT56" s="102">
        <v>3.4194915254237288</v>
      </c>
      <c r="BU56" s="102">
        <v>3935.1508474576272</v>
      </c>
      <c r="BV56" s="102">
        <v>2.6077395964691048</v>
      </c>
      <c r="BW56" s="102">
        <v>3000.9867276166456</v>
      </c>
      <c r="BX56" s="102">
        <v>1.907235741941782</v>
      </c>
      <c r="BY56" s="102">
        <v>2194.8468918266026</v>
      </c>
      <c r="BZ56" s="102">
        <v>0.4844097995545657</v>
      </c>
      <c r="CA56" s="102">
        <v>557.45879732739422</v>
      </c>
      <c r="CB56" s="102">
        <v>2.2615616621983912</v>
      </c>
      <c r="CC56" s="102">
        <v>2602.6051608579082</v>
      </c>
      <c r="CD56" s="102">
        <v>1.6947589481373266</v>
      </c>
      <c r="CE56" s="102">
        <v>1950.3285975164354</v>
      </c>
      <c r="CF56" s="102">
        <v>2.3604611149346177</v>
      </c>
      <c r="CG56" s="102">
        <v>2716.4186510667578</v>
      </c>
      <c r="CH56" s="102">
        <v>0.99373459326211999</v>
      </c>
      <c r="CI56" s="102">
        <v>1143.5897699260477</v>
      </c>
      <c r="CJ56" s="102">
        <v>4.5042356927710845</v>
      </c>
      <c r="CK56" s="102">
        <v>5183.4744352409634</v>
      </c>
      <c r="CL56" s="102">
        <v>2.4623677786818554</v>
      </c>
      <c r="CM56" s="102">
        <v>2833.6928397070792</v>
      </c>
      <c r="CN56" s="102">
        <v>1.9264322916666667</v>
      </c>
      <c r="CO56" s="102">
        <v>2216.9382812499998</v>
      </c>
      <c r="CP56" s="102">
        <v>1.7001404494382022</v>
      </c>
      <c r="CQ56" s="102">
        <v>1956.521629213483</v>
      </c>
      <c r="CR56" s="102">
        <v>2.2205453681784353</v>
      </c>
      <c r="CS56" s="102">
        <v>2555.4036096997434</v>
      </c>
      <c r="CT56" s="102">
        <v>1.0057847082494971</v>
      </c>
      <c r="CU56" s="102">
        <v>1157.4570422535212</v>
      </c>
    </row>
    <row r="57" spans="2:99" x14ac:dyDescent="0.25">
      <c r="C57" s="101" t="s">
        <v>222</v>
      </c>
      <c r="D57" s="102">
        <v>0</v>
      </c>
      <c r="E57" s="102">
        <v>0</v>
      </c>
      <c r="F57" s="102">
        <v>0</v>
      </c>
      <c r="G57" s="102">
        <v>0</v>
      </c>
      <c r="H57" s="102">
        <v>0</v>
      </c>
      <c r="I57" s="102">
        <v>0</v>
      </c>
      <c r="J57" s="102">
        <v>7.0866826745474691</v>
      </c>
      <c r="K57" s="102">
        <v>10000.726590321388</v>
      </c>
      <c r="L57" s="102">
        <v>0.33239662786029706</v>
      </c>
      <c r="M57" s="102">
        <v>469.07812123645124</v>
      </c>
      <c r="N57" s="102">
        <v>13.933438643165946</v>
      </c>
      <c r="O57" s="102">
        <v>19662.868613235783</v>
      </c>
      <c r="P57" s="102">
        <v>4.7413865546218483</v>
      </c>
      <c r="Q57" s="102">
        <v>6691.0447058823529</v>
      </c>
      <c r="R57" s="102">
        <v>6.3172984644913628</v>
      </c>
      <c r="S57" s="102">
        <v>8914.9715930902112</v>
      </c>
      <c r="T57" s="102">
        <v>0</v>
      </c>
      <c r="U57" s="102">
        <v>0</v>
      </c>
      <c r="V57" s="102">
        <v>7.8841620626151014</v>
      </c>
      <c r="W57" s="102">
        <v>11126.129502762431</v>
      </c>
      <c r="X57" s="102">
        <v>0.29349116328145647</v>
      </c>
      <c r="Y57" s="102">
        <v>414.1747296227914</v>
      </c>
      <c r="Z57" s="102">
        <v>8.1283315844700947</v>
      </c>
      <c r="AA57" s="102">
        <v>11470.701532004197</v>
      </c>
      <c r="AB57" s="102">
        <v>10.228057875894988</v>
      </c>
      <c r="AC57" s="102">
        <v>14433.835274463008</v>
      </c>
      <c r="AD57" s="102">
        <v>4.6753107344632774</v>
      </c>
      <c r="AE57" s="102">
        <v>6597.7985084745769</v>
      </c>
      <c r="AF57" s="102">
        <v>0.26878462603878117</v>
      </c>
      <c r="AG57" s="102">
        <v>379.30886426592798</v>
      </c>
      <c r="AH57" s="102">
        <v>3.307017543859649</v>
      </c>
      <c r="AI57" s="102">
        <v>4666.863157894737</v>
      </c>
      <c r="AJ57" s="102">
        <v>8.9543225806451598</v>
      </c>
      <c r="AK57" s="102">
        <v>12636.34002580645</v>
      </c>
      <c r="AL57" s="102">
        <v>4.027556109725686</v>
      </c>
      <c r="AM57" s="102">
        <v>5683.6871820448887</v>
      </c>
      <c r="AN57" s="102">
        <v>0.16289592760180996</v>
      </c>
      <c r="AO57" s="102">
        <v>229.87873303167422</v>
      </c>
      <c r="AP57" s="102">
        <v>10.120994436717663</v>
      </c>
      <c r="AQ57" s="102">
        <v>14282.747349095966</v>
      </c>
      <c r="AR57" s="102">
        <v>6.581439155107188</v>
      </c>
      <c r="AS57" s="102">
        <v>9287.7269356872639</v>
      </c>
      <c r="AT57" s="102">
        <v>3.3290408525754884</v>
      </c>
      <c r="AU57" s="102">
        <v>4697.9424511545294</v>
      </c>
      <c r="AV57" s="102">
        <v>9.7521851731952083</v>
      </c>
      <c r="AW57" s="102">
        <v>13762.283716413078</v>
      </c>
      <c r="AX57" s="102">
        <v>5.5968718123087386</v>
      </c>
      <c r="AY57" s="102">
        <v>7898.3055015300924</v>
      </c>
      <c r="AZ57" s="102">
        <v>0.20805812417437253</v>
      </c>
      <c r="BA57" s="102">
        <v>293.61162483487453</v>
      </c>
      <c r="BB57" s="102">
        <v>13.384214697406341</v>
      </c>
      <c r="BC57" s="102">
        <v>18887.80378097983</v>
      </c>
      <c r="BD57" s="102">
        <v>0.19185203094777564</v>
      </c>
      <c r="BE57" s="102">
        <v>270.74158607350097</v>
      </c>
      <c r="BF57" s="102">
        <v>11.051594014313599</v>
      </c>
      <c r="BG57" s="102">
        <v>15596.009472999351</v>
      </c>
      <c r="BH57" s="102">
        <v>3.4921249999999997</v>
      </c>
      <c r="BI57" s="102">
        <v>4928.0868</v>
      </c>
      <c r="BJ57" s="102">
        <v>6.3312883435582821</v>
      </c>
      <c r="BK57" s="102">
        <v>8934.7141104294478</v>
      </c>
      <c r="BL57" s="102">
        <v>8.5126636455186304</v>
      </c>
      <c r="BM57" s="102">
        <v>12013.070936555892</v>
      </c>
      <c r="BN57" s="102">
        <v>0.24809644670050762</v>
      </c>
      <c r="BO57" s="102">
        <v>350.11370558375637</v>
      </c>
      <c r="BP57" s="102">
        <v>2.5486907243355916</v>
      </c>
      <c r="BQ57" s="102">
        <v>3596.7123501823871</v>
      </c>
      <c r="BR57" s="102">
        <v>0.26718749999999997</v>
      </c>
      <c r="BS57" s="102">
        <v>377.05499999999995</v>
      </c>
      <c r="BT57" s="102">
        <v>5.4450508607198751</v>
      </c>
      <c r="BU57" s="102">
        <v>7684.055774647888</v>
      </c>
      <c r="BV57" s="102">
        <v>15.658790072388831</v>
      </c>
      <c r="BW57" s="102">
        <v>22097.684550155118</v>
      </c>
      <c r="BX57" s="102">
        <v>3.4615044247787612</v>
      </c>
      <c r="BY57" s="102">
        <v>4884.8750442477876</v>
      </c>
      <c r="BZ57" s="102">
        <v>4.3885693454309784</v>
      </c>
      <c r="CA57" s="102">
        <v>6193.1490602721969</v>
      </c>
      <c r="CB57" s="102">
        <v>0.19475806451612904</v>
      </c>
      <c r="CC57" s="102">
        <v>274.84258064516132</v>
      </c>
      <c r="CD57" s="102">
        <v>4.1160019144862794</v>
      </c>
      <c r="CE57" s="102">
        <v>5808.5019017230379</v>
      </c>
      <c r="CF57" s="102">
        <v>0.29162397540983609</v>
      </c>
      <c r="CG57" s="102">
        <v>411.53975409836067</v>
      </c>
      <c r="CH57" s="102">
        <v>7.7730531346640426</v>
      </c>
      <c r="CI57" s="102">
        <v>10969.332583637897</v>
      </c>
      <c r="CJ57" s="102">
        <v>5.925723814930457</v>
      </c>
      <c r="CK57" s="102">
        <v>8362.3814476298612</v>
      </c>
      <c r="CL57" s="102">
        <v>4.067533470648816</v>
      </c>
      <c r="CM57" s="102">
        <v>5740.1032337796096</v>
      </c>
      <c r="CN57" s="102">
        <v>4.6384824071029271</v>
      </c>
      <c r="CO57" s="102">
        <v>6545.8263729036507</v>
      </c>
      <c r="CP57" s="102">
        <v>1.6737891737891737</v>
      </c>
      <c r="CQ57" s="102">
        <v>2362.0512820512822</v>
      </c>
      <c r="CR57" s="102">
        <v>3.6078208556149729</v>
      </c>
      <c r="CS57" s="102">
        <v>5091.3567914438499</v>
      </c>
      <c r="CT57" s="102">
        <v>4.4535849056603771</v>
      </c>
      <c r="CU57" s="102">
        <v>6284.8990188679245</v>
      </c>
    </row>
    <row r="58" spans="2:99" x14ac:dyDescent="0.25">
      <c r="C58" s="101" t="s">
        <v>223</v>
      </c>
      <c r="D58" s="102">
        <v>0</v>
      </c>
      <c r="E58" s="102">
        <v>0</v>
      </c>
      <c r="F58" s="102">
        <v>0</v>
      </c>
      <c r="G58" s="102">
        <v>0</v>
      </c>
      <c r="H58" s="102">
        <v>0</v>
      </c>
      <c r="I58" s="102">
        <v>0</v>
      </c>
      <c r="J58" s="102">
        <v>2.5793393607478858</v>
      </c>
      <c r="K58" s="102">
        <v>3036.3982954724115</v>
      </c>
      <c r="L58" s="102">
        <v>1.6973125884016973</v>
      </c>
      <c r="M58" s="102">
        <v>1998.0763790664782</v>
      </c>
      <c r="N58" s="102">
        <v>2.9985708841463414</v>
      </c>
      <c r="O58" s="102">
        <v>3529.9176448170733</v>
      </c>
      <c r="P58" s="102">
        <v>2.8074241181296142</v>
      </c>
      <c r="Q58" s="102">
        <v>3304.899671862182</v>
      </c>
      <c r="R58" s="102">
        <v>2.3829981056881069</v>
      </c>
      <c r="S58" s="102">
        <v>2805.2653700160395</v>
      </c>
      <c r="T58" s="102">
        <v>0.7227653631284916</v>
      </c>
      <c r="U58" s="102">
        <v>850.83938547486036</v>
      </c>
      <c r="V58" s="102">
        <v>2.2404791519722331</v>
      </c>
      <c r="W58" s="102">
        <v>2637.4920577017128</v>
      </c>
      <c r="X58" s="102">
        <v>2.153361344537815</v>
      </c>
      <c r="Y58" s="102">
        <v>2534.9369747899159</v>
      </c>
      <c r="Z58" s="102">
        <v>3.1605760963026657</v>
      </c>
      <c r="AA58" s="102">
        <v>3720.630180567498</v>
      </c>
      <c r="AB58" s="102">
        <v>1.0675862068965516</v>
      </c>
      <c r="AC58" s="102">
        <v>1256.7624827586205</v>
      </c>
      <c r="AD58" s="102">
        <v>2.5618191721132897</v>
      </c>
      <c r="AE58" s="102">
        <v>3015.7735294117647</v>
      </c>
      <c r="AF58" s="102">
        <v>1.5184381778741864</v>
      </c>
      <c r="AG58" s="102">
        <v>1787.5054229934924</v>
      </c>
      <c r="AH58" s="102">
        <v>3.5372093023255813</v>
      </c>
      <c r="AI58" s="102">
        <v>4164.0027906976748</v>
      </c>
      <c r="AJ58" s="102">
        <v>2.4749365482233503</v>
      </c>
      <c r="AK58" s="102">
        <v>2913.4953045685279</v>
      </c>
      <c r="AL58" s="102">
        <v>1.826086956521739</v>
      </c>
      <c r="AM58" s="102">
        <v>2149.6695652173912</v>
      </c>
      <c r="AN58" s="102">
        <v>2.0144009216589862</v>
      </c>
      <c r="AO58" s="102">
        <v>2371.3527649769585</v>
      </c>
      <c r="AP58" s="102">
        <v>1.9292604501607717</v>
      </c>
      <c r="AQ58" s="102">
        <v>2271.1254019292605</v>
      </c>
      <c r="AR58" s="102">
        <v>3.2743031951053707</v>
      </c>
      <c r="AS58" s="102">
        <v>3854.5097212780424</v>
      </c>
      <c r="AT58" s="102">
        <v>0</v>
      </c>
      <c r="AU58" s="102">
        <v>0</v>
      </c>
      <c r="AV58" s="102">
        <v>0.56596035543403966</v>
      </c>
      <c r="AW58" s="102">
        <v>666.24853041695155</v>
      </c>
      <c r="AX58" s="102">
        <v>2.5537974683544302</v>
      </c>
      <c r="AY58" s="102">
        <v>3006.3303797468352</v>
      </c>
      <c r="AZ58" s="102">
        <v>2.9436832740213523</v>
      </c>
      <c r="BA58" s="102">
        <v>3465.3039501779363</v>
      </c>
      <c r="BB58" s="102">
        <v>3.1493269256685563</v>
      </c>
      <c r="BC58" s="102">
        <v>3707.3876568970245</v>
      </c>
      <c r="BD58" s="102">
        <v>0.50531398034059472</v>
      </c>
      <c r="BE58" s="102">
        <v>594.85561765694808</v>
      </c>
      <c r="BF58" s="102">
        <v>3.1843895404700371</v>
      </c>
      <c r="BG58" s="102">
        <v>3748.663367041328</v>
      </c>
      <c r="BH58" s="102">
        <v>3.2021964899516822</v>
      </c>
      <c r="BI58" s="102">
        <v>3769.6257079711204</v>
      </c>
      <c r="BJ58" s="102">
        <v>0.78464386459802538</v>
      </c>
      <c r="BK58" s="102">
        <v>923.68275740479555</v>
      </c>
      <c r="BL58" s="102">
        <v>1.847620257681986</v>
      </c>
      <c r="BM58" s="102">
        <v>2175.0185673432338</v>
      </c>
      <c r="BN58" s="102">
        <v>1.6728624535315983</v>
      </c>
      <c r="BO58" s="102">
        <v>1969.2936802973977</v>
      </c>
      <c r="BP58" s="102">
        <v>3.0727272727272728</v>
      </c>
      <c r="BQ58" s="102">
        <v>3617.2145454545457</v>
      </c>
      <c r="BR58" s="102">
        <v>3.6651527663088359</v>
      </c>
      <c r="BS58" s="102">
        <v>4314.6178364987618</v>
      </c>
      <c r="BT58" s="102">
        <v>3.012409200968523</v>
      </c>
      <c r="BU58" s="102">
        <v>3546.2081113801455</v>
      </c>
      <c r="BV58" s="102">
        <v>2.4169293820933166</v>
      </c>
      <c r="BW58" s="102">
        <v>2845.2092686002525</v>
      </c>
      <c r="BX58" s="102">
        <v>1.9956340958387846</v>
      </c>
      <c r="BY58" s="102">
        <v>2349.2604576214171</v>
      </c>
      <c r="BZ58" s="102">
        <v>0.46770601336302897</v>
      </c>
      <c r="CA58" s="102">
        <v>550.58351893095778</v>
      </c>
      <c r="CB58" s="102">
        <v>2.1587634048257374</v>
      </c>
      <c r="CC58" s="102">
        <v>2541.2962801608583</v>
      </c>
      <c r="CD58" s="102">
        <v>1.8421292914536156</v>
      </c>
      <c r="CE58" s="102">
        <v>2168.5546018991963</v>
      </c>
      <c r="CF58" s="102">
        <v>2.7075877494838263</v>
      </c>
      <c r="CG58" s="102">
        <v>3187.3722986923603</v>
      </c>
      <c r="CH58" s="102">
        <v>1.0334839769926047</v>
      </c>
      <c r="CI58" s="102">
        <v>1216.6173377156942</v>
      </c>
      <c r="CJ58" s="102">
        <v>4.3887424698795181</v>
      </c>
      <c r="CK58" s="102">
        <v>5166.4276355421689</v>
      </c>
      <c r="CL58" s="102">
        <v>2.4623677786818554</v>
      </c>
      <c r="CM58" s="102">
        <v>2898.6993490642803</v>
      </c>
      <c r="CN58" s="102">
        <v>1.8388671875000002</v>
      </c>
      <c r="CO58" s="102">
        <v>2164.7144531250005</v>
      </c>
      <c r="CP58" s="102">
        <v>1.862058587479936</v>
      </c>
      <c r="CQ58" s="102">
        <v>2192.0153691813807</v>
      </c>
      <c r="CR58" s="102">
        <v>1.9833948868479818</v>
      </c>
      <c r="CS58" s="102">
        <v>2334.8524607974441</v>
      </c>
      <c r="CT58" s="102">
        <v>1.0382293762575452</v>
      </c>
      <c r="CU58" s="102">
        <v>1222.2036217303823</v>
      </c>
    </row>
    <row r="59" spans="2:99" x14ac:dyDescent="0.25">
      <c r="C59" s="101" t="s">
        <v>224</v>
      </c>
      <c r="D59" s="102">
        <v>0</v>
      </c>
      <c r="E59" s="102">
        <v>0</v>
      </c>
      <c r="F59" s="102">
        <v>0</v>
      </c>
      <c r="G59" s="102">
        <v>0</v>
      </c>
      <c r="H59" s="102">
        <v>0</v>
      </c>
      <c r="I59" s="102">
        <v>0</v>
      </c>
      <c r="J59" s="102">
        <v>8.9625692648688595</v>
      </c>
      <c r="K59" s="102">
        <v>2721.0360288141856</v>
      </c>
      <c r="L59" s="102">
        <v>0.36355881172219995</v>
      </c>
      <c r="M59" s="102">
        <v>110.37645523885989</v>
      </c>
      <c r="N59" s="102">
        <v>14.300108081143996</v>
      </c>
      <c r="O59" s="102">
        <v>4341.5128134353172</v>
      </c>
      <c r="P59" s="102">
        <v>4.5657796451914106</v>
      </c>
      <c r="Q59" s="102">
        <v>1386.170700280112</v>
      </c>
      <c r="R59" s="102">
        <v>6.6782869481765843</v>
      </c>
      <c r="S59" s="102">
        <v>2027.5279174664108</v>
      </c>
      <c r="T59" s="102">
        <v>0</v>
      </c>
      <c r="U59" s="102">
        <v>0</v>
      </c>
      <c r="V59" s="102">
        <v>10.173112338858195</v>
      </c>
      <c r="W59" s="102">
        <v>3088.5569060773473</v>
      </c>
      <c r="X59" s="102">
        <v>0.32079266684252217</v>
      </c>
      <c r="Y59" s="102">
        <v>97.392653653389715</v>
      </c>
      <c r="Z59" s="102">
        <v>9.6335781741867788</v>
      </c>
      <c r="AA59" s="102">
        <v>2924.7543336831059</v>
      </c>
      <c r="AB59" s="102">
        <v>10.557995226730311</v>
      </c>
      <c r="AC59" s="102">
        <v>3205.4073508353222</v>
      </c>
      <c r="AD59" s="102">
        <v>5.1003389830508477</v>
      </c>
      <c r="AE59" s="102">
        <v>1548.4629152542373</v>
      </c>
      <c r="AF59" s="102">
        <v>0.32254155124653744</v>
      </c>
      <c r="AG59" s="102">
        <v>97.923614958448752</v>
      </c>
      <c r="AH59" s="102">
        <v>4.4093567251461989</v>
      </c>
      <c r="AI59" s="102">
        <v>1338.6807017543858</v>
      </c>
      <c r="AJ59" s="102">
        <v>10.353435483870967</v>
      </c>
      <c r="AK59" s="102">
        <v>3143.3030129032254</v>
      </c>
      <c r="AL59" s="102">
        <v>4.6988154613466335</v>
      </c>
      <c r="AM59" s="102">
        <v>1426.5603740648378</v>
      </c>
      <c r="AN59" s="102">
        <v>0.18325791855203621</v>
      </c>
      <c r="AO59" s="102">
        <v>55.637104072398188</v>
      </c>
      <c r="AP59" s="102">
        <v>13.18796244784423</v>
      </c>
      <c r="AQ59" s="102">
        <v>4003.8653991655078</v>
      </c>
      <c r="AR59" s="102">
        <v>8.7159599621689789</v>
      </c>
      <c r="AS59" s="102">
        <v>2646.1654445145018</v>
      </c>
      <c r="AT59" s="102">
        <v>3.5668294849023088</v>
      </c>
      <c r="AU59" s="102">
        <v>1082.8894316163407</v>
      </c>
      <c r="AV59" s="102">
        <v>10.588086759469084</v>
      </c>
      <c r="AW59" s="102">
        <v>3214.5431401748133</v>
      </c>
      <c r="AX59" s="102">
        <v>7.1408364501870114</v>
      </c>
      <c r="AY59" s="102">
        <v>2167.9579462767765</v>
      </c>
      <c r="AZ59" s="102">
        <v>0.26155878467635402</v>
      </c>
      <c r="BA59" s="102">
        <v>79.409247027741074</v>
      </c>
      <c r="BB59" s="102">
        <v>14.940518731988472</v>
      </c>
      <c r="BC59" s="102">
        <v>4535.9414870316996</v>
      </c>
      <c r="BD59" s="102">
        <v>0.23355899419729206</v>
      </c>
      <c r="BE59" s="102">
        <v>70.908510638297869</v>
      </c>
      <c r="BF59" s="102">
        <v>13.208002602472348</v>
      </c>
      <c r="BG59" s="102">
        <v>4009.9495901106043</v>
      </c>
      <c r="BH59" s="102">
        <v>3.9398333333333331</v>
      </c>
      <c r="BI59" s="102">
        <v>1196.1333999999997</v>
      </c>
      <c r="BJ59" s="102">
        <v>7.7558282208588958</v>
      </c>
      <c r="BK59" s="102">
        <v>2354.6694478527606</v>
      </c>
      <c r="BL59" s="102">
        <v>9.9931268882175246</v>
      </c>
      <c r="BM59" s="102">
        <v>3033.9133232628401</v>
      </c>
      <c r="BN59" s="102">
        <v>0.2845812182741117</v>
      </c>
      <c r="BO59" s="102">
        <v>86.398857868020301</v>
      </c>
      <c r="BP59" s="102">
        <v>3.3752931214174047</v>
      </c>
      <c r="BQ59" s="102">
        <v>1024.738991662324</v>
      </c>
      <c r="BR59" s="102">
        <v>0.31640625</v>
      </c>
      <c r="BS59" s="102">
        <v>96.060937499999994</v>
      </c>
      <c r="BT59" s="102">
        <v>6.1808685446009397</v>
      </c>
      <c r="BU59" s="102">
        <v>1876.5116901408451</v>
      </c>
      <c r="BV59" s="102">
        <v>17.794079627714581</v>
      </c>
      <c r="BW59" s="102">
        <v>5402.282574974146</v>
      </c>
      <c r="BX59" s="102">
        <v>4.4999557522123892</v>
      </c>
      <c r="BY59" s="102">
        <v>1366.1865663716812</v>
      </c>
      <c r="BZ59" s="102">
        <v>5.7929115359688916</v>
      </c>
      <c r="CA59" s="102">
        <v>1758.7279423201553</v>
      </c>
      <c r="CB59" s="102">
        <v>0.25967741935483873</v>
      </c>
      <c r="CC59" s="102">
        <v>78.838064516129037</v>
      </c>
      <c r="CD59" s="102">
        <v>4.1160019144862794</v>
      </c>
      <c r="CE59" s="102">
        <v>1249.6181812380344</v>
      </c>
      <c r="CF59" s="102">
        <v>0.34464651639344263</v>
      </c>
      <c r="CG59" s="102">
        <v>104.63468237704917</v>
      </c>
      <c r="CH59" s="102">
        <v>8.0839752600506056</v>
      </c>
      <c r="CI59" s="102">
        <v>2454.2948889513636</v>
      </c>
      <c r="CJ59" s="102">
        <v>7.0468066988362192</v>
      </c>
      <c r="CK59" s="102">
        <v>2139.4105137666761</v>
      </c>
      <c r="CL59" s="102">
        <v>4.9391477857878483</v>
      </c>
      <c r="CM59" s="102">
        <v>1499.5252677651906</v>
      </c>
      <c r="CN59" s="102">
        <v>4.6384824071029271</v>
      </c>
      <c r="CO59" s="102">
        <v>1408.2432587964486</v>
      </c>
      <c r="CP59" s="102">
        <v>2.175925925925926</v>
      </c>
      <c r="CQ59" s="102">
        <v>660.61111111111109</v>
      </c>
      <c r="CR59" s="102">
        <v>4.0086898395721917</v>
      </c>
      <c r="CS59" s="102">
        <v>1217.0382352941172</v>
      </c>
      <c r="CT59" s="102">
        <v>5.2488679245283016</v>
      </c>
      <c r="CU59" s="102">
        <v>1593.5563018867922</v>
      </c>
    </row>
    <row r="60" spans="2:99" x14ac:dyDescent="0.25">
      <c r="C60" s="101" t="s">
        <v>225</v>
      </c>
      <c r="D60" s="102">
        <v>0</v>
      </c>
      <c r="E60" s="102">
        <v>0</v>
      </c>
      <c r="F60" s="102">
        <v>0</v>
      </c>
      <c r="G60" s="102">
        <v>0</v>
      </c>
      <c r="H60" s="102">
        <v>0</v>
      </c>
      <c r="I60" s="102">
        <v>0</v>
      </c>
      <c r="J60" s="102">
        <v>7.9204100480236423</v>
      </c>
      <c r="K60" s="102">
        <v>5160.9391872922051</v>
      </c>
      <c r="L60" s="102">
        <v>0.38433360096346847</v>
      </c>
      <c r="M60" s="102">
        <v>250.43177438779605</v>
      </c>
      <c r="N60" s="102">
        <v>12.833430329231792</v>
      </c>
      <c r="O60" s="102">
        <v>8362.2632025274361</v>
      </c>
      <c r="P60" s="102">
        <v>4.390172735760971</v>
      </c>
      <c r="Q60" s="102">
        <v>2860.636554621849</v>
      </c>
      <c r="R60" s="102">
        <v>7.039275431861804</v>
      </c>
      <c r="S60" s="102">
        <v>4586.7918714011521</v>
      </c>
      <c r="T60" s="102">
        <v>0</v>
      </c>
      <c r="U60" s="102">
        <v>0</v>
      </c>
      <c r="V60" s="102">
        <v>8.6471454880294658</v>
      </c>
      <c r="W60" s="102">
        <v>5634.4800000000005</v>
      </c>
      <c r="X60" s="102">
        <v>0.28666578739119003</v>
      </c>
      <c r="Y60" s="102">
        <v>186.79142706409942</v>
      </c>
      <c r="Z60" s="102">
        <v>9.0314795383001041</v>
      </c>
      <c r="AA60" s="102">
        <v>5884.9120671563478</v>
      </c>
      <c r="AB60" s="102">
        <v>11.547807279236277</v>
      </c>
      <c r="AC60" s="102">
        <v>7524.551223150359</v>
      </c>
      <c r="AD60" s="102">
        <v>5.1003389830508477</v>
      </c>
      <c r="AE60" s="102">
        <v>3323.3808813559326</v>
      </c>
      <c r="AF60" s="102">
        <v>0.29566308864265928</v>
      </c>
      <c r="AG60" s="102">
        <v>192.6540685595568</v>
      </c>
      <c r="AH60" s="102">
        <v>3.5614035087719298</v>
      </c>
      <c r="AI60" s="102">
        <v>2320.6105263157897</v>
      </c>
      <c r="AJ60" s="102">
        <v>9.7937903225806444</v>
      </c>
      <c r="AK60" s="102">
        <v>6381.6337741935486</v>
      </c>
      <c r="AL60" s="102">
        <v>4.1953709476309227</v>
      </c>
      <c r="AM60" s="102">
        <v>2733.7037094763091</v>
      </c>
      <c r="AN60" s="102">
        <v>0.19004524886877827</v>
      </c>
      <c r="AO60" s="102">
        <v>123.83348416289593</v>
      </c>
      <c r="AP60" s="102">
        <v>11.654478442280947</v>
      </c>
      <c r="AQ60" s="102">
        <v>7594.0581529902656</v>
      </c>
      <c r="AR60" s="102">
        <v>7.6486995586380839</v>
      </c>
      <c r="AS60" s="102">
        <v>4983.892632408576</v>
      </c>
      <c r="AT60" s="102">
        <v>3.4875666074600353</v>
      </c>
      <c r="AU60" s="102">
        <v>2272.498401420959</v>
      </c>
      <c r="AV60" s="102">
        <v>11.423988345742957</v>
      </c>
      <c r="AW60" s="102">
        <v>7443.8708060861109</v>
      </c>
      <c r="AX60" s="102">
        <v>7.3338320299217949</v>
      </c>
      <c r="AY60" s="102">
        <v>4778.724950697042</v>
      </c>
      <c r="AZ60" s="102">
        <v>0.2675033025099075</v>
      </c>
      <c r="BA60" s="102">
        <v>174.30515191545572</v>
      </c>
      <c r="BB60" s="102">
        <v>12.139171469740633</v>
      </c>
      <c r="BC60" s="102">
        <v>7909.8841296829969</v>
      </c>
      <c r="BD60" s="102">
        <v>0.20853481624758222</v>
      </c>
      <c r="BE60" s="102">
        <v>135.88128626692458</v>
      </c>
      <c r="BF60" s="102">
        <v>12.399349381912817</v>
      </c>
      <c r="BG60" s="102">
        <v>8079.4160572543915</v>
      </c>
      <c r="BH60" s="102">
        <v>4.4770833333333329</v>
      </c>
      <c r="BI60" s="102">
        <v>2917.2674999999999</v>
      </c>
      <c r="BJ60" s="102">
        <v>6.8061349693251536</v>
      </c>
      <c r="BK60" s="102">
        <v>4434.8775460122706</v>
      </c>
      <c r="BL60" s="102">
        <v>9.2528952668680784</v>
      </c>
      <c r="BM60" s="102">
        <v>6029.1865558912405</v>
      </c>
      <c r="BN60" s="102">
        <v>0.26269035532994922</v>
      </c>
      <c r="BO60" s="102">
        <v>171.16903553299491</v>
      </c>
      <c r="BP60" s="102">
        <v>3.0997589890568</v>
      </c>
      <c r="BQ60" s="102">
        <v>2019.8029572694111</v>
      </c>
      <c r="BR60" s="102">
        <v>0.32343750000000004</v>
      </c>
      <c r="BS60" s="102">
        <v>210.75187500000004</v>
      </c>
      <c r="BT60" s="102">
        <v>6.4751956181533643</v>
      </c>
      <c r="BU60" s="102">
        <v>4219.2374647887327</v>
      </c>
      <c r="BV60" s="102">
        <v>14.591145294725957</v>
      </c>
      <c r="BW60" s="102">
        <v>9507.590274043434</v>
      </c>
      <c r="BX60" s="102">
        <v>4.1538053097345138</v>
      </c>
      <c r="BY60" s="102">
        <v>2706.6195398230093</v>
      </c>
      <c r="BZ60" s="102">
        <v>5.2662832145171743</v>
      </c>
      <c r="CA60" s="102">
        <v>3431.510142579391</v>
      </c>
      <c r="CB60" s="102">
        <v>0.23185483870967741</v>
      </c>
      <c r="CC60" s="102">
        <v>151.07661290322579</v>
      </c>
      <c r="CD60" s="102">
        <v>4.6528717294192727</v>
      </c>
      <c r="CE60" s="102">
        <v>3031.8112188895984</v>
      </c>
      <c r="CF60" s="102">
        <v>0.35348360655737704</v>
      </c>
      <c r="CG60" s="102">
        <v>230.32991803278688</v>
      </c>
      <c r="CH60" s="102">
        <v>7.4621310092774813</v>
      </c>
      <c r="CI60" s="102">
        <v>4862.3245656452073</v>
      </c>
      <c r="CJ60" s="102">
        <v>7.2069613965370429</v>
      </c>
      <c r="CK60" s="102">
        <v>4696.0560459835369</v>
      </c>
      <c r="CL60" s="102">
        <v>4.6486096807415036</v>
      </c>
      <c r="CM60" s="102">
        <v>3029.0340679711639</v>
      </c>
      <c r="CN60" s="102">
        <v>5.1951002959552781</v>
      </c>
      <c r="CO60" s="102">
        <v>3385.1273528444594</v>
      </c>
      <c r="CP60" s="102">
        <v>1.92485754985755</v>
      </c>
      <c r="CQ60" s="102">
        <v>1254.2371794871797</v>
      </c>
      <c r="CR60" s="102">
        <v>4.0086898395721917</v>
      </c>
      <c r="CS60" s="102">
        <v>2612.0622994652404</v>
      </c>
      <c r="CT60" s="102">
        <v>4.771698113207548</v>
      </c>
      <c r="CU60" s="102">
        <v>3109.2384905660383</v>
      </c>
    </row>
    <row r="61" spans="2:99" x14ac:dyDescent="0.25">
      <c r="C61" s="101" t="s">
        <v>226</v>
      </c>
      <c r="D61" s="102">
        <v>0</v>
      </c>
      <c r="E61" s="102">
        <v>0</v>
      </c>
      <c r="F61" s="102">
        <v>0</v>
      </c>
      <c r="G61" s="102">
        <v>0</v>
      </c>
      <c r="H61" s="102">
        <v>0</v>
      </c>
      <c r="I61" s="102">
        <v>0</v>
      </c>
      <c r="J61" s="102">
        <v>7.7119782046546002</v>
      </c>
      <c r="K61" s="102">
        <v>7338.7184595493172</v>
      </c>
      <c r="L61" s="102">
        <v>0.36355881172219995</v>
      </c>
      <c r="M61" s="102">
        <v>345.96256523484544</v>
      </c>
      <c r="N61" s="102">
        <v>13.566769205187896</v>
      </c>
      <c r="O61" s="102">
        <v>12910.137575656801</v>
      </c>
      <c r="P61" s="102">
        <v>4.9169934640522879</v>
      </c>
      <c r="Q61" s="102">
        <v>4679.0109803921569</v>
      </c>
      <c r="R61" s="102">
        <v>6.3172984644913628</v>
      </c>
      <c r="S61" s="102">
        <v>6011.5412188099799</v>
      </c>
      <c r="T61" s="102">
        <v>0</v>
      </c>
      <c r="U61" s="102">
        <v>0</v>
      </c>
      <c r="V61" s="102">
        <v>8.1384898710865556</v>
      </c>
      <c r="W61" s="102">
        <v>7744.5869613259656</v>
      </c>
      <c r="X61" s="102">
        <v>0.30031653917172285</v>
      </c>
      <c r="Y61" s="102">
        <v>285.78121867581143</v>
      </c>
      <c r="Z61" s="102">
        <v>9.0314795383001041</v>
      </c>
      <c r="AA61" s="102">
        <v>8594.3559286463787</v>
      </c>
      <c r="AB61" s="102">
        <v>10.557995226730311</v>
      </c>
      <c r="AC61" s="102">
        <v>10046.988257756562</v>
      </c>
      <c r="AD61" s="102">
        <v>4.8878248587570621</v>
      </c>
      <c r="AE61" s="102">
        <v>4651.2541355932199</v>
      </c>
      <c r="AF61" s="102">
        <v>0.25982513850415512</v>
      </c>
      <c r="AG61" s="102">
        <v>247.24960180055399</v>
      </c>
      <c r="AH61" s="102">
        <v>3.7309941520467835</v>
      </c>
      <c r="AI61" s="102">
        <v>3550.4140350877187</v>
      </c>
      <c r="AJ61" s="102">
        <v>9.7937903225806444</v>
      </c>
      <c r="AK61" s="102">
        <v>9319.7708709677408</v>
      </c>
      <c r="AL61" s="102">
        <v>4.6988154613466335</v>
      </c>
      <c r="AM61" s="102">
        <v>4471.3927930174559</v>
      </c>
      <c r="AN61" s="102">
        <v>0.19683257918552036</v>
      </c>
      <c r="AO61" s="102">
        <v>187.30588235294115</v>
      </c>
      <c r="AP61" s="102">
        <v>11.961175243393601</v>
      </c>
      <c r="AQ61" s="102">
        <v>11382.25436161335</v>
      </c>
      <c r="AR61" s="102">
        <v>7.2929460907944517</v>
      </c>
      <c r="AS61" s="102">
        <v>6939.9674999999997</v>
      </c>
      <c r="AT61" s="102">
        <v>3.4875666074600353</v>
      </c>
      <c r="AU61" s="102">
        <v>3318.7683836589695</v>
      </c>
      <c r="AV61" s="102">
        <v>10.309452897377792</v>
      </c>
      <c r="AW61" s="102">
        <v>9810.4753771447067</v>
      </c>
      <c r="AX61" s="102">
        <v>6.3688541312478755</v>
      </c>
      <c r="AY61" s="102">
        <v>6060.6015912954781</v>
      </c>
      <c r="AZ61" s="102">
        <v>0.22589167767503301</v>
      </c>
      <c r="BA61" s="102">
        <v>214.95852047556139</v>
      </c>
      <c r="BB61" s="102">
        <v>12.761693083573489</v>
      </c>
      <c r="BC61" s="102">
        <v>12144.027138328531</v>
      </c>
      <c r="BD61" s="102">
        <v>0.19185203094777564</v>
      </c>
      <c r="BE61" s="102">
        <v>182.56639264990329</v>
      </c>
      <c r="BF61" s="102">
        <v>12.399349381912817</v>
      </c>
      <c r="BG61" s="102">
        <v>11799.220871828235</v>
      </c>
      <c r="BH61" s="102">
        <v>4.0293749999999999</v>
      </c>
      <c r="BI61" s="102">
        <v>3834.3532499999997</v>
      </c>
      <c r="BJ61" s="102">
        <v>6.1730061349693255</v>
      </c>
      <c r="BK61" s="102">
        <v>5874.2326380368095</v>
      </c>
      <c r="BL61" s="102">
        <v>8.5126636455186304</v>
      </c>
      <c r="BM61" s="102">
        <v>8100.6507250755276</v>
      </c>
      <c r="BN61" s="102">
        <v>0.26269035532994922</v>
      </c>
      <c r="BO61" s="102">
        <v>249.97614213197966</v>
      </c>
      <c r="BP61" s="102">
        <v>3.2375260552371024</v>
      </c>
      <c r="BQ61" s="102">
        <v>3080.8297941636265</v>
      </c>
      <c r="BR61" s="102">
        <v>0.30234375000000002</v>
      </c>
      <c r="BS61" s="102">
        <v>287.71031249999999</v>
      </c>
      <c r="BT61" s="102">
        <v>6.4751956181533643</v>
      </c>
      <c r="BU61" s="102">
        <v>6161.7961502347407</v>
      </c>
      <c r="BV61" s="102">
        <v>13.879382109617373</v>
      </c>
      <c r="BW61" s="102">
        <v>13207.620015511891</v>
      </c>
      <c r="BX61" s="102">
        <v>3.807654867256637</v>
      </c>
      <c r="BY61" s="102">
        <v>3623.3643716814154</v>
      </c>
      <c r="BZ61" s="102">
        <v>4.5641121192482172</v>
      </c>
      <c r="CA61" s="102">
        <v>4343.2090926766032</v>
      </c>
      <c r="CB61" s="102">
        <v>0.20403225806451616</v>
      </c>
      <c r="CC61" s="102">
        <v>194.15709677419358</v>
      </c>
      <c r="CD61" s="102">
        <v>4.2949585194639441</v>
      </c>
      <c r="CE61" s="102">
        <v>4087.0825271218887</v>
      </c>
      <c r="CF61" s="102">
        <v>0.3004610655737705</v>
      </c>
      <c r="CG61" s="102">
        <v>285.91874999999999</v>
      </c>
      <c r="CH61" s="102">
        <v>8.3948973854371669</v>
      </c>
      <c r="CI61" s="102">
        <v>7988.5843519820073</v>
      </c>
      <c r="CJ61" s="102">
        <v>5.7655691172296342</v>
      </c>
      <c r="CK61" s="102">
        <v>5486.5155719557197</v>
      </c>
      <c r="CL61" s="102">
        <v>4.2128025231719874</v>
      </c>
      <c r="CM61" s="102">
        <v>4008.9028810504628</v>
      </c>
      <c r="CN61" s="102">
        <v>4.2674038145346929</v>
      </c>
      <c r="CO61" s="102">
        <v>4060.8614699112131</v>
      </c>
      <c r="CP61" s="102">
        <v>1.8411680911680912</v>
      </c>
      <c r="CQ61" s="102">
        <v>1752.0555555555554</v>
      </c>
      <c r="CR61" s="102">
        <v>3.6078208556149729</v>
      </c>
      <c r="CS61" s="102">
        <v>3433.202326203208</v>
      </c>
      <c r="CT61" s="102">
        <v>4.771698113207548</v>
      </c>
      <c r="CU61" s="102">
        <v>4540.7479245283021</v>
      </c>
    </row>
    <row r="62" spans="2:99" x14ac:dyDescent="0.25">
      <c r="C62" s="101" t="s">
        <v>227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7.0866826745474691</v>
      </c>
      <c r="K62" s="102">
        <v>12084.211296638345</v>
      </c>
      <c r="L62" s="102">
        <v>0.34278402248093132</v>
      </c>
      <c r="M62" s="102">
        <v>584.51531513448413</v>
      </c>
      <c r="N62" s="102">
        <v>13.200099767209846</v>
      </c>
      <c r="O62" s="102">
        <v>22508.810123046231</v>
      </c>
      <c r="P62" s="102">
        <v>4.0389589169000937</v>
      </c>
      <c r="Q62" s="102">
        <v>6887.2327450980401</v>
      </c>
      <c r="R62" s="102">
        <v>6.1368042226487525</v>
      </c>
      <c r="S62" s="102">
        <v>10464.478560460653</v>
      </c>
      <c r="T62" s="102">
        <v>0</v>
      </c>
      <c r="U62" s="102">
        <v>0</v>
      </c>
      <c r="V62" s="102">
        <v>7.8841620626151014</v>
      </c>
      <c r="W62" s="102">
        <v>13444.073149171272</v>
      </c>
      <c r="X62" s="102">
        <v>0.25936428383012428</v>
      </c>
      <c r="Y62" s="102">
        <v>442.26797678712791</v>
      </c>
      <c r="Z62" s="102">
        <v>7.2251836306400836</v>
      </c>
      <c r="AA62" s="102">
        <v>12320.38312696747</v>
      </c>
      <c r="AB62" s="102">
        <v>9.2382458233890219</v>
      </c>
      <c r="AC62" s="102">
        <v>15753.056778042961</v>
      </c>
      <c r="AD62" s="102">
        <v>4.8878248587570621</v>
      </c>
      <c r="AE62" s="102">
        <v>8334.7189491525423</v>
      </c>
      <c r="AF62" s="102">
        <v>0.25982513850415512</v>
      </c>
      <c r="AG62" s="102">
        <v>443.05382617728532</v>
      </c>
      <c r="AH62" s="102">
        <v>3.1374269005847952</v>
      </c>
      <c r="AI62" s="102">
        <v>5349.9403508771929</v>
      </c>
      <c r="AJ62" s="102">
        <v>8.6745000000000001</v>
      </c>
      <c r="AK62" s="102">
        <v>14791.7574</v>
      </c>
      <c r="AL62" s="102">
        <v>3.8597412718204489</v>
      </c>
      <c r="AM62" s="102">
        <v>6581.6308167082298</v>
      </c>
      <c r="AN62" s="102">
        <v>0.16968325791855204</v>
      </c>
      <c r="AO62" s="102">
        <v>289.34389140271497</v>
      </c>
      <c r="AP62" s="102">
        <v>10.734388038942976</v>
      </c>
      <c r="AQ62" s="102">
        <v>18304.278484005565</v>
      </c>
      <c r="AR62" s="102">
        <v>7.1150693568726355</v>
      </c>
      <c r="AS62" s="102">
        <v>12132.616267339219</v>
      </c>
      <c r="AT62" s="102">
        <v>2.8534635879218473</v>
      </c>
      <c r="AU62" s="102">
        <v>4865.7261101243339</v>
      </c>
      <c r="AV62" s="102">
        <v>9.4735513111039165</v>
      </c>
      <c r="AW62" s="102">
        <v>16154.299695694399</v>
      </c>
      <c r="AX62" s="102">
        <v>5.5968718123087386</v>
      </c>
      <c r="AY62" s="102">
        <v>9543.7858143488611</v>
      </c>
      <c r="AZ62" s="102">
        <v>0.21400264200792601</v>
      </c>
      <c r="BA62" s="102">
        <v>364.91730515191546</v>
      </c>
      <c r="BB62" s="102">
        <v>13.072953890489915</v>
      </c>
      <c r="BC62" s="102">
        <v>22292.000974063405</v>
      </c>
      <c r="BD62" s="102">
        <v>0.17516924564796907</v>
      </c>
      <c r="BE62" s="102">
        <v>298.69859767891688</v>
      </c>
      <c r="BF62" s="102">
        <v>10.242940793754066</v>
      </c>
      <c r="BG62" s="102">
        <v>17466.262641509435</v>
      </c>
      <c r="BH62" s="102">
        <v>3.4025833333333333</v>
      </c>
      <c r="BI62" s="102">
        <v>5802.0851000000002</v>
      </c>
      <c r="BJ62" s="102">
        <v>6.1730061349693255</v>
      </c>
      <c r="BK62" s="102">
        <v>10526.210061349693</v>
      </c>
      <c r="BL62" s="102">
        <v>7.4023162134944611</v>
      </c>
      <c r="BM62" s="102">
        <v>12622.429607250755</v>
      </c>
      <c r="BN62" s="102">
        <v>0.2262055837563452</v>
      </c>
      <c r="BO62" s="102">
        <v>385.72576142131982</v>
      </c>
      <c r="BP62" s="102">
        <v>2.4798071912454405</v>
      </c>
      <c r="BQ62" s="102">
        <v>4228.567222511725</v>
      </c>
      <c r="BR62" s="102">
        <v>0.26718749999999997</v>
      </c>
      <c r="BS62" s="102">
        <v>455.60812499999997</v>
      </c>
      <c r="BT62" s="102">
        <v>5.1507237871674496</v>
      </c>
      <c r="BU62" s="102">
        <v>8783.0142018779352</v>
      </c>
      <c r="BV62" s="102">
        <v>14.235263702171665</v>
      </c>
      <c r="BW62" s="102">
        <v>24273.971664943125</v>
      </c>
      <c r="BX62" s="102">
        <v>3.9807300884955752</v>
      </c>
      <c r="BY62" s="102">
        <v>6787.940946902655</v>
      </c>
      <c r="BZ62" s="102">
        <v>4.739654893065457</v>
      </c>
      <c r="CA62" s="102">
        <v>8082.0595236552172</v>
      </c>
      <c r="CB62" s="102">
        <v>0.19475806451612904</v>
      </c>
      <c r="CC62" s="102">
        <v>332.10145161290325</v>
      </c>
      <c r="CD62" s="102">
        <v>3.9370453095086151</v>
      </c>
      <c r="CE62" s="102">
        <v>6713.4496617740906</v>
      </c>
      <c r="CF62" s="102">
        <v>0.31813524590163933</v>
      </c>
      <c r="CG62" s="102">
        <v>542.48422131147538</v>
      </c>
      <c r="CH62" s="102">
        <v>7.15120888389092</v>
      </c>
      <c r="CI62" s="102">
        <v>12194.241388810797</v>
      </c>
      <c r="CJ62" s="102">
        <v>6.0858785126312807</v>
      </c>
      <c r="CK62" s="102">
        <v>10377.640039738861</v>
      </c>
      <c r="CL62" s="102">
        <v>3.6317263130792998</v>
      </c>
      <c r="CM62" s="102">
        <v>6192.8197090628219</v>
      </c>
      <c r="CN62" s="102">
        <v>4.0818645182505753</v>
      </c>
      <c r="CO62" s="102">
        <v>6960.3953765208807</v>
      </c>
      <c r="CP62" s="102">
        <v>1.7574786324786325</v>
      </c>
      <c r="CQ62" s="102">
        <v>2996.852564102564</v>
      </c>
      <c r="CR62" s="102">
        <v>3.5076036096256682</v>
      </c>
      <c r="CS62" s="102">
        <v>5981.1656751336895</v>
      </c>
      <c r="CT62" s="102">
        <v>4.9307547169811325</v>
      </c>
      <c r="CU62" s="102">
        <v>8407.9229433962282</v>
      </c>
    </row>
    <row r="63" spans="2:99" x14ac:dyDescent="0.25">
      <c r="C63" s="101" t="s">
        <v>228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7.5035463612855562</v>
      </c>
      <c r="K63" s="102">
        <v>5969.8214850387885</v>
      </c>
      <c r="L63" s="102">
        <v>0.3220092332396628</v>
      </c>
      <c r="M63" s="102">
        <v>256.19054596547574</v>
      </c>
      <c r="N63" s="102">
        <v>13.566769205187896</v>
      </c>
      <c r="O63" s="102">
        <v>10793.72157964749</v>
      </c>
      <c r="P63" s="102">
        <v>4.9169934640522879</v>
      </c>
      <c r="Q63" s="102">
        <v>3911.9600000000005</v>
      </c>
      <c r="R63" s="102">
        <v>6.1368042226487525</v>
      </c>
      <c r="S63" s="102">
        <v>4882.4414395393478</v>
      </c>
      <c r="T63" s="102">
        <v>0</v>
      </c>
      <c r="U63" s="102">
        <v>0</v>
      </c>
      <c r="V63" s="102">
        <v>9.6644567219152862</v>
      </c>
      <c r="W63" s="102">
        <v>7689.0417679558022</v>
      </c>
      <c r="X63" s="102">
        <v>0.30031653917172285</v>
      </c>
      <c r="Y63" s="102">
        <v>238.9318385650227</v>
      </c>
      <c r="Z63" s="102">
        <v>9.3325288562434423</v>
      </c>
      <c r="AA63" s="102">
        <v>7424.9599580272825</v>
      </c>
      <c r="AB63" s="102">
        <v>11.547807279236277</v>
      </c>
      <c r="AC63" s="102">
        <v>9187.4354713603825</v>
      </c>
      <c r="AD63" s="102">
        <v>5.5253672316384188</v>
      </c>
      <c r="AE63" s="102">
        <v>4395.9821694915263</v>
      </c>
      <c r="AF63" s="102">
        <v>0.29566308864265928</v>
      </c>
      <c r="AG63" s="102">
        <v>235.22955332409973</v>
      </c>
      <c r="AH63" s="102">
        <v>3.8157894736842102</v>
      </c>
      <c r="AI63" s="102">
        <v>3035.8421052631579</v>
      </c>
      <c r="AJ63" s="102">
        <v>10.073612903225806</v>
      </c>
      <c r="AK63" s="102">
        <v>8014.5664258064517</v>
      </c>
      <c r="AL63" s="102">
        <v>4.5310006234413969</v>
      </c>
      <c r="AM63" s="102">
        <v>3604.8640960099756</v>
      </c>
      <c r="AN63" s="102">
        <v>0.18325791855203621</v>
      </c>
      <c r="AO63" s="102">
        <v>145.80000000000001</v>
      </c>
      <c r="AP63" s="102">
        <v>12.267872044506259</v>
      </c>
      <c r="AQ63" s="102">
        <v>9760.3189986091802</v>
      </c>
      <c r="AR63" s="102">
        <v>8.0044530264817144</v>
      </c>
      <c r="AS63" s="102">
        <v>6368.3428278688525</v>
      </c>
      <c r="AT63" s="102">
        <v>3.4083037300177619</v>
      </c>
      <c r="AU63" s="102">
        <v>2711.6464476021315</v>
      </c>
      <c r="AV63" s="102">
        <v>10.0308190352865</v>
      </c>
      <c r="AW63" s="102">
        <v>7980.51962447394</v>
      </c>
      <c r="AX63" s="102">
        <v>6.7548452907174434</v>
      </c>
      <c r="AY63" s="102">
        <v>5374.1549132947985</v>
      </c>
      <c r="AZ63" s="102">
        <v>0.23778071334214002</v>
      </c>
      <c r="BA63" s="102">
        <v>189.1783355350066</v>
      </c>
      <c r="BB63" s="102">
        <v>14.006736311239194</v>
      </c>
      <c r="BC63" s="102">
        <v>11143.759409221904</v>
      </c>
      <c r="BD63" s="102">
        <v>0.19185203094777564</v>
      </c>
      <c r="BE63" s="102">
        <v>152.63747582205031</v>
      </c>
      <c r="BF63" s="102">
        <v>12.399349381912817</v>
      </c>
      <c r="BG63" s="102">
        <v>9864.9223682498377</v>
      </c>
      <c r="BH63" s="102">
        <v>4.1189166666666663</v>
      </c>
      <c r="BI63" s="102">
        <v>3277.0101</v>
      </c>
      <c r="BJ63" s="102">
        <v>7.2809815950920251</v>
      </c>
      <c r="BK63" s="102">
        <v>5792.7489570552152</v>
      </c>
      <c r="BL63" s="102">
        <v>8.5126636455186304</v>
      </c>
      <c r="BM63" s="102">
        <v>6772.6751963746228</v>
      </c>
      <c r="BN63" s="102">
        <v>0.24809644670050762</v>
      </c>
      <c r="BO63" s="102">
        <v>197.38553299492386</v>
      </c>
      <c r="BP63" s="102">
        <v>3.1686425221469512</v>
      </c>
      <c r="BQ63" s="102">
        <v>2520.9719906201144</v>
      </c>
      <c r="BR63" s="102">
        <v>0.28125</v>
      </c>
      <c r="BS63" s="102">
        <v>223.76250000000002</v>
      </c>
      <c r="BT63" s="102">
        <v>6.6223591549295771</v>
      </c>
      <c r="BU63" s="102">
        <v>5268.7489436619717</v>
      </c>
      <c r="BV63" s="102">
        <v>16.726434850051707</v>
      </c>
      <c r="BW63" s="102">
        <v>13307.551566701139</v>
      </c>
      <c r="BX63" s="102">
        <v>4.326880530973451</v>
      </c>
      <c r="BY63" s="102">
        <v>3442.4661504424776</v>
      </c>
      <c r="BZ63" s="102">
        <v>4.5641121192482172</v>
      </c>
      <c r="CA63" s="102">
        <v>3631.2076020738818</v>
      </c>
      <c r="CB63" s="102">
        <v>0.20403225806451616</v>
      </c>
      <c r="CC63" s="102">
        <v>162.32806451612907</v>
      </c>
      <c r="CD63" s="102">
        <v>4.2949585194639441</v>
      </c>
      <c r="CE63" s="102">
        <v>3417.0689980855141</v>
      </c>
      <c r="CF63" s="102">
        <v>0.34464651639344263</v>
      </c>
      <c r="CG63" s="102">
        <v>274.20076844262297</v>
      </c>
      <c r="CH63" s="102">
        <v>7.4621310092774813</v>
      </c>
      <c r="CI63" s="102">
        <v>5936.8714309811639</v>
      </c>
      <c r="CJ63" s="102">
        <v>6.8866520011353956</v>
      </c>
      <c r="CK63" s="102">
        <v>5479.0203321033205</v>
      </c>
      <c r="CL63" s="102">
        <v>4.6486096807415036</v>
      </c>
      <c r="CM63" s="102">
        <v>3698.4338619979403</v>
      </c>
      <c r="CN63" s="102">
        <v>4.2674038145346929</v>
      </c>
      <c r="CO63" s="102">
        <v>3395.1464748438016</v>
      </c>
      <c r="CP63" s="102">
        <v>1.92485754985755</v>
      </c>
      <c r="CQ63" s="102">
        <v>1531.4166666666667</v>
      </c>
      <c r="CR63" s="102">
        <v>3.9084725935828875</v>
      </c>
      <c r="CS63" s="102">
        <v>3109.5807954545453</v>
      </c>
      <c r="CT63" s="102">
        <v>5.2488679245283016</v>
      </c>
      <c r="CU63" s="102">
        <v>4175.9993207547168</v>
      </c>
    </row>
    <row r="64" spans="2:99" x14ac:dyDescent="0.25">
      <c r="C64" s="101" t="s">
        <v>229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6.8782508311784269</v>
      </c>
      <c r="K64" s="102">
        <v>6941.5307388252668</v>
      </c>
      <c r="L64" s="102">
        <v>0.31162183861902848</v>
      </c>
      <c r="M64" s="102">
        <v>314.48875953432349</v>
      </c>
      <c r="N64" s="102">
        <v>12.833430329231792</v>
      </c>
      <c r="O64" s="102">
        <v>12951.497888260723</v>
      </c>
      <c r="P64" s="102">
        <v>4.390172735760971</v>
      </c>
      <c r="Q64" s="102">
        <v>4430.5623249299715</v>
      </c>
      <c r="R64" s="102">
        <v>6.1368042226487525</v>
      </c>
      <c r="S64" s="102">
        <v>6193.2628214971201</v>
      </c>
      <c r="T64" s="102">
        <v>0</v>
      </c>
      <c r="U64" s="102">
        <v>0</v>
      </c>
      <c r="V64" s="102">
        <v>8.1384898710865556</v>
      </c>
      <c r="W64" s="102">
        <v>8213.3639779005498</v>
      </c>
      <c r="X64" s="102">
        <v>0.28666578739119003</v>
      </c>
      <c r="Y64" s="102">
        <v>289.30311263518894</v>
      </c>
      <c r="Z64" s="102">
        <v>8.7304302203567676</v>
      </c>
      <c r="AA64" s="102">
        <v>8810.7501783840489</v>
      </c>
      <c r="AB64" s="102">
        <v>10.228057875894988</v>
      </c>
      <c r="AC64" s="102">
        <v>10322.15600835322</v>
      </c>
      <c r="AD64" s="102">
        <v>5.5253672316384188</v>
      </c>
      <c r="AE64" s="102">
        <v>5576.2006101694915</v>
      </c>
      <c r="AF64" s="102">
        <v>0.28670360110803322</v>
      </c>
      <c r="AG64" s="102">
        <v>289.34127423822707</v>
      </c>
      <c r="AH64" s="102">
        <v>3.7309941520467835</v>
      </c>
      <c r="AI64" s="102">
        <v>3765.3192982456135</v>
      </c>
      <c r="AJ64" s="102">
        <v>8.9543225806451598</v>
      </c>
      <c r="AK64" s="102">
        <v>9036.7023483870944</v>
      </c>
      <c r="AL64" s="102">
        <v>4.3631857855361602</v>
      </c>
      <c r="AM64" s="102">
        <v>4403.3270947630917</v>
      </c>
      <c r="AN64" s="102">
        <v>0.1764705882352941</v>
      </c>
      <c r="AO64" s="102">
        <v>178.09411764705877</v>
      </c>
      <c r="AP64" s="102">
        <v>11.961175243393601</v>
      </c>
      <c r="AQ64" s="102">
        <v>12071.21805563282</v>
      </c>
      <c r="AR64" s="102">
        <v>7.1150693568726355</v>
      </c>
      <c r="AS64" s="102">
        <v>7180.5279949558626</v>
      </c>
      <c r="AT64" s="102">
        <v>3.0912522202486676</v>
      </c>
      <c r="AU64" s="102">
        <v>3119.6917406749549</v>
      </c>
      <c r="AV64" s="102">
        <v>10.588086759469084</v>
      </c>
      <c r="AW64" s="102">
        <v>10685.497157656197</v>
      </c>
      <c r="AX64" s="102">
        <v>6.7548452907174434</v>
      </c>
      <c r="AY64" s="102">
        <v>6816.9898673920425</v>
      </c>
      <c r="AZ64" s="102">
        <v>0.23778071334214002</v>
      </c>
      <c r="BA64" s="102">
        <v>239.96829590488767</v>
      </c>
      <c r="BB64" s="102">
        <v>13.695475504322767</v>
      </c>
      <c r="BC64" s="102">
        <v>13821.473878962533</v>
      </c>
      <c r="BD64" s="102">
        <v>0.20019342359767892</v>
      </c>
      <c r="BE64" s="102">
        <v>202.03520309477753</v>
      </c>
      <c r="BF64" s="102">
        <v>11.86024723487313</v>
      </c>
      <c r="BG64" s="102">
        <v>11969.36150943396</v>
      </c>
      <c r="BH64" s="102">
        <v>4.1189166666666663</v>
      </c>
      <c r="BI64" s="102">
        <v>4156.8106999999991</v>
      </c>
      <c r="BJ64" s="102">
        <v>6.9644171779141111</v>
      </c>
      <c r="BK64" s="102">
        <v>7028.4898159509194</v>
      </c>
      <c r="BL64" s="102">
        <v>8.5126636455186304</v>
      </c>
      <c r="BM64" s="102">
        <v>8590.9801510573998</v>
      </c>
      <c r="BN64" s="102">
        <v>0.21890862944162437</v>
      </c>
      <c r="BO64" s="102">
        <v>220.92258883248726</v>
      </c>
      <c r="BP64" s="102">
        <v>2.9619919228764986</v>
      </c>
      <c r="BQ64" s="102">
        <v>2989.2422485669617</v>
      </c>
      <c r="BR64" s="102">
        <v>0.28828124999999999</v>
      </c>
      <c r="BS64" s="102">
        <v>290.93343749999991</v>
      </c>
      <c r="BT64" s="102">
        <v>5.7393779342723006</v>
      </c>
      <c r="BU64" s="102">
        <v>5792.180211267605</v>
      </c>
      <c r="BV64" s="102">
        <v>16.014671664943123</v>
      </c>
      <c r="BW64" s="102">
        <v>16162.006644260597</v>
      </c>
      <c r="BX64" s="102">
        <v>3.807654867256637</v>
      </c>
      <c r="BY64" s="102">
        <v>3842.6852920353972</v>
      </c>
      <c r="BZ64" s="102">
        <v>4.9151976668826967</v>
      </c>
      <c r="CA64" s="102">
        <v>4960.4174854180164</v>
      </c>
      <c r="CB64" s="102">
        <v>0.23185483870967741</v>
      </c>
      <c r="CC64" s="102">
        <v>233.98790322580641</v>
      </c>
      <c r="CD64" s="102">
        <v>3.7580887045309512</v>
      </c>
      <c r="CE64" s="102">
        <v>3792.6631206126353</v>
      </c>
      <c r="CF64" s="102">
        <v>0.35348360655737704</v>
      </c>
      <c r="CG64" s="102">
        <v>356.73565573770486</v>
      </c>
      <c r="CH64" s="102">
        <v>8.3948973854371669</v>
      </c>
      <c r="CI64" s="102">
        <v>8472.1304413831876</v>
      </c>
      <c r="CJ64" s="102">
        <v>6.4061879080329263</v>
      </c>
      <c r="CK64" s="102">
        <v>6465.1248367868284</v>
      </c>
      <c r="CL64" s="102">
        <v>4.2128025231719874</v>
      </c>
      <c r="CM64" s="102">
        <v>4251.5603063851686</v>
      </c>
      <c r="CN64" s="102">
        <v>4.4529431108188096</v>
      </c>
      <c r="CO64" s="102">
        <v>4493.9101874383414</v>
      </c>
      <c r="CP64" s="102">
        <v>1.7574786324786325</v>
      </c>
      <c r="CQ64" s="102">
        <v>1773.6474358974356</v>
      </c>
      <c r="CR64" s="102">
        <v>3.708038101604278</v>
      </c>
      <c r="CS64" s="102">
        <v>3742.1520521390366</v>
      </c>
      <c r="CT64" s="102">
        <v>5.089811320754718</v>
      </c>
      <c r="CU64" s="102">
        <v>5136.6375849056603</v>
      </c>
    </row>
    <row r="65" spans="2:99" x14ac:dyDescent="0.25">
      <c r="C65" s="101" t="s">
        <v>230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6.8782508311784269</v>
      </c>
      <c r="K65" s="102">
        <v>7057.0853527890658</v>
      </c>
      <c r="L65" s="102">
        <v>0.35317141710156563</v>
      </c>
      <c r="M65" s="102">
        <v>362.35387394620636</v>
      </c>
      <c r="N65" s="102">
        <v>12.100091453275692</v>
      </c>
      <c r="O65" s="102">
        <v>12414.69383106086</v>
      </c>
      <c r="P65" s="102">
        <v>4.390172735760971</v>
      </c>
      <c r="Q65" s="102">
        <v>4504.3172268907565</v>
      </c>
      <c r="R65" s="102">
        <v>6.8587811900191946</v>
      </c>
      <c r="S65" s="102">
        <v>7037.1095009596938</v>
      </c>
      <c r="T65" s="102">
        <v>0</v>
      </c>
      <c r="U65" s="102">
        <v>0</v>
      </c>
      <c r="V65" s="102">
        <v>8.9014732965009209</v>
      </c>
      <c r="W65" s="102">
        <v>9132.9116022099442</v>
      </c>
      <c r="X65" s="102">
        <v>0.30031653917172285</v>
      </c>
      <c r="Y65" s="102">
        <v>308.12476919018764</v>
      </c>
      <c r="Z65" s="102">
        <v>8.4293809024134312</v>
      </c>
      <c r="AA65" s="102">
        <v>8648.5448058761813</v>
      </c>
      <c r="AB65" s="102">
        <v>9.8981205250596673</v>
      </c>
      <c r="AC65" s="102">
        <v>10155.471658711218</v>
      </c>
      <c r="AD65" s="102">
        <v>4.6753107344632774</v>
      </c>
      <c r="AE65" s="102">
        <v>4796.8688135593229</v>
      </c>
      <c r="AF65" s="102">
        <v>0.28670360110803322</v>
      </c>
      <c r="AG65" s="102">
        <v>294.15789473684208</v>
      </c>
      <c r="AH65" s="102">
        <v>3.4766081871345027</v>
      </c>
      <c r="AI65" s="102">
        <v>3567</v>
      </c>
      <c r="AJ65" s="102">
        <v>9.2341451612903214</v>
      </c>
      <c r="AK65" s="102">
        <v>9474.2329354838694</v>
      </c>
      <c r="AL65" s="102">
        <v>4.5310006234413969</v>
      </c>
      <c r="AM65" s="102">
        <v>4648.806639650873</v>
      </c>
      <c r="AN65" s="102">
        <v>0.18325791855203621</v>
      </c>
      <c r="AO65" s="102">
        <v>188.02262443438914</v>
      </c>
      <c r="AP65" s="102">
        <v>11.347781641168289</v>
      </c>
      <c r="AQ65" s="102">
        <v>11642.823963838666</v>
      </c>
      <c r="AR65" s="102">
        <v>7.2929460907944517</v>
      </c>
      <c r="AS65" s="102">
        <v>7482.5626891551074</v>
      </c>
      <c r="AT65" s="102">
        <v>3.4875666074600353</v>
      </c>
      <c r="AU65" s="102">
        <v>3578.2433392539961</v>
      </c>
      <c r="AV65" s="102">
        <v>10.309452897377792</v>
      </c>
      <c r="AW65" s="102">
        <v>10577.498672709615</v>
      </c>
      <c r="AX65" s="102">
        <v>5.9828629717783075</v>
      </c>
      <c r="AY65" s="102">
        <v>6138.4174090445431</v>
      </c>
      <c r="AZ65" s="102">
        <v>0.22589167767503301</v>
      </c>
      <c r="BA65" s="102">
        <v>231.76486129458388</v>
      </c>
      <c r="BB65" s="102">
        <v>11.827910662824207</v>
      </c>
      <c r="BC65" s="102">
        <v>12135.436340057637</v>
      </c>
      <c r="BD65" s="102">
        <v>0.21687620889748549</v>
      </c>
      <c r="BE65" s="102">
        <v>222.51499032882012</v>
      </c>
      <c r="BF65" s="102">
        <v>11.051594014313599</v>
      </c>
      <c r="BG65" s="102">
        <v>11338.935458685752</v>
      </c>
      <c r="BH65" s="102">
        <v>3.5816666666666666</v>
      </c>
      <c r="BI65" s="102">
        <v>3674.79</v>
      </c>
      <c r="BJ65" s="102">
        <v>6.8061349693251536</v>
      </c>
      <c r="BK65" s="102">
        <v>6983.0944785276079</v>
      </c>
      <c r="BL65" s="102">
        <v>7.7724320241691842</v>
      </c>
      <c r="BM65" s="102">
        <v>7974.5152567975829</v>
      </c>
      <c r="BN65" s="102">
        <v>0.21890862944162437</v>
      </c>
      <c r="BO65" s="102">
        <v>224.60025380710661</v>
      </c>
      <c r="BP65" s="102">
        <v>2.7553413236060451</v>
      </c>
      <c r="BQ65" s="102">
        <v>2826.9801980198022</v>
      </c>
      <c r="BR65" s="102">
        <v>0.30937500000000001</v>
      </c>
      <c r="BS65" s="102">
        <v>317.41874999999999</v>
      </c>
      <c r="BT65" s="102">
        <v>6.033705007824727</v>
      </c>
      <c r="BU65" s="102">
        <v>6190.5813380281697</v>
      </c>
      <c r="BV65" s="102">
        <v>15.658790072388831</v>
      </c>
      <c r="BW65" s="102">
        <v>16065.91861427094</v>
      </c>
      <c r="BX65" s="102">
        <v>3.807654867256637</v>
      </c>
      <c r="BY65" s="102">
        <v>3906.6538938053095</v>
      </c>
      <c r="BZ65" s="102">
        <v>4.739654893065457</v>
      </c>
      <c r="CA65" s="102">
        <v>4862.885920285159</v>
      </c>
      <c r="CB65" s="102">
        <v>0.20403225806451616</v>
      </c>
      <c r="CC65" s="102">
        <v>209.33709677419358</v>
      </c>
      <c r="CD65" s="102">
        <v>3.7580887045309512</v>
      </c>
      <c r="CE65" s="102">
        <v>3855.7990108487561</v>
      </c>
      <c r="CF65" s="102">
        <v>0.35348360655737704</v>
      </c>
      <c r="CG65" s="102">
        <v>362.67418032786884</v>
      </c>
      <c r="CH65" s="102">
        <v>8.0839752600506056</v>
      </c>
      <c r="CI65" s="102">
        <v>8294.1586168119211</v>
      </c>
      <c r="CJ65" s="102">
        <v>6.7264973034345736</v>
      </c>
      <c r="CK65" s="102">
        <v>6901.3862333238721</v>
      </c>
      <c r="CL65" s="102">
        <v>4.3580715756951598</v>
      </c>
      <c r="CM65" s="102">
        <v>4471.3814366632341</v>
      </c>
      <c r="CN65" s="102">
        <v>4.0818645182505753</v>
      </c>
      <c r="CO65" s="102">
        <v>4187.9929957250906</v>
      </c>
      <c r="CP65" s="102">
        <v>1.6737891737891737</v>
      </c>
      <c r="CQ65" s="102">
        <v>1717.3076923076922</v>
      </c>
      <c r="CR65" s="102">
        <v>3.6078208556149729</v>
      </c>
      <c r="CS65" s="102">
        <v>3701.6241978609623</v>
      </c>
      <c r="CT65" s="102">
        <v>5.089811320754718</v>
      </c>
      <c r="CU65" s="102">
        <v>5222.1464150943402</v>
      </c>
    </row>
    <row r="66" spans="2:99" x14ac:dyDescent="0.25">
      <c r="C66" s="101" t="s">
        <v>231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7.2951145179165131</v>
      </c>
      <c r="K66" s="102">
        <v>8684.104322127816</v>
      </c>
      <c r="L66" s="102">
        <v>0.33239662786029706</v>
      </c>
      <c r="M66" s="102">
        <v>395.68494580489755</v>
      </c>
      <c r="N66" s="102">
        <v>13.933438643165946</v>
      </c>
      <c r="O66" s="102">
        <v>16586.36536082474</v>
      </c>
      <c r="P66" s="102">
        <v>4.9169934640522879</v>
      </c>
      <c r="Q66" s="102">
        <v>5853.189019607843</v>
      </c>
      <c r="R66" s="102">
        <v>5.5953214971209215</v>
      </c>
      <c r="S66" s="102">
        <v>6660.6707101727443</v>
      </c>
      <c r="T66" s="102">
        <v>0</v>
      </c>
      <c r="U66" s="102">
        <v>0</v>
      </c>
      <c r="V66" s="102">
        <v>8.6471454880294658</v>
      </c>
      <c r="W66" s="102">
        <v>10293.561988950274</v>
      </c>
      <c r="X66" s="102">
        <v>0.29349116328145647</v>
      </c>
      <c r="Y66" s="102">
        <v>349.37188077024575</v>
      </c>
      <c r="Z66" s="102">
        <v>8.1283315844700947</v>
      </c>
      <c r="AA66" s="102">
        <v>9675.9659181531988</v>
      </c>
      <c r="AB66" s="102">
        <v>9.5681831742243428</v>
      </c>
      <c r="AC66" s="102">
        <v>11389.965250596657</v>
      </c>
      <c r="AD66" s="102">
        <v>5.3128531073446323</v>
      </c>
      <c r="AE66" s="102">
        <v>6324.42033898305</v>
      </c>
      <c r="AF66" s="102">
        <v>0.26878462603878117</v>
      </c>
      <c r="AG66" s="102">
        <v>319.96121883656508</v>
      </c>
      <c r="AH66" s="102">
        <v>3.3918128654970756</v>
      </c>
      <c r="AI66" s="102">
        <v>4037.6140350877185</v>
      </c>
      <c r="AJ66" s="102">
        <v>8.9543225806451598</v>
      </c>
      <c r="AK66" s="102">
        <v>10659.225599999998</v>
      </c>
      <c r="AL66" s="102">
        <v>4.1953709476309227</v>
      </c>
      <c r="AM66" s="102">
        <v>4994.1695760598495</v>
      </c>
      <c r="AN66" s="102">
        <v>0.18325791855203621</v>
      </c>
      <c r="AO66" s="102">
        <v>218.15022624434388</v>
      </c>
      <c r="AP66" s="102">
        <v>10.42769123783032</v>
      </c>
      <c r="AQ66" s="102">
        <v>12413.123649513213</v>
      </c>
      <c r="AR66" s="102">
        <v>7.8265762925599001</v>
      </c>
      <c r="AS66" s="102">
        <v>9316.7564186633044</v>
      </c>
      <c r="AT66" s="102">
        <v>3.3290408525754884</v>
      </c>
      <c r="AU66" s="102">
        <v>3962.8902309058608</v>
      </c>
      <c r="AV66" s="102">
        <v>10.0308190352865</v>
      </c>
      <c r="AW66" s="102">
        <v>11940.686979605049</v>
      </c>
      <c r="AX66" s="102">
        <v>5.7898673920435222</v>
      </c>
      <c r="AY66" s="102">
        <v>6892.2581434886079</v>
      </c>
      <c r="AZ66" s="102">
        <v>0.2437252311756935</v>
      </c>
      <c r="BA66" s="102">
        <v>290.1305151915455</v>
      </c>
      <c r="BB66" s="102">
        <v>13.384214697406341</v>
      </c>
      <c r="BC66" s="102">
        <v>15932.569175792507</v>
      </c>
      <c r="BD66" s="102">
        <v>0.19185203094777564</v>
      </c>
      <c r="BE66" s="102">
        <v>228.3806576402321</v>
      </c>
      <c r="BF66" s="102">
        <v>11.321145087833441</v>
      </c>
      <c r="BG66" s="102">
        <v>13476.691112556928</v>
      </c>
      <c r="BH66" s="102">
        <v>3.7607499999999998</v>
      </c>
      <c r="BI66" s="102">
        <v>4476.7967999999992</v>
      </c>
      <c r="BJ66" s="102">
        <v>6.3312883435582821</v>
      </c>
      <c r="BK66" s="102">
        <v>7536.7656441717781</v>
      </c>
      <c r="BL66" s="102">
        <v>8.8827794561933544</v>
      </c>
      <c r="BM66" s="102">
        <v>10574.060664652568</v>
      </c>
      <c r="BN66" s="102">
        <v>0.2407994923857868</v>
      </c>
      <c r="BO66" s="102">
        <v>286.6477157360406</v>
      </c>
      <c r="BP66" s="102">
        <v>2.6175742574257428</v>
      </c>
      <c r="BQ66" s="102">
        <v>3115.9603960396039</v>
      </c>
      <c r="BR66" s="102">
        <v>0.32343750000000004</v>
      </c>
      <c r="BS66" s="102">
        <v>385.02</v>
      </c>
      <c r="BT66" s="102">
        <v>5.5922143974960878</v>
      </c>
      <c r="BU66" s="102">
        <v>6656.9720187793419</v>
      </c>
      <c r="BV66" s="102">
        <v>15.658790072388831</v>
      </c>
      <c r="BW66" s="102">
        <v>18640.223702171661</v>
      </c>
      <c r="BX66" s="102">
        <v>4.1538053097345138</v>
      </c>
      <c r="BY66" s="102">
        <v>4944.6898407079643</v>
      </c>
      <c r="BZ66" s="102">
        <v>4.3885693454309784</v>
      </c>
      <c r="CA66" s="102">
        <v>5224.1529488010365</v>
      </c>
      <c r="CB66" s="102">
        <v>0.21330645161290324</v>
      </c>
      <c r="CC66" s="102">
        <v>253.92</v>
      </c>
      <c r="CD66" s="102">
        <v>3.7580887045309512</v>
      </c>
      <c r="CE66" s="102">
        <v>4473.6287938736441</v>
      </c>
      <c r="CF66" s="102">
        <v>0.33580942622950821</v>
      </c>
      <c r="CG66" s="102">
        <v>399.74754098360654</v>
      </c>
      <c r="CH66" s="102">
        <v>7.15120888389092</v>
      </c>
      <c r="CI66" s="102">
        <v>8512.7990553837499</v>
      </c>
      <c r="CJ66" s="102">
        <v>5.7655691172296342</v>
      </c>
      <c r="CK66" s="102">
        <v>6863.3334771501559</v>
      </c>
      <c r="CL66" s="102">
        <v>4.067533470648816</v>
      </c>
      <c r="CM66" s="102">
        <v>4841.9918434603496</v>
      </c>
      <c r="CN66" s="102">
        <v>4.2674038145346929</v>
      </c>
      <c r="CO66" s="102">
        <v>5079.9175008220982</v>
      </c>
      <c r="CP66" s="102">
        <v>1.7574786324786325</v>
      </c>
      <c r="CQ66" s="102">
        <v>2092.102564102564</v>
      </c>
      <c r="CR66" s="102">
        <v>3.5076036096256682</v>
      </c>
      <c r="CS66" s="102">
        <v>4175.4513368983953</v>
      </c>
      <c r="CT66" s="102">
        <v>5.089811320754718</v>
      </c>
      <c r="CU66" s="102">
        <v>6058.9113962264155</v>
      </c>
    </row>
    <row r="67" spans="2:99" x14ac:dyDescent="0.25">
      <c r="C67" s="101" t="s">
        <v>232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8.1288418913926854</v>
      </c>
      <c r="K67" s="102">
        <v>9130.3152124122644</v>
      </c>
      <c r="L67" s="102">
        <v>0.33239662786029706</v>
      </c>
      <c r="M67" s="102">
        <v>373.34789241268567</v>
      </c>
      <c r="N67" s="102">
        <v>12.466760891253742</v>
      </c>
      <c r="O67" s="102">
        <v>14002.665833056204</v>
      </c>
      <c r="P67" s="102">
        <v>4.7413865546218483</v>
      </c>
      <c r="Q67" s="102">
        <v>5325.5253781512602</v>
      </c>
      <c r="R67" s="102">
        <v>5.9563099808061422</v>
      </c>
      <c r="S67" s="102">
        <v>6690.1273704414589</v>
      </c>
      <c r="T67" s="102">
        <v>0</v>
      </c>
      <c r="U67" s="102">
        <v>0</v>
      </c>
      <c r="V67" s="102">
        <v>9.4101289134438311</v>
      </c>
      <c r="W67" s="102">
        <v>10569.456795580112</v>
      </c>
      <c r="X67" s="102">
        <v>0.25936428383012428</v>
      </c>
      <c r="Y67" s="102">
        <v>291.31796359799557</v>
      </c>
      <c r="Z67" s="102">
        <v>9.0314795383001041</v>
      </c>
      <c r="AA67" s="102">
        <v>10144.157817418678</v>
      </c>
      <c r="AB67" s="102">
        <v>10.887932577565632</v>
      </c>
      <c r="AC67" s="102">
        <v>12229.325871121719</v>
      </c>
      <c r="AD67" s="102">
        <v>4.6753107344632774</v>
      </c>
      <c r="AE67" s="102">
        <v>5251.3090169491534</v>
      </c>
      <c r="AF67" s="102">
        <v>0.26878462603878117</v>
      </c>
      <c r="AG67" s="102">
        <v>301.89889196675904</v>
      </c>
      <c r="AH67" s="102">
        <v>3.8157894736842102</v>
      </c>
      <c r="AI67" s="102">
        <v>4285.894736842105</v>
      </c>
      <c r="AJ67" s="102">
        <v>8.3946774193548386</v>
      </c>
      <c r="AK67" s="102">
        <v>9428.9016774193551</v>
      </c>
      <c r="AL67" s="102">
        <v>4.5310006234413969</v>
      </c>
      <c r="AM67" s="102">
        <v>5089.2199002493771</v>
      </c>
      <c r="AN67" s="102">
        <v>0.19683257918552036</v>
      </c>
      <c r="AO67" s="102">
        <v>221.08235294117648</v>
      </c>
      <c r="AP67" s="102">
        <v>11.654478442280947</v>
      </c>
      <c r="AQ67" s="102">
        <v>13090.310186369959</v>
      </c>
      <c r="AR67" s="102">
        <v>7.2929460907944517</v>
      </c>
      <c r="AS67" s="102">
        <v>8191.4370491803284</v>
      </c>
      <c r="AT67" s="102">
        <v>3.0912522202486676</v>
      </c>
      <c r="AU67" s="102">
        <v>3472.0944937833037</v>
      </c>
      <c r="AV67" s="102">
        <v>10.0308190352865</v>
      </c>
      <c r="AW67" s="102">
        <v>11266.615940433798</v>
      </c>
      <c r="AX67" s="102">
        <v>6.7548452907174434</v>
      </c>
      <c r="AY67" s="102">
        <v>7587.0422305338325</v>
      </c>
      <c r="AZ67" s="102">
        <v>0.20805812417437253</v>
      </c>
      <c r="BA67" s="102">
        <v>233.69088507265522</v>
      </c>
      <c r="BB67" s="102">
        <v>13.695475504322767</v>
      </c>
      <c r="BC67" s="102">
        <v>15382.758086455333</v>
      </c>
      <c r="BD67" s="102">
        <v>0.20019342359767892</v>
      </c>
      <c r="BE67" s="102">
        <v>224.85725338491298</v>
      </c>
      <c r="BF67" s="102">
        <v>9.9733897202342234</v>
      </c>
      <c r="BG67" s="102">
        <v>11202.111333767079</v>
      </c>
      <c r="BH67" s="102">
        <v>3.671208333333333</v>
      </c>
      <c r="BI67" s="102">
        <v>4123.5011999999997</v>
      </c>
      <c r="BJ67" s="102">
        <v>7.1226993865030677</v>
      </c>
      <c r="BK67" s="102">
        <v>8000.2159509202456</v>
      </c>
      <c r="BL67" s="102">
        <v>8.1425478348439082</v>
      </c>
      <c r="BM67" s="102">
        <v>9145.7097280966773</v>
      </c>
      <c r="BN67" s="102">
        <v>0.2262055837563452</v>
      </c>
      <c r="BO67" s="102">
        <v>254.07411167512694</v>
      </c>
      <c r="BP67" s="102">
        <v>2.7553413236060451</v>
      </c>
      <c r="BQ67" s="102">
        <v>3094.79937467431</v>
      </c>
      <c r="BR67" s="102">
        <v>0.28125</v>
      </c>
      <c r="BS67" s="102">
        <v>315.90000000000003</v>
      </c>
      <c r="BT67" s="102">
        <v>5.7393779342723006</v>
      </c>
      <c r="BU67" s="102">
        <v>6446.4692957746483</v>
      </c>
      <c r="BV67" s="102">
        <v>16.014671664943123</v>
      </c>
      <c r="BW67" s="102">
        <v>17987.679214064116</v>
      </c>
      <c r="BX67" s="102">
        <v>3.6345796460176993</v>
      </c>
      <c r="BY67" s="102">
        <v>4082.3598584070801</v>
      </c>
      <c r="BZ67" s="102">
        <v>4.5641121192482172</v>
      </c>
      <c r="CA67" s="102">
        <v>5126.4107323395974</v>
      </c>
      <c r="CB67" s="102">
        <v>0.19475806451612904</v>
      </c>
      <c r="CC67" s="102">
        <v>218.75225806451616</v>
      </c>
      <c r="CD67" s="102">
        <v>4.473915124441608</v>
      </c>
      <c r="CE67" s="102">
        <v>5025.1014677728144</v>
      </c>
      <c r="CF67" s="102">
        <v>0.34464651639344263</v>
      </c>
      <c r="CG67" s="102">
        <v>387.10696721311479</v>
      </c>
      <c r="CH67" s="102">
        <v>7.7730531346640426</v>
      </c>
      <c r="CI67" s="102">
        <v>8730.6932808546535</v>
      </c>
      <c r="CJ67" s="102">
        <v>6.5663426057337499</v>
      </c>
      <c r="CK67" s="102">
        <v>7375.3160147601484</v>
      </c>
      <c r="CL67" s="102">
        <v>3.9222644181256436</v>
      </c>
      <c r="CM67" s="102">
        <v>4405.4873944387227</v>
      </c>
      <c r="CN67" s="102">
        <v>4.0818645182505753</v>
      </c>
      <c r="CO67" s="102">
        <v>4584.7502268990465</v>
      </c>
      <c r="CP67" s="102">
        <v>1.7574786324786325</v>
      </c>
      <c r="CQ67" s="102">
        <v>1974</v>
      </c>
      <c r="CR67" s="102">
        <v>3.4073863636363635</v>
      </c>
      <c r="CS67" s="102">
        <v>3827.1763636363635</v>
      </c>
      <c r="CT67" s="102">
        <v>4.4535849056603771</v>
      </c>
      <c r="CU67" s="102">
        <v>5002.2665660377361</v>
      </c>
    </row>
    <row r="68" spans="2:99" x14ac:dyDescent="0.25">
      <c r="C68" s="101" t="s">
        <v>233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7.0866826745474691</v>
      </c>
      <c r="K68" s="102">
        <v>7321.9605393424454</v>
      </c>
      <c r="L68" s="102">
        <v>0.3220092332396628</v>
      </c>
      <c r="M68" s="102">
        <v>332.69993978321963</v>
      </c>
      <c r="N68" s="102">
        <v>12.466760891253742</v>
      </c>
      <c r="O68" s="102">
        <v>12880.657352843367</v>
      </c>
      <c r="P68" s="102">
        <v>4.0389589169000937</v>
      </c>
      <c r="Q68" s="102">
        <v>4173.0523529411767</v>
      </c>
      <c r="R68" s="102">
        <v>5.9563099808061422</v>
      </c>
      <c r="S68" s="102">
        <v>6154.0594721689067</v>
      </c>
      <c r="T68" s="102">
        <v>0</v>
      </c>
      <c r="U68" s="102">
        <v>0</v>
      </c>
      <c r="V68" s="102">
        <v>8.3928176795580107</v>
      </c>
      <c r="W68" s="102">
        <v>8671.4592265193369</v>
      </c>
      <c r="X68" s="102">
        <v>0.30031653917172285</v>
      </c>
      <c r="Y68" s="102">
        <v>310.28704827222407</v>
      </c>
      <c r="Z68" s="102">
        <v>9.0314795383001041</v>
      </c>
      <c r="AA68" s="102">
        <v>9331.3246589716673</v>
      </c>
      <c r="AB68" s="102">
        <v>10.557995226730311</v>
      </c>
      <c r="AC68" s="102">
        <v>10908.520668257757</v>
      </c>
      <c r="AD68" s="102">
        <v>5.5253672316384188</v>
      </c>
      <c r="AE68" s="102">
        <v>5708.8094237288142</v>
      </c>
      <c r="AF68" s="102">
        <v>0.28670360110803322</v>
      </c>
      <c r="AG68" s="102">
        <v>296.22216066481997</v>
      </c>
      <c r="AH68" s="102">
        <v>3.7309941520467835</v>
      </c>
      <c r="AI68" s="102">
        <v>3854.863157894737</v>
      </c>
      <c r="AJ68" s="102">
        <v>9.7937903225806444</v>
      </c>
      <c r="AK68" s="102">
        <v>10118.944161290323</v>
      </c>
      <c r="AL68" s="102">
        <v>4.1953709476309227</v>
      </c>
      <c r="AM68" s="102">
        <v>4334.6572630922692</v>
      </c>
      <c r="AN68" s="102">
        <v>0.19683257918552036</v>
      </c>
      <c r="AO68" s="102">
        <v>203.36742081447963</v>
      </c>
      <c r="AP68" s="102">
        <v>11.961175243393601</v>
      </c>
      <c r="AQ68" s="102">
        <v>12358.28626147427</v>
      </c>
      <c r="AR68" s="102">
        <v>8.0044530264817144</v>
      </c>
      <c r="AS68" s="102">
        <v>8270.2008669609077</v>
      </c>
      <c r="AT68" s="102">
        <v>3.3290408525754884</v>
      </c>
      <c r="AU68" s="102">
        <v>3439.5650088809948</v>
      </c>
      <c r="AV68" s="102">
        <v>9.4735513111039165</v>
      </c>
      <c r="AW68" s="102">
        <v>9788.0732146325663</v>
      </c>
      <c r="AX68" s="102">
        <v>6.7548452907174434</v>
      </c>
      <c r="AY68" s="102">
        <v>6979.1061543692631</v>
      </c>
      <c r="AZ68" s="102">
        <v>0.22589167767503301</v>
      </c>
      <c r="BA68" s="102">
        <v>233.39128137384412</v>
      </c>
      <c r="BB68" s="102">
        <v>12.761693083573489</v>
      </c>
      <c r="BC68" s="102">
        <v>13185.381293948129</v>
      </c>
      <c r="BD68" s="102">
        <v>0.20853481624758222</v>
      </c>
      <c r="BE68" s="102">
        <v>215.45817214700196</v>
      </c>
      <c r="BF68" s="102">
        <v>11.86024723487313</v>
      </c>
      <c r="BG68" s="102">
        <v>12254.007443070919</v>
      </c>
      <c r="BH68" s="102">
        <v>3.671208333333333</v>
      </c>
      <c r="BI68" s="102">
        <v>3793.0924499999996</v>
      </c>
      <c r="BJ68" s="102">
        <v>6.9644171779141111</v>
      </c>
      <c r="BK68" s="102">
        <v>7195.6358282208603</v>
      </c>
      <c r="BL68" s="102">
        <v>8.5126636455186304</v>
      </c>
      <c r="BM68" s="102">
        <v>8795.2840785498502</v>
      </c>
      <c r="BN68" s="102">
        <v>0.21890862944162437</v>
      </c>
      <c r="BO68" s="102">
        <v>226.17639593908632</v>
      </c>
      <c r="BP68" s="102">
        <v>3.1686425221469512</v>
      </c>
      <c r="BQ68" s="102">
        <v>3273.8414538822303</v>
      </c>
      <c r="BR68" s="102">
        <v>0.28125</v>
      </c>
      <c r="BS68" s="102">
        <v>290.58750000000003</v>
      </c>
      <c r="BT68" s="102">
        <v>5.4450508607198751</v>
      </c>
      <c r="BU68" s="102">
        <v>5625.8265492957753</v>
      </c>
      <c r="BV68" s="102">
        <v>13.879382109617373</v>
      </c>
      <c r="BW68" s="102">
        <v>14340.177595656671</v>
      </c>
      <c r="BX68" s="102">
        <v>3.807654867256637</v>
      </c>
      <c r="BY68" s="102">
        <v>3934.0690088495576</v>
      </c>
      <c r="BZ68" s="102">
        <v>4.5641121192482172</v>
      </c>
      <c r="CA68" s="102">
        <v>4715.6406416072587</v>
      </c>
      <c r="CB68" s="102">
        <v>0.19475806451612904</v>
      </c>
      <c r="CC68" s="102">
        <v>201.22403225806454</v>
      </c>
      <c r="CD68" s="102">
        <v>4.2949585194639441</v>
      </c>
      <c r="CE68" s="102">
        <v>4437.551142310147</v>
      </c>
      <c r="CF68" s="102">
        <v>0.3004610655737705</v>
      </c>
      <c r="CG68" s="102">
        <v>310.4363729508197</v>
      </c>
      <c r="CH68" s="102">
        <v>7.7730531346640426</v>
      </c>
      <c r="CI68" s="102">
        <v>8031.1184987348888</v>
      </c>
      <c r="CJ68" s="102">
        <v>6.5663426057337499</v>
      </c>
      <c r="CK68" s="102">
        <v>6784.3451802441105</v>
      </c>
      <c r="CL68" s="102">
        <v>4.3580715756951598</v>
      </c>
      <c r="CM68" s="102">
        <v>4502.7595520082396</v>
      </c>
      <c r="CN68" s="102">
        <v>4.6384824071029271</v>
      </c>
      <c r="CO68" s="102">
        <v>4792.4800230187448</v>
      </c>
      <c r="CP68" s="102">
        <v>1.6737891737891737</v>
      </c>
      <c r="CQ68" s="102">
        <v>1729.3589743589744</v>
      </c>
      <c r="CR68" s="102">
        <v>3.8082553475935828</v>
      </c>
      <c r="CS68" s="102">
        <v>3934.6894251336898</v>
      </c>
      <c r="CT68" s="102">
        <v>5.2488679245283016</v>
      </c>
      <c r="CU68" s="102">
        <v>5423.1303396226413</v>
      </c>
    </row>
    <row r="69" spans="2:99" x14ac:dyDescent="0.25">
      <c r="C69" s="101" t="s">
        <v>234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7.7119782046546002</v>
      </c>
      <c r="K69" s="102">
        <v>5848.764270410049</v>
      </c>
      <c r="L69" s="102">
        <v>0.3220092332396628</v>
      </c>
      <c r="M69" s="102">
        <v>244.21180248896025</v>
      </c>
      <c r="N69" s="102">
        <v>13.200099767209846</v>
      </c>
      <c r="O69" s="102">
        <v>10010.955663451947</v>
      </c>
      <c r="P69" s="102">
        <v>4.390172735760971</v>
      </c>
      <c r="Q69" s="102">
        <v>3329.5070028011205</v>
      </c>
      <c r="R69" s="102">
        <v>7.039275431861804</v>
      </c>
      <c r="S69" s="102">
        <v>5338.5864875239922</v>
      </c>
      <c r="T69" s="102">
        <v>0</v>
      </c>
      <c r="U69" s="102">
        <v>0</v>
      </c>
      <c r="V69" s="102">
        <v>8.9014732965009209</v>
      </c>
      <c r="W69" s="102">
        <v>6750.8773480662985</v>
      </c>
      <c r="X69" s="102">
        <v>0.30714191506198929</v>
      </c>
      <c r="Y69" s="102">
        <v>232.93642838301267</v>
      </c>
      <c r="Z69" s="102">
        <v>9.3325288562434423</v>
      </c>
      <c r="AA69" s="102">
        <v>7077.789884575026</v>
      </c>
      <c r="AB69" s="102">
        <v>10.557995226730311</v>
      </c>
      <c r="AC69" s="102">
        <v>8007.1835799522678</v>
      </c>
      <c r="AD69" s="102">
        <v>5.5253672316384188</v>
      </c>
      <c r="AE69" s="102">
        <v>4190.4385084745763</v>
      </c>
      <c r="AF69" s="102">
        <v>0.26878462603878117</v>
      </c>
      <c r="AG69" s="102">
        <v>203.84626038781164</v>
      </c>
      <c r="AH69" s="102">
        <v>3.6461988304093564</v>
      </c>
      <c r="AI69" s="102">
        <v>2765.2771929824557</v>
      </c>
      <c r="AJ69" s="102">
        <v>10.073612903225806</v>
      </c>
      <c r="AK69" s="102">
        <v>7639.8280258064506</v>
      </c>
      <c r="AL69" s="102">
        <v>4.8666302992518711</v>
      </c>
      <c r="AM69" s="102">
        <v>3690.8524189526188</v>
      </c>
      <c r="AN69" s="102">
        <v>0.19004524886877827</v>
      </c>
      <c r="AO69" s="102">
        <v>144.13031674208145</v>
      </c>
      <c r="AP69" s="102">
        <v>11.654478442280947</v>
      </c>
      <c r="AQ69" s="102">
        <v>8838.7564506258695</v>
      </c>
      <c r="AR69" s="102">
        <v>8.5380832282471637</v>
      </c>
      <c r="AS69" s="102">
        <v>6475.2823203026492</v>
      </c>
      <c r="AT69" s="102">
        <v>3.1705150976909415</v>
      </c>
      <c r="AU69" s="102">
        <v>2404.5186500888099</v>
      </c>
      <c r="AV69" s="102">
        <v>10.866720621560376</v>
      </c>
      <c r="AW69" s="102">
        <v>8241.3209193913881</v>
      </c>
      <c r="AX69" s="102">
        <v>6.7548452907174434</v>
      </c>
      <c r="AY69" s="102">
        <v>5122.874668480109</v>
      </c>
      <c r="AZ69" s="102">
        <v>0.2318361955085865</v>
      </c>
      <c r="BA69" s="102">
        <v>175.824570673712</v>
      </c>
      <c r="BB69" s="102">
        <v>14.006736311239194</v>
      </c>
      <c r="BC69" s="102">
        <v>10622.708818443805</v>
      </c>
      <c r="BD69" s="102">
        <v>0.20853481624758222</v>
      </c>
      <c r="BE69" s="102">
        <v>158.15280464216636</v>
      </c>
      <c r="BF69" s="102">
        <v>10.51249186727391</v>
      </c>
      <c r="BG69" s="102">
        <v>7972.6738321405337</v>
      </c>
      <c r="BH69" s="102">
        <v>3.8502916666666667</v>
      </c>
      <c r="BI69" s="102">
        <v>2920.0612000000001</v>
      </c>
      <c r="BJ69" s="102">
        <v>7.4392638036809826</v>
      </c>
      <c r="BK69" s="102">
        <v>5641.9376687116574</v>
      </c>
      <c r="BL69" s="102">
        <v>8.8827794561933544</v>
      </c>
      <c r="BM69" s="102">
        <v>6736.6999395770399</v>
      </c>
      <c r="BN69" s="102">
        <v>0.2262055837563452</v>
      </c>
      <c r="BO69" s="102">
        <v>171.55431472081219</v>
      </c>
      <c r="BP69" s="102">
        <v>2.7553413236060451</v>
      </c>
      <c r="BQ69" s="102">
        <v>2089.6508598228247</v>
      </c>
      <c r="BR69" s="102">
        <v>0.29531249999999998</v>
      </c>
      <c r="BS69" s="102">
        <v>223.96499999999997</v>
      </c>
      <c r="BT69" s="102">
        <v>6.033705007824727</v>
      </c>
      <c r="BU69" s="102">
        <v>4575.9618779342727</v>
      </c>
      <c r="BV69" s="102">
        <v>16.370553257497413</v>
      </c>
      <c r="BW69" s="102">
        <v>12415.427590486037</v>
      </c>
      <c r="BX69" s="102">
        <v>3.9807300884955752</v>
      </c>
      <c r="BY69" s="102">
        <v>3018.9856991150441</v>
      </c>
      <c r="BZ69" s="102">
        <v>5.0907404406999355</v>
      </c>
      <c r="CA69" s="102">
        <v>3860.8175502268309</v>
      </c>
      <c r="CB69" s="102">
        <v>0.23185483870967741</v>
      </c>
      <c r="CC69" s="102">
        <v>175.83870967741933</v>
      </c>
      <c r="CD69" s="102">
        <v>4.2949585194639441</v>
      </c>
      <c r="CE69" s="102">
        <v>3257.296541161455</v>
      </c>
      <c r="CF69" s="102">
        <v>0.31813524590163933</v>
      </c>
      <c r="CG69" s="102">
        <v>241.27377049180325</v>
      </c>
      <c r="CH69" s="102">
        <v>8.7058195108237282</v>
      </c>
      <c r="CI69" s="102">
        <v>6602.4935170087156</v>
      </c>
      <c r="CJ69" s="102">
        <v>6.7264973034345736</v>
      </c>
      <c r="CK69" s="102">
        <v>5101.3755549247808</v>
      </c>
      <c r="CL69" s="102">
        <v>4.2128025231719874</v>
      </c>
      <c r="CM69" s="102">
        <v>3194.9894335736353</v>
      </c>
      <c r="CN69" s="102">
        <v>4.4529431108188096</v>
      </c>
      <c r="CO69" s="102">
        <v>3377.1120552449852</v>
      </c>
      <c r="CP69" s="102">
        <v>2.0085470085470085</v>
      </c>
      <c r="CQ69" s="102">
        <v>1523.2820512820513</v>
      </c>
      <c r="CR69" s="102">
        <v>3.8082553475935828</v>
      </c>
      <c r="CS69" s="102">
        <v>2888.1808556149731</v>
      </c>
      <c r="CT69" s="102">
        <v>5.4079245283018871</v>
      </c>
      <c r="CU69" s="102">
        <v>4101.3699622641507</v>
      </c>
    </row>
    <row r="70" spans="2:99" x14ac:dyDescent="0.25">
      <c r="C70" s="101" t="s">
        <v>235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7.7119782046546002</v>
      </c>
      <c r="K70" s="102">
        <v>4127.4507351311413</v>
      </c>
      <c r="L70" s="102">
        <v>0.34278402248093132</v>
      </c>
      <c r="M70" s="102">
        <v>183.45800883179442</v>
      </c>
      <c r="N70" s="102">
        <v>13.566769205187896</v>
      </c>
      <c r="O70" s="102">
        <v>7260.934878616561</v>
      </c>
      <c r="P70" s="102">
        <v>4.7413865546218483</v>
      </c>
      <c r="Q70" s="102">
        <v>2537.590084033613</v>
      </c>
      <c r="R70" s="102">
        <v>6.1368042226487525</v>
      </c>
      <c r="S70" s="102">
        <v>3284.4176199616118</v>
      </c>
      <c r="T70" s="102">
        <v>0</v>
      </c>
      <c r="U70" s="102">
        <v>0</v>
      </c>
      <c r="V70" s="102">
        <v>8.9014732965009209</v>
      </c>
      <c r="W70" s="102">
        <v>4764.0685082872924</v>
      </c>
      <c r="X70" s="102">
        <v>0.27984041150092359</v>
      </c>
      <c r="Y70" s="102">
        <v>149.7705882352943</v>
      </c>
      <c r="Z70" s="102">
        <v>9.3325288562434423</v>
      </c>
      <c r="AA70" s="102">
        <v>4994.7694438614899</v>
      </c>
      <c r="AB70" s="102">
        <v>11.877744630071598</v>
      </c>
      <c r="AC70" s="102">
        <v>6356.9689260143186</v>
      </c>
      <c r="AD70" s="102">
        <v>5.3128531073446323</v>
      </c>
      <c r="AE70" s="102">
        <v>2843.4389830508467</v>
      </c>
      <c r="AF70" s="102">
        <v>0.30462257617728533</v>
      </c>
      <c r="AG70" s="102">
        <v>163.03400277008308</v>
      </c>
      <c r="AH70" s="102">
        <v>3.8157894736842102</v>
      </c>
      <c r="AI70" s="102">
        <v>2042.2105263157891</v>
      </c>
      <c r="AJ70" s="102">
        <v>10.633258064516129</v>
      </c>
      <c r="AK70" s="102">
        <v>5690.9197161290313</v>
      </c>
      <c r="AL70" s="102">
        <v>4.6988154613466335</v>
      </c>
      <c r="AM70" s="102">
        <v>2514.8060349127181</v>
      </c>
      <c r="AN70" s="102">
        <v>0.21040723981900453</v>
      </c>
      <c r="AO70" s="102">
        <v>112.60995475113121</v>
      </c>
      <c r="AP70" s="102">
        <v>11.347781641168289</v>
      </c>
      <c r="AQ70" s="102">
        <v>6073.3327343532674</v>
      </c>
      <c r="AR70" s="102">
        <v>7.6486995586380839</v>
      </c>
      <c r="AS70" s="102">
        <v>4093.5840037831022</v>
      </c>
      <c r="AT70" s="102">
        <v>3.3290408525754884</v>
      </c>
      <c r="AU70" s="102">
        <v>1781.7026642984013</v>
      </c>
      <c r="AV70" s="102">
        <v>10.866720621560376</v>
      </c>
      <c r="AW70" s="102">
        <v>5815.8688766591122</v>
      </c>
      <c r="AX70" s="102">
        <v>6.9478408704522279</v>
      </c>
      <c r="AY70" s="102">
        <v>3718.4844338660318</v>
      </c>
      <c r="AZ70" s="102">
        <v>0.26155878467635402</v>
      </c>
      <c r="BA70" s="102">
        <v>139.98626155878466</v>
      </c>
      <c r="BB70" s="102">
        <v>14.006736311239194</v>
      </c>
      <c r="BC70" s="102">
        <v>7496.4052737752163</v>
      </c>
      <c r="BD70" s="102">
        <v>0.20019342359767892</v>
      </c>
      <c r="BE70" s="102">
        <v>107.14352030947774</v>
      </c>
      <c r="BF70" s="102">
        <v>11.86024723487313</v>
      </c>
      <c r="BG70" s="102">
        <v>6347.6043201040984</v>
      </c>
      <c r="BH70" s="102">
        <v>4.5666249999999993</v>
      </c>
      <c r="BI70" s="102">
        <v>2444.0576999999994</v>
      </c>
      <c r="BJ70" s="102">
        <v>7.9141104294478524</v>
      </c>
      <c r="BK70" s="102">
        <v>4235.6319018404902</v>
      </c>
      <c r="BL70" s="102">
        <v>8.8827794561933544</v>
      </c>
      <c r="BM70" s="102">
        <v>4754.063564954683</v>
      </c>
      <c r="BN70" s="102">
        <v>0.2407994923857868</v>
      </c>
      <c r="BO70" s="102">
        <v>128.87588832487307</v>
      </c>
      <c r="BP70" s="102">
        <v>2.9619919228764986</v>
      </c>
      <c r="BQ70" s="102">
        <v>1585.2580771235018</v>
      </c>
      <c r="BR70" s="102">
        <v>0.33046875000000003</v>
      </c>
      <c r="BS70" s="102">
        <v>176.86687499999999</v>
      </c>
      <c r="BT70" s="102">
        <v>6.1808685446009397</v>
      </c>
      <c r="BU70" s="102">
        <v>3308.0008450704227</v>
      </c>
      <c r="BV70" s="102">
        <v>16.726434850051707</v>
      </c>
      <c r="BW70" s="102">
        <v>8951.9879317476716</v>
      </c>
      <c r="BX70" s="102">
        <v>4.326880530973451</v>
      </c>
      <c r="BY70" s="102">
        <v>2315.7464601769907</v>
      </c>
      <c r="BZ70" s="102">
        <v>5.2662832145171743</v>
      </c>
      <c r="CA70" s="102">
        <v>2818.5147764095914</v>
      </c>
      <c r="CB70" s="102">
        <v>0.22258064516129034</v>
      </c>
      <c r="CC70" s="102">
        <v>119.12516129032257</v>
      </c>
      <c r="CD70" s="102">
        <v>4.2949585194639441</v>
      </c>
      <c r="CE70" s="102">
        <v>2298.6617996171026</v>
      </c>
      <c r="CF70" s="102">
        <v>0.34464651639344263</v>
      </c>
      <c r="CG70" s="102">
        <v>184.45481557377047</v>
      </c>
      <c r="CH70" s="102">
        <v>8.7058195108237282</v>
      </c>
      <c r="CI70" s="102">
        <v>4659.3546021928587</v>
      </c>
      <c r="CJ70" s="102">
        <v>6.0858785126312807</v>
      </c>
      <c r="CK70" s="102">
        <v>3257.1621799602608</v>
      </c>
      <c r="CL70" s="102">
        <v>4.3580715756951598</v>
      </c>
      <c r="CM70" s="102">
        <v>2332.4399073120494</v>
      </c>
      <c r="CN70" s="102">
        <v>4.8240217033870438</v>
      </c>
      <c r="CO70" s="102">
        <v>2581.8164156527455</v>
      </c>
      <c r="CP70" s="102">
        <v>2.0085470085470085</v>
      </c>
      <c r="CQ70" s="102">
        <v>1074.9743589743589</v>
      </c>
      <c r="CR70" s="102">
        <v>3.8082553475935828</v>
      </c>
      <c r="CS70" s="102">
        <v>2038.1782620320853</v>
      </c>
      <c r="CT70" s="102">
        <v>4.9307547169811325</v>
      </c>
      <c r="CU70" s="102">
        <v>2638.9399245283016</v>
      </c>
    </row>
    <row r="71" spans="2:99" x14ac:dyDescent="0.25">
      <c r="B71" s="101" t="s">
        <v>130</v>
      </c>
      <c r="C71" s="101" t="s">
        <v>236</v>
      </c>
      <c r="D71" s="102">
        <v>0</v>
      </c>
      <c r="E71" s="102">
        <v>0</v>
      </c>
      <c r="F71" s="102">
        <v>0</v>
      </c>
      <c r="G71" s="102">
        <v>0</v>
      </c>
      <c r="H71" s="102">
        <v>0</v>
      </c>
      <c r="I71" s="102">
        <v>0</v>
      </c>
      <c r="J71" s="102">
        <v>2.5011775619373435</v>
      </c>
      <c r="K71" s="102">
        <v>1410.6641449326617</v>
      </c>
      <c r="L71" s="102">
        <v>1.7503536067892504</v>
      </c>
      <c r="M71" s="102">
        <v>987.1994342291373</v>
      </c>
      <c r="N71" s="102">
        <v>2.8447980182926829</v>
      </c>
      <c r="O71" s="102">
        <v>1604.4660823170732</v>
      </c>
      <c r="P71" s="102">
        <v>3.4312961443806396</v>
      </c>
      <c r="Q71" s="102">
        <v>1935.2510254306808</v>
      </c>
      <c r="R71" s="102">
        <v>2.3073718091638549</v>
      </c>
      <c r="S71" s="102">
        <v>1301.357700368414</v>
      </c>
      <c r="T71" s="102">
        <v>0.59628142458100564</v>
      </c>
      <c r="U71" s="102">
        <v>336.30272346368719</v>
      </c>
      <c r="V71" s="102">
        <v>2.6505972045725716</v>
      </c>
      <c r="W71" s="102">
        <v>1494.9368233789305</v>
      </c>
      <c r="X71" s="102">
        <v>1.3130252100840336</v>
      </c>
      <c r="Y71" s="102">
        <v>740.54621848739498</v>
      </c>
      <c r="Z71" s="102">
        <v>2.8336199484092863</v>
      </c>
      <c r="AA71" s="102">
        <v>1598.1616509028374</v>
      </c>
      <c r="AB71" s="102">
        <v>1.3011206896551724</v>
      </c>
      <c r="AC71" s="102">
        <v>733.83206896551724</v>
      </c>
      <c r="AD71" s="102">
        <v>3.8984204793028323</v>
      </c>
      <c r="AE71" s="102">
        <v>2198.7091503267975</v>
      </c>
      <c r="AF71" s="102">
        <v>1.4642082429501084</v>
      </c>
      <c r="AG71" s="102">
        <v>825.81344902386115</v>
      </c>
      <c r="AH71" s="102">
        <v>3.1161129568106309</v>
      </c>
      <c r="AI71" s="102">
        <v>1757.4877076411958</v>
      </c>
      <c r="AJ71" s="102">
        <v>2.1335659898477157</v>
      </c>
      <c r="AK71" s="102">
        <v>1203.3312182741117</v>
      </c>
      <c r="AL71" s="102">
        <v>1.5652173913043479</v>
      </c>
      <c r="AM71" s="102">
        <v>882.78260869565224</v>
      </c>
      <c r="AN71" s="102">
        <v>3.254032258064516</v>
      </c>
      <c r="AO71" s="102">
        <v>1835.2741935483871</v>
      </c>
      <c r="AP71" s="102">
        <v>1.639871382636656</v>
      </c>
      <c r="AQ71" s="102">
        <v>924.88745980707404</v>
      </c>
      <c r="AR71" s="102">
        <v>2.8434738273283484</v>
      </c>
      <c r="AS71" s="102">
        <v>1603.7192386131885</v>
      </c>
      <c r="AT71" s="102">
        <v>0</v>
      </c>
      <c r="AU71" s="102">
        <v>0</v>
      </c>
      <c r="AV71" s="102">
        <v>0.61901913875598091</v>
      </c>
      <c r="AW71" s="102">
        <v>349.12679425837325</v>
      </c>
      <c r="AX71" s="102">
        <v>2.5537974683544302</v>
      </c>
      <c r="AY71" s="102">
        <v>1440.3417721518986</v>
      </c>
      <c r="AZ71" s="102">
        <v>1.5795373665480428</v>
      </c>
      <c r="BA71" s="102">
        <v>890.85907473309612</v>
      </c>
      <c r="BB71" s="102">
        <v>2.5442836161460431</v>
      </c>
      <c r="BC71" s="102">
        <v>1434.9759595063683</v>
      </c>
      <c r="BD71" s="102">
        <v>0.59959865742885654</v>
      </c>
      <c r="BE71" s="102">
        <v>338.17364278987509</v>
      </c>
      <c r="BF71" s="102">
        <v>3.0385681627537444</v>
      </c>
      <c r="BG71" s="102">
        <v>1713.7524437931118</v>
      </c>
      <c r="BH71" s="102">
        <v>2.0619621413886278</v>
      </c>
      <c r="BI71" s="102">
        <v>1162.9466477431861</v>
      </c>
      <c r="BJ71" s="102">
        <v>0.52917842031029616</v>
      </c>
      <c r="BK71" s="102">
        <v>298.45662905500706</v>
      </c>
      <c r="BL71" s="102">
        <v>2.5935935996887411</v>
      </c>
      <c r="BM71" s="102">
        <v>1462.78679022445</v>
      </c>
      <c r="BN71" s="102">
        <v>1.728624535315985</v>
      </c>
      <c r="BO71" s="102">
        <v>974.94423791821555</v>
      </c>
      <c r="BP71" s="102">
        <v>3.0727272727272728</v>
      </c>
      <c r="BQ71" s="102">
        <v>1733.0181818181818</v>
      </c>
      <c r="BR71" s="102">
        <v>1.9991742361684557</v>
      </c>
      <c r="BS71" s="102">
        <v>1127.534269199009</v>
      </c>
      <c r="BT71" s="102">
        <v>2.3610774818401938</v>
      </c>
      <c r="BU71" s="102">
        <v>1331.6476997578693</v>
      </c>
      <c r="BV71" s="102">
        <v>2.8621532156368219</v>
      </c>
      <c r="BW71" s="102">
        <v>1614.2544136191675</v>
      </c>
      <c r="BX71" s="102">
        <v>2.9429972928442965</v>
      </c>
      <c r="BY71" s="102">
        <v>1659.8504731641833</v>
      </c>
      <c r="BZ71" s="102">
        <v>0.6180400890868597</v>
      </c>
      <c r="CA71" s="102">
        <v>348.57461024498889</v>
      </c>
      <c r="CB71" s="102">
        <v>3.4951407506702417</v>
      </c>
      <c r="CC71" s="102">
        <v>1971.2593833780163</v>
      </c>
      <c r="CD71" s="102">
        <v>2.6526661796932065</v>
      </c>
      <c r="CE71" s="102">
        <v>1496.1037253469685</v>
      </c>
      <c r="CF71" s="102">
        <v>2.0827598072952513</v>
      </c>
      <c r="CG71" s="102">
        <v>1174.6765313145218</v>
      </c>
      <c r="CH71" s="102">
        <v>1.0334839769926047</v>
      </c>
      <c r="CI71" s="102">
        <v>582.88496302382907</v>
      </c>
      <c r="CJ71" s="102">
        <v>3.926769578313253</v>
      </c>
      <c r="CK71" s="102">
        <v>2214.6980421686749</v>
      </c>
      <c r="CL71" s="102">
        <v>2.5444467046379171</v>
      </c>
      <c r="CM71" s="102">
        <v>1435.0679414157853</v>
      </c>
      <c r="CN71" s="102">
        <v>2.4518229166666665</v>
      </c>
      <c r="CO71" s="102">
        <v>1382.828125</v>
      </c>
      <c r="CP71" s="102">
        <v>2.5906902086677368</v>
      </c>
      <c r="CQ71" s="102">
        <v>1461.1492776886037</v>
      </c>
      <c r="CR71" s="102">
        <v>2.4625873796673865</v>
      </c>
      <c r="CS71" s="102">
        <v>1388.8992821324059</v>
      </c>
      <c r="CT71" s="102">
        <v>1.2328973843058351</v>
      </c>
      <c r="CU71" s="102">
        <v>695.35412474849102</v>
      </c>
    </row>
    <row r="72" spans="2:99" x14ac:dyDescent="0.25">
      <c r="C72" s="101" t="s">
        <v>237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2.5793393607478858</v>
      </c>
      <c r="K72" s="102">
        <v>191.9028484396427</v>
      </c>
      <c r="L72" s="102">
        <v>1.7503536067892504</v>
      </c>
      <c r="M72" s="102">
        <v>130.22630834512023</v>
      </c>
      <c r="N72" s="102">
        <v>3.0754573170731705</v>
      </c>
      <c r="O72" s="102">
        <v>228.81402439024387</v>
      </c>
      <c r="P72" s="102">
        <v>3.7432321575061525</v>
      </c>
      <c r="Q72" s="102">
        <v>278.49647251845772</v>
      </c>
      <c r="R72" s="102">
        <v>2.5637464546265054</v>
      </c>
      <c r="S72" s="102">
        <v>190.74273622421197</v>
      </c>
      <c r="T72" s="102">
        <v>0.7227653631284916</v>
      </c>
      <c r="U72" s="102">
        <v>53.773743016759767</v>
      </c>
      <c r="V72" s="102">
        <v>2.5198571260460079</v>
      </c>
      <c r="W72" s="102">
        <v>187.47737017782296</v>
      </c>
      <c r="X72" s="102">
        <v>1.4705882352941175</v>
      </c>
      <c r="Y72" s="102">
        <v>109.41176470588233</v>
      </c>
      <c r="Z72" s="102">
        <v>3.0515907136715392</v>
      </c>
      <c r="AA72" s="102">
        <v>227.0383490971625</v>
      </c>
      <c r="AB72" s="102">
        <v>1.3678448275862067</v>
      </c>
      <c r="AC72" s="102">
        <v>101.76765517241377</v>
      </c>
      <c r="AD72" s="102">
        <v>3.7870370370370368</v>
      </c>
      <c r="AE72" s="102">
        <v>281.75555555555547</v>
      </c>
      <c r="AF72" s="102">
        <v>1.735357917570499</v>
      </c>
      <c r="AG72" s="102">
        <v>129.1106290672451</v>
      </c>
      <c r="AH72" s="102">
        <v>3.1161129568106309</v>
      </c>
      <c r="AI72" s="102">
        <v>231.83880398671093</v>
      </c>
      <c r="AJ72" s="102">
        <v>2.3042512690355328</v>
      </c>
      <c r="AK72" s="102">
        <v>171.43629441624361</v>
      </c>
      <c r="AL72" s="102">
        <v>1.6956521739130435</v>
      </c>
      <c r="AM72" s="102">
        <v>126.15652173913043</v>
      </c>
      <c r="AN72" s="102">
        <v>3.4864631336405534</v>
      </c>
      <c r="AO72" s="102">
        <v>259.39285714285717</v>
      </c>
      <c r="AP72" s="102">
        <v>1.7363344051446945</v>
      </c>
      <c r="AQ72" s="102">
        <v>129.18327974276525</v>
      </c>
      <c r="AR72" s="102">
        <v>3.2743031951053707</v>
      </c>
      <c r="AS72" s="102">
        <v>243.60815771583955</v>
      </c>
      <c r="AT72" s="102">
        <v>0</v>
      </c>
      <c r="AU72" s="102">
        <v>0</v>
      </c>
      <c r="AV72" s="102">
        <v>0.6897641831852358</v>
      </c>
      <c r="AW72" s="102">
        <v>51.318455228981534</v>
      </c>
      <c r="AX72" s="102">
        <v>3.0326344936708862</v>
      </c>
      <c r="AY72" s="102">
        <v>225.6280063291139</v>
      </c>
      <c r="AZ72" s="102">
        <v>1.6513345195729539</v>
      </c>
      <c r="BA72" s="102">
        <v>122.85928825622776</v>
      </c>
      <c r="BB72" s="102">
        <v>2.5478032776746122</v>
      </c>
      <c r="BC72" s="102">
        <v>189.55656385899113</v>
      </c>
      <c r="BD72" s="102">
        <v>0.61958527934315177</v>
      </c>
      <c r="BE72" s="102">
        <v>46.097144783130489</v>
      </c>
      <c r="BF72" s="102">
        <v>3.0385681627537444</v>
      </c>
      <c r="BG72" s="102">
        <v>226.06947130887855</v>
      </c>
      <c r="BH72" s="102">
        <v>2.141917840682011</v>
      </c>
      <c r="BI72" s="102">
        <v>159.35868734674159</v>
      </c>
      <c r="BJ72" s="102">
        <v>0.52917842031029616</v>
      </c>
      <c r="BK72" s="102">
        <v>39.370874471086033</v>
      </c>
      <c r="BL72" s="102">
        <v>2.5173114349920134</v>
      </c>
      <c r="BM72" s="102">
        <v>187.28797076340578</v>
      </c>
      <c r="BN72" s="102">
        <v>1.728624535315985</v>
      </c>
      <c r="BO72" s="102">
        <v>128.60966542750927</v>
      </c>
      <c r="BP72" s="102">
        <v>3.1495454545454544</v>
      </c>
      <c r="BQ72" s="102">
        <v>234.32618181818179</v>
      </c>
      <c r="BR72" s="102">
        <v>2.4989677952105698</v>
      </c>
      <c r="BS72" s="102">
        <v>185.92320396366637</v>
      </c>
      <c r="BT72" s="102">
        <v>2.8495762711864407</v>
      </c>
      <c r="BU72" s="102">
        <v>212.00847457627117</v>
      </c>
      <c r="BV72" s="102">
        <v>2.5441361916771754</v>
      </c>
      <c r="BW72" s="102">
        <v>189.28373266078182</v>
      </c>
      <c r="BX72" s="102">
        <v>2.93882751020071</v>
      </c>
      <c r="BY72" s="102">
        <v>218.64876675893279</v>
      </c>
      <c r="BZ72" s="102">
        <v>0.73496659242761697</v>
      </c>
      <c r="CA72" s="102">
        <v>54.681514476614694</v>
      </c>
      <c r="CB72" s="102">
        <v>3.3923424932975874</v>
      </c>
      <c r="CC72" s="102">
        <v>252.39028150134047</v>
      </c>
      <c r="CD72" s="102">
        <v>2.5789810080350621</v>
      </c>
      <c r="CE72" s="102">
        <v>191.87618699780859</v>
      </c>
      <c r="CF72" s="102">
        <v>2.0133344803854096</v>
      </c>
      <c r="CG72" s="102">
        <v>149.79208534067445</v>
      </c>
      <c r="CH72" s="102">
        <v>1.3514790468364832</v>
      </c>
      <c r="CI72" s="102">
        <v>100.55004108463434</v>
      </c>
      <c r="CJ72" s="102">
        <v>4.0422628012048198</v>
      </c>
      <c r="CK72" s="102">
        <v>300.74435240963857</v>
      </c>
      <c r="CL72" s="102">
        <v>2.6265256305939788</v>
      </c>
      <c r="CM72" s="102">
        <v>195.41350691619201</v>
      </c>
      <c r="CN72" s="102">
        <v>2.714518229166667</v>
      </c>
      <c r="CO72" s="102">
        <v>201.96015625000001</v>
      </c>
      <c r="CP72" s="102">
        <v>2.50973113964687</v>
      </c>
      <c r="CQ72" s="102">
        <v>186.7239967897271</v>
      </c>
      <c r="CR72" s="102">
        <v>2.4674789098258851</v>
      </c>
      <c r="CS72" s="102">
        <v>183.58043089104584</v>
      </c>
      <c r="CT72" s="102">
        <v>1.5248993963782698</v>
      </c>
      <c r="CU72" s="102">
        <v>113.45251509054326</v>
      </c>
    </row>
    <row r="73" spans="2:99" x14ac:dyDescent="0.25">
      <c r="C73" s="101" t="s">
        <v>238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2.5793393607478858</v>
      </c>
      <c r="K73" s="102">
        <v>1442.3665705302176</v>
      </c>
      <c r="L73" s="102">
        <v>1.6973125884016973</v>
      </c>
      <c r="M73" s="102">
        <v>949.13719943422905</v>
      </c>
      <c r="N73" s="102">
        <v>2.6910251524390243</v>
      </c>
      <c r="O73" s="102">
        <v>1504.8212652439022</v>
      </c>
      <c r="P73" s="102">
        <v>3.2233388022969649</v>
      </c>
      <c r="Q73" s="102">
        <v>1802.4910582444625</v>
      </c>
      <c r="R73" s="102">
        <v>2.1150908250668667</v>
      </c>
      <c r="S73" s="102">
        <v>1182.7587893773918</v>
      </c>
      <c r="T73" s="102">
        <v>0.56014315642458101</v>
      </c>
      <c r="U73" s="102">
        <v>313.23205307262566</v>
      </c>
      <c r="V73" s="102">
        <v>2.7119899511645986</v>
      </c>
      <c r="W73" s="102">
        <v>1516.5447806912434</v>
      </c>
      <c r="X73" s="102">
        <v>1.2605042016806722</v>
      </c>
      <c r="Y73" s="102">
        <v>704.87394957983179</v>
      </c>
      <c r="Z73" s="102">
        <v>2.9426053310404128</v>
      </c>
      <c r="AA73" s="102">
        <v>1645.5049011177987</v>
      </c>
      <c r="AB73" s="102">
        <v>1.2010344827586206</v>
      </c>
      <c r="AC73" s="102">
        <v>671.61848275862053</v>
      </c>
      <c r="AD73" s="102">
        <v>4.121187363834423</v>
      </c>
      <c r="AE73" s="102">
        <v>2304.5679738562089</v>
      </c>
      <c r="AF73" s="102">
        <v>1.4642082429501084</v>
      </c>
      <c r="AG73" s="102">
        <v>818.7852494577005</v>
      </c>
      <c r="AH73" s="102">
        <v>3.0318936877076412</v>
      </c>
      <c r="AI73" s="102">
        <v>1695.4349501661127</v>
      </c>
      <c r="AJ73" s="102">
        <v>2.048223350253807</v>
      </c>
      <c r="AK73" s="102">
        <v>1145.3664974619287</v>
      </c>
      <c r="AL73" s="102">
        <v>1.5</v>
      </c>
      <c r="AM73" s="102">
        <v>838.8</v>
      </c>
      <c r="AN73" s="102">
        <v>3.4089861751152077</v>
      </c>
      <c r="AO73" s="102">
        <v>1906.3050691244239</v>
      </c>
      <c r="AP73" s="102">
        <v>1.5916398713826367</v>
      </c>
      <c r="AQ73" s="102">
        <v>890.04501607717032</v>
      </c>
      <c r="AR73" s="102">
        <v>2.671142080217539</v>
      </c>
      <c r="AS73" s="102">
        <v>1493.7026512576476</v>
      </c>
      <c r="AT73" s="102">
        <v>0</v>
      </c>
      <c r="AU73" s="102">
        <v>0</v>
      </c>
      <c r="AV73" s="102">
        <v>0.60133287764866705</v>
      </c>
      <c r="AW73" s="102">
        <v>336.26534518113459</v>
      </c>
      <c r="AX73" s="102">
        <v>3.0326344936708862</v>
      </c>
      <c r="AY73" s="102">
        <v>1695.8492088607593</v>
      </c>
      <c r="AZ73" s="102">
        <v>1.3641459074733098</v>
      </c>
      <c r="BA73" s="102">
        <v>762.83039145907469</v>
      </c>
      <c r="BB73" s="102">
        <v>2.6207939452184994</v>
      </c>
      <c r="BC73" s="102">
        <v>1465.5479741661848</v>
      </c>
      <c r="BD73" s="102">
        <v>0.53963879168597095</v>
      </c>
      <c r="BE73" s="102">
        <v>301.76601231079491</v>
      </c>
      <c r="BF73" s="102">
        <v>3.1832618847896366</v>
      </c>
      <c r="BG73" s="102">
        <v>1780.0800459743646</v>
      </c>
      <c r="BH73" s="102">
        <v>2.0563334613088471</v>
      </c>
      <c r="BI73" s="102">
        <v>1149.9016715639073</v>
      </c>
      <c r="BJ73" s="102">
        <v>0.51093088857545843</v>
      </c>
      <c r="BK73" s="102">
        <v>285.71255289139634</v>
      </c>
      <c r="BL73" s="102">
        <v>2.5173114349920134</v>
      </c>
      <c r="BM73" s="102">
        <v>1407.6805544475337</v>
      </c>
      <c r="BN73" s="102">
        <v>1.449814126394052</v>
      </c>
      <c r="BO73" s="102">
        <v>810.73605947955377</v>
      </c>
      <c r="BP73" s="102">
        <v>3.2263636363636365</v>
      </c>
      <c r="BQ73" s="102">
        <v>1804.1825454545453</v>
      </c>
      <c r="BR73" s="102">
        <v>1.9991742361684557</v>
      </c>
      <c r="BS73" s="102">
        <v>1117.9382328654003</v>
      </c>
      <c r="BT73" s="102">
        <v>2.6867433414043584</v>
      </c>
      <c r="BU73" s="102">
        <v>1502.426876513317</v>
      </c>
      <c r="BV73" s="102">
        <v>2.3533259773013868</v>
      </c>
      <c r="BW73" s="102">
        <v>1315.9798865069354</v>
      </c>
      <c r="BX73" s="102">
        <v>2.7662005850502904</v>
      </c>
      <c r="BY73" s="102">
        <v>1546.8593671601222</v>
      </c>
      <c r="BZ73" s="102">
        <v>0.68485523385300673</v>
      </c>
      <c r="CA73" s="102">
        <v>382.97104677060133</v>
      </c>
      <c r="CB73" s="102">
        <v>3.3923424932975874</v>
      </c>
      <c r="CC73" s="102">
        <v>1896.9979222520105</v>
      </c>
      <c r="CD73" s="102">
        <v>2.2842403214024838</v>
      </c>
      <c r="CE73" s="102">
        <v>1277.3471877282689</v>
      </c>
      <c r="CF73" s="102">
        <v>1.874483826565726</v>
      </c>
      <c r="CG73" s="102">
        <v>1048.2113558155538</v>
      </c>
      <c r="CH73" s="102">
        <v>1.192481511914544</v>
      </c>
      <c r="CI73" s="102">
        <v>666.83566146261296</v>
      </c>
      <c r="CJ73" s="102">
        <v>4.1577560240963853</v>
      </c>
      <c r="CK73" s="102">
        <v>2325.0171686746985</v>
      </c>
      <c r="CL73" s="102">
        <v>2.3802888527257933</v>
      </c>
      <c r="CM73" s="102">
        <v>1331.0575264442634</v>
      </c>
      <c r="CN73" s="102">
        <v>2.1891276041666665</v>
      </c>
      <c r="CO73" s="102">
        <v>1224.1601562499998</v>
      </c>
      <c r="CP73" s="102">
        <v>2.3478130016051364</v>
      </c>
      <c r="CQ73" s="102">
        <v>1312.8970304975921</v>
      </c>
      <c r="CR73" s="102">
        <v>2.2847245186695466</v>
      </c>
      <c r="CS73" s="102">
        <v>1277.6179508400103</v>
      </c>
      <c r="CT73" s="102">
        <v>1.2653420523138834</v>
      </c>
      <c r="CU73" s="102">
        <v>707.57927565392356</v>
      </c>
    </row>
    <row r="74" spans="2:99" x14ac:dyDescent="0.25">
      <c r="C74" s="101" t="s">
        <v>239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2.6575011595584277</v>
      </c>
      <c r="K74" s="102">
        <v>1071.5044675339579</v>
      </c>
      <c r="L74" s="102">
        <v>1.7503536067892504</v>
      </c>
      <c r="M74" s="102">
        <v>705.74257425742576</v>
      </c>
      <c r="N74" s="102">
        <v>2.6910251524390243</v>
      </c>
      <c r="O74" s="102">
        <v>1085.0213414634145</v>
      </c>
      <c r="P74" s="102">
        <v>3.6392534864643151</v>
      </c>
      <c r="Q74" s="102">
        <v>1467.3470057424117</v>
      </c>
      <c r="R74" s="102">
        <v>2.1791844864325296</v>
      </c>
      <c r="S74" s="102">
        <v>878.64718492959594</v>
      </c>
      <c r="T74" s="102">
        <v>0.57821229050279332</v>
      </c>
      <c r="U74" s="102">
        <v>233.13519553072626</v>
      </c>
      <c r="V74" s="102">
        <v>2.7753713440922532</v>
      </c>
      <c r="W74" s="102">
        <v>1119.0297259379965</v>
      </c>
      <c r="X74" s="102">
        <v>1.3130252100840336</v>
      </c>
      <c r="Y74" s="102">
        <v>529.41176470588232</v>
      </c>
      <c r="Z74" s="102">
        <v>2.9426053310404128</v>
      </c>
      <c r="AA74" s="102">
        <v>1186.4584694754944</v>
      </c>
      <c r="AB74" s="102">
        <v>1.3678448275862067</v>
      </c>
      <c r="AC74" s="102">
        <v>551.51503448275855</v>
      </c>
      <c r="AD74" s="102">
        <v>4.2325708061002176</v>
      </c>
      <c r="AE74" s="102">
        <v>1706.5725490196078</v>
      </c>
      <c r="AF74" s="102">
        <v>1.5184381778741864</v>
      </c>
      <c r="AG74" s="102">
        <v>612.23427331887194</v>
      </c>
      <c r="AH74" s="102">
        <v>3.0318936877076412</v>
      </c>
      <c r="AI74" s="102">
        <v>1222.4595348837208</v>
      </c>
      <c r="AJ74" s="102">
        <v>2.048223350253807</v>
      </c>
      <c r="AK74" s="102">
        <v>825.843654822335</v>
      </c>
      <c r="AL74" s="102">
        <v>1.4347826086956521</v>
      </c>
      <c r="AM74" s="102">
        <v>578.50434782608693</v>
      </c>
      <c r="AN74" s="102">
        <v>3.3315092165898617</v>
      </c>
      <c r="AO74" s="102">
        <v>1343.2645161290322</v>
      </c>
      <c r="AP74" s="102">
        <v>1.7845659163987138</v>
      </c>
      <c r="AQ74" s="102">
        <v>719.53697749196135</v>
      </c>
      <c r="AR74" s="102">
        <v>2.8434738273283484</v>
      </c>
      <c r="AS74" s="102">
        <v>1146.48864717879</v>
      </c>
      <c r="AT74" s="102">
        <v>0</v>
      </c>
      <c r="AU74" s="102">
        <v>0</v>
      </c>
      <c r="AV74" s="102">
        <v>0.65439166097060841</v>
      </c>
      <c r="AW74" s="102">
        <v>263.85071770334929</v>
      </c>
      <c r="AX74" s="102">
        <v>3.0326344936708862</v>
      </c>
      <c r="AY74" s="102">
        <v>1222.7582278481013</v>
      </c>
      <c r="AZ74" s="102">
        <v>1.5077402135231317</v>
      </c>
      <c r="BA74" s="102">
        <v>607.92085409252672</v>
      </c>
      <c r="BB74" s="102">
        <v>2.7008239358195252</v>
      </c>
      <c r="BC74" s="102">
        <v>1088.9722109224326</v>
      </c>
      <c r="BD74" s="102">
        <v>0.59959865742885654</v>
      </c>
      <c r="BE74" s="102">
        <v>241.75817867531495</v>
      </c>
      <c r="BF74" s="102">
        <v>2.6768338576640129</v>
      </c>
      <c r="BG74" s="102">
        <v>1079.29941141013</v>
      </c>
      <c r="BH74" s="102">
        <v>2.0535191212689567</v>
      </c>
      <c r="BI74" s="102">
        <v>827.97890969564332</v>
      </c>
      <c r="BJ74" s="102">
        <v>0.49268335684062065</v>
      </c>
      <c r="BK74" s="102">
        <v>198.64992947813823</v>
      </c>
      <c r="BL74" s="102">
        <v>2.5935935996887411</v>
      </c>
      <c r="BM74" s="102">
        <v>1045.7369393945005</v>
      </c>
      <c r="BN74" s="102">
        <v>1.6171003717472119</v>
      </c>
      <c r="BO74" s="102">
        <v>652.0148698884758</v>
      </c>
      <c r="BP74" s="102">
        <v>3.4568181818181816</v>
      </c>
      <c r="BQ74" s="102">
        <v>1393.7890909090909</v>
      </c>
      <c r="BR74" s="102">
        <v>2.2490710156895126</v>
      </c>
      <c r="BS74" s="102">
        <v>906.82543352601147</v>
      </c>
      <c r="BT74" s="102">
        <v>2.3610774818401938</v>
      </c>
      <c r="BU74" s="102">
        <v>951.98644067796613</v>
      </c>
      <c r="BV74" s="102">
        <v>2.6713430012610342</v>
      </c>
      <c r="BW74" s="102">
        <v>1077.085498108449</v>
      </c>
      <c r="BX74" s="102">
        <v>3.0188862988105396</v>
      </c>
      <c r="BY74" s="102">
        <v>1217.2149556804095</v>
      </c>
      <c r="BZ74" s="102">
        <v>0.66815144766146994</v>
      </c>
      <c r="CA74" s="102">
        <v>269.39866369710467</v>
      </c>
      <c r="CB74" s="102">
        <v>3.1867459785522789</v>
      </c>
      <c r="CC74" s="102">
        <v>1284.8959785522788</v>
      </c>
      <c r="CD74" s="102">
        <v>2.2842403214024838</v>
      </c>
      <c r="CE74" s="102">
        <v>921.00569758948143</v>
      </c>
      <c r="CF74" s="102">
        <v>1.9439091534755677</v>
      </c>
      <c r="CG74" s="102">
        <v>783.78417068134888</v>
      </c>
      <c r="CH74" s="102">
        <v>1.0732333607230895</v>
      </c>
      <c r="CI74" s="102">
        <v>432.72769104354967</v>
      </c>
      <c r="CJ74" s="102">
        <v>4.2732492469879517</v>
      </c>
      <c r="CK74" s="102">
        <v>1722.974096385542</v>
      </c>
      <c r="CL74" s="102">
        <v>2.708604556550041</v>
      </c>
      <c r="CM74" s="102">
        <v>1092.1093572009765</v>
      </c>
      <c r="CN74" s="102">
        <v>2.5393880208333335</v>
      </c>
      <c r="CO74" s="102">
        <v>1023.88125</v>
      </c>
      <c r="CP74" s="102">
        <v>2.4287720706260032</v>
      </c>
      <c r="CQ74" s="102">
        <v>979.28089887640442</v>
      </c>
      <c r="CR74" s="102">
        <v>2.5836083854118628</v>
      </c>
      <c r="CS74" s="102">
        <v>1041.7109009980632</v>
      </c>
      <c r="CT74" s="102">
        <v>1.4600100603621731</v>
      </c>
      <c r="CU74" s="102">
        <v>588.67605633802816</v>
      </c>
    </row>
    <row r="75" spans="2:99" x14ac:dyDescent="0.25">
      <c r="C75" s="101" t="s">
        <v>240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2.73566295836897</v>
      </c>
      <c r="K75" s="102">
        <v>1759.5784148229213</v>
      </c>
      <c r="L75" s="102">
        <v>1.8564356435643565</v>
      </c>
      <c r="M75" s="102">
        <v>1194.0594059405939</v>
      </c>
      <c r="N75" s="102">
        <v>2.7679115853658538</v>
      </c>
      <c r="O75" s="102">
        <v>1780.320731707317</v>
      </c>
      <c r="P75" s="102">
        <v>3.1193601312551271</v>
      </c>
      <c r="Q75" s="102">
        <v>2006.3724364232976</v>
      </c>
      <c r="R75" s="102">
        <v>2.4996527932608426</v>
      </c>
      <c r="S75" s="102">
        <v>1607.7766766253737</v>
      </c>
      <c r="T75" s="102">
        <v>0.59628142458100564</v>
      </c>
      <c r="U75" s="102">
        <v>383.52821229050278</v>
      </c>
      <c r="V75" s="102">
        <v>2.3831511085125618</v>
      </c>
      <c r="W75" s="102">
        <v>1532.8427929952795</v>
      </c>
      <c r="X75" s="102">
        <v>1.4705882352941175</v>
      </c>
      <c r="Y75" s="102">
        <v>945.88235294117635</v>
      </c>
      <c r="Z75" s="102">
        <v>3.0515907136715392</v>
      </c>
      <c r="AA75" s="102">
        <v>1962.7831470335339</v>
      </c>
      <c r="AB75" s="102">
        <v>1.2010344827586206</v>
      </c>
      <c r="AC75" s="102">
        <v>772.50537931034467</v>
      </c>
      <c r="AD75" s="102">
        <v>3.7870370370370368</v>
      </c>
      <c r="AE75" s="102">
        <v>2435.8222222222216</v>
      </c>
      <c r="AF75" s="102">
        <v>1.5184381778741864</v>
      </c>
      <c r="AG75" s="102">
        <v>976.65943600867661</v>
      </c>
      <c r="AH75" s="102">
        <v>2.7792358803986712</v>
      </c>
      <c r="AI75" s="102">
        <v>1787.6045182724251</v>
      </c>
      <c r="AJ75" s="102">
        <v>1.8775380710659897</v>
      </c>
      <c r="AK75" s="102">
        <v>1207.6324873096444</v>
      </c>
      <c r="AL75" s="102">
        <v>1.5652173913043479</v>
      </c>
      <c r="AM75" s="102">
        <v>1006.7478260869565</v>
      </c>
      <c r="AN75" s="102">
        <v>2.7891705069124426</v>
      </c>
      <c r="AO75" s="102">
        <v>1793.9944700460828</v>
      </c>
      <c r="AP75" s="102">
        <v>1.495176848874598</v>
      </c>
      <c r="AQ75" s="102">
        <v>961.69774919614133</v>
      </c>
      <c r="AR75" s="102">
        <v>3.1019714479945613</v>
      </c>
      <c r="AS75" s="102">
        <v>1995.1880353501017</v>
      </c>
      <c r="AT75" s="102">
        <v>0</v>
      </c>
      <c r="AU75" s="102">
        <v>0</v>
      </c>
      <c r="AV75" s="102">
        <v>0.67207792207792216</v>
      </c>
      <c r="AW75" s="102">
        <v>432.2805194805195</v>
      </c>
      <c r="AX75" s="102">
        <v>2.5537974683544302</v>
      </c>
      <c r="AY75" s="102">
        <v>1642.6025316455693</v>
      </c>
      <c r="AZ75" s="102">
        <v>1.5077402135231317</v>
      </c>
      <c r="BA75" s="102">
        <v>969.77850533807816</v>
      </c>
      <c r="BB75" s="102">
        <v>2.627833268275638</v>
      </c>
      <c r="BC75" s="102">
        <v>1690.2223581548901</v>
      </c>
      <c r="BD75" s="102">
        <v>0.53963879168597095</v>
      </c>
      <c r="BE75" s="102">
        <v>347.09567081241647</v>
      </c>
      <c r="BF75" s="102">
        <v>2.8215275796999055</v>
      </c>
      <c r="BG75" s="102">
        <v>1814.806539262979</v>
      </c>
      <c r="BH75" s="102">
        <v>1.9020507428018609</v>
      </c>
      <c r="BI75" s="102">
        <v>1223.3990377701568</v>
      </c>
      <c r="BJ75" s="102">
        <v>0.49268335684062065</v>
      </c>
      <c r="BK75" s="102">
        <v>316.89393511988715</v>
      </c>
      <c r="BL75" s="102">
        <v>2.5935935996887411</v>
      </c>
      <c r="BM75" s="102">
        <v>1668.1994033197982</v>
      </c>
      <c r="BN75" s="102">
        <v>1.6728624535315983</v>
      </c>
      <c r="BO75" s="102">
        <v>1075.9851301115239</v>
      </c>
      <c r="BP75" s="102">
        <v>2.9959090909090906</v>
      </c>
      <c r="BQ75" s="102">
        <v>1926.9687272727269</v>
      </c>
      <c r="BR75" s="102">
        <v>2.1657720891824939</v>
      </c>
      <c r="BS75" s="102">
        <v>1393.0246077621798</v>
      </c>
      <c r="BT75" s="102">
        <v>2.6867433414043584</v>
      </c>
      <c r="BU75" s="102">
        <v>1728.1133171912832</v>
      </c>
      <c r="BV75" s="102">
        <v>2.6077395964691048</v>
      </c>
      <c r="BW75" s="102">
        <v>1677.2981084489281</v>
      </c>
      <c r="BX75" s="102">
        <v>2.5218544365772142</v>
      </c>
      <c r="BY75" s="102">
        <v>1622.056773606464</v>
      </c>
      <c r="BZ75" s="102">
        <v>0.63474387527839637</v>
      </c>
      <c r="CA75" s="102">
        <v>408.2672605790645</v>
      </c>
      <c r="CB75" s="102">
        <v>3.3923424932975874</v>
      </c>
      <c r="CC75" s="102">
        <v>2181.9546916890081</v>
      </c>
      <c r="CD75" s="102">
        <v>2.3579254930606282</v>
      </c>
      <c r="CE75" s="102">
        <v>1516.6176771365958</v>
      </c>
      <c r="CF75" s="102">
        <v>2.0133344803854096</v>
      </c>
      <c r="CG75" s="102">
        <v>1294.9767377838953</v>
      </c>
      <c r="CH75" s="102">
        <v>1.192481511914544</v>
      </c>
      <c r="CI75" s="102">
        <v>767.00410846343459</v>
      </c>
      <c r="CJ75" s="102">
        <v>4.1577560240963853</v>
      </c>
      <c r="CK75" s="102">
        <v>2674.2686746987947</v>
      </c>
      <c r="CL75" s="102">
        <v>2.4623677786818554</v>
      </c>
      <c r="CM75" s="102">
        <v>1583.7949552481693</v>
      </c>
      <c r="CN75" s="102">
        <v>2.4518229166666665</v>
      </c>
      <c r="CO75" s="102">
        <v>1577.0124999999998</v>
      </c>
      <c r="CP75" s="102">
        <v>2.50973113964687</v>
      </c>
      <c r="CQ75" s="102">
        <v>1614.2590690208667</v>
      </c>
      <c r="CR75" s="102">
        <v>2.4008539942555243</v>
      </c>
      <c r="CS75" s="102">
        <v>1544.2292891051529</v>
      </c>
      <c r="CT75" s="102">
        <v>1.4600100603621731</v>
      </c>
      <c r="CU75" s="102">
        <v>939.07847082494959</v>
      </c>
    </row>
    <row r="76" spans="2:99" x14ac:dyDescent="0.25">
      <c r="C76" s="101" t="s">
        <v>241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2.2666921655057179</v>
      </c>
      <c r="K76" s="102">
        <v>1765.299858495853</v>
      </c>
      <c r="L76" s="102">
        <v>1.8564356435643565</v>
      </c>
      <c r="M76" s="102">
        <v>1445.7920792079208</v>
      </c>
      <c r="N76" s="102">
        <v>2.5372522865853662</v>
      </c>
      <c r="O76" s="102">
        <v>1976.012080792683</v>
      </c>
      <c r="P76" s="102">
        <v>3.5352748154224773</v>
      </c>
      <c r="Q76" s="102">
        <v>2753.2720262510252</v>
      </c>
      <c r="R76" s="102">
        <v>2.4996527932608426</v>
      </c>
      <c r="S76" s="102">
        <v>1946.7295953915441</v>
      </c>
      <c r="T76" s="102">
        <v>0.5420740223463687</v>
      </c>
      <c r="U76" s="102">
        <v>422.16724860335194</v>
      </c>
      <c r="V76" s="102">
        <v>2.2879513742148672</v>
      </c>
      <c r="W76" s="102">
        <v>1781.8565302385384</v>
      </c>
      <c r="X76" s="102">
        <v>1.365546218487395</v>
      </c>
      <c r="Y76" s="102">
        <v>1063.4873949579833</v>
      </c>
      <c r="Z76" s="102">
        <v>2.7246345657781599</v>
      </c>
      <c r="AA76" s="102">
        <v>2121.945399828031</v>
      </c>
      <c r="AB76" s="102">
        <v>1.2677586206896552</v>
      </c>
      <c r="AC76" s="102">
        <v>987.33041379310339</v>
      </c>
      <c r="AD76" s="102">
        <v>3.3415032679738563</v>
      </c>
      <c r="AE76" s="102">
        <v>2602.3627450980393</v>
      </c>
      <c r="AF76" s="102">
        <v>1.3557483731019524</v>
      </c>
      <c r="AG76" s="102">
        <v>1055.8568329718005</v>
      </c>
      <c r="AH76" s="102">
        <v>3.0318936877076412</v>
      </c>
      <c r="AI76" s="102">
        <v>2361.238803986711</v>
      </c>
      <c r="AJ76" s="102">
        <v>2.048223350253807</v>
      </c>
      <c r="AK76" s="102">
        <v>1595.1563451776649</v>
      </c>
      <c r="AL76" s="102">
        <v>1.5</v>
      </c>
      <c r="AM76" s="102">
        <v>1168.1999999999998</v>
      </c>
      <c r="AN76" s="102">
        <v>3.0216013824884791</v>
      </c>
      <c r="AO76" s="102">
        <v>2353.2231566820274</v>
      </c>
      <c r="AP76" s="102">
        <v>1.495176848874598</v>
      </c>
      <c r="AQ76" s="102">
        <v>1164.4437299035369</v>
      </c>
      <c r="AR76" s="102">
        <v>3.1019714479945613</v>
      </c>
      <c r="AS76" s="102">
        <v>2415.8153636981642</v>
      </c>
      <c r="AT76" s="102">
        <v>0</v>
      </c>
      <c r="AU76" s="102">
        <v>0</v>
      </c>
      <c r="AV76" s="102">
        <v>0.65439166097060841</v>
      </c>
      <c r="AW76" s="102">
        <v>509.64022556390978</v>
      </c>
      <c r="AX76" s="102">
        <v>2.7134098101265822</v>
      </c>
      <c r="AY76" s="102">
        <v>2113.203560126582</v>
      </c>
      <c r="AZ76" s="102">
        <v>1.3641459074733098</v>
      </c>
      <c r="BA76" s="102">
        <v>1062.3968327402135</v>
      </c>
      <c r="BB76" s="102">
        <v>2.7008239358195252</v>
      </c>
      <c r="BC76" s="102">
        <v>2103.4016812162463</v>
      </c>
      <c r="BD76" s="102">
        <v>0.49966554785738043</v>
      </c>
      <c r="BE76" s="102">
        <v>389.13952867132787</v>
      </c>
      <c r="BF76" s="102">
        <v>2.6768338576640129</v>
      </c>
      <c r="BG76" s="102">
        <v>2084.7182083487332</v>
      </c>
      <c r="BH76" s="102">
        <v>2.0535191212689567</v>
      </c>
      <c r="BI76" s="102">
        <v>1599.2806916442635</v>
      </c>
      <c r="BJ76" s="102">
        <v>0.52917842031029616</v>
      </c>
      <c r="BK76" s="102">
        <v>412.12415373765862</v>
      </c>
      <c r="BL76" s="102">
        <v>2.6698757643854685</v>
      </c>
      <c r="BM76" s="102">
        <v>2079.2992453034026</v>
      </c>
      <c r="BN76" s="102">
        <v>1.449814126394052</v>
      </c>
      <c r="BO76" s="102">
        <v>1129.1152416356877</v>
      </c>
      <c r="BP76" s="102">
        <v>2.919090909090909</v>
      </c>
      <c r="BQ76" s="102">
        <v>2273.3879999999999</v>
      </c>
      <c r="BR76" s="102">
        <v>2.1657720891824939</v>
      </c>
      <c r="BS76" s="102">
        <v>1686.7033030553262</v>
      </c>
      <c r="BT76" s="102">
        <v>2.442493946731235</v>
      </c>
      <c r="BU76" s="102">
        <v>1902.2142857142858</v>
      </c>
      <c r="BV76" s="102">
        <v>2.6077395964691048</v>
      </c>
      <c r="BW76" s="102">
        <v>2030.9075977301386</v>
      </c>
      <c r="BX76" s="102">
        <v>2.7662005850502904</v>
      </c>
      <c r="BY76" s="102">
        <v>2154.3170156371662</v>
      </c>
      <c r="BZ76" s="102">
        <v>0.60133630289532292</v>
      </c>
      <c r="CA76" s="102">
        <v>468.32071269487744</v>
      </c>
      <c r="CB76" s="102">
        <v>2.9811494638069704</v>
      </c>
      <c r="CC76" s="102">
        <v>2321.7192024128685</v>
      </c>
      <c r="CD76" s="102">
        <v>2.2842403214024838</v>
      </c>
      <c r="CE76" s="102">
        <v>1778.9663623082542</v>
      </c>
      <c r="CF76" s="102">
        <v>2.0827598072952513</v>
      </c>
      <c r="CG76" s="102">
        <v>1622.0533379215417</v>
      </c>
      <c r="CH76" s="102">
        <v>1.152732128184059</v>
      </c>
      <c r="CI76" s="102">
        <v>897.74778142974515</v>
      </c>
      <c r="CJ76" s="102">
        <v>3.4647966867469879</v>
      </c>
      <c r="CK76" s="102">
        <v>2698.383659638554</v>
      </c>
      <c r="CL76" s="102">
        <v>2.2982099267697316</v>
      </c>
      <c r="CM76" s="102">
        <v>1789.8458909682668</v>
      </c>
      <c r="CN76" s="102">
        <v>2.3642578125</v>
      </c>
      <c r="CO76" s="102">
        <v>1841.2839843749998</v>
      </c>
      <c r="CP76" s="102">
        <v>2.1858948635634028</v>
      </c>
      <c r="CQ76" s="102">
        <v>1702.374919743178</v>
      </c>
      <c r="CR76" s="102">
        <v>2.4032997593347734</v>
      </c>
      <c r="CS76" s="102">
        <v>1871.6898525699214</v>
      </c>
      <c r="CT76" s="102">
        <v>1.2977867203219315</v>
      </c>
      <c r="CU76" s="102">
        <v>1010.7162977867202</v>
      </c>
    </row>
    <row r="77" spans="2:99" x14ac:dyDescent="0.25">
      <c r="C77" s="101" t="s">
        <v>242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2.5793393607478858</v>
      </c>
      <c r="K77" s="102">
        <v>718.08807803221134</v>
      </c>
      <c r="L77" s="102">
        <v>1.9625176803394626</v>
      </c>
      <c r="M77" s="102">
        <v>546.36492220650632</v>
      </c>
      <c r="N77" s="102">
        <v>2.8447980182926829</v>
      </c>
      <c r="O77" s="102">
        <v>791.99176829268288</v>
      </c>
      <c r="P77" s="102">
        <v>3.1193601312551271</v>
      </c>
      <c r="Q77" s="102">
        <v>868.42986054142727</v>
      </c>
      <c r="R77" s="102">
        <v>2.2432781477981925</v>
      </c>
      <c r="S77" s="102">
        <v>624.52863634701669</v>
      </c>
      <c r="T77" s="102">
        <v>0.66855796089385477</v>
      </c>
      <c r="U77" s="102">
        <v>186.12653631284914</v>
      </c>
      <c r="V77" s="102">
        <v>2.7773599904278807</v>
      </c>
      <c r="W77" s="102">
        <v>773.2170213351219</v>
      </c>
      <c r="X77" s="102">
        <v>1.4705882352941175</v>
      </c>
      <c r="Y77" s="102">
        <v>409.41176470588226</v>
      </c>
      <c r="Z77" s="102">
        <v>2.8336199484092863</v>
      </c>
      <c r="AA77" s="102">
        <v>788.87979363714521</v>
      </c>
      <c r="AB77" s="102">
        <v>1.3011206896551724</v>
      </c>
      <c r="AC77" s="102">
        <v>362.23199999999997</v>
      </c>
      <c r="AD77" s="102">
        <v>4.3439542483660132</v>
      </c>
      <c r="AE77" s="102">
        <v>1209.3568627450979</v>
      </c>
      <c r="AF77" s="102">
        <v>1.5726681127982647</v>
      </c>
      <c r="AG77" s="102">
        <v>437.83080260303683</v>
      </c>
      <c r="AH77" s="102">
        <v>3.2003322259136215</v>
      </c>
      <c r="AI77" s="102">
        <v>890.97249169435213</v>
      </c>
      <c r="AJ77" s="102">
        <v>2.3042512690355328</v>
      </c>
      <c r="AK77" s="102">
        <v>641.5035532994923</v>
      </c>
      <c r="AL77" s="102">
        <v>1.7608695652173911</v>
      </c>
      <c r="AM77" s="102">
        <v>490.22608695652167</v>
      </c>
      <c r="AN77" s="102">
        <v>3.1765552995391704</v>
      </c>
      <c r="AO77" s="102">
        <v>884.35299539170501</v>
      </c>
      <c r="AP77" s="102">
        <v>1.7363344051446945</v>
      </c>
      <c r="AQ77" s="102">
        <v>483.39549839228289</v>
      </c>
      <c r="AR77" s="102">
        <v>3.188137321549966</v>
      </c>
      <c r="AS77" s="102">
        <v>887.57743031951043</v>
      </c>
      <c r="AT77" s="102">
        <v>0</v>
      </c>
      <c r="AU77" s="102">
        <v>0</v>
      </c>
      <c r="AV77" s="102">
        <v>0.65439166097060841</v>
      </c>
      <c r="AW77" s="102">
        <v>182.18263841421737</v>
      </c>
      <c r="AX77" s="102">
        <v>2.8730221518987342</v>
      </c>
      <c r="AY77" s="102">
        <v>799.84936708860755</v>
      </c>
      <c r="AZ77" s="102">
        <v>1.7231316725978649</v>
      </c>
      <c r="BA77" s="102">
        <v>479.71985765124555</v>
      </c>
      <c r="BB77" s="102">
        <v>2.5407639546174736</v>
      </c>
      <c r="BC77" s="102">
        <v>707.34868496550462</v>
      </c>
      <c r="BD77" s="102">
        <v>0.55962541360026619</v>
      </c>
      <c r="BE77" s="102">
        <v>155.7997151463141</v>
      </c>
      <c r="BF77" s="102">
        <v>3.0385681627537444</v>
      </c>
      <c r="BG77" s="102">
        <v>845.93737651064237</v>
      </c>
      <c r="BH77" s="102">
        <v>2.2905718791092164</v>
      </c>
      <c r="BI77" s="102">
        <v>637.69521114400584</v>
      </c>
      <c r="BJ77" s="102">
        <v>0.58392101551480957</v>
      </c>
      <c r="BK77" s="102">
        <v>162.56361071932298</v>
      </c>
      <c r="BL77" s="102">
        <v>2.5935935996887411</v>
      </c>
      <c r="BM77" s="102">
        <v>722.05645815334549</v>
      </c>
      <c r="BN77" s="102">
        <v>1.6171003717472119</v>
      </c>
      <c r="BO77" s="102">
        <v>450.20074349442376</v>
      </c>
      <c r="BP77" s="102">
        <v>3.3031818181818182</v>
      </c>
      <c r="BQ77" s="102">
        <v>919.60581818181811</v>
      </c>
      <c r="BR77" s="102">
        <v>2.1657720891824939</v>
      </c>
      <c r="BS77" s="102">
        <v>602.95094962840619</v>
      </c>
      <c r="BT77" s="102">
        <v>2.5239104116222761</v>
      </c>
      <c r="BU77" s="102">
        <v>702.6566585956416</v>
      </c>
      <c r="BV77" s="102">
        <v>2.9257566204287513</v>
      </c>
      <c r="BW77" s="102">
        <v>814.53064312736433</v>
      </c>
      <c r="BX77" s="102">
        <v>2.7703703676938769</v>
      </c>
      <c r="BY77" s="102">
        <v>771.27111036597523</v>
      </c>
      <c r="BZ77" s="102">
        <v>0.7015590200445434</v>
      </c>
      <c r="CA77" s="102">
        <v>195.31403118040086</v>
      </c>
      <c r="CB77" s="102">
        <v>3.2895442359249332</v>
      </c>
      <c r="CC77" s="102">
        <v>915.80911528150136</v>
      </c>
      <c r="CD77" s="102">
        <v>2.3579254930606282</v>
      </c>
      <c r="CE77" s="102">
        <v>656.4464572680788</v>
      </c>
      <c r="CF77" s="102">
        <v>1.9439091534755677</v>
      </c>
      <c r="CG77" s="102">
        <v>541.18430832759805</v>
      </c>
      <c r="CH77" s="102">
        <v>1.1129827444535745</v>
      </c>
      <c r="CI77" s="102">
        <v>309.8543960558751</v>
      </c>
      <c r="CJ77" s="102">
        <v>4.2732492469879517</v>
      </c>
      <c r="CK77" s="102">
        <v>1189.6725903614456</v>
      </c>
      <c r="CL77" s="102">
        <v>2.6265256305939788</v>
      </c>
      <c r="CM77" s="102">
        <v>731.2247355573636</v>
      </c>
      <c r="CN77" s="102">
        <v>2.3642578125</v>
      </c>
      <c r="CO77" s="102">
        <v>658.20937499999991</v>
      </c>
      <c r="CP77" s="102">
        <v>2.50973113964687</v>
      </c>
      <c r="CQ77" s="102">
        <v>698.70914927768854</v>
      </c>
      <c r="CR77" s="102">
        <v>2.6404502406652268</v>
      </c>
      <c r="CS77" s="102">
        <v>735.10134700119909</v>
      </c>
      <c r="CT77" s="102">
        <v>1.4275653923541247</v>
      </c>
      <c r="CU77" s="102">
        <v>397.43420523138826</v>
      </c>
    </row>
    <row r="78" spans="2:99" x14ac:dyDescent="0.25">
      <c r="C78" s="101" t="s">
        <v>243</v>
      </c>
      <c r="D78" s="102">
        <v>0</v>
      </c>
      <c r="E78" s="102">
        <v>0</v>
      </c>
      <c r="F78" s="102">
        <v>0</v>
      </c>
      <c r="G78" s="102">
        <v>0</v>
      </c>
      <c r="H78" s="102">
        <v>0</v>
      </c>
      <c r="I78" s="102">
        <v>0</v>
      </c>
      <c r="J78" s="102">
        <v>2.5011775619373435</v>
      </c>
      <c r="K78" s="102">
        <v>1380.6500141894137</v>
      </c>
      <c r="L78" s="102">
        <v>1.5912305516265912</v>
      </c>
      <c r="M78" s="102">
        <v>878.35926449787837</v>
      </c>
      <c r="N78" s="102">
        <v>2.9985708841463414</v>
      </c>
      <c r="O78" s="102">
        <v>1655.2111280487804</v>
      </c>
      <c r="P78" s="102">
        <v>3.2233388022969649</v>
      </c>
      <c r="Q78" s="102">
        <v>1779.2830188679245</v>
      </c>
      <c r="R78" s="102">
        <v>2.2432781477981925</v>
      </c>
      <c r="S78" s="102">
        <v>1238.2895375846022</v>
      </c>
      <c r="T78" s="102">
        <v>0.65048882681564246</v>
      </c>
      <c r="U78" s="102">
        <v>359.06983240223462</v>
      </c>
      <c r="V78" s="102">
        <v>2.6801716097945585</v>
      </c>
      <c r="W78" s="102">
        <v>1479.4547286065963</v>
      </c>
      <c r="X78" s="102">
        <v>1.2605042016806722</v>
      </c>
      <c r="Y78" s="102">
        <v>695.79831932773106</v>
      </c>
      <c r="Z78" s="102">
        <v>2.9426053310404128</v>
      </c>
      <c r="AA78" s="102">
        <v>1624.3181427343079</v>
      </c>
      <c r="AB78" s="102">
        <v>1.234396551724138</v>
      </c>
      <c r="AC78" s="102">
        <v>681.38689655172413</v>
      </c>
      <c r="AD78" s="102">
        <v>4.121187363834423</v>
      </c>
      <c r="AE78" s="102">
        <v>2274.8954248366017</v>
      </c>
      <c r="AF78" s="102">
        <v>1.4099783080260304</v>
      </c>
      <c r="AG78" s="102">
        <v>778.30802603036875</v>
      </c>
      <c r="AH78" s="102">
        <v>2.8634551495016614</v>
      </c>
      <c r="AI78" s="102">
        <v>1580.6272425249172</v>
      </c>
      <c r="AJ78" s="102">
        <v>1.9628807106598984</v>
      </c>
      <c r="AK78" s="102">
        <v>1083.510152284264</v>
      </c>
      <c r="AL78" s="102">
        <v>1.3695652173913044</v>
      </c>
      <c r="AM78" s="102">
        <v>756</v>
      </c>
      <c r="AN78" s="102">
        <v>2.8666474654377878</v>
      </c>
      <c r="AO78" s="102">
        <v>1582.3894009216588</v>
      </c>
      <c r="AP78" s="102">
        <v>1.7363344051446945</v>
      </c>
      <c r="AQ78" s="102">
        <v>958.45659163987136</v>
      </c>
      <c r="AR78" s="102">
        <v>3.1019714479945613</v>
      </c>
      <c r="AS78" s="102">
        <v>1712.2882392929978</v>
      </c>
      <c r="AT78" s="102">
        <v>0</v>
      </c>
      <c r="AU78" s="102">
        <v>0</v>
      </c>
      <c r="AV78" s="102">
        <v>0.65439166097060841</v>
      </c>
      <c r="AW78" s="102">
        <v>361.22419685577586</v>
      </c>
      <c r="AX78" s="102">
        <v>2.7932159810126582</v>
      </c>
      <c r="AY78" s="102">
        <v>1541.8552215189873</v>
      </c>
      <c r="AZ78" s="102">
        <v>1.3641459074733098</v>
      </c>
      <c r="BA78" s="102">
        <v>753.00854092526697</v>
      </c>
      <c r="BB78" s="102">
        <v>2.7078632588766633</v>
      </c>
      <c r="BC78" s="102">
        <v>1494.7405188999182</v>
      </c>
      <c r="BD78" s="102">
        <v>0.51965216977167572</v>
      </c>
      <c r="BE78" s="102">
        <v>286.84799771396501</v>
      </c>
      <c r="BF78" s="102">
        <v>2.8215275796999055</v>
      </c>
      <c r="BG78" s="102">
        <v>1557.4832239943478</v>
      </c>
      <c r="BH78" s="102">
        <v>2.0619621413886278</v>
      </c>
      <c r="BI78" s="102">
        <v>1138.2031020465224</v>
      </c>
      <c r="BJ78" s="102">
        <v>0.49268335684062065</v>
      </c>
      <c r="BK78" s="102">
        <v>271.96121297602258</v>
      </c>
      <c r="BL78" s="102">
        <v>2.5173114349920134</v>
      </c>
      <c r="BM78" s="102">
        <v>1389.5559121155914</v>
      </c>
      <c r="BN78" s="102">
        <v>1.6171003717472119</v>
      </c>
      <c r="BO78" s="102">
        <v>892.63940520446101</v>
      </c>
      <c r="BP78" s="102">
        <v>3.2263636363636365</v>
      </c>
      <c r="BQ78" s="102">
        <v>1780.9527272727273</v>
      </c>
      <c r="BR78" s="102">
        <v>1.9991742361684557</v>
      </c>
      <c r="BS78" s="102">
        <v>1103.5441783649876</v>
      </c>
      <c r="BT78" s="102">
        <v>2.5239104116222761</v>
      </c>
      <c r="BU78" s="102">
        <v>1393.1985472154963</v>
      </c>
      <c r="BV78" s="102">
        <v>2.6077395964691048</v>
      </c>
      <c r="BW78" s="102">
        <v>1439.4722572509459</v>
      </c>
      <c r="BX78" s="102">
        <v>2.5135148712900417</v>
      </c>
      <c r="BY78" s="102">
        <v>1387.4602089521031</v>
      </c>
      <c r="BZ78" s="102">
        <v>0.66815144766146994</v>
      </c>
      <c r="CA78" s="102">
        <v>368.81959910913139</v>
      </c>
      <c r="CB78" s="102">
        <v>3.3923424932975874</v>
      </c>
      <c r="CC78" s="102">
        <v>1872.5730563002683</v>
      </c>
      <c r="CD78" s="102">
        <v>2.431610664718773</v>
      </c>
      <c r="CE78" s="102">
        <v>1342.2490869247627</v>
      </c>
      <c r="CF78" s="102">
        <v>2.0133344803854096</v>
      </c>
      <c r="CG78" s="102">
        <v>1111.360633172746</v>
      </c>
      <c r="CH78" s="102">
        <v>1.2322308956450287</v>
      </c>
      <c r="CI78" s="102">
        <v>680.19145439605586</v>
      </c>
      <c r="CJ78" s="102">
        <v>3.4647966867469879</v>
      </c>
      <c r="CK78" s="102">
        <v>1912.5677710843374</v>
      </c>
      <c r="CL78" s="102">
        <v>2.5444467046379171</v>
      </c>
      <c r="CM78" s="102">
        <v>1404.5345809601301</v>
      </c>
      <c r="CN78" s="102">
        <v>2.5393880208333335</v>
      </c>
      <c r="CO78" s="102">
        <v>1401.7421875</v>
      </c>
      <c r="CP78" s="102">
        <v>2.1858948635634028</v>
      </c>
      <c r="CQ78" s="102">
        <v>1206.6139646869983</v>
      </c>
      <c r="CR78" s="102">
        <v>2.5218750000000001</v>
      </c>
      <c r="CS78" s="102">
        <v>1392.075</v>
      </c>
      <c r="CT78" s="102">
        <v>1.4600100603621731</v>
      </c>
      <c r="CU78" s="102">
        <v>805.92555331991957</v>
      </c>
    </row>
    <row r="79" spans="2:99" x14ac:dyDescent="0.25">
      <c r="C79" s="101" t="s">
        <v>244</v>
      </c>
      <c r="D79" s="102">
        <v>0</v>
      </c>
      <c r="E79" s="102">
        <v>0</v>
      </c>
      <c r="F79" s="102">
        <v>0</v>
      </c>
      <c r="G79" s="102">
        <v>0</v>
      </c>
      <c r="H79" s="102">
        <v>0</v>
      </c>
      <c r="I79" s="102">
        <v>0</v>
      </c>
      <c r="J79" s="102">
        <v>2.3448539643162598</v>
      </c>
      <c r="K79" s="102">
        <v>1775.5234217802717</v>
      </c>
      <c r="L79" s="102">
        <v>1.8564356435643565</v>
      </c>
      <c r="M79" s="102">
        <v>1405.6930693069307</v>
      </c>
      <c r="N79" s="102">
        <v>2.6910251524390243</v>
      </c>
      <c r="O79" s="102">
        <v>2037.644245426829</v>
      </c>
      <c r="P79" s="102">
        <v>3.0153814602132893</v>
      </c>
      <c r="Q79" s="102">
        <v>2283.2468416735023</v>
      </c>
      <c r="R79" s="102">
        <v>2.3073718091638549</v>
      </c>
      <c r="S79" s="102">
        <v>1747.1419338988708</v>
      </c>
      <c r="T79" s="102">
        <v>0.59628142458100564</v>
      </c>
      <c r="U79" s="102">
        <v>451.5042946927374</v>
      </c>
      <c r="V79" s="102">
        <v>2.5119025407034981</v>
      </c>
      <c r="W79" s="102">
        <v>1902.0126038206886</v>
      </c>
      <c r="X79" s="102">
        <v>1.2605042016806722</v>
      </c>
      <c r="Y79" s="102">
        <v>954.45378151260491</v>
      </c>
      <c r="Z79" s="102">
        <v>2.6156491831470339</v>
      </c>
      <c r="AA79" s="102">
        <v>1980.5695614789338</v>
      </c>
      <c r="AB79" s="102">
        <v>1.3678448275862067</v>
      </c>
      <c r="AC79" s="102">
        <v>1035.7321034482757</v>
      </c>
      <c r="AD79" s="102">
        <v>3.4528867102396514</v>
      </c>
      <c r="AE79" s="102">
        <v>2614.5258169934636</v>
      </c>
      <c r="AF79" s="102">
        <v>1.3557483731019524</v>
      </c>
      <c r="AG79" s="102">
        <v>1026.5726681127983</v>
      </c>
      <c r="AH79" s="102">
        <v>2.8634551495016614</v>
      </c>
      <c r="AI79" s="102">
        <v>2168.2082392026578</v>
      </c>
      <c r="AJ79" s="102">
        <v>1.8775380710659897</v>
      </c>
      <c r="AK79" s="102">
        <v>1421.6718274111672</v>
      </c>
      <c r="AL79" s="102">
        <v>1.5652173913043479</v>
      </c>
      <c r="AM79" s="102">
        <v>1185.1826086956521</v>
      </c>
      <c r="AN79" s="102">
        <v>3.0990783410138247</v>
      </c>
      <c r="AO79" s="102">
        <v>2346.6221198156677</v>
      </c>
      <c r="AP79" s="102">
        <v>1.639871382636656</v>
      </c>
      <c r="AQ79" s="102">
        <v>1241.7106109324759</v>
      </c>
      <c r="AR79" s="102">
        <v>2.671142080217539</v>
      </c>
      <c r="AS79" s="102">
        <v>2022.5887831407204</v>
      </c>
      <c r="AT79" s="102">
        <v>0</v>
      </c>
      <c r="AU79" s="102">
        <v>0</v>
      </c>
      <c r="AV79" s="102">
        <v>0.65439166097060841</v>
      </c>
      <c r="AW79" s="102">
        <v>495.50536568694463</v>
      </c>
      <c r="AX79" s="102">
        <v>2.6336036392405062</v>
      </c>
      <c r="AY79" s="102">
        <v>1994.1646756329112</v>
      </c>
      <c r="AZ79" s="102">
        <v>1.5077402135231317</v>
      </c>
      <c r="BA79" s="102">
        <v>1141.6608896797152</v>
      </c>
      <c r="BB79" s="102">
        <v>2.5407639546174736</v>
      </c>
      <c r="BC79" s="102">
        <v>1923.8664664363509</v>
      </c>
      <c r="BD79" s="102">
        <v>0.51965216977167572</v>
      </c>
      <c r="BE79" s="102">
        <v>393.48062295111282</v>
      </c>
      <c r="BF79" s="102">
        <v>2.7491807186819592</v>
      </c>
      <c r="BG79" s="102">
        <v>2081.6796401859792</v>
      </c>
      <c r="BH79" s="102">
        <v>2.0563334613088471</v>
      </c>
      <c r="BI79" s="102">
        <v>1557.0556969030588</v>
      </c>
      <c r="BJ79" s="102">
        <v>0.52917842031029616</v>
      </c>
      <c r="BK79" s="102">
        <v>400.69389985895623</v>
      </c>
      <c r="BL79" s="102">
        <v>2.2121827762051023</v>
      </c>
      <c r="BM79" s="102">
        <v>1675.0647981425034</v>
      </c>
      <c r="BN79" s="102">
        <v>1.449814126394052</v>
      </c>
      <c r="BO79" s="102">
        <v>1097.7992565055761</v>
      </c>
      <c r="BP79" s="102">
        <v>3.3800000000000003</v>
      </c>
      <c r="BQ79" s="102">
        <v>2559.3360000000002</v>
      </c>
      <c r="BR79" s="102">
        <v>1.9991742361684557</v>
      </c>
      <c r="BS79" s="102">
        <v>1513.7747316267546</v>
      </c>
      <c r="BT79" s="102">
        <v>2.3610774818401938</v>
      </c>
      <c r="BU79" s="102">
        <v>1787.8078692493946</v>
      </c>
      <c r="BV79" s="102">
        <v>2.6713430012610342</v>
      </c>
      <c r="BW79" s="102">
        <v>2022.7409205548549</v>
      </c>
      <c r="BX79" s="102">
        <v>2.8420895910165345</v>
      </c>
      <c r="BY79" s="102">
        <v>2152.0302383177195</v>
      </c>
      <c r="BZ79" s="102">
        <v>0.60133630289532292</v>
      </c>
      <c r="CA79" s="102">
        <v>455.3318485523385</v>
      </c>
      <c r="CB79" s="102">
        <v>3.2895442359249332</v>
      </c>
      <c r="CC79" s="102">
        <v>2490.8428954423593</v>
      </c>
      <c r="CD79" s="102">
        <v>2.210555149744339</v>
      </c>
      <c r="CE79" s="102">
        <v>1673.8323593864134</v>
      </c>
      <c r="CF79" s="102">
        <v>1.874483826565726</v>
      </c>
      <c r="CG79" s="102">
        <v>1419.3591534755676</v>
      </c>
      <c r="CH79" s="102">
        <v>1.152732128184059</v>
      </c>
      <c r="CI79" s="102">
        <v>872.84876746096938</v>
      </c>
      <c r="CJ79" s="102">
        <v>3.926769578313253</v>
      </c>
      <c r="CK79" s="102">
        <v>2973.3499246987949</v>
      </c>
      <c r="CL79" s="102">
        <v>2.708604556550041</v>
      </c>
      <c r="CM79" s="102">
        <v>2050.9553702196908</v>
      </c>
      <c r="CN79" s="102">
        <v>2.1891276041666665</v>
      </c>
      <c r="CO79" s="102">
        <v>1657.6074218749998</v>
      </c>
      <c r="CP79" s="102">
        <v>2.3478130016051364</v>
      </c>
      <c r="CQ79" s="102">
        <v>1777.7640048154092</v>
      </c>
      <c r="CR79" s="102">
        <v>2.4032997593347734</v>
      </c>
      <c r="CS79" s="102">
        <v>1819.7785777682902</v>
      </c>
      <c r="CT79" s="102">
        <v>1.2653420523138834</v>
      </c>
      <c r="CU79" s="102">
        <v>958.11700201207248</v>
      </c>
    </row>
    <row r="80" spans="2:99" x14ac:dyDescent="0.25">
      <c r="C80" s="101" t="s">
        <v>245</v>
      </c>
      <c r="D80" s="102">
        <v>0</v>
      </c>
      <c r="E80" s="102">
        <v>0</v>
      </c>
      <c r="F80" s="102">
        <v>0</v>
      </c>
      <c r="G80" s="102">
        <v>0</v>
      </c>
      <c r="H80" s="102">
        <v>0</v>
      </c>
      <c r="I80" s="102">
        <v>0</v>
      </c>
      <c r="J80" s="102">
        <v>2.5011775619373435</v>
      </c>
      <c r="K80" s="102">
        <v>2013.9481728719488</v>
      </c>
      <c r="L80" s="102">
        <v>1.5381895332390383</v>
      </c>
      <c r="M80" s="102">
        <v>1238.5502121640736</v>
      </c>
      <c r="N80" s="102">
        <v>2.9216844512195124</v>
      </c>
      <c r="O80" s="102">
        <v>2352.540320121951</v>
      </c>
      <c r="P80" s="102">
        <v>2.911402789171452</v>
      </c>
      <c r="Q80" s="102">
        <v>2344.2615258408528</v>
      </c>
      <c r="R80" s="102">
        <v>2.1150908250668667</v>
      </c>
      <c r="S80" s="102">
        <v>1703.0711323438409</v>
      </c>
      <c r="T80" s="102">
        <v>0.61435055865921784</v>
      </c>
      <c r="U80" s="102">
        <v>494.67506983240219</v>
      </c>
      <c r="V80" s="102">
        <v>2.3831511085125618</v>
      </c>
      <c r="W80" s="102">
        <v>1918.9132725743145</v>
      </c>
      <c r="X80" s="102">
        <v>1.365546218487395</v>
      </c>
      <c r="Y80" s="102">
        <v>1099.5378151260504</v>
      </c>
      <c r="Z80" s="102">
        <v>3.0515907136715392</v>
      </c>
      <c r="AA80" s="102">
        <v>2457.1408426483231</v>
      </c>
      <c r="AB80" s="102">
        <v>1.3011206896551724</v>
      </c>
      <c r="AC80" s="102">
        <v>1047.6623793103447</v>
      </c>
      <c r="AD80" s="102">
        <v>3.7870370370370368</v>
      </c>
      <c r="AE80" s="102">
        <v>3049.3222222222216</v>
      </c>
      <c r="AF80" s="102">
        <v>1.4642082429501084</v>
      </c>
      <c r="AG80" s="102">
        <v>1178.9804772234272</v>
      </c>
      <c r="AH80" s="102">
        <v>3.1161129568106309</v>
      </c>
      <c r="AI80" s="102">
        <v>2509.09415282392</v>
      </c>
      <c r="AJ80" s="102">
        <v>2.048223350253807</v>
      </c>
      <c r="AK80" s="102">
        <v>1649.2294416243653</v>
      </c>
      <c r="AL80" s="102">
        <v>1.5</v>
      </c>
      <c r="AM80" s="102">
        <v>1207.8</v>
      </c>
      <c r="AN80" s="102">
        <v>3.0990783410138247</v>
      </c>
      <c r="AO80" s="102">
        <v>2495.3778801843314</v>
      </c>
      <c r="AP80" s="102">
        <v>1.639871382636656</v>
      </c>
      <c r="AQ80" s="102">
        <v>1320.4244372990354</v>
      </c>
      <c r="AR80" s="102">
        <v>2.9296397008837527</v>
      </c>
      <c r="AS80" s="102">
        <v>2358.9458871515976</v>
      </c>
      <c r="AT80" s="102">
        <v>0</v>
      </c>
      <c r="AU80" s="102">
        <v>0</v>
      </c>
      <c r="AV80" s="102">
        <v>0.63670539986329466</v>
      </c>
      <c r="AW80" s="102">
        <v>512.67518796992476</v>
      </c>
      <c r="AX80" s="102">
        <v>2.9528283227848102</v>
      </c>
      <c r="AY80" s="102">
        <v>2377.617365506329</v>
      </c>
      <c r="AZ80" s="102">
        <v>1.2923487544483985</v>
      </c>
      <c r="BA80" s="102">
        <v>1040.5992170818504</v>
      </c>
      <c r="BB80" s="102">
        <v>2.3006739828143967</v>
      </c>
      <c r="BC80" s="102">
        <v>1852.502690962152</v>
      </c>
      <c r="BD80" s="102">
        <v>0.51965216977167572</v>
      </c>
      <c r="BE80" s="102">
        <v>418.42392710015326</v>
      </c>
      <c r="BF80" s="102">
        <v>3.1109150237716907</v>
      </c>
      <c r="BG80" s="102">
        <v>2504.908777140965</v>
      </c>
      <c r="BH80" s="102">
        <v>2.2078018397759425</v>
      </c>
      <c r="BI80" s="102">
        <v>1777.7220413875887</v>
      </c>
      <c r="BJ80" s="102">
        <v>0.47443582510578275</v>
      </c>
      <c r="BK80" s="102">
        <v>382.01572637517626</v>
      </c>
      <c r="BL80" s="102">
        <v>2.6698757643854685</v>
      </c>
      <c r="BM80" s="102">
        <v>2149.7839654831791</v>
      </c>
      <c r="BN80" s="102">
        <v>1.449814126394052</v>
      </c>
      <c r="BO80" s="102">
        <v>1167.3903345724907</v>
      </c>
      <c r="BP80" s="102">
        <v>2.919090909090909</v>
      </c>
      <c r="BQ80" s="102">
        <v>2350.4519999999998</v>
      </c>
      <c r="BR80" s="102">
        <v>2.2490710156895126</v>
      </c>
      <c r="BS80" s="102">
        <v>1810.9519818331953</v>
      </c>
      <c r="BT80" s="102">
        <v>2.3610774818401938</v>
      </c>
      <c r="BU80" s="102">
        <v>1901.1395883777238</v>
      </c>
      <c r="BV80" s="102">
        <v>2.2897225725094579</v>
      </c>
      <c r="BW80" s="102">
        <v>1843.6846153846154</v>
      </c>
      <c r="BX80" s="102">
        <v>2.8545989389472934</v>
      </c>
      <c r="BY80" s="102">
        <v>2298.5230656403605</v>
      </c>
      <c r="BZ80" s="102">
        <v>0.65144766146993316</v>
      </c>
      <c r="CA80" s="102">
        <v>524.54565701559011</v>
      </c>
      <c r="CB80" s="102">
        <v>2.8783512064343162</v>
      </c>
      <c r="CC80" s="102">
        <v>2317.6483914209111</v>
      </c>
      <c r="CD80" s="102">
        <v>2.1368699780861942</v>
      </c>
      <c r="CE80" s="102">
        <v>1720.6077063550033</v>
      </c>
      <c r="CF80" s="102">
        <v>1.9439091534755677</v>
      </c>
      <c r="CG80" s="102">
        <v>1565.235650378527</v>
      </c>
      <c r="CH80" s="102">
        <v>0.99373459326211999</v>
      </c>
      <c r="CI80" s="102">
        <v>800.1550944946589</v>
      </c>
      <c r="CJ80" s="102">
        <v>3.5802899096385539</v>
      </c>
      <c r="CK80" s="102">
        <v>2882.8494352409634</v>
      </c>
      <c r="CL80" s="102">
        <v>2.5444467046379171</v>
      </c>
      <c r="CM80" s="102">
        <v>2048.7884865744509</v>
      </c>
      <c r="CN80" s="102">
        <v>2.4518229166666665</v>
      </c>
      <c r="CO80" s="102">
        <v>1974.2078124999998</v>
      </c>
      <c r="CP80" s="102">
        <v>2.2668539325842696</v>
      </c>
      <c r="CQ80" s="102">
        <v>1825.2707865168538</v>
      </c>
      <c r="CR80" s="102">
        <v>2.1093074227509558</v>
      </c>
      <c r="CS80" s="102">
        <v>1698.4143367990696</v>
      </c>
      <c r="CT80" s="102">
        <v>1.3626760563380282</v>
      </c>
      <c r="CU80" s="102">
        <v>1097.2267605633801</v>
      </c>
    </row>
    <row r="81" spans="2:99" x14ac:dyDescent="0.25">
      <c r="C81" s="101" t="s">
        <v>246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2.4230157631268017</v>
      </c>
      <c r="K81" s="102">
        <v>1825.9846790923577</v>
      </c>
      <c r="L81" s="102">
        <v>1.7503536067892504</v>
      </c>
      <c r="M81" s="102">
        <v>1319.0664780763791</v>
      </c>
      <c r="N81" s="102">
        <v>2.7679115853658538</v>
      </c>
      <c r="O81" s="102">
        <v>2085.8981707317075</v>
      </c>
      <c r="P81" s="102">
        <v>3.0153814602132893</v>
      </c>
      <c r="Q81" s="102">
        <v>2272.3914684167348</v>
      </c>
      <c r="R81" s="102">
        <v>2.3714654705295173</v>
      </c>
      <c r="S81" s="102">
        <v>1787.1363785910444</v>
      </c>
      <c r="T81" s="102">
        <v>0.65048882681564246</v>
      </c>
      <c r="U81" s="102">
        <v>490.20837988826815</v>
      </c>
      <c r="V81" s="102">
        <v>2.3177810692492797</v>
      </c>
      <c r="W81" s="102">
        <v>1746.6798137862572</v>
      </c>
      <c r="X81" s="102">
        <v>1.4705882352941175</v>
      </c>
      <c r="Y81" s="102">
        <v>1108.2352941176471</v>
      </c>
      <c r="Z81" s="102">
        <v>2.7246345657781599</v>
      </c>
      <c r="AA81" s="102">
        <v>2053.2846087704215</v>
      </c>
      <c r="AB81" s="102">
        <v>1.2010344827586206</v>
      </c>
      <c r="AC81" s="102">
        <v>905.09958620689645</v>
      </c>
      <c r="AD81" s="102">
        <v>3.6756535947712417</v>
      </c>
      <c r="AE81" s="102">
        <v>2769.9725490196079</v>
      </c>
      <c r="AF81" s="102">
        <v>1.4642082429501084</v>
      </c>
      <c r="AG81" s="102">
        <v>1103.4273318872017</v>
      </c>
      <c r="AH81" s="102">
        <v>2.695016611295681</v>
      </c>
      <c r="AI81" s="102">
        <v>2030.9645182724253</v>
      </c>
      <c r="AJ81" s="102">
        <v>1.7921954314720814</v>
      </c>
      <c r="AK81" s="102">
        <v>1350.5984771573605</v>
      </c>
      <c r="AL81" s="102">
        <v>1.3695652173913044</v>
      </c>
      <c r="AM81" s="102">
        <v>1032.104347826087</v>
      </c>
      <c r="AN81" s="102">
        <v>2.8666474654377878</v>
      </c>
      <c r="AO81" s="102">
        <v>2160.3055299539169</v>
      </c>
      <c r="AP81" s="102">
        <v>1.5916398713826367</v>
      </c>
      <c r="AQ81" s="102">
        <v>1199.4598070739551</v>
      </c>
      <c r="AR81" s="102">
        <v>2.7573079537729432</v>
      </c>
      <c r="AS81" s="102">
        <v>2077.9072739632902</v>
      </c>
      <c r="AT81" s="102">
        <v>0</v>
      </c>
      <c r="AU81" s="102">
        <v>0</v>
      </c>
      <c r="AV81" s="102">
        <v>0.56596035543403966</v>
      </c>
      <c r="AW81" s="102">
        <v>426.50772385509231</v>
      </c>
      <c r="AX81" s="102">
        <v>2.7134098101265822</v>
      </c>
      <c r="AY81" s="102">
        <v>2044.8256329113924</v>
      </c>
      <c r="AZ81" s="102">
        <v>1.5077402135231317</v>
      </c>
      <c r="BA81" s="102">
        <v>1136.2330249110321</v>
      </c>
      <c r="BB81" s="102">
        <v>2.22416365374194</v>
      </c>
      <c r="BC81" s="102">
        <v>1676.129729459926</v>
      </c>
      <c r="BD81" s="102">
        <v>0.49966554785738043</v>
      </c>
      <c r="BE81" s="102">
        <v>376.54795686532191</v>
      </c>
      <c r="BF81" s="102">
        <v>2.7491807186819592</v>
      </c>
      <c r="BG81" s="102">
        <v>2071.7825895987244</v>
      </c>
      <c r="BH81" s="102">
        <v>2.1391035006421206</v>
      </c>
      <c r="BI81" s="102">
        <v>1612.0283980839022</v>
      </c>
      <c r="BJ81" s="102">
        <v>0.52917842031029616</v>
      </c>
      <c r="BK81" s="102">
        <v>398.78885754583922</v>
      </c>
      <c r="BL81" s="102">
        <v>2.3647471055985578</v>
      </c>
      <c r="BM81" s="102">
        <v>1782.0734187790733</v>
      </c>
      <c r="BN81" s="102">
        <v>1.5613382899628252</v>
      </c>
      <c r="BO81" s="102">
        <v>1176.6245353159852</v>
      </c>
      <c r="BP81" s="102">
        <v>2.919090909090909</v>
      </c>
      <c r="BQ81" s="102">
        <v>2199.8269090909089</v>
      </c>
      <c r="BR81" s="102">
        <v>2.2490710156895126</v>
      </c>
      <c r="BS81" s="102">
        <v>1694.8999174236167</v>
      </c>
      <c r="BT81" s="102">
        <v>2.2796610169491527</v>
      </c>
      <c r="BU81" s="102">
        <v>1717.9525423728815</v>
      </c>
      <c r="BV81" s="102">
        <v>2.798549810844893</v>
      </c>
      <c r="BW81" s="102">
        <v>2108.9871374527115</v>
      </c>
      <c r="BX81" s="102">
        <v>2.762030802406704</v>
      </c>
      <c r="BY81" s="102">
        <v>2081.4664126936923</v>
      </c>
      <c r="BZ81" s="102">
        <v>0.68485523385300673</v>
      </c>
      <c r="CA81" s="102">
        <v>516.10690423162589</v>
      </c>
      <c r="CB81" s="102">
        <v>2.9811494638069704</v>
      </c>
      <c r="CC81" s="102">
        <v>2246.5942359249329</v>
      </c>
      <c r="CD81" s="102">
        <v>2.5789810080350621</v>
      </c>
      <c r="CE81" s="102">
        <v>1943.5200876552228</v>
      </c>
      <c r="CF81" s="102">
        <v>1.9439091534755677</v>
      </c>
      <c r="CG81" s="102">
        <v>1464.9299380591879</v>
      </c>
      <c r="CH81" s="102">
        <v>1.1129827444535745</v>
      </c>
      <c r="CI81" s="102">
        <v>838.74379622021377</v>
      </c>
      <c r="CJ81" s="102">
        <v>3.8112763554216866</v>
      </c>
      <c r="CK81" s="102">
        <v>2872.177861445783</v>
      </c>
      <c r="CL81" s="102">
        <v>2.4623677786818554</v>
      </c>
      <c r="CM81" s="102">
        <v>1855.6403580146464</v>
      </c>
      <c r="CN81" s="102">
        <v>2.1015625</v>
      </c>
      <c r="CO81" s="102">
        <v>1583.7375</v>
      </c>
      <c r="CP81" s="102">
        <v>2.4287720706260032</v>
      </c>
      <c r="CQ81" s="102">
        <v>1830.322632423756</v>
      </c>
      <c r="CR81" s="102">
        <v>2.4601416145881374</v>
      </c>
      <c r="CS81" s="102">
        <v>1853.9627207536205</v>
      </c>
      <c r="CT81" s="102">
        <v>1.4275653923541247</v>
      </c>
      <c r="CU81" s="102">
        <v>1075.8132796780685</v>
      </c>
    </row>
    <row r="82" spans="2:99" x14ac:dyDescent="0.25">
      <c r="C82" s="101" t="s">
        <v>247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2.4230157631268017</v>
      </c>
      <c r="K82" s="102">
        <v>1232.8304202789163</v>
      </c>
      <c r="L82" s="102">
        <v>1.5912305516265912</v>
      </c>
      <c r="M82" s="102">
        <v>809.61810466760949</v>
      </c>
      <c r="N82" s="102">
        <v>2.6141387195121948</v>
      </c>
      <c r="O82" s="102">
        <v>1330.0737804878045</v>
      </c>
      <c r="P82" s="102">
        <v>3.3273174733388027</v>
      </c>
      <c r="Q82" s="102">
        <v>1692.9391304347826</v>
      </c>
      <c r="R82" s="102">
        <v>2.4355591318951801</v>
      </c>
      <c r="S82" s="102">
        <v>1239.2124863082674</v>
      </c>
      <c r="T82" s="102">
        <v>0.59628142458100564</v>
      </c>
      <c r="U82" s="102">
        <v>303.38798882681562</v>
      </c>
      <c r="V82" s="102">
        <v>2.7793486367635083</v>
      </c>
      <c r="W82" s="102">
        <v>1414.1325863852728</v>
      </c>
      <c r="X82" s="102">
        <v>1.5231092436974791</v>
      </c>
      <c r="Y82" s="102">
        <v>774.95798319327719</v>
      </c>
      <c r="Z82" s="102">
        <v>2.9426053310404128</v>
      </c>
      <c r="AA82" s="102">
        <v>1497.1975924333617</v>
      </c>
      <c r="AB82" s="102">
        <v>1.3011206896551724</v>
      </c>
      <c r="AC82" s="102">
        <v>662.01020689655161</v>
      </c>
      <c r="AD82" s="102">
        <v>3.8984204793028323</v>
      </c>
      <c r="AE82" s="102">
        <v>1983.5163398692807</v>
      </c>
      <c r="AF82" s="102">
        <v>1.4642082429501084</v>
      </c>
      <c r="AG82" s="102">
        <v>744.98915401301497</v>
      </c>
      <c r="AH82" s="102">
        <v>3.0318936877076412</v>
      </c>
      <c r="AI82" s="102">
        <v>1542.6275083056476</v>
      </c>
      <c r="AJ82" s="102">
        <v>2.1335659898477157</v>
      </c>
      <c r="AK82" s="102">
        <v>1085.5583756345175</v>
      </c>
      <c r="AL82" s="102">
        <v>1.5652173913043479</v>
      </c>
      <c r="AM82" s="102">
        <v>796.38260869565204</v>
      </c>
      <c r="AN82" s="102">
        <v>3.3315092165898617</v>
      </c>
      <c r="AO82" s="102">
        <v>1695.0718894009212</v>
      </c>
      <c r="AP82" s="102">
        <v>1.5916398713826367</v>
      </c>
      <c r="AQ82" s="102">
        <v>809.82636655948545</v>
      </c>
      <c r="AR82" s="102">
        <v>2.7573079537729432</v>
      </c>
      <c r="AS82" s="102">
        <v>1402.9182868796731</v>
      </c>
      <c r="AT82" s="102">
        <v>0</v>
      </c>
      <c r="AU82" s="102">
        <v>0</v>
      </c>
      <c r="AV82" s="102">
        <v>0.56596035543403966</v>
      </c>
      <c r="AW82" s="102">
        <v>287.96062884483933</v>
      </c>
      <c r="AX82" s="102">
        <v>3.0326344936708862</v>
      </c>
      <c r="AY82" s="102">
        <v>1543.0044303797465</v>
      </c>
      <c r="AZ82" s="102">
        <v>1.5077402135231317</v>
      </c>
      <c r="BA82" s="102">
        <v>767.13822064056922</v>
      </c>
      <c r="BB82" s="102">
        <v>2.6243136067470685</v>
      </c>
      <c r="BC82" s="102">
        <v>1335.2507631129081</v>
      </c>
      <c r="BD82" s="102">
        <v>0.51965216977167572</v>
      </c>
      <c r="BE82" s="102">
        <v>264.39902397982854</v>
      </c>
      <c r="BF82" s="102">
        <v>3.0385681627537444</v>
      </c>
      <c r="BG82" s="102">
        <v>1546.0234812091048</v>
      </c>
      <c r="BH82" s="102">
        <v>2.0619621413886278</v>
      </c>
      <c r="BI82" s="102">
        <v>1049.1263375385336</v>
      </c>
      <c r="BJ82" s="102">
        <v>0.49268335684062065</v>
      </c>
      <c r="BK82" s="102">
        <v>250.67729196050774</v>
      </c>
      <c r="BL82" s="102">
        <v>2.6698757643854685</v>
      </c>
      <c r="BM82" s="102">
        <v>1358.4327889193262</v>
      </c>
      <c r="BN82" s="102">
        <v>1.728624535315985</v>
      </c>
      <c r="BO82" s="102">
        <v>879.52416356877302</v>
      </c>
      <c r="BP82" s="102">
        <v>3.4568181818181816</v>
      </c>
      <c r="BQ82" s="102">
        <v>1758.8290909090904</v>
      </c>
      <c r="BR82" s="102">
        <v>2.2490710156895126</v>
      </c>
      <c r="BS82" s="102">
        <v>1144.3273327828238</v>
      </c>
      <c r="BT82" s="102">
        <v>2.6053268765133173</v>
      </c>
      <c r="BU82" s="102">
        <v>1325.5903147699755</v>
      </c>
      <c r="BV82" s="102">
        <v>2.5441361916771754</v>
      </c>
      <c r="BW82" s="102">
        <v>1294.4564943253465</v>
      </c>
      <c r="BX82" s="102">
        <v>2.6019132251870443</v>
      </c>
      <c r="BY82" s="102">
        <v>1323.8534489751678</v>
      </c>
      <c r="BZ82" s="102">
        <v>0.63474387527839637</v>
      </c>
      <c r="CA82" s="102">
        <v>322.957683741648</v>
      </c>
      <c r="CB82" s="102">
        <v>3.0839477211796247</v>
      </c>
      <c r="CC82" s="102">
        <v>1569.1126005361928</v>
      </c>
      <c r="CD82" s="102">
        <v>2.210555149744339</v>
      </c>
      <c r="CE82" s="102">
        <v>1124.7304601899195</v>
      </c>
      <c r="CF82" s="102">
        <v>1.874483826565726</v>
      </c>
      <c r="CG82" s="102">
        <v>953.73737095664114</v>
      </c>
      <c r="CH82" s="102">
        <v>1.1129827444535745</v>
      </c>
      <c r="CI82" s="102">
        <v>566.2856203779786</v>
      </c>
      <c r="CJ82" s="102">
        <v>3.8112763554216866</v>
      </c>
      <c r="CK82" s="102">
        <v>1939.1774096385539</v>
      </c>
      <c r="CL82" s="102">
        <v>2.5444467046379171</v>
      </c>
      <c r="CM82" s="102">
        <v>1294.614483319772</v>
      </c>
      <c r="CN82" s="102">
        <v>2.4518229166666665</v>
      </c>
      <c r="CO82" s="102">
        <v>1247.4874999999997</v>
      </c>
      <c r="CP82" s="102">
        <v>2.1858948635634028</v>
      </c>
      <c r="CQ82" s="102">
        <v>1112.183306581059</v>
      </c>
      <c r="CR82" s="102">
        <v>2.465033144746636</v>
      </c>
      <c r="CS82" s="102">
        <v>1254.2088640470881</v>
      </c>
      <c r="CT82" s="102">
        <v>1.3302313883299799</v>
      </c>
      <c r="CU82" s="102">
        <v>676.82173038229359</v>
      </c>
    </row>
    <row r="83" spans="2:99" x14ac:dyDescent="0.25">
      <c r="C83" s="101" t="s">
        <v>248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2.1885303666951756</v>
      </c>
      <c r="K83" s="102">
        <v>1883.0115275045291</v>
      </c>
      <c r="L83" s="102">
        <v>1.7503536067892504</v>
      </c>
      <c r="M83" s="102">
        <v>1506.004243281471</v>
      </c>
      <c r="N83" s="102">
        <v>2.4603658536585367</v>
      </c>
      <c r="O83" s="102">
        <v>2116.8987804878047</v>
      </c>
      <c r="P83" s="102">
        <v>3.1193601312551271</v>
      </c>
      <c r="Q83" s="102">
        <v>2683.8974569319112</v>
      </c>
      <c r="R83" s="102">
        <v>2.4355591318951801</v>
      </c>
      <c r="S83" s="102">
        <v>2095.555077082613</v>
      </c>
      <c r="T83" s="102">
        <v>0.57821229050279332</v>
      </c>
      <c r="U83" s="102">
        <v>497.49385474860338</v>
      </c>
      <c r="V83" s="102">
        <v>2.5792612263024077</v>
      </c>
      <c r="W83" s="102">
        <v>2219.1963591105914</v>
      </c>
      <c r="X83" s="102">
        <v>1.3130252100840336</v>
      </c>
      <c r="Y83" s="102">
        <v>1129.7268907563025</v>
      </c>
      <c r="Z83" s="102">
        <v>2.6156491831470339</v>
      </c>
      <c r="AA83" s="102">
        <v>2250.5045571797077</v>
      </c>
      <c r="AB83" s="102">
        <v>1.234396551724138</v>
      </c>
      <c r="AC83" s="102">
        <v>1062.0747931034482</v>
      </c>
      <c r="AD83" s="102">
        <v>3.8984204793028323</v>
      </c>
      <c r="AE83" s="102">
        <v>3354.2009803921569</v>
      </c>
      <c r="AF83" s="102">
        <v>1.4099783080260304</v>
      </c>
      <c r="AG83" s="102">
        <v>1213.1453362255966</v>
      </c>
      <c r="AH83" s="102">
        <v>2.7792358803986712</v>
      </c>
      <c r="AI83" s="102">
        <v>2391.2545514950166</v>
      </c>
      <c r="AJ83" s="102">
        <v>1.8775380710659897</v>
      </c>
      <c r="AK83" s="102">
        <v>1615.4337563451775</v>
      </c>
      <c r="AL83" s="102">
        <v>1.5</v>
      </c>
      <c r="AM83" s="102">
        <v>1290.5999999999999</v>
      </c>
      <c r="AN83" s="102">
        <v>2.8666474654377878</v>
      </c>
      <c r="AO83" s="102">
        <v>2466.4634792626725</v>
      </c>
      <c r="AP83" s="102">
        <v>1.639871382636656</v>
      </c>
      <c r="AQ83" s="102">
        <v>1410.9453376205788</v>
      </c>
      <c r="AR83" s="102">
        <v>2.8434738273283484</v>
      </c>
      <c r="AS83" s="102">
        <v>2446.524881033311</v>
      </c>
      <c r="AT83" s="102">
        <v>0</v>
      </c>
      <c r="AU83" s="102">
        <v>0</v>
      </c>
      <c r="AV83" s="102">
        <v>0.65439166097060841</v>
      </c>
      <c r="AW83" s="102">
        <v>563.03858509911151</v>
      </c>
      <c r="AX83" s="102">
        <v>2.4739912974683542</v>
      </c>
      <c r="AY83" s="102">
        <v>2128.6221123417718</v>
      </c>
      <c r="AZ83" s="102">
        <v>1.5795373665480428</v>
      </c>
      <c r="BA83" s="102">
        <v>1359.033950177936</v>
      </c>
      <c r="BB83" s="102">
        <v>2.5442836161460431</v>
      </c>
      <c r="BC83" s="102">
        <v>2189.1016233320556</v>
      </c>
      <c r="BD83" s="102">
        <v>0.53963879168597095</v>
      </c>
      <c r="BE83" s="102">
        <v>464.30521636660939</v>
      </c>
      <c r="BF83" s="102">
        <v>2.8215275796999055</v>
      </c>
      <c r="BG83" s="102">
        <v>2427.6423295737986</v>
      </c>
      <c r="BH83" s="102">
        <v>2.2134305198557231</v>
      </c>
      <c r="BI83" s="102">
        <v>1904.4356192838641</v>
      </c>
      <c r="BJ83" s="102">
        <v>0.51093088857545843</v>
      </c>
      <c r="BK83" s="102">
        <v>439.60493653032444</v>
      </c>
      <c r="BL83" s="102">
        <v>2.5173114349920134</v>
      </c>
      <c r="BM83" s="102">
        <v>2165.8947586671284</v>
      </c>
      <c r="BN83" s="102">
        <v>1.6171003717472119</v>
      </c>
      <c r="BO83" s="102">
        <v>1391.3531598513011</v>
      </c>
      <c r="BP83" s="102">
        <v>2.9959090909090906</v>
      </c>
      <c r="BQ83" s="102">
        <v>2577.6801818181816</v>
      </c>
      <c r="BR83" s="102">
        <v>2.1657720891824939</v>
      </c>
      <c r="BS83" s="102">
        <v>1863.4303055326177</v>
      </c>
      <c r="BT83" s="102">
        <v>2.1982445520581111</v>
      </c>
      <c r="BU83" s="102">
        <v>1891.3696125907986</v>
      </c>
      <c r="BV83" s="102">
        <v>2.7349464060529636</v>
      </c>
      <c r="BW83" s="102">
        <v>2353.1478877679697</v>
      </c>
      <c r="BX83" s="102">
        <v>2.6819720137968743</v>
      </c>
      <c r="BY83" s="102">
        <v>2307.5687206708308</v>
      </c>
      <c r="BZ83" s="102">
        <v>0.66815144766146994</v>
      </c>
      <c r="CA83" s="102">
        <v>574.87750556792878</v>
      </c>
      <c r="CB83" s="102">
        <v>2.9811494638069704</v>
      </c>
      <c r="CC83" s="102">
        <v>2564.9809986595174</v>
      </c>
      <c r="CD83" s="102">
        <v>2.431610664718773</v>
      </c>
      <c r="CE83" s="102">
        <v>2092.1578159240321</v>
      </c>
      <c r="CF83" s="102">
        <v>1.874483826565726</v>
      </c>
      <c r="CG83" s="102">
        <v>1612.8058843771505</v>
      </c>
      <c r="CH83" s="102">
        <v>1.0732333607230895</v>
      </c>
      <c r="CI83" s="102">
        <v>923.40998356614614</v>
      </c>
      <c r="CJ83" s="102">
        <v>3.5802899096385539</v>
      </c>
      <c r="CK83" s="102">
        <v>3080.4814382530117</v>
      </c>
      <c r="CL83" s="102">
        <v>2.708604556550041</v>
      </c>
      <c r="CM83" s="102">
        <v>2330.4833604556552</v>
      </c>
      <c r="CN83" s="102">
        <v>2.2766927083333335</v>
      </c>
      <c r="CO83" s="102">
        <v>1958.8664062500002</v>
      </c>
      <c r="CP83" s="102">
        <v>2.2668539325842696</v>
      </c>
      <c r="CQ83" s="102">
        <v>1950.4011235955054</v>
      </c>
      <c r="CR83" s="102">
        <v>2.225436898336933</v>
      </c>
      <c r="CS83" s="102">
        <v>1914.7659073290972</v>
      </c>
      <c r="CT83" s="102">
        <v>1.2977867203219315</v>
      </c>
      <c r="CU83" s="102">
        <v>1116.6156941649899</v>
      </c>
    </row>
    <row r="84" spans="2:99" x14ac:dyDescent="0.25">
      <c r="C84" s="101" t="s">
        <v>249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2.3448539643162598</v>
      </c>
      <c r="K84" s="102">
        <v>1831.7999169238619</v>
      </c>
      <c r="L84" s="102">
        <v>1.8564356435643565</v>
      </c>
      <c r="M84" s="102">
        <v>1450.2475247524751</v>
      </c>
      <c r="N84" s="102">
        <v>2.9985708841463414</v>
      </c>
      <c r="O84" s="102">
        <v>2342.4835746951217</v>
      </c>
      <c r="P84" s="102">
        <v>3.4312961443806396</v>
      </c>
      <c r="Q84" s="102">
        <v>2680.5285479901554</v>
      </c>
      <c r="R84" s="102">
        <v>2.4355591318951801</v>
      </c>
      <c r="S84" s="102">
        <v>1902.6587938365146</v>
      </c>
      <c r="T84" s="102">
        <v>0.57821229050279332</v>
      </c>
      <c r="U84" s="102">
        <v>451.69944134078213</v>
      </c>
      <c r="V84" s="102">
        <v>2.1910182833939706</v>
      </c>
      <c r="W84" s="102">
        <v>1711.6234829873697</v>
      </c>
      <c r="X84" s="102">
        <v>1.2079831932773109</v>
      </c>
      <c r="Y84" s="102">
        <v>943.67647058823513</v>
      </c>
      <c r="Z84" s="102">
        <v>2.7246345657781599</v>
      </c>
      <c r="AA84" s="102">
        <v>2128.4845227858982</v>
      </c>
      <c r="AB84" s="102">
        <v>1.234396551724138</v>
      </c>
      <c r="AC84" s="102">
        <v>964.31058620689646</v>
      </c>
      <c r="AD84" s="102">
        <v>3.8984204793028323</v>
      </c>
      <c r="AE84" s="102">
        <v>3045.4460784313724</v>
      </c>
      <c r="AF84" s="102">
        <v>1.4642082429501084</v>
      </c>
      <c r="AG84" s="102">
        <v>1143.8394793926245</v>
      </c>
      <c r="AH84" s="102">
        <v>3.1161129568106309</v>
      </c>
      <c r="AI84" s="102">
        <v>2434.3074418604647</v>
      </c>
      <c r="AJ84" s="102">
        <v>2.048223350253807</v>
      </c>
      <c r="AK84" s="102">
        <v>1600.072081218274</v>
      </c>
      <c r="AL84" s="102">
        <v>1.3695652173913044</v>
      </c>
      <c r="AM84" s="102">
        <v>1069.9043478260869</v>
      </c>
      <c r="AN84" s="102">
        <v>2.8666474654377878</v>
      </c>
      <c r="AO84" s="102">
        <v>2239.4249999999997</v>
      </c>
      <c r="AP84" s="102">
        <v>1.495176848874598</v>
      </c>
      <c r="AQ84" s="102">
        <v>1168.0321543408359</v>
      </c>
      <c r="AR84" s="102">
        <v>2.7573079537729432</v>
      </c>
      <c r="AS84" s="102">
        <v>2154.0089734874232</v>
      </c>
      <c r="AT84" s="102">
        <v>0</v>
      </c>
      <c r="AU84" s="102">
        <v>0</v>
      </c>
      <c r="AV84" s="102">
        <v>0.5836466165413533</v>
      </c>
      <c r="AW84" s="102">
        <v>455.94473684210516</v>
      </c>
      <c r="AX84" s="102">
        <v>2.5537974683544302</v>
      </c>
      <c r="AY84" s="102">
        <v>1995.0265822784806</v>
      </c>
      <c r="AZ84" s="102">
        <v>1.5077402135231317</v>
      </c>
      <c r="BA84" s="102">
        <v>1177.8466548042704</v>
      </c>
      <c r="BB84" s="102">
        <v>2.5407639546174736</v>
      </c>
      <c r="BC84" s="102">
        <v>1984.8448013471702</v>
      </c>
      <c r="BD84" s="102">
        <v>0.57961203551456131</v>
      </c>
      <c r="BE84" s="102">
        <v>452.79292214397526</v>
      </c>
      <c r="BF84" s="102">
        <v>2.7491807186819592</v>
      </c>
      <c r="BG84" s="102">
        <v>2147.6599774343463</v>
      </c>
      <c r="BH84" s="102">
        <v>2.1334748205623399</v>
      </c>
      <c r="BI84" s="102">
        <v>1666.6705298232998</v>
      </c>
      <c r="BJ84" s="102">
        <v>0.547425952045134</v>
      </c>
      <c r="BK84" s="102">
        <v>427.64915373765865</v>
      </c>
      <c r="BL84" s="102">
        <v>2.5173114349920134</v>
      </c>
      <c r="BM84" s="102">
        <v>1966.5236930157607</v>
      </c>
      <c r="BN84" s="102">
        <v>1.449814126394052</v>
      </c>
      <c r="BO84" s="102">
        <v>1132.5947955390334</v>
      </c>
      <c r="BP84" s="102">
        <v>2.9959090909090906</v>
      </c>
      <c r="BQ84" s="102">
        <v>2340.4041818181813</v>
      </c>
      <c r="BR84" s="102">
        <v>1.9991742361684557</v>
      </c>
      <c r="BS84" s="102">
        <v>1561.7549132947975</v>
      </c>
      <c r="BT84" s="102">
        <v>2.5239104116222761</v>
      </c>
      <c r="BU84" s="102">
        <v>1971.678813559322</v>
      </c>
      <c r="BV84" s="102">
        <v>2.6077395964691048</v>
      </c>
      <c r="BW84" s="102">
        <v>2037.1661727616645</v>
      </c>
      <c r="BX84" s="102">
        <v>2.6019132251870443</v>
      </c>
      <c r="BY84" s="102">
        <v>2032.6146115161189</v>
      </c>
      <c r="BZ84" s="102">
        <v>0.58463251670378624</v>
      </c>
      <c r="CA84" s="102">
        <v>456.71492204899778</v>
      </c>
      <c r="CB84" s="102">
        <v>2.9811494638069704</v>
      </c>
      <c r="CC84" s="102">
        <v>2328.8739611260053</v>
      </c>
      <c r="CD84" s="102">
        <v>2.210555149744339</v>
      </c>
      <c r="CE84" s="102">
        <v>1726.8856829802774</v>
      </c>
      <c r="CF84" s="102">
        <v>2.0133344803854096</v>
      </c>
      <c r="CG84" s="102">
        <v>1572.8168960770818</v>
      </c>
      <c r="CH84" s="102">
        <v>1.2322308956450287</v>
      </c>
      <c r="CI84" s="102">
        <v>962.61877567789634</v>
      </c>
      <c r="CJ84" s="102">
        <v>3.8112763554216866</v>
      </c>
      <c r="CK84" s="102">
        <v>2977.3690888554215</v>
      </c>
      <c r="CL84" s="102">
        <v>2.2982099267697316</v>
      </c>
      <c r="CM84" s="102">
        <v>1795.3615947925141</v>
      </c>
      <c r="CN84" s="102">
        <v>2.1015625</v>
      </c>
      <c r="CO84" s="102">
        <v>1641.7406249999999</v>
      </c>
      <c r="CP84" s="102">
        <v>2.2668539325842696</v>
      </c>
      <c r="CQ84" s="102">
        <v>1770.8662921348312</v>
      </c>
      <c r="CR84" s="102">
        <v>2.3440121390021598</v>
      </c>
      <c r="CS84" s="102">
        <v>1831.1422829884871</v>
      </c>
      <c r="CT84" s="102">
        <v>1.2653420523138834</v>
      </c>
      <c r="CU84" s="102">
        <v>988.48521126760568</v>
      </c>
    </row>
    <row r="85" spans="2:99" x14ac:dyDescent="0.25">
      <c r="C85" s="101" t="s">
        <v>250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2.4230157631268017</v>
      </c>
      <c r="K85" s="102">
        <v>363.45236446902027</v>
      </c>
      <c r="L85" s="102">
        <v>1.9625176803394626</v>
      </c>
      <c r="M85" s="102">
        <v>294.37765205091938</v>
      </c>
      <c r="N85" s="102">
        <v>3.0754573170731705</v>
      </c>
      <c r="O85" s="102">
        <v>461.31859756097555</v>
      </c>
      <c r="P85" s="102">
        <v>3.7432321575061525</v>
      </c>
      <c r="Q85" s="102">
        <v>561.4848236259229</v>
      </c>
      <c r="R85" s="102">
        <v>2.6278401159921678</v>
      </c>
      <c r="S85" s="102">
        <v>394.17601739882519</v>
      </c>
      <c r="T85" s="102">
        <v>0.65048882681564246</v>
      </c>
      <c r="U85" s="102">
        <v>97.57332402234637</v>
      </c>
      <c r="V85" s="102">
        <v>2.4485211477758435</v>
      </c>
      <c r="W85" s="102">
        <v>367.27817216637652</v>
      </c>
      <c r="X85" s="102">
        <v>1.5231092436974791</v>
      </c>
      <c r="Y85" s="102">
        <v>228.46638655462186</v>
      </c>
      <c r="Z85" s="102">
        <v>3.1605760963026657</v>
      </c>
      <c r="AA85" s="102">
        <v>474.08641444539984</v>
      </c>
      <c r="AB85" s="102">
        <v>1.234396551724138</v>
      </c>
      <c r="AC85" s="102">
        <v>185.1594827586207</v>
      </c>
      <c r="AD85" s="102">
        <v>4.3439542483660132</v>
      </c>
      <c r="AE85" s="102">
        <v>651.59313725490199</v>
      </c>
      <c r="AF85" s="102">
        <v>1.6268980477223427</v>
      </c>
      <c r="AG85" s="102">
        <v>244.03470715835141</v>
      </c>
      <c r="AH85" s="102">
        <v>2.9476744186046511</v>
      </c>
      <c r="AI85" s="102">
        <v>442.15116279069764</v>
      </c>
      <c r="AJ85" s="102">
        <v>2.048223350253807</v>
      </c>
      <c r="AK85" s="102">
        <v>307.23350253807104</v>
      </c>
      <c r="AL85" s="102">
        <v>1.6956521739130435</v>
      </c>
      <c r="AM85" s="102">
        <v>254.34782608695653</v>
      </c>
      <c r="AN85" s="102">
        <v>2.9441244239631339</v>
      </c>
      <c r="AO85" s="102">
        <v>441.61866359447009</v>
      </c>
      <c r="AP85" s="102">
        <v>1.5916398713826367</v>
      </c>
      <c r="AQ85" s="102">
        <v>238.74598070739552</v>
      </c>
      <c r="AR85" s="102">
        <v>3.2743031951053707</v>
      </c>
      <c r="AS85" s="102">
        <v>491.14547926580559</v>
      </c>
      <c r="AT85" s="102">
        <v>0</v>
      </c>
      <c r="AU85" s="102">
        <v>0</v>
      </c>
      <c r="AV85" s="102">
        <v>0.65439166097060841</v>
      </c>
      <c r="AW85" s="102">
        <v>98.158749145591258</v>
      </c>
      <c r="AX85" s="102">
        <v>2.9528283227848102</v>
      </c>
      <c r="AY85" s="102">
        <v>442.92424841772151</v>
      </c>
      <c r="AZ85" s="102">
        <v>1.5077402135231317</v>
      </c>
      <c r="BA85" s="102">
        <v>226.16103202846975</v>
      </c>
      <c r="BB85" s="102">
        <v>2.627833268275638</v>
      </c>
      <c r="BC85" s="102">
        <v>394.17499024134571</v>
      </c>
      <c r="BD85" s="102">
        <v>0.59959865742885654</v>
      </c>
      <c r="BE85" s="102">
        <v>89.939798614328481</v>
      </c>
      <c r="BF85" s="102">
        <v>2.8938744407178518</v>
      </c>
      <c r="BG85" s="102">
        <v>434.08116610767775</v>
      </c>
      <c r="BH85" s="102">
        <v>2.1362891606022303</v>
      </c>
      <c r="BI85" s="102">
        <v>320.44337409033454</v>
      </c>
      <c r="BJ85" s="102">
        <v>0.6021685472496473</v>
      </c>
      <c r="BK85" s="102">
        <v>90.325282087447093</v>
      </c>
      <c r="BL85" s="102">
        <v>2.6698757643854685</v>
      </c>
      <c r="BM85" s="102">
        <v>400.48136465782028</v>
      </c>
      <c r="BN85" s="102">
        <v>1.5613382899628252</v>
      </c>
      <c r="BO85" s="102">
        <v>234.20074349442379</v>
      </c>
      <c r="BP85" s="102">
        <v>3.2263636363636365</v>
      </c>
      <c r="BQ85" s="102">
        <v>483.9545454545455</v>
      </c>
      <c r="BR85" s="102">
        <v>2.3323699421965318</v>
      </c>
      <c r="BS85" s="102">
        <v>349.85549132947978</v>
      </c>
      <c r="BT85" s="102">
        <v>2.3610774818401938</v>
      </c>
      <c r="BU85" s="102">
        <v>354.16162227602905</v>
      </c>
      <c r="BV85" s="102">
        <v>2.8621532156368219</v>
      </c>
      <c r="BW85" s="102">
        <v>429.32298234552326</v>
      </c>
      <c r="BX85" s="102">
        <v>2.8587687215908799</v>
      </c>
      <c r="BY85" s="102">
        <v>428.81530823863199</v>
      </c>
      <c r="BZ85" s="102">
        <v>0.6180400890868597</v>
      </c>
      <c r="CA85" s="102">
        <v>92.706013363028958</v>
      </c>
      <c r="CB85" s="102">
        <v>3.4951407506702417</v>
      </c>
      <c r="CC85" s="102">
        <v>524.2711126005363</v>
      </c>
      <c r="CD85" s="102">
        <v>2.5789810080350621</v>
      </c>
      <c r="CE85" s="102">
        <v>386.84715120525931</v>
      </c>
      <c r="CF85" s="102">
        <v>2.1521851342050931</v>
      </c>
      <c r="CG85" s="102">
        <v>322.82777013076395</v>
      </c>
      <c r="CH85" s="102">
        <v>1.192481511914544</v>
      </c>
      <c r="CI85" s="102">
        <v>178.8722267871816</v>
      </c>
      <c r="CJ85" s="102">
        <v>3.8112763554216866</v>
      </c>
      <c r="CK85" s="102">
        <v>571.69145331325296</v>
      </c>
      <c r="CL85" s="102">
        <v>2.8727624084621644</v>
      </c>
      <c r="CM85" s="102">
        <v>430.91436126932467</v>
      </c>
      <c r="CN85" s="102">
        <v>2.3642578125</v>
      </c>
      <c r="CO85" s="102">
        <v>354.638671875</v>
      </c>
      <c r="CP85" s="102">
        <v>2.7526083467094704</v>
      </c>
      <c r="CQ85" s="102">
        <v>412.89125200642059</v>
      </c>
      <c r="CR85" s="102">
        <v>2.3464579040814089</v>
      </c>
      <c r="CS85" s="102">
        <v>351.96868561221135</v>
      </c>
      <c r="CT85" s="102">
        <v>1.5248993963782698</v>
      </c>
      <c r="CU85" s="102">
        <v>228.73490945674047</v>
      </c>
    </row>
    <row r="86" spans="2:99" x14ac:dyDescent="0.25">
      <c r="C86" s="101" t="s">
        <v>251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2.5793393607478858</v>
      </c>
      <c r="K86" s="102">
        <v>1392.8432548038584</v>
      </c>
      <c r="L86" s="102">
        <v>1.9094766619519097</v>
      </c>
      <c r="M86" s="102">
        <v>1031.1173974540313</v>
      </c>
      <c r="N86" s="102">
        <v>2.7679115853658538</v>
      </c>
      <c r="O86" s="102">
        <v>1494.6722560975611</v>
      </c>
      <c r="P86" s="102">
        <v>3.1193601312551271</v>
      </c>
      <c r="Q86" s="102">
        <v>1684.4544708777687</v>
      </c>
      <c r="R86" s="102">
        <v>2.4355591318951801</v>
      </c>
      <c r="S86" s="102">
        <v>1315.2019312233972</v>
      </c>
      <c r="T86" s="102">
        <v>0.63241969273743015</v>
      </c>
      <c r="U86" s="102">
        <v>341.5066340782123</v>
      </c>
      <c r="V86" s="102">
        <v>2.6446312655656894</v>
      </c>
      <c r="W86" s="102">
        <v>1428.1008834054724</v>
      </c>
      <c r="X86" s="102">
        <v>1.3130252100840336</v>
      </c>
      <c r="Y86" s="102">
        <v>709.03361344537814</v>
      </c>
      <c r="Z86" s="102">
        <v>2.9426053310404128</v>
      </c>
      <c r="AA86" s="102">
        <v>1589.0068787618229</v>
      </c>
      <c r="AB86" s="102">
        <v>1.3344827586206895</v>
      </c>
      <c r="AC86" s="102">
        <v>720.62068965517233</v>
      </c>
      <c r="AD86" s="102">
        <v>3.8984204793028323</v>
      </c>
      <c r="AE86" s="102">
        <v>2105.1470588235293</v>
      </c>
      <c r="AF86" s="102">
        <v>1.3557483731019524</v>
      </c>
      <c r="AG86" s="102">
        <v>732.10412147505428</v>
      </c>
      <c r="AH86" s="102">
        <v>2.8634551495016614</v>
      </c>
      <c r="AI86" s="102">
        <v>1546.2657807308972</v>
      </c>
      <c r="AJ86" s="102">
        <v>2.048223350253807</v>
      </c>
      <c r="AK86" s="102">
        <v>1106.0406091370558</v>
      </c>
      <c r="AL86" s="102">
        <v>1.4347826086956521</v>
      </c>
      <c r="AM86" s="102">
        <v>774.78260869565213</v>
      </c>
      <c r="AN86" s="102">
        <v>3.3315092165898617</v>
      </c>
      <c r="AO86" s="102">
        <v>1799.0149769585253</v>
      </c>
      <c r="AP86" s="102">
        <v>1.5916398713826367</v>
      </c>
      <c r="AQ86" s="102">
        <v>859.48553054662386</v>
      </c>
      <c r="AR86" s="102">
        <v>2.671142080217539</v>
      </c>
      <c r="AS86" s="102">
        <v>1442.416723317471</v>
      </c>
      <c r="AT86" s="102">
        <v>0</v>
      </c>
      <c r="AU86" s="102">
        <v>0</v>
      </c>
      <c r="AV86" s="102">
        <v>0.61901913875598091</v>
      </c>
      <c r="AW86" s="102">
        <v>334.27033492822972</v>
      </c>
      <c r="AX86" s="102">
        <v>2.8730221518987342</v>
      </c>
      <c r="AY86" s="102">
        <v>1551.4319620253166</v>
      </c>
      <c r="AZ86" s="102">
        <v>1.4359430604982206</v>
      </c>
      <c r="BA86" s="102">
        <v>775.40925266903912</v>
      </c>
      <c r="BB86" s="102">
        <v>2.5407639546174736</v>
      </c>
      <c r="BC86" s="102">
        <v>1372.0125354934357</v>
      </c>
      <c r="BD86" s="102">
        <v>0.57961203551456131</v>
      </c>
      <c r="BE86" s="102">
        <v>312.99049917786311</v>
      </c>
      <c r="BF86" s="102">
        <v>2.6768338576640129</v>
      </c>
      <c r="BG86" s="102">
        <v>1445.4902831385671</v>
      </c>
      <c r="BH86" s="102">
        <v>2.2849431990294358</v>
      </c>
      <c r="BI86" s="102">
        <v>1233.8693274758953</v>
      </c>
      <c r="BJ86" s="102">
        <v>0.547425952045134</v>
      </c>
      <c r="BK86" s="102">
        <v>295.61001410437234</v>
      </c>
      <c r="BL86" s="102">
        <v>2.6698757643854685</v>
      </c>
      <c r="BM86" s="102">
        <v>1441.732912768153</v>
      </c>
      <c r="BN86" s="102">
        <v>1.7843866171003717</v>
      </c>
      <c r="BO86" s="102">
        <v>963.56877323420076</v>
      </c>
      <c r="BP86" s="102">
        <v>3.3800000000000003</v>
      </c>
      <c r="BQ86" s="102">
        <v>1825.2000000000003</v>
      </c>
      <c r="BR86" s="102">
        <v>2.3323699421965318</v>
      </c>
      <c r="BS86" s="102">
        <v>1259.4797687861271</v>
      </c>
      <c r="BT86" s="102">
        <v>2.5239104116222761</v>
      </c>
      <c r="BU86" s="102">
        <v>1362.9116222760292</v>
      </c>
      <c r="BV86" s="102">
        <v>2.4169293820933166</v>
      </c>
      <c r="BW86" s="102">
        <v>1305.1418663303909</v>
      </c>
      <c r="BX86" s="102">
        <v>2.6861417964404608</v>
      </c>
      <c r="BY86" s="102">
        <v>1450.5165700778489</v>
      </c>
      <c r="BZ86" s="102">
        <v>0.66815144766146994</v>
      </c>
      <c r="CA86" s="102">
        <v>360.80178173719378</v>
      </c>
      <c r="CB86" s="102">
        <v>3.1867459785522789</v>
      </c>
      <c r="CC86" s="102">
        <v>1720.8428284182305</v>
      </c>
      <c r="CD86" s="102">
        <v>2.5789810080350621</v>
      </c>
      <c r="CE86" s="102">
        <v>1392.6497443389335</v>
      </c>
      <c r="CF86" s="102">
        <v>1.8050584996558845</v>
      </c>
      <c r="CG86" s="102">
        <v>974.7315898141776</v>
      </c>
      <c r="CH86" s="102">
        <v>1.152732128184059</v>
      </c>
      <c r="CI86" s="102">
        <v>622.47534921939189</v>
      </c>
      <c r="CJ86" s="102">
        <v>3.8112763554216866</v>
      </c>
      <c r="CK86" s="102">
        <v>2058.0892319277109</v>
      </c>
      <c r="CL86" s="102">
        <v>2.7906834825061027</v>
      </c>
      <c r="CM86" s="102">
        <v>1506.9690805532955</v>
      </c>
      <c r="CN86" s="102">
        <v>2.1891276041666665</v>
      </c>
      <c r="CO86" s="102">
        <v>1182.12890625</v>
      </c>
      <c r="CP86" s="102">
        <v>2.1858948635634028</v>
      </c>
      <c r="CQ86" s="102">
        <v>1180.3832263242375</v>
      </c>
      <c r="CR86" s="102">
        <v>2.2278826634161826</v>
      </c>
      <c r="CS86" s="102">
        <v>1203.0566382447387</v>
      </c>
      <c r="CT86" s="102">
        <v>1.3951207243460764</v>
      </c>
      <c r="CU86" s="102">
        <v>753.36519114688122</v>
      </c>
    </row>
    <row r="87" spans="2:99" x14ac:dyDescent="0.25">
      <c r="B87" s="101" t="s">
        <v>131</v>
      </c>
      <c r="C87" s="101" t="s">
        <v>252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1.7255809286647319</v>
      </c>
      <c r="K87" s="102">
        <v>3373.1655993538179</v>
      </c>
      <c r="L87" s="102">
        <v>1.4851485148514851</v>
      </c>
      <c r="M87" s="102">
        <v>2903.1683168316831</v>
      </c>
      <c r="N87" s="102">
        <v>1.999047256097561</v>
      </c>
      <c r="O87" s="102">
        <v>3907.737576219512</v>
      </c>
      <c r="P87" s="102">
        <v>3.3273174733388027</v>
      </c>
      <c r="Q87" s="102">
        <v>6504.2401968826916</v>
      </c>
      <c r="R87" s="102">
        <v>2.1247013543656914</v>
      </c>
      <c r="S87" s="102">
        <v>4153.3662075140537</v>
      </c>
      <c r="T87" s="102">
        <v>0.57821229050279332</v>
      </c>
      <c r="U87" s="102">
        <v>1130.2893854748604</v>
      </c>
      <c r="V87" s="102">
        <v>2.1117277197812965</v>
      </c>
      <c r="W87" s="102">
        <v>4128.005346628478</v>
      </c>
      <c r="X87" s="102">
        <v>1.4180672268907561</v>
      </c>
      <c r="Y87" s="102">
        <v>2772.0378151260502</v>
      </c>
      <c r="Z87" s="102">
        <v>4.0324591573516768</v>
      </c>
      <c r="AA87" s="102">
        <v>7882.6511607910579</v>
      </c>
      <c r="AB87" s="102">
        <v>0.90077586206896543</v>
      </c>
      <c r="AC87" s="102">
        <v>1760.8366551724137</v>
      </c>
      <c r="AD87" s="102">
        <v>3.1187363834422657</v>
      </c>
      <c r="AE87" s="102">
        <v>6096.5058823529407</v>
      </c>
      <c r="AF87" s="102">
        <v>1.9522776572668112</v>
      </c>
      <c r="AG87" s="102">
        <v>3816.3123644251627</v>
      </c>
      <c r="AH87" s="102">
        <v>1.8528239202657806</v>
      </c>
      <c r="AI87" s="102">
        <v>3621.9001993355478</v>
      </c>
      <c r="AJ87" s="102">
        <v>3.0723350253807107</v>
      </c>
      <c r="AK87" s="102">
        <v>6005.8005076142135</v>
      </c>
      <c r="AL87" s="102">
        <v>1.826086956521739</v>
      </c>
      <c r="AM87" s="102">
        <v>3569.6347826086953</v>
      </c>
      <c r="AN87" s="102">
        <v>1.5495391705069124</v>
      </c>
      <c r="AO87" s="102">
        <v>3029.0391705069123</v>
      </c>
      <c r="AP87" s="102">
        <v>1.6881028938906752</v>
      </c>
      <c r="AQ87" s="102">
        <v>3299.903536977492</v>
      </c>
      <c r="AR87" s="102">
        <v>1.8956492182188989</v>
      </c>
      <c r="AS87" s="102">
        <v>3705.6150917743034</v>
      </c>
      <c r="AT87" s="102">
        <v>0</v>
      </c>
      <c r="AU87" s="102">
        <v>0</v>
      </c>
      <c r="AV87" s="102">
        <v>0.53058783321941216</v>
      </c>
      <c r="AW87" s="102">
        <v>1037.1930963773068</v>
      </c>
      <c r="AX87" s="102">
        <v>1.9951542721518989</v>
      </c>
      <c r="AY87" s="102">
        <v>3900.1275712025317</v>
      </c>
      <c r="AZ87" s="102">
        <v>2.2975088967971531</v>
      </c>
      <c r="BA87" s="102">
        <v>4491.1703914590744</v>
      </c>
      <c r="BB87" s="102">
        <v>3.4105348666430486</v>
      </c>
      <c r="BC87" s="102">
        <v>6666.913557313831</v>
      </c>
      <c r="BD87" s="102">
        <v>0.68331076674151359</v>
      </c>
      <c r="BE87" s="102">
        <v>1335.7358868263107</v>
      </c>
      <c r="BF87" s="102">
        <v>2.1716360003715529</v>
      </c>
      <c r="BG87" s="102">
        <v>4245.1140535263112</v>
      </c>
      <c r="BH87" s="102">
        <v>2.5022955765904635</v>
      </c>
      <c r="BI87" s="102">
        <v>4891.4873931190377</v>
      </c>
      <c r="BJ87" s="102">
        <v>0.71165373765867412</v>
      </c>
      <c r="BK87" s="102">
        <v>1391.1407263751762</v>
      </c>
      <c r="BL87" s="102">
        <v>1.8524340590992781</v>
      </c>
      <c r="BM87" s="102">
        <v>3621.1380987272687</v>
      </c>
      <c r="BN87" s="102">
        <v>2.4535315985130111</v>
      </c>
      <c r="BO87" s="102">
        <v>4796.1635687732341</v>
      </c>
      <c r="BP87" s="102">
        <v>1.7668181818181818</v>
      </c>
      <c r="BQ87" s="102">
        <v>3453.7761818181816</v>
      </c>
      <c r="BR87" s="102">
        <v>2.6655656482246077</v>
      </c>
      <c r="BS87" s="102">
        <v>5210.647729149463</v>
      </c>
      <c r="BT87" s="102">
        <v>2.1168280871670704</v>
      </c>
      <c r="BU87" s="102">
        <v>4137.9755447941889</v>
      </c>
      <c r="BV87" s="102">
        <v>2.1625157629255991</v>
      </c>
      <c r="BW87" s="102">
        <v>4227.2858133669606</v>
      </c>
      <c r="BX87" s="102">
        <v>1.9747851826208533</v>
      </c>
      <c r="BY87" s="102">
        <v>3860.3100749872442</v>
      </c>
      <c r="BZ87" s="102">
        <v>0.45100222717149224</v>
      </c>
      <c r="CA87" s="102">
        <v>881.619153674833</v>
      </c>
      <c r="CB87" s="102">
        <v>4.1119302949061662</v>
      </c>
      <c r="CC87" s="102">
        <v>8038.0013404825731</v>
      </c>
      <c r="CD87" s="102">
        <v>3.0947772096420745</v>
      </c>
      <c r="CE87" s="102">
        <v>6049.6704894083268</v>
      </c>
      <c r="CF87" s="102">
        <v>2.2910357880247765</v>
      </c>
      <c r="CG87" s="102">
        <v>4478.5167584308329</v>
      </c>
      <c r="CH87" s="102">
        <v>1.0334839769926047</v>
      </c>
      <c r="CI87" s="102">
        <v>2020.2544782251437</v>
      </c>
      <c r="CJ87" s="102">
        <v>3.6957831325301207</v>
      </c>
      <c r="CK87" s="102">
        <v>7224.5168674698798</v>
      </c>
      <c r="CL87" s="102">
        <v>2.8727624084621644</v>
      </c>
      <c r="CM87" s="102">
        <v>5615.6759560618384</v>
      </c>
      <c r="CN87" s="102">
        <v>2.626953125</v>
      </c>
      <c r="CO87" s="102">
        <v>5135.16796875</v>
      </c>
      <c r="CP87" s="102">
        <v>3.1574036918138044</v>
      </c>
      <c r="CQ87" s="102">
        <v>6172.0927367576251</v>
      </c>
      <c r="CR87" s="102">
        <v>2.1019701275132081</v>
      </c>
      <c r="CS87" s="102">
        <v>4108.9312052628193</v>
      </c>
      <c r="CT87" s="102">
        <v>0.71378269617706236</v>
      </c>
      <c r="CU87" s="102">
        <v>1395.3024144869214</v>
      </c>
    </row>
    <row r="88" spans="2:99" x14ac:dyDescent="0.25">
      <c r="C88" s="101" t="s">
        <v>253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1.569257331043648</v>
      </c>
      <c r="K88" s="102">
        <v>2969.6625732669991</v>
      </c>
      <c r="L88" s="102">
        <v>1.5912305516265912</v>
      </c>
      <c r="M88" s="102">
        <v>3011.2446958981609</v>
      </c>
      <c r="N88" s="102">
        <v>1.8452743902439024</v>
      </c>
      <c r="O88" s="102">
        <v>3491.9972560975607</v>
      </c>
      <c r="P88" s="102">
        <v>3.1193601312551271</v>
      </c>
      <c r="Q88" s="102">
        <v>5903.0771123872019</v>
      </c>
      <c r="R88" s="102">
        <v>2.5723959309954476</v>
      </c>
      <c r="S88" s="102">
        <v>4868.0020598157844</v>
      </c>
      <c r="T88" s="102">
        <v>0.57821229050279332</v>
      </c>
      <c r="U88" s="102">
        <v>1094.208938547486</v>
      </c>
      <c r="V88" s="102">
        <v>2.5039479553609882</v>
      </c>
      <c r="W88" s="102">
        <v>4738.4711107251342</v>
      </c>
      <c r="X88" s="102">
        <v>1.4705882352941175</v>
      </c>
      <c r="Y88" s="102">
        <v>2782.9411764705878</v>
      </c>
      <c r="Z88" s="102">
        <v>4.0324591573516768</v>
      </c>
      <c r="AA88" s="102">
        <v>7631.025709372313</v>
      </c>
      <c r="AB88" s="102">
        <v>0.86741379310344824</v>
      </c>
      <c r="AC88" s="102">
        <v>1641.4938620689654</v>
      </c>
      <c r="AD88" s="102">
        <v>3.2301198257080608</v>
      </c>
      <c r="AE88" s="102">
        <v>6112.6787581699336</v>
      </c>
      <c r="AF88" s="102">
        <v>2.1149674620390453</v>
      </c>
      <c r="AG88" s="102">
        <v>4002.3644251626888</v>
      </c>
      <c r="AH88" s="102">
        <v>1.6001661129568108</v>
      </c>
      <c r="AI88" s="102">
        <v>3028.1543521594685</v>
      </c>
      <c r="AJ88" s="102">
        <v>2.8163071065989849</v>
      </c>
      <c r="AK88" s="102">
        <v>5329.5795685279181</v>
      </c>
      <c r="AL88" s="102">
        <v>1.7608695652173911</v>
      </c>
      <c r="AM88" s="102">
        <v>3332.2695652173907</v>
      </c>
      <c r="AN88" s="102">
        <v>1.627016129032258</v>
      </c>
      <c r="AO88" s="102">
        <v>3078.9653225806446</v>
      </c>
      <c r="AP88" s="102">
        <v>1.5916398713826367</v>
      </c>
      <c r="AQ88" s="102">
        <v>3012.0192926045015</v>
      </c>
      <c r="AR88" s="102">
        <v>1.8094833446634941</v>
      </c>
      <c r="AS88" s="102">
        <v>3424.266281441196</v>
      </c>
      <c r="AT88" s="102">
        <v>0</v>
      </c>
      <c r="AU88" s="102">
        <v>0</v>
      </c>
      <c r="AV88" s="102">
        <v>0.49521531100478466</v>
      </c>
      <c r="AW88" s="102">
        <v>937.14545454545441</v>
      </c>
      <c r="AX88" s="102">
        <v>2.1547666139240507</v>
      </c>
      <c r="AY88" s="102">
        <v>4077.6803401898733</v>
      </c>
      <c r="AZ88" s="102">
        <v>2.7282918149466195</v>
      </c>
      <c r="BA88" s="102">
        <v>5163.0194306049825</v>
      </c>
      <c r="BB88" s="102">
        <v>3.40701520511448</v>
      </c>
      <c r="BC88" s="102">
        <v>6447.4355741586414</v>
      </c>
      <c r="BD88" s="102">
        <v>0.74374133519133379</v>
      </c>
      <c r="BE88" s="102">
        <v>1407.4561027160801</v>
      </c>
      <c r="BF88" s="102">
        <v>2.4609209302905737</v>
      </c>
      <c r="BG88" s="102">
        <v>4657.0467684818814</v>
      </c>
      <c r="BH88" s="102">
        <v>2.6537639550575589</v>
      </c>
      <c r="BI88" s="102">
        <v>5021.9829085509245</v>
      </c>
      <c r="BJ88" s="102">
        <v>0.71165373765867412</v>
      </c>
      <c r="BK88" s="102">
        <v>1346.7335331452748</v>
      </c>
      <c r="BL88" s="102">
        <v>1.8524340590992781</v>
      </c>
      <c r="BM88" s="102">
        <v>3505.5462134394734</v>
      </c>
      <c r="BN88" s="102">
        <v>2.2304832713754648</v>
      </c>
      <c r="BO88" s="102">
        <v>4220.966542750929</v>
      </c>
      <c r="BP88" s="102">
        <v>1.6900000000000002</v>
      </c>
      <c r="BQ88" s="102">
        <v>3198.1559999999999</v>
      </c>
      <c r="BR88" s="102">
        <v>3.0820602807597028</v>
      </c>
      <c r="BS88" s="102">
        <v>5832.4908753096615</v>
      </c>
      <c r="BT88" s="102">
        <v>1.8725786924939467</v>
      </c>
      <c r="BU88" s="102">
        <v>3543.6679176755447</v>
      </c>
      <c r="BV88" s="102">
        <v>2.5441361916771754</v>
      </c>
      <c r="BW88" s="102">
        <v>4814.5233291298864</v>
      </c>
      <c r="BX88" s="102">
        <v>2.3116994676345186</v>
      </c>
      <c r="BY88" s="102">
        <v>4374.6600725515627</v>
      </c>
      <c r="BZ88" s="102">
        <v>0.45100222717149224</v>
      </c>
      <c r="CA88" s="102">
        <v>853.47661469933189</v>
      </c>
      <c r="CB88" s="102">
        <v>3.7007372654155493</v>
      </c>
      <c r="CC88" s="102">
        <v>7003.2752010723852</v>
      </c>
      <c r="CD88" s="102">
        <v>2.5789810080350621</v>
      </c>
      <c r="CE88" s="102">
        <v>4880.4636596055516</v>
      </c>
      <c r="CF88" s="102">
        <v>2.4298864418444599</v>
      </c>
      <c r="CG88" s="102">
        <v>4598.3171025464553</v>
      </c>
      <c r="CH88" s="102">
        <v>1.0334839769926047</v>
      </c>
      <c r="CI88" s="102">
        <v>1955.7650780608051</v>
      </c>
      <c r="CJ88" s="102">
        <v>3.926769578313253</v>
      </c>
      <c r="CK88" s="102">
        <v>7431.0187499999993</v>
      </c>
      <c r="CL88" s="102">
        <v>2.8727624084621644</v>
      </c>
      <c r="CM88" s="102">
        <v>5436.4155817737992</v>
      </c>
      <c r="CN88" s="102">
        <v>2.714518229166667</v>
      </c>
      <c r="CO88" s="102">
        <v>5136.9542968750002</v>
      </c>
      <c r="CP88" s="102">
        <v>3.3193218298555376</v>
      </c>
      <c r="CQ88" s="102">
        <v>6281.4846308186188</v>
      </c>
      <c r="CR88" s="102">
        <v>2.4032997593347734</v>
      </c>
      <c r="CS88" s="102">
        <v>4548.0044645651251</v>
      </c>
      <c r="CT88" s="102">
        <v>0.77867203219315906</v>
      </c>
      <c r="CU88" s="102">
        <v>1473.5589537223341</v>
      </c>
    </row>
    <row r="89" spans="2:99" x14ac:dyDescent="0.25">
      <c r="C89" s="101" t="s">
        <v>254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1.4122646939966967</v>
      </c>
      <c r="K89" s="102">
        <v>3386.04583032648</v>
      </c>
      <c r="L89" s="102">
        <v>1.5912305516265912</v>
      </c>
      <c r="M89" s="102">
        <v>3815.134370579915</v>
      </c>
      <c r="N89" s="102">
        <v>1.8452743902439024</v>
      </c>
      <c r="O89" s="102">
        <v>4424.2298780487799</v>
      </c>
      <c r="P89" s="102">
        <v>3.6392534864643151</v>
      </c>
      <c r="Q89" s="102">
        <v>8725.474159146841</v>
      </c>
      <c r="R89" s="102">
        <v>2.3169823384626791</v>
      </c>
      <c r="S89" s="102">
        <v>5555.1968546981188</v>
      </c>
      <c r="T89" s="102">
        <v>0.48786662011173187</v>
      </c>
      <c r="U89" s="102">
        <v>1169.7090083798882</v>
      </c>
      <c r="V89" s="102">
        <v>2.0443690341823868</v>
      </c>
      <c r="W89" s="102">
        <v>4901.5791963556903</v>
      </c>
      <c r="X89" s="102">
        <v>1.2079831932773109</v>
      </c>
      <c r="Y89" s="102">
        <v>2896.2605042016803</v>
      </c>
      <c r="Z89" s="102">
        <v>3.4875322441960446</v>
      </c>
      <c r="AA89" s="102">
        <v>8361.7073086844357</v>
      </c>
      <c r="AB89" s="102">
        <v>0.80068965517241386</v>
      </c>
      <c r="AC89" s="102">
        <v>1919.7335172413793</v>
      </c>
      <c r="AD89" s="102">
        <v>3.1187363834422657</v>
      </c>
      <c r="AE89" s="102">
        <v>7477.482352941176</v>
      </c>
      <c r="AF89" s="102">
        <v>1.9522776572668112</v>
      </c>
      <c r="AG89" s="102">
        <v>4680.7809110629069</v>
      </c>
      <c r="AH89" s="102">
        <v>1.6001661129568108</v>
      </c>
      <c r="AI89" s="102">
        <v>3836.5582724252495</v>
      </c>
      <c r="AJ89" s="102">
        <v>2.6456218274111678</v>
      </c>
      <c r="AK89" s="102">
        <v>6343.1428934010155</v>
      </c>
      <c r="AL89" s="102">
        <v>1.9565217391304346</v>
      </c>
      <c r="AM89" s="102">
        <v>4690.95652173913</v>
      </c>
      <c r="AN89" s="102">
        <v>1.3945852534562213</v>
      </c>
      <c r="AO89" s="102">
        <v>3343.6576036866359</v>
      </c>
      <c r="AP89" s="102">
        <v>1.639871382636656</v>
      </c>
      <c r="AQ89" s="102">
        <v>3931.7556270096461</v>
      </c>
      <c r="AR89" s="102">
        <v>1.6371515975526854</v>
      </c>
      <c r="AS89" s="102">
        <v>3925.2346702923182</v>
      </c>
      <c r="AT89" s="102">
        <v>0</v>
      </c>
      <c r="AU89" s="102">
        <v>0</v>
      </c>
      <c r="AV89" s="102">
        <v>0.47752904989747091</v>
      </c>
      <c r="AW89" s="102">
        <v>1144.9236500341763</v>
      </c>
      <c r="AX89" s="102">
        <v>1.9951542721518989</v>
      </c>
      <c r="AY89" s="102">
        <v>4783.5818829113923</v>
      </c>
      <c r="AZ89" s="102">
        <v>2.225711743772242</v>
      </c>
      <c r="BA89" s="102">
        <v>5336.3664768683275</v>
      </c>
      <c r="BB89" s="102">
        <v>3.0833755811818078</v>
      </c>
      <c r="BC89" s="102">
        <v>7392.7012934415025</v>
      </c>
      <c r="BD89" s="102">
        <v>0.72375471327703866</v>
      </c>
      <c r="BE89" s="102">
        <v>1735.2743005530278</v>
      </c>
      <c r="BF89" s="102">
        <v>2.0991866252008426</v>
      </c>
      <c r="BG89" s="102">
        <v>5033.0098525815401</v>
      </c>
      <c r="BH89" s="102">
        <v>2.5022955765904635</v>
      </c>
      <c r="BI89" s="102">
        <v>5999.5038744332951</v>
      </c>
      <c r="BJ89" s="102">
        <v>0.62041607898448525</v>
      </c>
      <c r="BK89" s="102">
        <v>1487.5095909732017</v>
      </c>
      <c r="BL89" s="102">
        <v>2.0025914877840876</v>
      </c>
      <c r="BM89" s="102">
        <v>4801.4133511111286</v>
      </c>
      <c r="BN89" s="102">
        <v>2.1747211895910779</v>
      </c>
      <c r="BO89" s="102">
        <v>5214.111524163568</v>
      </c>
      <c r="BP89" s="102">
        <v>1.9204545454545454</v>
      </c>
      <c r="BQ89" s="102">
        <v>4604.4818181818182</v>
      </c>
      <c r="BR89" s="102">
        <v>2.5822667217175885</v>
      </c>
      <c r="BS89" s="102">
        <v>6191.24269199009</v>
      </c>
      <c r="BT89" s="102">
        <v>2.0354116222760288</v>
      </c>
      <c r="BU89" s="102">
        <v>4880.102905569006</v>
      </c>
      <c r="BV89" s="102">
        <v>2.2897225725094579</v>
      </c>
      <c r="BW89" s="102">
        <v>5489.8388398486759</v>
      </c>
      <c r="BX89" s="102">
        <v>1.8863868287238501</v>
      </c>
      <c r="BY89" s="102">
        <v>4522.8010605483032</v>
      </c>
      <c r="BZ89" s="102">
        <v>0.46770601336302897</v>
      </c>
      <c r="CA89" s="102">
        <v>1121.3719376391982</v>
      </c>
      <c r="CB89" s="102">
        <v>4.0091320375335124</v>
      </c>
      <c r="CC89" s="102">
        <v>9612.2949731903482</v>
      </c>
      <c r="CD89" s="102">
        <v>2.5052958363769178</v>
      </c>
      <c r="CE89" s="102">
        <v>6006.6972972972981</v>
      </c>
      <c r="CF89" s="102">
        <v>2.2216104611149343</v>
      </c>
      <c r="CG89" s="102">
        <v>5326.5332415691664</v>
      </c>
      <c r="CH89" s="102">
        <v>0.91423582580115048</v>
      </c>
      <c r="CI89" s="102">
        <v>2191.9718159408385</v>
      </c>
      <c r="CJ89" s="102">
        <v>3.4647966867469879</v>
      </c>
      <c r="CK89" s="102">
        <v>8307.1965361445782</v>
      </c>
      <c r="CL89" s="102">
        <v>2.6265256305939788</v>
      </c>
      <c r="CM89" s="102">
        <v>6297.3578519121238</v>
      </c>
      <c r="CN89" s="102">
        <v>2.714518229166667</v>
      </c>
      <c r="CO89" s="102">
        <v>6508.3289062500007</v>
      </c>
      <c r="CP89" s="102">
        <v>2.9954855537720708</v>
      </c>
      <c r="CQ89" s="102">
        <v>7181.9761637239171</v>
      </c>
      <c r="CR89" s="102">
        <v>1.9265530315946171</v>
      </c>
      <c r="CS89" s="102">
        <v>4619.1035485512539</v>
      </c>
      <c r="CT89" s="102">
        <v>0.64889336016096577</v>
      </c>
      <c r="CU89" s="102">
        <v>1555.7867203219314</v>
      </c>
    </row>
    <row r="90" spans="2:99" x14ac:dyDescent="0.25">
      <c r="C90" s="101" t="s">
        <v>255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1.64741912985419</v>
      </c>
      <c r="K90" s="102">
        <v>3619.7093121156258</v>
      </c>
      <c r="L90" s="102">
        <v>1.5381895332390383</v>
      </c>
      <c r="M90" s="102">
        <v>3379.7100424328146</v>
      </c>
      <c r="N90" s="102">
        <v>1.8452743902439024</v>
      </c>
      <c r="O90" s="102">
        <v>4054.4368902439019</v>
      </c>
      <c r="P90" s="102">
        <v>3.5352748154224773</v>
      </c>
      <c r="Q90" s="102">
        <v>7767.7058244462669</v>
      </c>
      <c r="R90" s="102">
        <v>2.3169823384626791</v>
      </c>
      <c r="S90" s="102">
        <v>5090.8735940701981</v>
      </c>
      <c r="T90" s="102">
        <v>0.52400488826815639</v>
      </c>
      <c r="U90" s="102">
        <v>1151.3435405027931</v>
      </c>
      <c r="V90" s="102">
        <v>2.4385779160977061</v>
      </c>
      <c r="W90" s="102">
        <v>5358.0433972498795</v>
      </c>
      <c r="X90" s="102">
        <v>1.4705882352941175</v>
      </c>
      <c r="Y90" s="102">
        <v>3231.1764705882347</v>
      </c>
      <c r="Z90" s="102">
        <v>3.4875322441960446</v>
      </c>
      <c r="AA90" s="102">
        <v>7662.8058469475482</v>
      </c>
      <c r="AB90" s="102">
        <v>0.83405172413793105</v>
      </c>
      <c r="AC90" s="102">
        <v>1832.578448275862</v>
      </c>
      <c r="AD90" s="102">
        <v>3.0073529411764706</v>
      </c>
      <c r="AE90" s="102">
        <v>6607.7558823529407</v>
      </c>
      <c r="AF90" s="102">
        <v>1.843817787418655</v>
      </c>
      <c r="AG90" s="102">
        <v>4051.2364425162682</v>
      </c>
      <c r="AH90" s="102">
        <v>1.7686046511627906</v>
      </c>
      <c r="AI90" s="102">
        <v>3885.9781395348832</v>
      </c>
      <c r="AJ90" s="102">
        <v>2.6456218274111678</v>
      </c>
      <c r="AK90" s="102">
        <v>5812.9602791878178</v>
      </c>
      <c r="AL90" s="102">
        <v>1.8913043478260869</v>
      </c>
      <c r="AM90" s="102">
        <v>4155.5739130434777</v>
      </c>
      <c r="AN90" s="102">
        <v>1.627016129032258</v>
      </c>
      <c r="AO90" s="102">
        <v>3574.8798387096772</v>
      </c>
      <c r="AP90" s="102">
        <v>1.495176848874598</v>
      </c>
      <c r="AQ90" s="102">
        <v>3285.2025723472666</v>
      </c>
      <c r="AR90" s="102">
        <v>1.9818150917743034</v>
      </c>
      <c r="AS90" s="102">
        <v>4354.4441196464986</v>
      </c>
      <c r="AT90" s="102">
        <v>0</v>
      </c>
      <c r="AU90" s="102">
        <v>0</v>
      </c>
      <c r="AV90" s="102">
        <v>0.45984278879015728</v>
      </c>
      <c r="AW90" s="102">
        <v>1010.3665755297335</v>
      </c>
      <c r="AX90" s="102">
        <v>2.1547666139240507</v>
      </c>
      <c r="AY90" s="102">
        <v>4734.4532041139237</v>
      </c>
      <c r="AZ90" s="102">
        <v>2.2975088967971531</v>
      </c>
      <c r="BA90" s="102">
        <v>5048.0865480427046</v>
      </c>
      <c r="BB90" s="102">
        <v>3.0833755811818078</v>
      </c>
      <c r="BC90" s="102">
        <v>6774.7928269726672</v>
      </c>
      <c r="BD90" s="102">
        <v>0.76325725439869452</v>
      </c>
      <c r="BE90" s="102">
        <v>1677.0288393648113</v>
      </c>
      <c r="BF90" s="102">
        <v>2.0269422783356603</v>
      </c>
      <c r="BG90" s="102">
        <v>4453.5975739591122</v>
      </c>
      <c r="BH90" s="102">
        <v>2.4223398772970794</v>
      </c>
      <c r="BI90" s="102">
        <v>5322.3651783971427</v>
      </c>
      <c r="BJ90" s="102">
        <v>0.72990126939351208</v>
      </c>
      <c r="BK90" s="102">
        <v>1603.7390691114247</v>
      </c>
      <c r="BL90" s="102">
        <v>2.0049983884927336</v>
      </c>
      <c r="BM90" s="102">
        <v>4405.3824591962339</v>
      </c>
      <c r="BN90" s="102">
        <v>2.1189591078066914</v>
      </c>
      <c r="BO90" s="102">
        <v>4655.7769516728622</v>
      </c>
      <c r="BP90" s="102">
        <v>1.9972727272727273</v>
      </c>
      <c r="BQ90" s="102">
        <v>4388.4076363636359</v>
      </c>
      <c r="BR90" s="102">
        <v>2.4989677952105698</v>
      </c>
      <c r="BS90" s="102">
        <v>5490.7320396366631</v>
      </c>
      <c r="BT90" s="102">
        <v>1.9539951573849881</v>
      </c>
      <c r="BU90" s="102">
        <v>4293.3181598062956</v>
      </c>
      <c r="BV90" s="102">
        <v>2.1625157629255991</v>
      </c>
      <c r="BW90" s="102">
        <v>4751.4796343001262</v>
      </c>
      <c r="BX90" s="102">
        <v>2.0590137538742694</v>
      </c>
      <c r="BY90" s="102">
        <v>4524.0650200125447</v>
      </c>
      <c r="BZ90" s="102">
        <v>0.51781737193763921</v>
      </c>
      <c r="CA90" s="102">
        <v>1137.7483296213809</v>
      </c>
      <c r="CB90" s="102">
        <v>3.7007372654155493</v>
      </c>
      <c r="CC90" s="102">
        <v>8131.2599195710445</v>
      </c>
      <c r="CD90" s="102">
        <v>2.5789810080350621</v>
      </c>
      <c r="CE90" s="102">
        <v>5666.5370708546379</v>
      </c>
      <c r="CF90" s="102">
        <v>2.3604611149346177</v>
      </c>
      <c r="CG90" s="102">
        <v>5186.4051617343421</v>
      </c>
      <c r="CH90" s="102">
        <v>0.87448644207066561</v>
      </c>
      <c r="CI90" s="102">
        <v>1921.4216105176663</v>
      </c>
      <c r="CJ90" s="102">
        <v>4.0422628012048198</v>
      </c>
      <c r="CK90" s="102">
        <v>8881.6598268072303</v>
      </c>
      <c r="CL90" s="102">
        <v>2.7906834825061027</v>
      </c>
      <c r="CM90" s="102">
        <v>6131.6897477624079</v>
      </c>
      <c r="CN90" s="102">
        <v>2.802083333333333</v>
      </c>
      <c r="CO90" s="102">
        <v>6156.7374999999993</v>
      </c>
      <c r="CP90" s="102">
        <v>2.914526484751204</v>
      </c>
      <c r="CQ90" s="102">
        <v>6403.7975922953447</v>
      </c>
      <c r="CR90" s="102">
        <v>2.3415663739229111</v>
      </c>
      <c r="CS90" s="102">
        <v>5144.8896367834195</v>
      </c>
      <c r="CT90" s="102">
        <v>0.77867203219315906</v>
      </c>
      <c r="CU90" s="102">
        <v>1710.8981891348089</v>
      </c>
    </row>
    <row r="91" spans="2:99" x14ac:dyDescent="0.25">
      <c r="C91" s="101" t="s">
        <v>256</v>
      </c>
      <c r="D91" s="102">
        <v>0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1.412933733422564</v>
      </c>
      <c r="K91" s="102">
        <v>3245.2261989249446</v>
      </c>
      <c r="L91" s="102">
        <v>1.3790664780763791</v>
      </c>
      <c r="M91" s="102">
        <v>3167.439886845827</v>
      </c>
      <c r="N91" s="102">
        <v>1.8452743902439024</v>
      </c>
      <c r="O91" s="102">
        <v>4238.2262195121948</v>
      </c>
      <c r="P91" s="102">
        <v>3.4312961443806396</v>
      </c>
      <c r="Q91" s="102">
        <v>7881.000984413452</v>
      </c>
      <c r="R91" s="102">
        <v>2.2519276241671342</v>
      </c>
      <c r="S91" s="102">
        <v>5172.2273671870735</v>
      </c>
      <c r="T91" s="102">
        <v>0.50593575418994419</v>
      </c>
      <c r="U91" s="102">
        <v>1162.0332402234637</v>
      </c>
      <c r="V91" s="102">
        <v>2.1117277197812965</v>
      </c>
      <c r="W91" s="102">
        <v>4850.216226793681</v>
      </c>
      <c r="X91" s="102">
        <v>1.365546218487395</v>
      </c>
      <c r="Y91" s="102">
        <v>3136.3865546218485</v>
      </c>
      <c r="Z91" s="102">
        <v>3.3785468615649181</v>
      </c>
      <c r="AA91" s="102">
        <v>7759.8464316423033</v>
      </c>
      <c r="AB91" s="102">
        <v>0.73396551724137926</v>
      </c>
      <c r="AC91" s="102">
        <v>1685.7719999999997</v>
      </c>
      <c r="AD91" s="102">
        <v>2.6732026143790852</v>
      </c>
      <c r="AE91" s="102">
        <v>6139.8117647058825</v>
      </c>
      <c r="AF91" s="102">
        <v>1.735357917570499</v>
      </c>
      <c r="AG91" s="102">
        <v>3985.7700650759216</v>
      </c>
      <c r="AH91" s="102">
        <v>1.5159468438538206</v>
      </c>
      <c r="AI91" s="102">
        <v>3481.8267109634548</v>
      </c>
      <c r="AJ91" s="102">
        <v>2.9016497461928932</v>
      </c>
      <c r="AK91" s="102">
        <v>6664.5091370558366</v>
      </c>
      <c r="AL91" s="102">
        <v>1.826086956521739</v>
      </c>
      <c r="AM91" s="102">
        <v>4194.1565217391299</v>
      </c>
      <c r="AN91" s="102">
        <v>1.3171082949308754</v>
      </c>
      <c r="AO91" s="102">
        <v>3025.1343317972342</v>
      </c>
      <c r="AP91" s="102">
        <v>1.3987138263665595</v>
      </c>
      <c r="AQ91" s="102">
        <v>3212.5659163987134</v>
      </c>
      <c r="AR91" s="102">
        <v>1.8094833446634941</v>
      </c>
      <c r="AS91" s="102">
        <v>4156.0213460231125</v>
      </c>
      <c r="AT91" s="102">
        <v>0</v>
      </c>
      <c r="AU91" s="102">
        <v>0</v>
      </c>
      <c r="AV91" s="102">
        <v>0.47752904989747091</v>
      </c>
      <c r="AW91" s="102">
        <v>1096.7887218045112</v>
      </c>
      <c r="AX91" s="102">
        <v>1.7557357594936709</v>
      </c>
      <c r="AY91" s="102">
        <v>4032.5738924050629</v>
      </c>
      <c r="AZ91" s="102">
        <v>2.656494661921708</v>
      </c>
      <c r="BA91" s="102">
        <v>6101.4369395017784</v>
      </c>
      <c r="BB91" s="102">
        <v>3.0904149042389459</v>
      </c>
      <c r="BC91" s="102">
        <v>7098.06495205601</v>
      </c>
      <c r="BD91" s="102">
        <v>0.72375471327703866</v>
      </c>
      <c r="BE91" s="102">
        <v>1662.3198254547021</v>
      </c>
      <c r="BF91" s="102">
        <v>1.9543903890121863</v>
      </c>
      <c r="BG91" s="102">
        <v>4488.8438454831894</v>
      </c>
      <c r="BH91" s="102">
        <v>2.6509496150176686</v>
      </c>
      <c r="BI91" s="102">
        <v>6088.7010757725802</v>
      </c>
      <c r="BJ91" s="102">
        <v>0.65691114245416071</v>
      </c>
      <c r="BK91" s="102">
        <v>1508.7935119887161</v>
      </c>
      <c r="BL91" s="102">
        <v>1.9263093230873598</v>
      </c>
      <c r="BM91" s="102">
        <v>4424.3472532670476</v>
      </c>
      <c r="BN91" s="102">
        <v>2.1747211895910779</v>
      </c>
      <c r="BO91" s="102">
        <v>4994.8996282527869</v>
      </c>
      <c r="BP91" s="102">
        <v>1.7668181818181818</v>
      </c>
      <c r="BQ91" s="102">
        <v>4058.0279999999998</v>
      </c>
      <c r="BR91" s="102">
        <v>2.4989677952105698</v>
      </c>
      <c r="BS91" s="102">
        <v>5739.629232039636</v>
      </c>
      <c r="BT91" s="102">
        <v>2.1168280871670704</v>
      </c>
      <c r="BU91" s="102">
        <v>4861.9307506053265</v>
      </c>
      <c r="BV91" s="102">
        <v>2.0353089533417403</v>
      </c>
      <c r="BW91" s="102">
        <v>4674.6976040353084</v>
      </c>
      <c r="BX91" s="102">
        <v>2.1349027598405135</v>
      </c>
      <c r="BY91" s="102">
        <v>4903.4446588016908</v>
      </c>
      <c r="BZ91" s="102">
        <v>0.50111358574610243</v>
      </c>
      <c r="CA91" s="102">
        <v>1150.957683741648</v>
      </c>
      <c r="CB91" s="102">
        <v>3.4951407506702417</v>
      </c>
      <c r="CC91" s="102">
        <v>8027.63927613941</v>
      </c>
      <c r="CD91" s="102">
        <v>2.6526661796932065</v>
      </c>
      <c r="CE91" s="102">
        <v>6092.6436815193556</v>
      </c>
      <c r="CF91" s="102">
        <v>2.1521851342050931</v>
      </c>
      <c r="CG91" s="102">
        <v>4943.1388162422572</v>
      </c>
      <c r="CH91" s="102">
        <v>0.99373459326211999</v>
      </c>
      <c r="CI91" s="102">
        <v>2282.409613804437</v>
      </c>
      <c r="CJ91" s="102">
        <v>3.8112763554216866</v>
      </c>
      <c r="CK91" s="102">
        <v>8753.7395331325297</v>
      </c>
      <c r="CL91" s="102">
        <v>2.6265256305939788</v>
      </c>
      <c r="CM91" s="102">
        <v>6032.6040683482497</v>
      </c>
      <c r="CN91" s="102">
        <v>2.8896484375</v>
      </c>
      <c r="CO91" s="102">
        <v>6636.9445312499993</v>
      </c>
      <c r="CP91" s="102">
        <v>3.0764446227929372</v>
      </c>
      <c r="CQ91" s="102">
        <v>7065.9780096308177</v>
      </c>
      <c r="CR91" s="102">
        <v>2.2205453681784353</v>
      </c>
      <c r="CS91" s="102">
        <v>5100.1486016322297</v>
      </c>
      <c r="CT91" s="102">
        <v>0.77867203219315906</v>
      </c>
      <c r="CU91" s="102">
        <v>1788.4539235412476</v>
      </c>
    </row>
    <row r="92" spans="2:99" x14ac:dyDescent="0.25">
      <c r="C92" s="101" t="s">
        <v>257</v>
      </c>
      <c r="D92" s="102">
        <v>0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1.569257331043648</v>
      </c>
      <c r="K92" s="102">
        <v>2229.6008159468151</v>
      </c>
      <c r="L92" s="102">
        <v>1.6442715700141444</v>
      </c>
      <c r="M92" s="102">
        <v>2336.1810466760962</v>
      </c>
      <c r="N92" s="102">
        <v>2.2297065548780486</v>
      </c>
      <c r="O92" s="102">
        <v>3167.9670731707315</v>
      </c>
      <c r="P92" s="102">
        <v>3.8472108285479902</v>
      </c>
      <c r="Q92" s="102">
        <v>5466.1171452009839</v>
      </c>
      <c r="R92" s="102">
        <v>2.4461307141238868</v>
      </c>
      <c r="S92" s="102">
        <v>3475.4625186272183</v>
      </c>
      <c r="T92" s="102">
        <v>0.52400488826815639</v>
      </c>
      <c r="U92" s="102">
        <v>744.50614525139656</v>
      </c>
      <c r="V92" s="102">
        <v>2.4405665624333337</v>
      </c>
      <c r="W92" s="102">
        <v>3467.5569719052805</v>
      </c>
      <c r="X92" s="102">
        <v>1.365546218487395</v>
      </c>
      <c r="Y92" s="102">
        <v>1940.1680672268908</v>
      </c>
      <c r="Z92" s="102">
        <v>3.9234737747205499</v>
      </c>
      <c r="AA92" s="102">
        <v>5574.4715391229574</v>
      </c>
      <c r="AB92" s="102">
        <v>0.96750000000000003</v>
      </c>
      <c r="AC92" s="102">
        <v>1374.624</v>
      </c>
      <c r="AD92" s="102">
        <v>3.4528867102396514</v>
      </c>
      <c r="AE92" s="102">
        <v>4905.8614379084966</v>
      </c>
      <c r="AF92" s="102">
        <v>1.9522776572668112</v>
      </c>
      <c r="AG92" s="102">
        <v>2773.7960954446853</v>
      </c>
      <c r="AH92" s="102">
        <v>1.6843853820598007</v>
      </c>
      <c r="AI92" s="102">
        <v>2393.1747508305648</v>
      </c>
      <c r="AJ92" s="102">
        <v>3.2430203045685277</v>
      </c>
      <c r="AK92" s="102">
        <v>4607.6832487309639</v>
      </c>
      <c r="AL92" s="102">
        <v>2.152173913043478</v>
      </c>
      <c r="AM92" s="102">
        <v>3057.8086956521734</v>
      </c>
      <c r="AN92" s="102">
        <v>1.4720622119815669</v>
      </c>
      <c r="AO92" s="102">
        <v>2091.5059907834102</v>
      </c>
      <c r="AP92" s="102">
        <v>1.8327974276527332</v>
      </c>
      <c r="AQ92" s="102">
        <v>2604.0385852090035</v>
      </c>
      <c r="AR92" s="102">
        <v>2.1541468388851124</v>
      </c>
      <c r="AS92" s="102">
        <v>3060.6118286879678</v>
      </c>
      <c r="AT92" s="102">
        <v>0</v>
      </c>
      <c r="AU92" s="102">
        <v>0</v>
      </c>
      <c r="AV92" s="102">
        <v>0.53058783321941216</v>
      </c>
      <c r="AW92" s="102">
        <v>753.85919343814078</v>
      </c>
      <c r="AX92" s="102">
        <v>2.0749604430379747</v>
      </c>
      <c r="AY92" s="102">
        <v>2948.1037974683545</v>
      </c>
      <c r="AZ92" s="102">
        <v>2.9436832740213523</v>
      </c>
      <c r="BA92" s="102">
        <v>4182.3851957295374</v>
      </c>
      <c r="BB92" s="102">
        <v>3.4105348666430486</v>
      </c>
      <c r="BC92" s="102">
        <v>4845.6879385264438</v>
      </c>
      <c r="BD92" s="102">
        <v>0.76325725439869452</v>
      </c>
      <c r="BE92" s="102">
        <v>1084.435907049665</v>
      </c>
      <c r="BF92" s="102">
        <v>2.4609209302905737</v>
      </c>
      <c r="BG92" s="102">
        <v>3496.4764577568471</v>
      </c>
      <c r="BH92" s="102">
        <v>2.8108610136044359</v>
      </c>
      <c r="BI92" s="102">
        <v>3993.6713281291823</v>
      </c>
      <c r="BJ92" s="102">
        <v>0.69340620592383639</v>
      </c>
      <c r="BK92" s="102">
        <v>985.19153737658667</v>
      </c>
      <c r="BL92" s="102">
        <v>2.2338448825829165</v>
      </c>
      <c r="BM92" s="102">
        <v>3173.8468091738077</v>
      </c>
      <c r="BN92" s="102">
        <v>2.5092936802973975</v>
      </c>
      <c r="BO92" s="102">
        <v>3565.2044609665422</v>
      </c>
      <c r="BP92" s="102">
        <v>2.2277272727272726</v>
      </c>
      <c r="BQ92" s="102">
        <v>3165.1549090909089</v>
      </c>
      <c r="BR92" s="102">
        <v>3.3319570602807596</v>
      </c>
      <c r="BS92" s="102">
        <v>4734.0445912469031</v>
      </c>
      <c r="BT92" s="102">
        <v>2.1982445520581111</v>
      </c>
      <c r="BU92" s="102">
        <v>3123.2658595641642</v>
      </c>
      <c r="BV92" s="102">
        <v>2.480532786885246</v>
      </c>
      <c r="BW92" s="102">
        <v>3524.3409836065575</v>
      </c>
      <c r="BX92" s="102">
        <v>2.1390725424840995</v>
      </c>
      <c r="BY92" s="102">
        <v>3039.1942683614084</v>
      </c>
      <c r="BZ92" s="102">
        <v>0.4844097995545657</v>
      </c>
      <c r="CA92" s="102">
        <v>688.24944320712689</v>
      </c>
      <c r="CB92" s="102">
        <v>4.2147285522788209</v>
      </c>
      <c r="CC92" s="102">
        <v>5988.2863270777489</v>
      </c>
      <c r="CD92" s="102">
        <v>3.2421475529583637</v>
      </c>
      <c r="CE92" s="102">
        <v>4606.4432432432432</v>
      </c>
      <c r="CF92" s="102">
        <v>2.2910357880247765</v>
      </c>
      <c r="CG92" s="102">
        <v>3255.1036476256022</v>
      </c>
      <c r="CH92" s="102">
        <v>1.0732333607230895</v>
      </c>
      <c r="CI92" s="102">
        <v>1524.8499589153655</v>
      </c>
      <c r="CJ92" s="102">
        <v>4.2732492469879517</v>
      </c>
      <c r="CK92" s="102">
        <v>6071.4325301204817</v>
      </c>
      <c r="CL92" s="102">
        <v>3.1189991863303499</v>
      </c>
      <c r="CM92" s="102">
        <v>4431.4740439381612</v>
      </c>
      <c r="CN92" s="102">
        <v>2.802083333333333</v>
      </c>
      <c r="CO92" s="102">
        <v>3981.1999999999994</v>
      </c>
      <c r="CP92" s="102">
        <v>3.0764446227929372</v>
      </c>
      <c r="CQ92" s="102">
        <v>4371.0125200642051</v>
      </c>
      <c r="CR92" s="102">
        <v>2.339120608843662</v>
      </c>
      <c r="CS92" s="102">
        <v>3323.4225610450749</v>
      </c>
      <c r="CT92" s="102">
        <v>0.8111167002012073</v>
      </c>
      <c r="CU92" s="102">
        <v>1152.4346076458753</v>
      </c>
    </row>
    <row r="93" spans="2:99" x14ac:dyDescent="0.25">
      <c r="C93" s="101" t="s">
        <v>258</v>
      </c>
      <c r="D93" s="102">
        <v>0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1.64741912985419</v>
      </c>
      <c r="K93" s="102">
        <v>2919.8856657535662</v>
      </c>
      <c r="L93" s="102">
        <v>1.5912305516265912</v>
      </c>
      <c r="M93" s="102">
        <v>2820.2970297029701</v>
      </c>
      <c r="N93" s="102">
        <v>1.8452743902439024</v>
      </c>
      <c r="O93" s="102">
        <v>3270.5643292682921</v>
      </c>
      <c r="P93" s="102">
        <v>3.7432321575061525</v>
      </c>
      <c r="Q93" s="102">
        <v>6634.5046759639044</v>
      </c>
      <c r="R93" s="102">
        <v>2.2519276241671342</v>
      </c>
      <c r="S93" s="102">
        <v>3991.3165210738284</v>
      </c>
      <c r="T93" s="102">
        <v>0.59628142458100564</v>
      </c>
      <c r="U93" s="102">
        <v>1056.8491969273744</v>
      </c>
      <c r="V93" s="102">
        <v>2.3732078768344245</v>
      </c>
      <c r="W93" s="102">
        <v>4206.2736409013332</v>
      </c>
      <c r="X93" s="102">
        <v>1.5231092436974791</v>
      </c>
      <c r="Y93" s="102">
        <v>2699.5588235294117</v>
      </c>
      <c r="Z93" s="102">
        <v>3.9234737747205499</v>
      </c>
      <c r="AA93" s="102">
        <v>6953.9649183147021</v>
      </c>
      <c r="AB93" s="102">
        <v>0.80068965517241386</v>
      </c>
      <c r="AC93" s="102">
        <v>1419.1423448275862</v>
      </c>
      <c r="AD93" s="102">
        <v>2.8959694989106755</v>
      </c>
      <c r="AE93" s="102">
        <v>5132.8163398692805</v>
      </c>
      <c r="AF93" s="102">
        <v>2.1149674620390453</v>
      </c>
      <c r="AG93" s="102">
        <v>3748.5683297180035</v>
      </c>
      <c r="AH93" s="102">
        <v>1.7686046511627906</v>
      </c>
      <c r="AI93" s="102">
        <v>3134.6748837209298</v>
      </c>
      <c r="AJ93" s="102">
        <v>2.9869923857868019</v>
      </c>
      <c r="AK93" s="102">
        <v>5294.1453045685275</v>
      </c>
      <c r="AL93" s="102">
        <v>1.8913043478260869</v>
      </c>
      <c r="AM93" s="102">
        <v>3352.1478260869562</v>
      </c>
      <c r="AN93" s="102">
        <v>1.4720622119815669</v>
      </c>
      <c r="AO93" s="102">
        <v>2609.0830645161291</v>
      </c>
      <c r="AP93" s="102">
        <v>1.7363344051446945</v>
      </c>
      <c r="AQ93" s="102">
        <v>3077.4790996784564</v>
      </c>
      <c r="AR93" s="102">
        <v>1.8956492182188989</v>
      </c>
      <c r="AS93" s="102">
        <v>3359.848674371176</v>
      </c>
      <c r="AT93" s="102">
        <v>0</v>
      </c>
      <c r="AU93" s="102">
        <v>0</v>
      </c>
      <c r="AV93" s="102">
        <v>0.51290157211209841</v>
      </c>
      <c r="AW93" s="102">
        <v>909.06674641148311</v>
      </c>
      <c r="AX93" s="102">
        <v>2.2345727848101267</v>
      </c>
      <c r="AY93" s="102">
        <v>3960.5568037974681</v>
      </c>
      <c r="AZ93" s="102">
        <v>2.656494661921708</v>
      </c>
      <c r="BA93" s="102">
        <v>4708.3711387900348</v>
      </c>
      <c r="BB93" s="102">
        <v>3.5670751863165315</v>
      </c>
      <c r="BC93" s="102">
        <v>6322.28406022742</v>
      </c>
      <c r="BD93" s="102">
        <v>0.74374133519133379</v>
      </c>
      <c r="BE93" s="102">
        <v>1318.2071424931198</v>
      </c>
      <c r="BF93" s="102">
        <v>2.2438803472367352</v>
      </c>
      <c r="BG93" s="102">
        <v>3977.0535274423892</v>
      </c>
      <c r="BH93" s="102">
        <v>2.8880023728579287</v>
      </c>
      <c r="BI93" s="102">
        <v>5118.6954056533923</v>
      </c>
      <c r="BJ93" s="102">
        <v>0.76639633286318753</v>
      </c>
      <c r="BK93" s="102">
        <v>1358.3608603667135</v>
      </c>
      <c r="BL93" s="102">
        <v>1.8548409598079241</v>
      </c>
      <c r="BM93" s="102">
        <v>3287.5201171635645</v>
      </c>
      <c r="BN93" s="102">
        <v>2.2862453531598512</v>
      </c>
      <c r="BO93" s="102">
        <v>4052.1412639405198</v>
      </c>
      <c r="BP93" s="102">
        <v>2.0740909090909092</v>
      </c>
      <c r="BQ93" s="102">
        <v>3676.118727272727</v>
      </c>
      <c r="BR93" s="102">
        <v>2.9987613542526836</v>
      </c>
      <c r="BS93" s="102">
        <v>5315.0046242774561</v>
      </c>
      <c r="BT93" s="102">
        <v>1.8725786924939467</v>
      </c>
      <c r="BU93" s="102">
        <v>3318.9584745762709</v>
      </c>
      <c r="BV93" s="102">
        <v>2.480532786885246</v>
      </c>
      <c r="BW93" s="102">
        <v>4396.49631147541</v>
      </c>
      <c r="BX93" s="102">
        <v>2.3959280388879352</v>
      </c>
      <c r="BY93" s="102">
        <v>4246.5428561249755</v>
      </c>
      <c r="BZ93" s="102">
        <v>0.55122494432071267</v>
      </c>
      <c r="CA93" s="102">
        <v>976.99109131403111</v>
      </c>
      <c r="CB93" s="102">
        <v>4.1119302949061662</v>
      </c>
      <c r="CC93" s="102">
        <v>7287.9852546916882</v>
      </c>
      <c r="CD93" s="102">
        <v>2.9474068663257853</v>
      </c>
      <c r="CE93" s="102">
        <v>5223.9839298758216</v>
      </c>
      <c r="CF93" s="102">
        <v>2.4298864418444599</v>
      </c>
      <c r="CG93" s="102">
        <v>4306.7307295251203</v>
      </c>
      <c r="CH93" s="102">
        <v>1.0334839769926047</v>
      </c>
      <c r="CI93" s="102">
        <v>1831.7470008216926</v>
      </c>
      <c r="CJ93" s="102">
        <v>4.2732492469879517</v>
      </c>
      <c r="CK93" s="102">
        <v>7573.9069653614451</v>
      </c>
      <c r="CL93" s="102">
        <v>2.7906834825061027</v>
      </c>
      <c r="CM93" s="102">
        <v>4946.2074043938155</v>
      </c>
      <c r="CN93" s="102">
        <v>3.15234375</v>
      </c>
      <c r="CO93" s="102">
        <v>5587.2140624999993</v>
      </c>
      <c r="CP93" s="102">
        <v>3.3193218298555376</v>
      </c>
      <c r="CQ93" s="102">
        <v>5883.1660112359541</v>
      </c>
      <c r="CR93" s="102">
        <v>2.2229911332576839</v>
      </c>
      <c r="CS93" s="102">
        <v>3940.0294845859189</v>
      </c>
      <c r="CT93" s="102">
        <v>0.77867203219315906</v>
      </c>
      <c r="CU93" s="102">
        <v>1380.118309859155</v>
      </c>
    </row>
    <row r="94" spans="2:99" x14ac:dyDescent="0.25">
      <c r="C94" s="101" t="s">
        <v>259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1.569257331043648</v>
      </c>
      <c r="K94" s="102">
        <v>3758.6851593157453</v>
      </c>
      <c r="L94" s="102">
        <v>1.3260254596888261</v>
      </c>
      <c r="M94" s="102">
        <v>3176.0961810466761</v>
      </c>
      <c r="N94" s="102">
        <v>1.9221608231707317</v>
      </c>
      <c r="O94" s="102">
        <v>4603.9596036585363</v>
      </c>
      <c r="P94" s="102">
        <v>3.1193601312551271</v>
      </c>
      <c r="Q94" s="102">
        <v>7471.4913863822803</v>
      </c>
      <c r="R94" s="102">
        <v>2.3801149468984595</v>
      </c>
      <c r="S94" s="102">
        <v>5700.8513208111899</v>
      </c>
      <c r="T94" s="102">
        <v>0.52400488826815639</v>
      </c>
      <c r="U94" s="102">
        <v>1255.0965083798881</v>
      </c>
      <c r="V94" s="102">
        <v>2.1770977590445786</v>
      </c>
      <c r="W94" s="102">
        <v>5214.5845524635743</v>
      </c>
      <c r="X94" s="102">
        <v>1.365546218487395</v>
      </c>
      <c r="Y94" s="102">
        <v>3270.7563025210084</v>
      </c>
      <c r="Z94" s="102">
        <v>3.2695614789337921</v>
      </c>
      <c r="AA94" s="102">
        <v>7831.2536543422184</v>
      </c>
      <c r="AB94" s="102">
        <v>0.86741379310344824</v>
      </c>
      <c r="AC94" s="102">
        <v>2077.6295172413793</v>
      </c>
      <c r="AD94" s="102">
        <v>2.8959694989106755</v>
      </c>
      <c r="AE94" s="102">
        <v>6936.426143790849</v>
      </c>
      <c r="AF94" s="102">
        <v>1.9522776572668112</v>
      </c>
      <c r="AG94" s="102">
        <v>4676.0954446854657</v>
      </c>
      <c r="AH94" s="102">
        <v>1.4317275747508307</v>
      </c>
      <c r="AI94" s="102">
        <v>3429.2738870431895</v>
      </c>
      <c r="AJ94" s="102">
        <v>2.5602791878172591</v>
      </c>
      <c r="AK94" s="102">
        <v>6132.3807106598988</v>
      </c>
      <c r="AL94" s="102">
        <v>1.6956521739130435</v>
      </c>
      <c r="AM94" s="102">
        <v>4061.4260869565214</v>
      </c>
      <c r="AN94" s="102">
        <v>1.4720622119815669</v>
      </c>
      <c r="AO94" s="102">
        <v>3525.883410138249</v>
      </c>
      <c r="AP94" s="102">
        <v>1.5434083601286175</v>
      </c>
      <c r="AQ94" s="102">
        <v>3696.7717041800643</v>
      </c>
      <c r="AR94" s="102">
        <v>1.7233174711080896</v>
      </c>
      <c r="AS94" s="102">
        <v>4127.690006798096</v>
      </c>
      <c r="AT94" s="102">
        <v>0</v>
      </c>
      <c r="AU94" s="102">
        <v>0</v>
      </c>
      <c r="AV94" s="102">
        <v>0.51290157211209841</v>
      </c>
      <c r="AW94" s="102">
        <v>1228.5018455228981</v>
      </c>
      <c r="AX94" s="102">
        <v>1.9153481012658229</v>
      </c>
      <c r="AY94" s="102">
        <v>4587.6417721518983</v>
      </c>
      <c r="AZ94" s="102">
        <v>2.2975088967971531</v>
      </c>
      <c r="BA94" s="102">
        <v>5502.9933096085406</v>
      </c>
      <c r="BB94" s="102">
        <v>2.8432856093787304</v>
      </c>
      <c r="BC94" s="102">
        <v>6810.237691583935</v>
      </c>
      <c r="BD94" s="102">
        <v>0.74374133519133379</v>
      </c>
      <c r="BE94" s="102">
        <v>1781.4092460502825</v>
      </c>
      <c r="BF94" s="102">
        <v>2.3886765834253918</v>
      </c>
      <c r="BG94" s="102">
        <v>5721.358152620498</v>
      </c>
      <c r="BH94" s="102">
        <v>2.7309053143110527</v>
      </c>
      <c r="BI94" s="102">
        <v>6541.0644088378331</v>
      </c>
      <c r="BJ94" s="102">
        <v>0.69340620592383639</v>
      </c>
      <c r="BK94" s="102">
        <v>1660.8465444287729</v>
      </c>
      <c r="BL94" s="102">
        <v>1.9263093230873598</v>
      </c>
      <c r="BM94" s="102">
        <v>4613.8960906588436</v>
      </c>
      <c r="BN94" s="102">
        <v>2.0074349442379185</v>
      </c>
      <c r="BO94" s="102">
        <v>4808.2081784386619</v>
      </c>
      <c r="BP94" s="102">
        <v>1.8436363636363637</v>
      </c>
      <c r="BQ94" s="102">
        <v>4415.8778181818179</v>
      </c>
      <c r="BR94" s="102">
        <v>2.7488645747316269</v>
      </c>
      <c r="BS94" s="102">
        <v>6584.0804293971923</v>
      </c>
      <c r="BT94" s="102">
        <v>2.1168280871670704</v>
      </c>
      <c r="BU94" s="102">
        <v>5070.2266343825668</v>
      </c>
      <c r="BV94" s="102">
        <v>2.3533259773013868</v>
      </c>
      <c r="BW94" s="102">
        <v>5636.6863808322814</v>
      </c>
      <c r="BX94" s="102">
        <v>1.8905566113674366</v>
      </c>
      <c r="BY94" s="102">
        <v>4528.2611955472839</v>
      </c>
      <c r="BZ94" s="102">
        <v>0.46770601336302897</v>
      </c>
      <c r="CA94" s="102">
        <v>1120.2494432071269</v>
      </c>
      <c r="CB94" s="102">
        <v>3.9063337801608577</v>
      </c>
      <c r="CC94" s="102">
        <v>9356.4506702412855</v>
      </c>
      <c r="CD94" s="102">
        <v>2.9474068663257853</v>
      </c>
      <c r="CE94" s="102">
        <v>7059.6289262235205</v>
      </c>
      <c r="CF94" s="102">
        <v>2.0133344803854096</v>
      </c>
      <c r="CG94" s="102">
        <v>4822.3387474191331</v>
      </c>
      <c r="CH94" s="102">
        <v>0.83473705834018075</v>
      </c>
      <c r="CI94" s="102">
        <v>1999.3622021364008</v>
      </c>
      <c r="CJ94" s="102">
        <v>3.349303463855422</v>
      </c>
      <c r="CK94" s="102">
        <v>8022.2516566265058</v>
      </c>
      <c r="CL94" s="102">
        <v>2.4623677786818554</v>
      </c>
      <c r="CM94" s="102">
        <v>5897.8633034987797</v>
      </c>
      <c r="CN94" s="102">
        <v>2.5393880208333335</v>
      </c>
      <c r="CO94" s="102">
        <v>6082.3421874999995</v>
      </c>
      <c r="CP94" s="102">
        <v>3.0764446227929372</v>
      </c>
      <c r="CQ94" s="102">
        <v>7368.7001605136429</v>
      </c>
      <c r="CR94" s="102">
        <v>1.8648196461827549</v>
      </c>
      <c r="CS94" s="102">
        <v>4466.6160165369338</v>
      </c>
      <c r="CT94" s="102">
        <v>0.68133802816901412</v>
      </c>
      <c r="CU94" s="102">
        <v>1631.9408450704225</v>
      </c>
    </row>
    <row r="95" spans="2:99" x14ac:dyDescent="0.25">
      <c r="B95" s="101" t="s">
        <v>132</v>
      </c>
      <c r="C95" s="101" t="s">
        <v>260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3.9922730941704496</v>
      </c>
      <c r="K95" s="102">
        <v>6917.8108175785546</v>
      </c>
      <c r="L95" s="102">
        <v>2.7581329561527581</v>
      </c>
      <c r="M95" s="102">
        <v>4779.2927864214989</v>
      </c>
      <c r="N95" s="102">
        <v>3.3061166158536586</v>
      </c>
      <c r="O95" s="102">
        <v>5728.8388719512195</v>
      </c>
      <c r="P95" s="102">
        <v>3.5352748154224773</v>
      </c>
      <c r="Q95" s="102">
        <v>6125.9242001640687</v>
      </c>
      <c r="R95" s="102">
        <v>3.2171767563716029</v>
      </c>
      <c r="S95" s="102">
        <v>5574.7238834407135</v>
      </c>
      <c r="T95" s="102">
        <v>0.83118016759776536</v>
      </c>
      <c r="U95" s="102">
        <v>1440.2689944134079</v>
      </c>
      <c r="V95" s="102">
        <v>3.464612080953942</v>
      </c>
      <c r="W95" s="102">
        <v>6003.4798138769902</v>
      </c>
      <c r="X95" s="102">
        <v>3.2037815126050422</v>
      </c>
      <c r="Y95" s="102">
        <v>5551.5126050420167</v>
      </c>
      <c r="Z95" s="102">
        <v>3.8144883920894239</v>
      </c>
      <c r="AA95" s="102">
        <v>6609.7454858125539</v>
      </c>
      <c r="AB95" s="102">
        <v>1.8015517241379309</v>
      </c>
      <c r="AC95" s="102">
        <v>3121.7288275862065</v>
      </c>
      <c r="AD95" s="102">
        <v>5.3464052287581705</v>
      </c>
      <c r="AE95" s="102">
        <v>9264.2509803921585</v>
      </c>
      <c r="AF95" s="102">
        <v>2.9284164859002169</v>
      </c>
      <c r="AG95" s="102">
        <v>5074.3600867678961</v>
      </c>
      <c r="AH95" s="102">
        <v>4.9689368770764117</v>
      </c>
      <c r="AI95" s="102">
        <v>8610.1738205980055</v>
      </c>
      <c r="AJ95" s="102">
        <v>3.6697335025380711</v>
      </c>
      <c r="AK95" s="102">
        <v>6358.9142131979697</v>
      </c>
      <c r="AL95" s="102">
        <v>2.8695652173913042</v>
      </c>
      <c r="AM95" s="102">
        <v>4972.3826086956515</v>
      </c>
      <c r="AN95" s="102">
        <v>3.254032258064516</v>
      </c>
      <c r="AO95" s="102">
        <v>5638.587096774193</v>
      </c>
      <c r="AP95" s="102">
        <v>2.845659163987138</v>
      </c>
      <c r="AQ95" s="102">
        <v>4930.9581993569127</v>
      </c>
      <c r="AR95" s="102">
        <v>5.3422841604350779</v>
      </c>
      <c r="AS95" s="102">
        <v>9257.1099932019024</v>
      </c>
      <c r="AT95" s="102">
        <v>0</v>
      </c>
      <c r="AU95" s="102">
        <v>0</v>
      </c>
      <c r="AV95" s="102">
        <v>0.97274436090225558</v>
      </c>
      <c r="AW95" s="102">
        <v>1685.5714285714284</v>
      </c>
      <c r="AX95" s="102">
        <v>2.7932159810126582</v>
      </c>
      <c r="AY95" s="102">
        <v>4840.0846518987337</v>
      </c>
      <c r="AZ95" s="102">
        <v>4.5950177935943062</v>
      </c>
      <c r="BA95" s="102">
        <v>7962.2468327402139</v>
      </c>
      <c r="BB95" s="102">
        <v>4.5133564274145632</v>
      </c>
      <c r="BC95" s="102">
        <v>7820.7440174239546</v>
      </c>
      <c r="BD95" s="102">
        <v>0.94690247328282773</v>
      </c>
      <c r="BE95" s="102">
        <v>1640.7926057044838</v>
      </c>
      <c r="BF95" s="102">
        <v>2.5332677913085204</v>
      </c>
      <c r="BG95" s="102">
        <v>4389.6464287794042</v>
      </c>
      <c r="BH95" s="102">
        <v>3.5738315860196952</v>
      </c>
      <c r="BI95" s="102">
        <v>6192.7353722549278</v>
      </c>
      <c r="BJ95" s="102">
        <v>0.91237658674189004</v>
      </c>
      <c r="BK95" s="102">
        <v>1580.9661495063469</v>
      </c>
      <c r="BL95" s="102">
        <v>3.4736147233997272</v>
      </c>
      <c r="BM95" s="102">
        <v>6019.0795927070476</v>
      </c>
      <c r="BN95" s="102">
        <v>2.3420074349442377</v>
      </c>
      <c r="BO95" s="102">
        <v>4058.2304832713749</v>
      </c>
      <c r="BP95" s="102">
        <v>4.6859090909090915</v>
      </c>
      <c r="BQ95" s="102">
        <v>8119.7432727272735</v>
      </c>
      <c r="BR95" s="102">
        <v>2.7488645747316269</v>
      </c>
      <c r="BS95" s="102">
        <v>4763.2325350949632</v>
      </c>
      <c r="BT95" s="102">
        <v>3.012409200968523</v>
      </c>
      <c r="BU95" s="102">
        <v>5219.9026634382562</v>
      </c>
      <c r="BV95" s="102">
        <v>3.2437736443883982</v>
      </c>
      <c r="BW95" s="102">
        <v>5620.8109709962164</v>
      </c>
      <c r="BX95" s="102">
        <v>3.1748340933866133</v>
      </c>
      <c r="BY95" s="102">
        <v>5501.3525170203229</v>
      </c>
      <c r="BZ95" s="102">
        <v>0.6180400890868597</v>
      </c>
      <c r="CA95" s="102">
        <v>1070.9398663697104</v>
      </c>
      <c r="CB95" s="102">
        <v>5.9622989276139409</v>
      </c>
      <c r="CC95" s="102">
        <v>10331.471581769436</v>
      </c>
      <c r="CD95" s="102">
        <v>3.3158327246165085</v>
      </c>
      <c r="CE95" s="102">
        <v>5745.6749452154854</v>
      </c>
      <c r="CF95" s="102">
        <v>4.0960942876806605</v>
      </c>
      <c r="CG95" s="102">
        <v>7097.7121816930485</v>
      </c>
      <c r="CH95" s="102">
        <v>1.9477198027937552</v>
      </c>
      <c r="CI95" s="102">
        <v>3375.008874281019</v>
      </c>
      <c r="CJ95" s="102">
        <v>4.2732492469879517</v>
      </c>
      <c r="CK95" s="102">
        <v>7404.6862951807225</v>
      </c>
      <c r="CL95" s="102">
        <v>2.6265256305939788</v>
      </c>
      <c r="CM95" s="102">
        <v>4551.2436126932462</v>
      </c>
      <c r="CN95" s="102">
        <v>3.3274739583333335</v>
      </c>
      <c r="CO95" s="102">
        <v>5765.8468750000002</v>
      </c>
      <c r="CP95" s="102">
        <v>3.2383627608346708</v>
      </c>
      <c r="CQ95" s="102">
        <v>5611.4349919743172</v>
      </c>
      <c r="CR95" s="102">
        <v>3.5346560758129257</v>
      </c>
      <c r="CS95" s="102">
        <v>6124.8520481686373</v>
      </c>
      <c r="CT95" s="102">
        <v>1.6222334004024146</v>
      </c>
      <c r="CU95" s="102">
        <v>2811.006036217304</v>
      </c>
    </row>
    <row r="96" spans="2:99" x14ac:dyDescent="0.25">
      <c r="C96" s="101" t="s">
        <v>261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4.4625819658854375</v>
      </c>
      <c r="K96" s="102">
        <v>3673.5974743168917</v>
      </c>
      <c r="L96" s="102">
        <v>3.1824611032531824</v>
      </c>
      <c r="M96" s="102">
        <v>2619.8019801980195</v>
      </c>
      <c r="N96" s="102">
        <v>3.3830030487804881</v>
      </c>
      <c r="O96" s="102">
        <v>2784.8881097560975</v>
      </c>
      <c r="P96" s="102">
        <v>3.6392534864643151</v>
      </c>
      <c r="Q96" s="102">
        <v>2995.8334700574242</v>
      </c>
      <c r="R96" s="102">
        <v>3.9241291372536571</v>
      </c>
      <c r="S96" s="102">
        <v>3230.3431057872103</v>
      </c>
      <c r="T96" s="102">
        <v>1.0118715083798884</v>
      </c>
      <c r="U96" s="102">
        <v>832.97262569832401</v>
      </c>
      <c r="V96" s="102">
        <v>3.4884758369814715</v>
      </c>
      <c r="W96" s="102">
        <v>2871.7133090031471</v>
      </c>
      <c r="X96" s="102">
        <v>3.9915966386554622</v>
      </c>
      <c r="Y96" s="102">
        <v>3285.8823529411761</v>
      </c>
      <c r="Z96" s="102">
        <v>4.3594153052450562</v>
      </c>
      <c r="AA96" s="102">
        <v>3588.67067927773</v>
      </c>
      <c r="AB96" s="102">
        <v>1.8682758620689657</v>
      </c>
      <c r="AC96" s="102">
        <v>1537.9646896551724</v>
      </c>
      <c r="AD96" s="102">
        <v>5.5691721132897607</v>
      </c>
      <c r="AE96" s="102">
        <v>4584.5424836601305</v>
      </c>
      <c r="AF96" s="102">
        <v>3.5249457700650759</v>
      </c>
      <c r="AG96" s="102">
        <v>2901.7353579175701</v>
      </c>
      <c r="AH96" s="102">
        <v>5.4742524916943518</v>
      </c>
      <c r="AI96" s="102">
        <v>4506.4046511627903</v>
      </c>
      <c r="AJ96" s="102">
        <v>3.6697335025380711</v>
      </c>
      <c r="AK96" s="102">
        <v>3020.9246192893397</v>
      </c>
      <c r="AL96" s="102">
        <v>3.3260869565217388</v>
      </c>
      <c r="AM96" s="102">
        <v>2738.034782608695</v>
      </c>
      <c r="AN96" s="102">
        <v>3.0990783410138247</v>
      </c>
      <c r="AO96" s="102">
        <v>2551.1612903225805</v>
      </c>
      <c r="AP96" s="102">
        <v>3.472668810289389</v>
      </c>
      <c r="AQ96" s="102">
        <v>2858.7009646302249</v>
      </c>
      <c r="AR96" s="102">
        <v>5.9454452753229097</v>
      </c>
      <c r="AS96" s="102">
        <v>4894.2905506458192</v>
      </c>
      <c r="AT96" s="102">
        <v>0</v>
      </c>
      <c r="AU96" s="102">
        <v>0</v>
      </c>
      <c r="AV96" s="102">
        <v>1.0258031442241968</v>
      </c>
      <c r="AW96" s="102">
        <v>844.44114832535877</v>
      </c>
      <c r="AX96" s="102">
        <v>3.4316653481012658</v>
      </c>
      <c r="AY96" s="102">
        <v>2824.9469145569619</v>
      </c>
      <c r="AZ96" s="102">
        <v>4.6668149466192164</v>
      </c>
      <c r="BA96" s="102">
        <v>3841.7220640569385</v>
      </c>
      <c r="BB96" s="102">
        <v>4.9205457034768294</v>
      </c>
      <c r="BC96" s="102">
        <v>4050.5932231021256</v>
      </c>
      <c r="BD96" s="102">
        <v>1.0393043395433514</v>
      </c>
      <c r="BE96" s="102">
        <v>855.55533231208688</v>
      </c>
      <c r="BF96" s="102">
        <v>2.7503083743623589</v>
      </c>
      <c r="BG96" s="102">
        <v>2264.0538537750936</v>
      </c>
      <c r="BH96" s="102">
        <v>3.5051332468858734</v>
      </c>
      <c r="BI96" s="102">
        <v>2885.4256888364507</v>
      </c>
      <c r="BJ96" s="102">
        <v>1.003614245416079</v>
      </c>
      <c r="BK96" s="102">
        <v>826.17524682651617</v>
      </c>
      <c r="BL96" s="102">
        <v>4.2388432710756501</v>
      </c>
      <c r="BM96" s="102">
        <v>3489.4157807494748</v>
      </c>
      <c r="BN96" s="102">
        <v>2.8438661710037172</v>
      </c>
      <c r="BO96" s="102">
        <v>2341.0706319702599</v>
      </c>
      <c r="BP96" s="102">
        <v>4.8395454545454548</v>
      </c>
      <c r="BQ96" s="102">
        <v>3983.913818181818</v>
      </c>
      <c r="BR96" s="102">
        <v>3.0820602807597028</v>
      </c>
      <c r="BS96" s="102">
        <v>2537.1520231213872</v>
      </c>
      <c r="BT96" s="102">
        <v>3.50090799031477</v>
      </c>
      <c r="BU96" s="102">
        <v>2881.9474576271182</v>
      </c>
      <c r="BV96" s="102">
        <v>3.4981872635561158</v>
      </c>
      <c r="BW96" s="102">
        <v>2879.7077553593945</v>
      </c>
      <c r="BX96" s="102">
        <v>3.5200879436874519</v>
      </c>
      <c r="BY96" s="102">
        <v>2897.7363952435103</v>
      </c>
      <c r="BZ96" s="102">
        <v>0.68485523385300673</v>
      </c>
      <c r="CA96" s="102">
        <v>563.77282850779511</v>
      </c>
      <c r="CB96" s="102">
        <v>6.2706936997319032</v>
      </c>
      <c r="CC96" s="102">
        <v>5162.0350536193018</v>
      </c>
      <c r="CD96" s="102">
        <v>3.757943754565376</v>
      </c>
      <c r="CE96" s="102">
        <v>3093.5392987582172</v>
      </c>
      <c r="CF96" s="102">
        <v>4.7903475567790776</v>
      </c>
      <c r="CG96" s="102">
        <v>3943.4141087405364</v>
      </c>
      <c r="CH96" s="102">
        <v>2.0272185702547247</v>
      </c>
      <c r="CI96" s="102">
        <v>1668.8063270336893</v>
      </c>
      <c r="CJ96" s="102">
        <v>4.7352221385542164</v>
      </c>
      <c r="CK96" s="102">
        <v>3898.0348644578307</v>
      </c>
      <c r="CL96" s="102">
        <v>3.2831570382424737</v>
      </c>
      <c r="CM96" s="102">
        <v>2702.6948738812043</v>
      </c>
      <c r="CN96" s="102">
        <v>3.6777343750000004</v>
      </c>
      <c r="CO96" s="102">
        <v>3027.5109375000002</v>
      </c>
      <c r="CP96" s="102">
        <v>3.1574036918138044</v>
      </c>
      <c r="CQ96" s="102">
        <v>2599.1747191011236</v>
      </c>
      <c r="CR96" s="102">
        <v>4.0138485686323309</v>
      </c>
      <c r="CS96" s="102">
        <v>3304.2001416981343</v>
      </c>
      <c r="CT96" s="102">
        <v>1.8817907444668007</v>
      </c>
      <c r="CU96" s="102">
        <v>1549.0901408450702</v>
      </c>
    </row>
    <row r="97" spans="2:99" x14ac:dyDescent="0.25">
      <c r="C97" s="101" t="s">
        <v>262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3.9922730941704496</v>
      </c>
      <c r="K97" s="102">
        <v>7301.0690346189185</v>
      </c>
      <c r="L97" s="102">
        <v>2.9702970297029703</v>
      </c>
      <c r="M97" s="102">
        <v>5432.0792079207922</v>
      </c>
      <c r="N97" s="102">
        <v>2.7679115853658538</v>
      </c>
      <c r="O97" s="102">
        <v>5061.9567073170729</v>
      </c>
      <c r="P97" s="102">
        <v>3.4312961443806396</v>
      </c>
      <c r="Q97" s="102">
        <v>6275.1543888433134</v>
      </c>
      <c r="R97" s="102">
        <v>3.2190988622313683</v>
      </c>
      <c r="S97" s="102">
        <v>5887.0879992487262</v>
      </c>
      <c r="T97" s="102">
        <v>0.86731843575418988</v>
      </c>
      <c r="U97" s="102">
        <v>1586.1519553072624</v>
      </c>
      <c r="V97" s="102">
        <v>3.292365719191626</v>
      </c>
      <c r="W97" s="102">
        <v>6021.0784272576457</v>
      </c>
      <c r="X97" s="102">
        <v>3.51890756302521</v>
      </c>
      <c r="Y97" s="102">
        <v>6435.3781512605037</v>
      </c>
      <c r="Z97" s="102">
        <v>3.4875322441960446</v>
      </c>
      <c r="AA97" s="102">
        <v>6377.998968185726</v>
      </c>
      <c r="AB97" s="102">
        <v>1.8349137931034483</v>
      </c>
      <c r="AC97" s="102">
        <v>3355.6903448275862</v>
      </c>
      <c r="AD97" s="102">
        <v>5.5691721132897607</v>
      </c>
      <c r="AE97" s="102">
        <v>10184.901960784315</v>
      </c>
      <c r="AF97" s="102">
        <v>2.8741865509761384</v>
      </c>
      <c r="AG97" s="102">
        <v>5256.3123644251618</v>
      </c>
      <c r="AH97" s="102">
        <v>5.1373754152823921</v>
      </c>
      <c r="AI97" s="102">
        <v>9395.2321594684381</v>
      </c>
      <c r="AJ97" s="102">
        <v>3.6697335025380711</v>
      </c>
      <c r="AK97" s="102">
        <v>6711.208629441624</v>
      </c>
      <c r="AL97" s="102">
        <v>2.6739130434782608</v>
      </c>
      <c r="AM97" s="102">
        <v>4890.0521739130436</v>
      </c>
      <c r="AN97" s="102">
        <v>3.0990783410138247</v>
      </c>
      <c r="AO97" s="102">
        <v>5667.5944700460823</v>
      </c>
      <c r="AP97" s="102">
        <v>2.652733118971061</v>
      </c>
      <c r="AQ97" s="102">
        <v>4851.3183279742761</v>
      </c>
      <c r="AR97" s="102">
        <v>4.5667912984364376</v>
      </c>
      <c r="AS97" s="102">
        <v>8351.7479265805578</v>
      </c>
      <c r="AT97" s="102">
        <v>0</v>
      </c>
      <c r="AU97" s="102">
        <v>0</v>
      </c>
      <c r="AV97" s="102">
        <v>0.95505809979494183</v>
      </c>
      <c r="AW97" s="102">
        <v>1746.6102529049895</v>
      </c>
      <c r="AX97" s="102">
        <v>2.7134098101265822</v>
      </c>
      <c r="AY97" s="102">
        <v>4962.2838607594931</v>
      </c>
      <c r="AZ97" s="102">
        <v>4.7386120996441274</v>
      </c>
      <c r="BA97" s="102">
        <v>8665.9738078291793</v>
      </c>
      <c r="BB97" s="102">
        <v>4.5969060795441576</v>
      </c>
      <c r="BC97" s="102">
        <v>8406.8218382703544</v>
      </c>
      <c r="BD97" s="102">
        <v>0.81945149848610399</v>
      </c>
      <c r="BE97" s="102">
        <v>1498.6129004313868</v>
      </c>
      <c r="BF97" s="102">
        <v>2.6056146523264663</v>
      </c>
      <c r="BG97" s="102">
        <v>4765.1480761746416</v>
      </c>
      <c r="BH97" s="102">
        <v>3.576645926059586</v>
      </c>
      <c r="BI97" s="102">
        <v>6540.970069577771</v>
      </c>
      <c r="BJ97" s="102">
        <v>0.83938645980253879</v>
      </c>
      <c r="BK97" s="102">
        <v>1535.0699576868828</v>
      </c>
      <c r="BL97" s="102">
        <v>3.3162365925889796</v>
      </c>
      <c r="BM97" s="102">
        <v>6064.7334805267255</v>
      </c>
      <c r="BN97" s="102">
        <v>2.4535315985130111</v>
      </c>
      <c r="BO97" s="102">
        <v>4487.0185873605942</v>
      </c>
      <c r="BP97" s="102">
        <v>4.4554545454545451</v>
      </c>
      <c r="BQ97" s="102">
        <v>8148.1352727272715</v>
      </c>
      <c r="BR97" s="102">
        <v>3.0820602807597028</v>
      </c>
      <c r="BS97" s="102">
        <v>5636.4718414533445</v>
      </c>
      <c r="BT97" s="102">
        <v>3.1752421307506054</v>
      </c>
      <c r="BU97" s="102">
        <v>5806.8828087167067</v>
      </c>
      <c r="BV97" s="102">
        <v>2.7349464060529636</v>
      </c>
      <c r="BW97" s="102">
        <v>5001.6699873896596</v>
      </c>
      <c r="BX97" s="102">
        <v>3.3391214532498599</v>
      </c>
      <c r="BY97" s="102">
        <v>6106.5853137033437</v>
      </c>
      <c r="BZ97" s="102">
        <v>0.63474387527839637</v>
      </c>
      <c r="CA97" s="102">
        <v>1160.8195991091313</v>
      </c>
      <c r="CB97" s="102">
        <v>5.8595006702412862</v>
      </c>
      <c r="CC97" s="102">
        <v>10715.854825737264</v>
      </c>
      <c r="CD97" s="102">
        <v>3.3895178962746533</v>
      </c>
      <c r="CE97" s="102">
        <v>6198.7503287070858</v>
      </c>
      <c r="CF97" s="102">
        <v>4.0960942876806605</v>
      </c>
      <c r="CG97" s="102">
        <v>7490.937233310392</v>
      </c>
      <c r="CH97" s="102">
        <v>1.7489728841413312</v>
      </c>
      <c r="CI97" s="102">
        <v>3198.5216105176664</v>
      </c>
      <c r="CJ97" s="102">
        <v>4.1577560240963853</v>
      </c>
      <c r="CK97" s="102">
        <v>7603.7042168674698</v>
      </c>
      <c r="CL97" s="102">
        <v>2.6265256305939788</v>
      </c>
      <c r="CM97" s="102">
        <v>4803.3900732302682</v>
      </c>
      <c r="CN97" s="102">
        <v>3.590169270833333</v>
      </c>
      <c r="CO97" s="102">
        <v>6565.7015624999995</v>
      </c>
      <c r="CP97" s="102">
        <v>2.9954855537720708</v>
      </c>
      <c r="CQ97" s="102">
        <v>5478.1439807383631</v>
      </c>
      <c r="CR97" s="102">
        <v>3.30239712464097</v>
      </c>
      <c r="CS97" s="102">
        <v>6039.423861543406</v>
      </c>
      <c r="CT97" s="102">
        <v>1.5248993963782698</v>
      </c>
      <c r="CU97" s="102">
        <v>2788.7360160965795</v>
      </c>
    </row>
    <row r="98" spans="2:99" x14ac:dyDescent="0.25">
      <c r="C98" s="101" t="s">
        <v>263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4.3837511276490275</v>
      </c>
      <c r="K98" s="102">
        <v>5539.3079248973108</v>
      </c>
      <c r="L98" s="102">
        <v>2.8642149929278644</v>
      </c>
      <c r="M98" s="102">
        <v>3619.2220650636491</v>
      </c>
      <c r="N98" s="102">
        <v>3.2292301829268295</v>
      </c>
      <c r="O98" s="102">
        <v>4080.4552591463416</v>
      </c>
      <c r="P98" s="102">
        <v>3.4312961443806396</v>
      </c>
      <c r="Q98" s="102">
        <v>4335.7858080393762</v>
      </c>
      <c r="R98" s="102">
        <v>3.8619575817477596</v>
      </c>
      <c r="S98" s="102">
        <v>4879.9696002964683</v>
      </c>
      <c r="T98" s="102">
        <v>0.95766410614525144</v>
      </c>
      <c r="U98" s="102">
        <v>1210.1043645251395</v>
      </c>
      <c r="V98" s="102">
        <v>3.2269956799283439</v>
      </c>
      <c r="W98" s="102">
        <v>4077.6317411574551</v>
      </c>
      <c r="X98" s="102">
        <v>3.3613445378151261</v>
      </c>
      <c r="Y98" s="102">
        <v>4247.3949579831933</v>
      </c>
      <c r="Z98" s="102">
        <v>4.2504299226139297</v>
      </c>
      <c r="AA98" s="102">
        <v>5370.8432502149608</v>
      </c>
      <c r="AB98" s="102">
        <v>1.7348275862068965</v>
      </c>
      <c r="AC98" s="102">
        <v>2192.1281379310344</v>
      </c>
      <c r="AD98" s="102">
        <v>6.0147058823529411</v>
      </c>
      <c r="AE98" s="102">
        <v>7600.1823529411758</v>
      </c>
      <c r="AF98" s="102">
        <v>2.9826464208242949</v>
      </c>
      <c r="AG98" s="102">
        <v>3768.8720173535789</v>
      </c>
      <c r="AH98" s="102">
        <v>5.9795681063122927</v>
      </c>
      <c r="AI98" s="102">
        <v>7555.7822591362128</v>
      </c>
      <c r="AJ98" s="102">
        <v>4.0111040609137056</v>
      </c>
      <c r="AK98" s="102">
        <v>5068.4310913705585</v>
      </c>
      <c r="AL98" s="102">
        <v>3.0652173913043477</v>
      </c>
      <c r="AM98" s="102">
        <v>3873.2086956521734</v>
      </c>
      <c r="AN98" s="102">
        <v>3.4089861751152077</v>
      </c>
      <c r="AO98" s="102">
        <v>4307.5949308755762</v>
      </c>
      <c r="AP98" s="102">
        <v>2.70096463022508</v>
      </c>
      <c r="AQ98" s="102">
        <v>3412.9389067524107</v>
      </c>
      <c r="AR98" s="102">
        <v>4.9976206662134608</v>
      </c>
      <c r="AS98" s="102">
        <v>6314.9934738273287</v>
      </c>
      <c r="AT98" s="102">
        <v>0</v>
      </c>
      <c r="AU98" s="102">
        <v>0</v>
      </c>
      <c r="AV98" s="102">
        <v>0.88431305536568694</v>
      </c>
      <c r="AW98" s="102">
        <v>1117.417976760082</v>
      </c>
      <c r="AX98" s="102">
        <v>3.3518591772151893</v>
      </c>
      <c r="AY98" s="102">
        <v>4235.4092563291133</v>
      </c>
      <c r="AZ98" s="102">
        <v>4.8104092526690385</v>
      </c>
      <c r="BA98" s="102">
        <v>6078.4331316725966</v>
      </c>
      <c r="BB98" s="102">
        <v>4.7569660607462092</v>
      </c>
      <c r="BC98" s="102">
        <v>6010.9023143589093</v>
      </c>
      <c r="BD98" s="102">
        <v>1.0063916363187788</v>
      </c>
      <c r="BE98" s="102">
        <v>1271.6764716524087</v>
      </c>
      <c r="BF98" s="102">
        <v>3.039695818434144</v>
      </c>
      <c r="BG98" s="102">
        <v>3840.9596361733843</v>
      </c>
      <c r="BH98" s="102">
        <v>3.6537872853130788</v>
      </c>
      <c r="BI98" s="102">
        <v>4616.9256137216062</v>
      </c>
      <c r="BJ98" s="102">
        <v>0.91237658674189004</v>
      </c>
      <c r="BK98" s="102">
        <v>1152.8790550070521</v>
      </c>
      <c r="BL98" s="102">
        <v>3.7811502828952834</v>
      </c>
      <c r="BM98" s="102">
        <v>4777.8614974664797</v>
      </c>
      <c r="BN98" s="102">
        <v>2.7881040892193312</v>
      </c>
      <c r="BO98" s="102">
        <v>3523.0483271375465</v>
      </c>
      <c r="BP98" s="102">
        <v>5.4540909090909091</v>
      </c>
      <c r="BQ98" s="102">
        <v>6891.789272727272</v>
      </c>
      <c r="BR98" s="102">
        <v>3.3319570602807596</v>
      </c>
      <c r="BS98" s="102">
        <v>4210.2609413707678</v>
      </c>
      <c r="BT98" s="102">
        <v>3.5823244552058116</v>
      </c>
      <c r="BU98" s="102">
        <v>4526.6251815980631</v>
      </c>
      <c r="BV98" s="102">
        <v>3.1801702395964693</v>
      </c>
      <c r="BW98" s="102">
        <v>4018.4631147540981</v>
      </c>
      <c r="BX98" s="102">
        <v>3.2590626646400302</v>
      </c>
      <c r="BY98" s="102">
        <v>4118.1515830391418</v>
      </c>
      <c r="BZ98" s="102">
        <v>0.7015590200445434</v>
      </c>
      <c r="CA98" s="102">
        <v>886.489977728285</v>
      </c>
      <c r="CB98" s="102">
        <v>6.3734919571045578</v>
      </c>
      <c r="CC98" s="102">
        <v>8053.5444369973184</v>
      </c>
      <c r="CD98" s="102">
        <v>3.1684623813002193</v>
      </c>
      <c r="CE98" s="102">
        <v>4003.6690650109567</v>
      </c>
      <c r="CF98" s="102">
        <v>4.3043702684101861</v>
      </c>
      <c r="CG98" s="102">
        <v>5439.0022711631109</v>
      </c>
      <c r="CH98" s="102">
        <v>1.8682210353327855</v>
      </c>
      <c r="CI98" s="102">
        <v>2360.6841002465076</v>
      </c>
      <c r="CJ98" s="102">
        <v>4.5042356927710845</v>
      </c>
      <c r="CK98" s="102">
        <v>5691.552221385542</v>
      </c>
      <c r="CL98" s="102">
        <v>3.2831570382424737</v>
      </c>
      <c r="CM98" s="102">
        <v>4148.5972335231891</v>
      </c>
      <c r="CN98" s="102">
        <v>3.3274739583333335</v>
      </c>
      <c r="CO98" s="102">
        <v>4204.5960937499995</v>
      </c>
      <c r="CP98" s="102">
        <v>3.0764446227929372</v>
      </c>
      <c r="CQ98" s="102">
        <v>3887.395425361155</v>
      </c>
      <c r="CR98" s="102">
        <v>4.0138485686323309</v>
      </c>
      <c r="CS98" s="102">
        <v>5071.8990513238132</v>
      </c>
      <c r="CT98" s="102">
        <v>1.8169014084507042</v>
      </c>
      <c r="CU98" s="102">
        <v>2295.8366197183095</v>
      </c>
    </row>
    <row r="99" spans="2:99" x14ac:dyDescent="0.25">
      <c r="C99" s="101" t="s">
        <v>264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2.4276990391078748</v>
      </c>
      <c r="K99" s="102">
        <v>13307.675052773726</v>
      </c>
      <c r="L99" s="102">
        <v>1.8033946251768034</v>
      </c>
      <c r="M99" s="102">
        <v>9885.4879773691646</v>
      </c>
      <c r="N99" s="102">
        <v>1.9221608231707317</v>
      </c>
      <c r="O99" s="102">
        <v>10536.516768292682</v>
      </c>
      <c r="P99" s="102">
        <v>2.1835520918785889</v>
      </c>
      <c r="Q99" s="102">
        <v>11969.359146841673</v>
      </c>
      <c r="R99" s="102">
        <v>2.3073718091638549</v>
      </c>
      <c r="S99" s="102">
        <v>12648.089309112585</v>
      </c>
      <c r="T99" s="102">
        <v>0.57821229050279332</v>
      </c>
      <c r="U99" s="102">
        <v>3169.5284916201117</v>
      </c>
      <c r="V99" s="102">
        <v>2.0264712171617396</v>
      </c>
      <c r="W99" s="102">
        <v>11108.30462399379</v>
      </c>
      <c r="X99" s="102">
        <v>1.9957983193277311</v>
      </c>
      <c r="Y99" s="102">
        <v>10940.16806722689</v>
      </c>
      <c r="Z99" s="102">
        <v>2.506663800515907</v>
      </c>
      <c r="AA99" s="102">
        <v>13740.528288907994</v>
      </c>
      <c r="AB99" s="102">
        <v>1.0342241379310344</v>
      </c>
      <c r="AC99" s="102">
        <v>5669.2030344827572</v>
      </c>
      <c r="AD99" s="102">
        <v>3.3415032679738563</v>
      </c>
      <c r="AE99" s="102">
        <v>18316.784313725489</v>
      </c>
      <c r="AF99" s="102">
        <v>1.9522776572668112</v>
      </c>
      <c r="AG99" s="102">
        <v>10701.605206073751</v>
      </c>
      <c r="AH99" s="102">
        <v>3.3687707641196014</v>
      </c>
      <c r="AI99" s="102">
        <v>18466.253820598005</v>
      </c>
      <c r="AJ99" s="102">
        <v>2.1335659898477157</v>
      </c>
      <c r="AK99" s="102">
        <v>11695.355329949238</v>
      </c>
      <c r="AL99" s="102">
        <v>1.6956521739130435</v>
      </c>
      <c r="AM99" s="102">
        <v>9294.8869565217374</v>
      </c>
      <c r="AN99" s="102">
        <v>2.1693548387096775</v>
      </c>
      <c r="AO99" s="102">
        <v>11891.535483870966</v>
      </c>
      <c r="AP99" s="102">
        <v>1.977491961414791</v>
      </c>
      <c r="AQ99" s="102">
        <v>10839.819935691317</v>
      </c>
      <c r="AR99" s="102">
        <v>3.1019714479945613</v>
      </c>
      <c r="AS99" s="102">
        <v>17003.766689326985</v>
      </c>
      <c r="AT99" s="102">
        <v>0</v>
      </c>
      <c r="AU99" s="102">
        <v>0</v>
      </c>
      <c r="AV99" s="102">
        <v>0.60133287764866705</v>
      </c>
      <c r="AW99" s="102">
        <v>3296.2663021189328</v>
      </c>
      <c r="AX99" s="102">
        <v>1.8355419303797469</v>
      </c>
      <c r="AY99" s="102">
        <v>10061.70664556962</v>
      </c>
      <c r="AZ99" s="102">
        <v>3.0872775800711745</v>
      </c>
      <c r="BA99" s="102">
        <v>16923.22078291815</v>
      </c>
      <c r="BB99" s="102">
        <v>3.2293569162695821</v>
      </c>
      <c r="BC99" s="102">
        <v>17702.042872223341</v>
      </c>
      <c r="BD99" s="102">
        <v>0.55962541360026619</v>
      </c>
      <c r="BE99" s="102">
        <v>3067.6426671912186</v>
      </c>
      <c r="BF99" s="102">
        <v>1.8094916386707667</v>
      </c>
      <c r="BG99" s="102">
        <v>9918.9093665376731</v>
      </c>
      <c r="BH99" s="102">
        <v>2.4138968571774084</v>
      </c>
      <c r="BI99" s="102">
        <v>13232.017012303681</v>
      </c>
      <c r="BJ99" s="102">
        <v>0.62041607898448525</v>
      </c>
      <c r="BK99" s="102">
        <v>3400.8727785613542</v>
      </c>
      <c r="BL99" s="102">
        <v>2.3173477494055819</v>
      </c>
      <c r="BM99" s="102">
        <v>12702.773423141636</v>
      </c>
      <c r="BN99" s="102">
        <v>1.5055762081784387</v>
      </c>
      <c r="BO99" s="102">
        <v>8252.9665427509281</v>
      </c>
      <c r="BP99" s="102">
        <v>3.2263636363636365</v>
      </c>
      <c r="BQ99" s="102">
        <v>17685.63490909091</v>
      </c>
      <c r="BR99" s="102">
        <v>1.9991742361684557</v>
      </c>
      <c r="BS99" s="102">
        <v>10958.673492981006</v>
      </c>
      <c r="BT99" s="102">
        <v>2.1168280871670704</v>
      </c>
      <c r="BU99" s="102">
        <v>11603.604842615012</v>
      </c>
      <c r="BV99" s="102">
        <v>1.9717055485498107</v>
      </c>
      <c r="BW99" s="102">
        <v>10808.101134930641</v>
      </c>
      <c r="BX99" s="102">
        <v>2.1515818904148585</v>
      </c>
      <c r="BY99" s="102">
        <v>11794.111290498087</v>
      </c>
      <c r="BZ99" s="102">
        <v>0.41759465478841867</v>
      </c>
      <c r="CA99" s="102">
        <v>2289.0868596881955</v>
      </c>
      <c r="CB99" s="102">
        <v>4.0091320375335124</v>
      </c>
      <c r="CC99" s="102">
        <v>21976.458176943699</v>
      </c>
      <c r="CD99" s="102">
        <v>2.2842403214024838</v>
      </c>
      <c r="CE99" s="102">
        <v>12521.291745799854</v>
      </c>
      <c r="CF99" s="102">
        <v>2.4298864418444599</v>
      </c>
      <c r="CG99" s="102">
        <v>13319.665519614589</v>
      </c>
      <c r="CH99" s="102">
        <v>1.152732128184059</v>
      </c>
      <c r="CI99" s="102">
        <v>6318.8164338537372</v>
      </c>
      <c r="CJ99" s="102">
        <v>2.8873305722891569</v>
      </c>
      <c r="CK99" s="102">
        <v>15827.191265060241</v>
      </c>
      <c r="CL99" s="102">
        <v>1.8057363710333603</v>
      </c>
      <c r="CM99" s="102">
        <v>9898.3244914564675</v>
      </c>
      <c r="CN99" s="102">
        <v>2.1015625</v>
      </c>
      <c r="CO99" s="102">
        <v>11519.924999999999</v>
      </c>
      <c r="CP99" s="102">
        <v>2.104935794542536</v>
      </c>
      <c r="CQ99" s="102">
        <v>11538.416051364364</v>
      </c>
      <c r="CR99" s="102">
        <v>2.5243207650792496</v>
      </c>
      <c r="CS99" s="102">
        <v>13837.316705858413</v>
      </c>
      <c r="CT99" s="102">
        <v>1.0057847082494971</v>
      </c>
      <c r="CU99" s="102">
        <v>5513.3094567404423</v>
      </c>
    </row>
    <row r="100" spans="2:99" x14ac:dyDescent="0.25">
      <c r="C100" s="101" t="s">
        <v>265</v>
      </c>
      <c r="D100" s="102">
        <v>0</v>
      </c>
      <c r="E100" s="102">
        <v>0</v>
      </c>
      <c r="F100" s="102">
        <v>0</v>
      </c>
      <c r="G100" s="102">
        <v>0</v>
      </c>
      <c r="H100" s="102">
        <v>0</v>
      </c>
      <c r="I100" s="102">
        <v>0</v>
      </c>
      <c r="J100" s="102">
        <v>3.6802949383541499</v>
      </c>
      <c r="K100" s="102">
        <v>5970.9105079857727</v>
      </c>
      <c r="L100" s="102">
        <v>2.7581329561527581</v>
      </c>
      <c r="M100" s="102">
        <v>4474.7949080622348</v>
      </c>
      <c r="N100" s="102">
        <v>2.7679115853658538</v>
      </c>
      <c r="O100" s="102">
        <v>4490.6597560975606</v>
      </c>
      <c r="P100" s="102">
        <v>3.7432321575061525</v>
      </c>
      <c r="Q100" s="102">
        <v>6073.0198523379813</v>
      </c>
      <c r="R100" s="102">
        <v>3.3463251320328111</v>
      </c>
      <c r="S100" s="102">
        <v>5429.0778942100324</v>
      </c>
      <c r="T100" s="102">
        <v>0.95766410614525144</v>
      </c>
      <c r="U100" s="102">
        <v>1553.7142458100559</v>
      </c>
      <c r="V100" s="102">
        <v>3.1377618846375324</v>
      </c>
      <c r="W100" s="102">
        <v>5090.704881635932</v>
      </c>
      <c r="X100" s="102">
        <v>3.6764705882352939</v>
      </c>
      <c r="Y100" s="102">
        <v>5964.7058823529405</v>
      </c>
      <c r="Z100" s="102">
        <v>4.2504299226139297</v>
      </c>
      <c r="AA100" s="102">
        <v>6895.8975064488386</v>
      </c>
      <c r="AB100" s="102">
        <v>1.8015517241379309</v>
      </c>
      <c r="AC100" s="102">
        <v>2922.8375172413789</v>
      </c>
      <c r="AD100" s="102">
        <v>5.1236383442265794</v>
      </c>
      <c r="AE100" s="102">
        <v>8312.5908496732009</v>
      </c>
      <c r="AF100" s="102">
        <v>2.8741865509761384</v>
      </c>
      <c r="AG100" s="102">
        <v>4663.0802603036864</v>
      </c>
      <c r="AH100" s="102">
        <v>5.8111295681063124</v>
      </c>
      <c r="AI100" s="102">
        <v>9427.9766112956804</v>
      </c>
      <c r="AJ100" s="102">
        <v>3.6697335025380711</v>
      </c>
      <c r="AK100" s="102">
        <v>5953.7756345177659</v>
      </c>
      <c r="AL100" s="102">
        <v>2.6086956521739131</v>
      </c>
      <c r="AM100" s="102">
        <v>4232.347826086956</v>
      </c>
      <c r="AN100" s="102">
        <v>3.1765552995391704</v>
      </c>
      <c r="AO100" s="102">
        <v>5153.6433179723499</v>
      </c>
      <c r="AP100" s="102">
        <v>2.990353697749196</v>
      </c>
      <c r="AQ100" s="102">
        <v>4851.5498392282952</v>
      </c>
      <c r="AR100" s="102">
        <v>4.8252889191026513</v>
      </c>
      <c r="AS100" s="102">
        <v>7828.5487423521408</v>
      </c>
      <c r="AT100" s="102">
        <v>0</v>
      </c>
      <c r="AU100" s="102">
        <v>0</v>
      </c>
      <c r="AV100" s="102">
        <v>0.97274436090225558</v>
      </c>
      <c r="AW100" s="102">
        <v>1578.1804511278194</v>
      </c>
      <c r="AX100" s="102">
        <v>3.0326344936708862</v>
      </c>
      <c r="AY100" s="102">
        <v>4920.146202531645</v>
      </c>
      <c r="AZ100" s="102">
        <v>4.1642348754448397</v>
      </c>
      <c r="BA100" s="102">
        <v>6756.0546619217075</v>
      </c>
      <c r="BB100" s="102">
        <v>4.593386418015589</v>
      </c>
      <c r="BC100" s="102">
        <v>7452.3101245884909</v>
      </c>
      <c r="BD100" s="102">
        <v>0.85942474231469446</v>
      </c>
      <c r="BE100" s="102">
        <v>1394.3307019313602</v>
      </c>
      <c r="BF100" s="102">
        <v>2.3884715551198643</v>
      </c>
      <c r="BG100" s="102">
        <v>3875.0562510264676</v>
      </c>
      <c r="BH100" s="102">
        <v>3.2680804890456132</v>
      </c>
      <c r="BI100" s="102">
        <v>5302.1337854276026</v>
      </c>
      <c r="BJ100" s="102">
        <v>0.85763399153737652</v>
      </c>
      <c r="BK100" s="102">
        <v>1391.4253878702395</v>
      </c>
      <c r="BL100" s="102">
        <v>3.9289008108714469</v>
      </c>
      <c r="BM100" s="102">
        <v>6374.2486755578348</v>
      </c>
      <c r="BN100" s="102">
        <v>2.4535315985130111</v>
      </c>
      <c r="BO100" s="102">
        <v>3980.6096654275088</v>
      </c>
      <c r="BP100" s="102">
        <v>5.1468181818181815</v>
      </c>
      <c r="BQ100" s="102">
        <v>8350.1978181818176</v>
      </c>
      <c r="BR100" s="102">
        <v>3.2486581337737408</v>
      </c>
      <c r="BS100" s="102">
        <v>5270.622956234517</v>
      </c>
      <c r="BT100" s="102">
        <v>3.5823244552058116</v>
      </c>
      <c r="BU100" s="102">
        <v>5811.9631961259083</v>
      </c>
      <c r="BV100" s="102">
        <v>3.307377049180328</v>
      </c>
      <c r="BW100" s="102">
        <v>5365.8885245901638</v>
      </c>
      <c r="BX100" s="102">
        <v>3.0022071682361942</v>
      </c>
      <c r="BY100" s="102">
        <v>4870.7809097464005</v>
      </c>
      <c r="BZ100" s="102">
        <v>0.60133630289532292</v>
      </c>
      <c r="CA100" s="102">
        <v>975.60801781737177</v>
      </c>
      <c r="CB100" s="102">
        <v>6.4762902144772116</v>
      </c>
      <c r="CC100" s="102">
        <v>10507.133243967828</v>
      </c>
      <c r="CD100" s="102">
        <v>3.0947772096420745</v>
      </c>
      <c r="CE100" s="102">
        <v>5020.9665449233016</v>
      </c>
      <c r="CF100" s="102">
        <v>4.0266689607708193</v>
      </c>
      <c r="CG100" s="102">
        <v>6532.8677219545771</v>
      </c>
      <c r="CH100" s="102">
        <v>1.8682210353327855</v>
      </c>
      <c r="CI100" s="102">
        <v>3031.001807723911</v>
      </c>
      <c r="CJ100" s="102">
        <v>4.3887424698795181</v>
      </c>
      <c r="CK100" s="102">
        <v>7120.2957831325293</v>
      </c>
      <c r="CL100" s="102">
        <v>2.6265256305939788</v>
      </c>
      <c r="CM100" s="102">
        <v>4261.2751830756706</v>
      </c>
      <c r="CN100" s="102">
        <v>3.15234375</v>
      </c>
      <c r="CO100" s="102">
        <v>5114.3624999999993</v>
      </c>
      <c r="CP100" s="102">
        <v>2.8335674157303372</v>
      </c>
      <c r="CQ100" s="102">
        <v>4597.1797752808989</v>
      </c>
      <c r="CR100" s="102">
        <v>3.541993371050673</v>
      </c>
      <c r="CS100" s="102">
        <v>5746.5300451926114</v>
      </c>
      <c r="CT100" s="102">
        <v>1.5248993963782698</v>
      </c>
      <c r="CU100" s="102">
        <v>2473.9967806841046</v>
      </c>
    </row>
    <row r="101" spans="2:99" x14ac:dyDescent="0.25">
      <c r="C101" s="101" t="s">
        <v>266</v>
      </c>
      <c r="D101" s="102">
        <v>0</v>
      </c>
      <c r="E101" s="102">
        <v>0</v>
      </c>
      <c r="F101" s="102">
        <v>0</v>
      </c>
      <c r="G101" s="102">
        <v>0</v>
      </c>
      <c r="H101" s="102">
        <v>0</v>
      </c>
      <c r="I101" s="102">
        <v>0</v>
      </c>
      <c r="J101" s="102">
        <v>3.7577876977388236</v>
      </c>
      <c r="K101" s="102">
        <v>4473.2704753882954</v>
      </c>
      <c r="L101" s="102">
        <v>2.8111739745403108</v>
      </c>
      <c r="M101" s="102">
        <v>3346.4214992927855</v>
      </c>
      <c r="N101" s="102">
        <v>3.3830030487804881</v>
      </c>
      <c r="O101" s="102">
        <v>4027.1268292682926</v>
      </c>
      <c r="P101" s="102">
        <v>3.951189499589828</v>
      </c>
      <c r="Q101" s="102">
        <v>4703.4959803117308</v>
      </c>
      <c r="R101" s="102">
        <v>3.2822314706671483</v>
      </c>
      <c r="S101" s="102">
        <v>3907.1683426821728</v>
      </c>
      <c r="T101" s="102">
        <v>0.9215258379888267</v>
      </c>
      <c r="U101" s="102">
        <v>1096.9843575418993</v>
      </c>
      <c r="V101" s="102">
        <v>3.6607221987437875</v>
      </c>
      <c r="W101" s="102">
        <v>4357.7237053846038</v>
      </c>
      <c r="X101" s="102">
        <v>3.6764705882352939</v>
      </c>
      <c r="Y101" s="102">
        <v>4376.4705882352937</v>
      </c>
      <c r="Z101" s="102">
        <v>4.3594153052450562</v>
      </c>
      <c r="AA101" s="102">
        <v>5189.4479793637147</v>
      </c>
      <c r="AB101" s="102">
        <v>1.8682758620689657</v>
      </c>
      <c r="AC101" s="102">
        <v>2223.9955862068964</v>
      </c>
      <c r="AD101" s="102">
        <v>6.1260893246187367</v>
      </c>
      <c r="AE101" s="102">
        <v>7292.496732026143</v>
      </c>
      <c r="AF101" s="102">
        <v>3.1453362255965294</v>
      </c>
      <c r="AG101" s="102">
        <v>3744.2082429501083</v>
      </c>
      <c r="AH101" s="102">
        <v>5.3900332225913621</v>
      </c>
      <c r="AI101" s="102">
        <v>6416.2955481727568</v>
      </c>
      <c r="AJ101" s="102">
        <v>3.7550761421319794</v>
      </c>
      <c r="AK101" s="102">
        <v>4470.0426395939076</v>
      </c>
      <c r="AL101" s="102">
        <v>3</v>
      </c>
      <c r="AM101" s="102">
        <v>3571.2</v>
      </c>
      <c r="AN101" s="102">
        <v>3.1765552995391704</v>
      </c>
      <c r="AO101" s="102">
        <v>3781.3714285714282</v>
      </c>
      <c r="AP101" s="102">
        <v>3.1832797427652735</v>
      </c>
      <c r="AQ101" s="102">
        <v>3789.3762057877811</v>
      </c>
      <c r="AR101" s="102">
        <v>4.7391230455472471</v>
      </c>
      <c r="AS101" s="102">
        <v>5641.4520734194421</v>
      </c>
      <c r="AT101" s="102">
        <v>0</v>
      </c>
      <c r="AU101" s="102">
        <v>0</v>
      </c>
      <c r="AV101" s="102">
        <v>0.97274436090225558</v>
      </c>
      <c r="AW101" s="102">
        <v>1157.9548872180449</v>
      </c>
      <c r="AX101" s="102">
        <v>3.1922468354430382</v>
      </c>
      <c r="AY101" s="102">
        <v>3800.0506329113923</v>
      </c>
      <c r="AZ101" s="102">
        <v>5.0975978647686828</v>
      </c>
      <c r="BA101" s="102">
        <v>6068.1804982206395</v>
      </c>
      <c r="BB101" s="102">
        <v>5.080605684678881</v>
      </c>
      <c r="BC101" s="102">
        <v>6047.9530070417395</v>
      </c>
      <c r="BD101" s="102">
        <v>1.0063916363187788</v>
      </c>
      <c r="BE101" s="102">
        <v>1198.0086038738741</v>
      </c>
      <c r="BF101" s="102">
        <v>2.6057171664792302</v>
      </c>
      <c r="BG101" s="102">
        <v>3101.8457149768751</v>
      </c>
      <c r="BH101" s="102">
        <v>3.4251775475924906</v>
      </c>
      <c r="BI101" s="102">
        <v>4077.3313526541006</v>
      </c>
      <c r="BJ101" s="102">
        <v>0.98536671368124129</v>
      </c>
      <c r="BK101" s="102">
        <v>1172.9805359661495</v>
      </c>
      <c r="BL101" s="102">
        <v>3.7787433821866379</v>
      </c>
      <c r="BM101" s="102">
        <v>4498.2161221549732</v>
      </c>
      <c r="BN101" s="102">
        <v>2.5092936802973975</v>
      </c>
      <c r="BO101" s="102">
        <v>2987.0631970260215</v>
      </c>
      <c r="BP101" s="102">
        <v>4.8395454545454548</v>
      </c>
      <c r="BQ101" s="102">
        <v>5760.9949090909085</v>
      </c>
      <c r="BR101" s="102">
        <v>2.9987613542526836</v>
      </c>
      <c r="BS101" s="102">
        <v>3569.7255161023941</v>
      </c>
      <c r="BT101" s="102">
        <v>3.2566585956416461</v>
      </c>
      <c r="BU101" s="102">
        <v>3876.726392251815</v>
      </c>
      <c r="BV101" s="102">
        <v>3.1801702395964693</v>
      </c>
      <c r="BW101" s="102">
        <v>3785.6746532156367</v>
      </c>
      <c r="BX101" s="102">
        <v>3.3432912358934463</v>
      </c>
      <c r="BY101" s="102">
        <v>3979.8538872075583</v>
      </c>
      <c r="BZ101" s="102">
        <v>0.66815144766146994</v>
      </c>
      <c r="CA101" s="102">
        <v>795.36748329621378</v>
      </c>
      <c r="CB101" s="102">
        <v>6.0650971849865947</v>
      </c>
      <c r="CC101" s="102">
        <v>7219.8916890080418</v>
      </c>
      <c r="CD101" s="102">
        <v>3.3895178962746533</v>
      </c>
      <c r="CE101" s="102">
        <v>4034.882103725347</v>
      </c>
      <c r="CF101" s="102">
        <v>4.1655196145905027</v>
      </c>
      <c r="CG101" s="102">
        <v>4958.6345492085338</v>
      </c>
      <c r="CH101" s="102">
        <v>1.7489728841413312</v>
      </c>
      <c r="CI101" s="102">
        <v>2081.9773212818404</v>
      </c>
      <c r="CJ101" s="102">
        <v>4.8507153614457827</v>
      </c>
      <c r="CK101" s="102">
        <v>5774.2915662650594</v>
      </c>
      <c r="CL101" s="102">
        <v>3.201078112286412</v>
      </c>
      <c r="CM101" s="102">
        <v>3810.5633848657444</v>
      </c>
      <c r="CN101" s="102">
        <v>3.590169270833333</v>
      </c>
      <c r="CO101" s="102">
        <v>4273.7374999999993</v>
      </c>
      <c r="CP101" s="102">
        <v>3.4812399678972712</v>
      </c>
      <c r="CQ101" s="102">
        <v>4144.0680577849107</v>
      </c>
      <c r="CR101" s="102">
        <v>4.0162943337115795</v>
      </c>
      <c r="CS101" s="102">
        <v>4780.996774850264</v>
      </c>
      <c r="CT101" s="102">
        <v>1.6871227364185111</v>
      </c>
      <c r="CU101" s="102">
        <v>2008.3509054325953</v>
      </c>
    </row>
    <row r="102" spans="2:99" x14ac:dyDescent="0.25">
      <c r="C102" s="101" t="s">
        <v>267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3.9922730941704496</v>
      </c>
      <c r="K102" s="102">
        <v>7741.8159842153354</v>
      </c>
      <c r="L102" s="102">
        <v>2.4398868458274396</v>
      </c>
      <c r="M102" s="102">
        <v>4731.4285714285706</v>
      </c>
      <c r="N102" s="102">
        <v>2.8447980182926829</v>
      </c>
      <c r="O102" s="102">
        <v>5516.6323170731703</v>
      </c>
      <c r="P102" s="102">
        <v>3.6392534864643151</v>
      </c>
      <c r="Q102" s="102">
        <v>7057.2403609515995</v>
      </c>
      <c r="R102" s="102">
        <v>3.3472861849626936</v>
      </c>
      <c r="S102" s="102">
        <v>6491.0573698796552</v>
      </c>
      <c r="T102" s="102">
        <v>0.81311103351955316</v>
      </c>
      <c r="U102" s="102">
        <v>1576.7849162011173</v>
      </c>
      <c r="V102" s="102">
        <v>3.4231057977181898</v>
      </c>
      <c r="W102" s="102">
        <v>6638.0867629351133</v>
      </c>
      <c r="X102" s="102">
        <v>3.0987394957983194</v>
      </c>
      <c r="Y102" s="102">
        <v>6009.0756302521004</v>
      </c>
      <c r="Z102" s="102">
        <v>3.7055030094582975</v>
      </c>
      <c r="AA102" s="102">
        <v>7185.71143594153</v>
      </c>
      <c r="AB102" s="102">
        <v>1.5012931034482759</v>
      </c>
      <c r="AC102" s="102">
        <v>2911.3075862068963</v>
      </c>
      <c r="AD102" s="102">
        <v>5.0122549019607847</v>
      </c>
      <c r="AE102" s="102">
        <v>9719.7647058823532</v>
      </c>
      <c r="AF102" s="102">
        <v>2.7114967462039048</v>
      </c>
      <c r="AG102" s="102">
        <v>5258.1344902386118</v>
      </c>
      <c r="AH102" s="102">
        <v>5.4742524916943518</v>
      </c>
      <c r="AI102" s="102">
        <v>10615.670431893686</v>
      </c>
      <c r="AJ102" s="102">
        <v>3.2430203045685277</v>
      </c>
      <c r="AK102" s="102">
        <v>6288.8649746192887</v>
      </c>
      <c r="AL102" s="102">
        <v>3</v>
      </c>
      <c r="AM102" s="102">
        <v>5817.5999999999995</v>
      </c>
      <c r="AN102" s="102">
        <v>2.8666474654377878</v>
      </c>
      <c r="AO102" s="102">
        <v>5559.0027649769572</v>
      </c>
      <c r="AP102" s="102">
        <v>2.845659163987138</v>
      </c>
      <c r="AQ102" s="102">
        <v>5518.3022508038575</v>
      </c>
      <c r="AR102" s="102">
        <v>4.8252889191026513</v>
      </c>
      <c r="AS102" s="102">
        <v>9357.2002719238608</v>
      </c>
      <c r="AT102" s="102">
        <v>0</v>
      </c>
      <c r="AU102" s="102">
        <v>0</v>
      </c>
      <c r="AV102" s="102">
        <v>0.91968557758031455</v>
      </c>
      <c r="AW102" s="102">
        <v>1783.4542720437457</v>
      </c>
      <c r="AX102" s="102">
        <v>2.7134098101265822</v>
      </c>
      <c r="AY102" s="102">
        <v>5261.8443037974675</v>
      </c>
      <c r="AZ102" s="102">
        <v>4.5232206405693951</v>
      </c>
      <c r="BA102" s="102">
        <v>8771.4294661921704</v>
      </c>
      <c r="BB102" s="102">
        <v>4.4368460983421061</v>
      </c>
      <c r="BC102" s="102">
        <v>8603.9319539050121</v>
      </c>
      <c r="BD102" s="102">
        <v>0.82651203909012183</v>
      </c>
      <c r="BE102" s="102">
        <v>1602.772146203564</v>
      </c>
      <c r="BF102" s="102">
        <v>2.6055121381737032</v>
      </c>
      <c r="BG102" s="102">
        <v>5052.6091383464445</v>
      </c>
      <c r="BH102" s="102">
        <v>3.0338420712452434</v>
      </c>
      <c r="BI102" s="102">
        <v>5883.2265445587755</v>
      </c>
      <c r="BJ102" s="102">
        <v>0.78464386459802538</v>
      </c>
      <c r="BK102" s="102">
        <v>1521.5813822284906</v>
      </c>
      <c r="BL102" s="102">
        <v>3.6213652513758907</v>
      </c>
      <c r="BM102" s="102">
        <v>7022.5514954681266</v>
      </c>
      <c r="BN102" s="102">
        <v>2.3420074349442377</v>
      </c>
      <c r="BO102" s="102">
        <v>4541.6208178438656</v>
      </c>
      <c r="BP102" s="102">
        <v>4.5322727272727272</v>
      </c>
      <c r="BQ102" s="102">
        <v>8788.9832727272715</v>
      </c>
      <c r="BR102" s="102">
        <v>3.1653592072667216</v>
      </c>
      <c r="BS102" s="102">
        <v>6138.2645747316255</v>
      </c>
      <c r="BT102" s="102">
        <v>3.3380750605326877</v>
      </c>
      <c r="BU102" s="102">
        <v>6473.1951573849874</v>
      </c>
      <c r="BV102" s="102">
        <v>2.7349464060529636</v>
      </c>
      <c r="BW102" s="102">
        <v>5303.6080706179064</v>
      </c>
      <c r="BX102" s="102">
        <v>3.0947753047767841</v>
      </c>
      <c r="BY102" s="102">
        <v>6001.3882710231392</v>
      </c>
      <c r="BZ102" s="102">
        <v>0.56792873051224946</v>
      </c>
      <c r="CA102" s="102">
        <v>1101.327394209354</v>
      </c>
      <c r="CB102" s="102">
        <v>5.8595006702412862</v>
      </c>
      <c r="CC102" s="102">
        <v>11362.743699731902</v>
      </c>
      <c r="CD102" s="102">
        <v>3.0210920379839301</v>
      </c>
      <c r="CE102" s="102">
        <v>5858.5016800584372</v>
      </c>
      <c r="CF102" s="102">
        <v>4.1655196145905027</v>
      </c>
      <c r="CG102" s="102">
        <v>8077.775636613902</v>
      </c>
      <c r="CH102" s="102">
        <v>1.6297247329498767</v>
      </c>
      <c r="CI102" s="102">
        <v>3160.3622021364008</v>
      </c>
      <c r="CJ102" s="102">
        <v>4.1577560240963853</v>
      </c>
      <c r="CK102" s="102">
        <v>8062.7204819277094</v>
      </c>
      <c r="CL102" s="102">
        <v>2.708604556550041</v>
      </c>
      <c r="CM102" s="102">
        <v>5252.5259560618388</v>
      </c>
      <c r="CN102" s="102">
        <v>3.4150390624999996</v>
      </c>
      <c r="CO102" s="102">
        <v>6622.4437499999985</v>
      </c>
      <c r="CP102" s="102">
        <v>2.9954855537720708</v>
      </c>
      <c r="CQ102" s="102">
        <v>5808.8455858747993</v>
      </c>
      <c r="CR102" s="102">
        <v>3.6556770815574016</v>
      </c>
      <c r="CS102" s="102">
        <v>7089.0889965561128</v>
      </c>
      <c r="CT102" s="102">
        <v>1.7520120724346078</v>
      </c>
      <c r="CU102" s="102">
        <v>3397.5018108651911</v>
      </c>
    </row>
    <row r="103" spans="2:99" x14ac:dyDescent="0.25">
      <c r="C103" s="101" t="s">
        <v>268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3.367647743111982</v>
      </c>
      <c r="K103" s="102">
        <v>6829.5896230310991</v>
      </c>
      <c r="L103" s="102">
        <v>2.6520509193776522</v>
      </c>
      <c r="M103" s="102">
        <v>5378.3592644978789</v>
      </c>
      <c r="N103" s="102">
        <v>2.6910251524390243</v>
      </c>
      <c r="O103" s="102">
        <v>5457.3990091463411</v>
      </c>
      <c r="P103" s="102">
        <v>3.6392534864643151</v>
      </c>
      <c r="Q103" s="102">
        <v>7380.4060705496313</v>
      </c>
      <c r="R103" s="102">
        <v>3.6036608304253441</v>
      </c>
      <c r="S103" s="102">
        <v>7308.2241641025976</v>
      </c>
      <c r="T103" s="102">
        <v>0.93959497206703924</v>
      </c>
      <c r="U103" s="102">
        <v>1905.4986033519556</v>
      </c>
      <c r="V103" s="102">
        <v>3.3577357584549077</v>
      </c>
      <c r="W103" s="102">
        <v>6809.4881181465526</v>
      </c>
      <c r="X103" s="102">
        <v>2.9936974789915962</v>
      </c>
      <c r="Y103" s="102">
        <v>6071.2184873949573</v>
      </c>
      <c r="Z103" s="102">
        <v>3.596517626827171</v>
      </c>
      <c r="AA103" s="102">
        <v>7293.7377472055032</v>
      </c>
      <c r="AB103" s="102">
        <v>1.5346551724137931</v>
      </c>
      <c r="AC103" s="102">
        <v>3112.2806896551724</v>
      </c>
      <c r="AD103" s="102">
        <v>5.5691721132897607</v>
      </c>
      <c r="AE103" s="102">
        <v>11294.281045751635</v>
      </c>
      <c r="AF103" s="102">
        <v>2.5488069414316703</v>
      </c>
      <c r="AG103" s="102">
        <v>5168.9804772234274</v>
      </c>
      <c r="AH103" s="102">
        <v>4.632059800664452</v>
      </c>
      <c r="AI103" s="102">
        <v>9393.8172757475095</v>
      </c>
      <c r="AJ103" s="102">
        <v>3.3283629441624369</v>
      </c>
      <c r="AK103" s="102">
        <v>6749.9200507614223</v>
      </c>
      <c r="AL103" s="102">
        <v>2.7391304347826089</v>
      </c>
      <c r="AM103" s="102">
        <v>5554.9565217391309</v>
      </c>
      <c r="AN103" s="102">
        <v>3.1765552995391704</v>
      </c>
      <c r="AO103" s="102">
        <v>6442.0541474654374</v>
      </c>
      <c r="AP103" s="102">
        <v>2.845659163987138</v>
      </c>
      <c r="AQ103" s="102">
        <v>5770.9967845659157</v>
      </c>
      <c r="AR103" s="102">
        <v>5.1699524133242694</v>
      </c>
      <c r="AS103" s="102">
        <v>10484.663494221619</v>
      </c>
      <c r="AT103" s="102">
        <v>0</v>
      </c>
      <c r="AU103" s="102">
        <v>0</v>
      </c>
      <c r="AV103" s="102">
        <v>0.84894053315105944</v>
      </c>
      <c r="AW103" s="102">
        <v>1721.6514012303485</v>
      </c>
      <c r="AX103" s="102">
        <v>3.1124406645569622</v>
      </c>
      <c r="AY103" s="102">
        <v>6312.0296677215192</v>
      </c>
      <c r="AZ103" s="102">
        <v>4.5950177935943062</v>
      </c>
      <c r="BA103" s="102">
        <v>9318.6960854092522</v>
      </c>
      <c r="BB103" s="102">
        <v>4.836996051347235</v>
      </c>
      <c r="BC103" s="102">
        <v>9809.4279921321922</v>
      </c>
      <c r="BD103" s="102">
        <v>0.85942474231469446</v>
      </c>
      <c r="BE103" s="102">
        <v>1742.9133774142003</v>
      </c>
      <c r="BF103" s="102">
        <v>2.7503083743623589</v>
      </c>
      <c r="BG103" s="102">
        <v>5577.6253832068642</v>
      </c>
      <c r="BH103" s="102">
        <v>3.4966902267662023</v>
      </c>
      <c r="BI103" s="102">
        <v>7091.2877798818581</v>
      </c>
      <c r="BJ103" s="102">
        <v>0.9488716502115655</v>
      </c>
      <c r="BK103" s="102">
        <v>1924.3117066290549</v>
      </c>
      <c r="BL103" s="102">
        <v>3.6189583506672447</v>
      </c>
      <c r="BM103" s="102">
        <v>7339.2475351531721</v>
      </c>
      <c r="BN103" s="102">
        <v>2.2304832713754648</v>
      </c>
      <c r="BO103" s="102">
        <v>4523.420074349443</v>
      </c>
      <c r="BP103" s="102">
        <v>4.916363636363636</v>
      </c>
      <c r="BQ103" s="102">
        <v>9970.3854545454542</v>
      </c>
      <c r="BR103" s="102">
        <v>3.0820602807597028</v>
      </c>
      <c r="BS103" s="102">
        <v>6250.4182493806775</v>
      </c>
      <c r="BT103" s="102">
        <v>3.2566585956416461</v>
      </c>
      <c r="BU103" s="102">
        <v>6604.5036319612582</v>
      </c>
      <c r="BV103" s="102">
        <v>2.9257566204287513</v>
      </c>
      <c r="BW103" s="102">
        <v>5933.4344262295081</v>
      </c>
      <c r="BX103" s="102">
        <v>3.2548928819964433</v>
      </c>
      <c r="BY103" s="102">
        <v>6600.9227646887866</v>
      </c>
      <c r="BZ103" s="102">
        <v>0.6180400890868597</v>
      </c>
      <c r="CA103" s="102">
        <v>1253.3853006681516</v>
      </c>
      <c r="CB103" s="102">
        <v>5.8595006702412862</v>
      </c>
      <c r="CC103" s="102">
        <v>11883.067359249328</v>
      </c>
      <c r="CD103" s="102">
        <v>2.9474068663257853</v>
      </c>
      <c r="CE103" s="102">
        <v>5977.341124908693</v>
      </c>
      <c r="CF103" s="102">
        <v>3.748967653131452</v>
      </c>
      <c r="CG103" s="102">
        <v>7602.9064005505843</v>
      </c>
      <c r="CH103" s="102">
        <v>1.6297247329498767</v>
      </c>
      <c r="CI103" s="102">
        <v>3305.08175842235</v>
      </c>
      <c r="CJ103" s="102">
        <v>4.5042356927710845</v>
      </c>
      <c r="CK103" s="102">
        <v>9134.5899849397592</v>
      </c>
      <c r="CL103" s="102">
        <v>2.9548413344182261</v>
      </c>
      <c r="CM103" s="102">
        <v>5992.4182262001623</v>
      </c>
      <c r="CN103" s="102">
        <v>2.9772135416666665</v>
      </c>
      <c r="CO103" s="102">
        <v>6037.7890625</v>
      </c>
      <c r="CP103" s="102">
        <v>2.8335674157303372</v>
      </c>
      <c r="CQ103" s="102">
        <v>5746.4747191011238</v>
      </c>
      <c r="CR103" s="102">
        <v>3.3641305100528331</v>
      </c>
      <c r="CS103" s="102">
        <v>6822.4566743871455</v>
      </c>
      <c r="CT103" s="102">
        <v>1.5573440643863181</v>
      </c>
      <c r="CU103" s="102">
        <v>3158.293762575453</v>
      </c>
    </row>
    <row r="104" spans="2:99" x14ac:dyDescent="0.25">
      <c r="C104" s="101" t="s">
        <v>269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3.3663096642602466</v>
      </c>
      <c r="K104" s="102">
        <v>6976.3401482129357</v>
      </c>
      <c r="L104" s="102">
        <v>2.6520509193776522</v>
      </c>
      <c r="M104" s="102">
        <v>5496.1103253182464</v>
      </c>
      <c r="N104" s="102">
        <v>2.7679115853658538</v>
      </c>
      <c r="O104" s="102">
        <v>5736.2199695121953</v>
      </c>
      <c r="P104" s="102">
        <v>3.5352748154224773</v>
      </c>
      <c r="Q104" s="102">
        <v>7326.5035274815427</v>
      </c>
      <c r="R104" s="102">
        <v>3.5376450631999163</v>
      </c>
      <c r="S104" s="102">
        <v>7331.4156289755074</v>
      </c>
      <c r="T104" s="102">
        <v>0.88538756983240219</v>
      </c>
      <c r="U104" s="102">
        <v>1834.8771997206704</v>
      </c>
      <c r="V104" s="102">
        <v>2.8762817275844044</v>
      </c>
      <c r="W104" s="102">
        <v>5960.8062522459195</v>
      </c>
      <c r="X104" s="102">
        <v>3.2037815126050422</v>
      </c>
      <c r="Y104" s="102">
        <v>6639.5168067226896</v>
      </c>
      <c r="Z104" s="102">
        <v>4.0324591573516768</v>
      </c>
      <c r="AA104" s="102">
        <v>8356.8683576956155</v>
      </c>
      <c r="AB104" s="102">
        <v>1.6013793103448277</v>
      </c>
      <c r="AC104" s="102">
        <v>3318.6984827586211</v>
      </c>
      <c r="AD104" s="102">
        <v>4.9008714596949892</v>
      </c>
      <c r="AE104" s="102">
        <v>10156.566013071895</v>
      </c>
      <c r="AF104" s="102">
        <v>2.7114967462039048</v>
      </c>
      <c r="AG104" s="102">
        <v>5619.3058568329725</v>
      </c>
      <c r="AH104" s="102">
        <v>4.5478405315614623</v>
      </c>
      <c r="AI104" s="102">
        <v>9424.9447176079757</v>
      </c>
      <c r="AJ104" s="102">
        <v>3.2430203045685277</v>
      </c>
      <c r="AK104" s="102">
        <v>6720.8352791878169</v>
      </c>
      <c r="AL104" s="102">
        <v>2.9347826086956523</v>
      </c>
      <c r="AM104" s="102">
        <v>6082.04347826087</v>
      </c>
      <c r="AN104" s="102">
        <v>3.0990783410138247</v>
      </c>
      <c r="AO104" s="102">
        <v>6422.529953917051</v>
      </c>
      <c r="AP104" s="102">
        <v>2.652733118971061</v>
      </c>
      <c r="AQ104" s="102">
        <v>5497.5241157556275</v>
      </c>
      <c r="AR104" s="102">
        <v>5.0837865397688642</v>
      </c>
      <c r="AS104" s="102">
        <v>10535.639225016994</v>
      </c>
      <c r="AT104" s="102">
        <v>0</v>
      </c>
      <c r="AU104" s="102">
        <v>0</v>
      </c>
      <c r="AV104" s="102">
        <v>0.83125427204374569</v>
      </c>
      <c r="AW104" s="102">
        <v>1722.6913533834586</v>
      </c>
      <c r="AX104" s="102">
        <v>3.1922468354430382</v>
      </c>
      <c r="AY104" s="102">
        <v>6615.6123417721528</v>
      </c>
      <c r="AZ104" s="102">
        <v>4.0206405693950176</v>
      </c>
      <c r="BA104" s="102">
        <v>8332.3755160142355</v>
      </c>
      <c r="BB104" s="102">
        <v>4.4368460983421061</v>
      </c>
      <c r="BC104" s="102">
        <v>9194.9198542041813</v>
      </c>
      <c r="BD104" s="102">
        <v>0.86554387750484318</v>
      </c>
      <c r="BE104" s="102">
        <v>1793.7531317410371</v>
      </c>
      <c r="BF104" s="102">
        <v>2.2427526915563352</v>
      </c>
      <c r="BG104" s="102">
        <v>4647.8806779813494</v>
      </c>
      <c r="BH104" s="102">
        <v>3.1137977705386271</v>
      </c>
      <c r="BI104" s="102">
        <v>6453.0344996642507</v>
      </c>
      <c r="BJ104" s="102">
        <v>0.85763399153737652</v>
      </c>
      <c r="BK104" s="102">
        <v>1777.3606840620591</v>
      </c>
      <c r="BL104" s="102">
        <v>3.3162365925889796</v>
      </c>
      <c r="BM104" s="102">
        <v>6872.5687144814019</v>
      </c>
      <c r="BN104" s="102">
        <v>2.1747211895910779</v>
      </c>
      <c r="BO104" s="102">
        <v>4506.8921933085503</v>
      </c>
      <c r="BP104" s="102">
        <v>4.6090909090909085</v>
      </c>
      <c r="BQ104" s="102">
        <v>9551.8799999999992</v>
      </c>
      <c r="BR104" s="102">
        <v>3.0820602807597028</v>
      </c>
      <c r="BS104" s="102">
        <v>6387.2617258464088</v>
      </c>
      <c r="BT104" s="102">
        <v>3.1752421307506054</v>
      </c>
      <c r="BU104" s="102">
        <v>6580.3717917675549</v>
      </c>
      <c r="BV104" s="102">
        <v>2.6713430012610342</v>
      </c>
      <c r="BW104" s="102">
        <v>5536.0912358133673</v>
      </c>
      <c r="BX104" s="102">
        <v>2.7453516718323598</v>
      </c>
      <c r="BY104" s="102">
        <v>5689.4668047053829</v>
      </c>
      <c r="BZ104" s="102">
        <v>0.56792873051224946</v>
      </c>
      <c r="CA104" s="102">
        <v>1176.9755011135858</v>
      </c>
      <c r="CB104" s="102">
        <v>5.8595006702412862</v>
      </c>
      <c r="CC104" s="102">
        <v>12143.229189008041</v>
      </c>
      <c r="CD104" s="102">
        <v>3.1684623813002193</v>
      </c>
      <c r="CE104" s="102">
        <v>6566.321439006575</v>
      </c>
      <c r="CF104" s="102">
        <v>4.0266689607708193</v>
      </c>
      <c r="CG104" s="102">
        <v>8344.8687543014457</v>
      </c>
      <c r="CH104" s="102">
        <v>1.7489728841413312</v>
      </c>
      <c r="CI104" s="102">
        <v>3624.5714050944948</v>
      </c>
      <c r="CJ104" s="102">
        <v>4.7352221385542164</v>
      </c>
      <c r="CK104" s="102">
        <v>9813.2743599397581</v>
      </c>
      <c r="CL104" s="102">
        <v>2.5444467046379171</v>
      </c>
      <c r="CM104" s="102">
        <v>5273.1113506916199</v>
      </c>
      <c r="CN104" s="102">
        <v>2.9772135416666665</v>
      </c>
      <c r="CO104" s="102">
        <v>6169.9773437499998</v>
      </c>
      <c r="CP104" s="102">
        <v>2.8335674157303372</v>
      </c>
      <c r="CQ104" s="102">
        <v>5872.285112359551</v>
      </c>
      <c r="CR104" s="102">
        <v>3.1789303538172455</v>
      </c>
      <c r="CS104" s="102">
        <v>6588.0152652508596</v>
      </c>
      <c r="CT104" s="102">
        <v>1.4275653923541247</v>
      </c>
      <c r="CU104" s="102">
        <v>2958.4865191146882</v>
      </c>
    </row>
    <row r="105" spans="2:99" x14ac:dyDescent="0.25">
      <c r="C105" s="101" t="s">
        <v>270</v>
      </c>
      <c r="D105" s="102">
        <v>0</v>
      </c>
      <c r="E105" s="102">
        <v>0</v>
      </c>
      <c r="F105" s="102">
        <v>0</v>
      </c>
      <c r="G105" s="102">
        <v>0</v>
      </c>
      <c r="H105" s="102">
        <v>0</v>
      </c>
      <c r="I105" s="102">
        <v>0</v>
      </c>
      <c r="J105" s="102">
        <v>3.6021331395436076</v>
      </c>
      <c r="K105" s="102">
        <v>7197.0620128081282</v>
      </c>
      <c r="L105" s="102">
        <v>2.4398868458274396</v>
      </c>
      <c r="M105" s="102">
        <v>4874.8939179632243</v>
      </c>
      <c r="N105" s="102">
        <v>3.0754573170731705</v>
      </c>
      <c r="O105" s="102">
        <v>6144.7637195121943</v>
      </c>
      <c r="P105" s="102">
        <v>3.1193601312551271</v>
      </c>
      <c r="Q105" s="102">
        <v>6232.4815422477441</v>
      </c>
      <c r="R105" s="102">
        <v>3.6036608304253441</v>
      </c>
      <c r="S105" s="102">
        <v>7200.1143391898377</v>
      </c>
      <c r="T105" s="102">
        <v>0.88538756983240219</v>
      </c>
      <c r="U105" s="102">
        <v>1769.0043645251396</v>
      </c>
      <c r="V105" s="102">
        <v>3.094266955066153</v>
      </c>
      <c r="W105" s="102">
        <v>6182.3453762221734</v>
      </c>
      <c r="X105" s="102">
        <v>2.9411764705882351</v>
      </c>
      <c r="Y105" s="102">
        <v>5876.4705882352937</v>
      </c>
      <c r="Z105" s="102">
        <v>3.596517626827171</v>
      </c>
      <c r="AA105" s="102">
        <v>7185.8422184006877</v>
      </c>
      <c r="AB105" s="102">
        <v>1.5012931034482759</v>
      </c>
      <c r="AC105" s="102">
        <v>2999.5836206896552</v>
      </c>
      <c r="AD105" s="102">
        <v>5.6805555555555554</v>
      </c>
      <c r="AE105" s="102">
        <v>11349.75</v>
      </c>
      <c r="AF105" s="102">
        <v>2.5488069414316703</v>
      </c>
      <c r="AG105" s="102">
        <v>5092.5162689804774</v>
      </c>
      <c r="AH105" s="102">
        <v>4.632059800664452</v>
      </c>
      <c r="AI105" s="102">
        <v>9254.8554817275744</v>
      </c>
      <c r="AJ105" s="102">
        <v>3.157677664974619</v>
      </c>
      <c r="AK105" s="102">
        <v>6309.0399746192888</v>
      </c>
      <c r="AL105" s="102">
        <v>2.5434782608695654</v>
      </c>
      <c r="AM105" s="102">
        <v>5081.8695652173919</v>
      </c>
      <c r="AN105" s="102">
        <v>2.6342165898617509</v>
      </c>
      <c r="AO105" s="102">
        <v>5263.1647465437782</v>
      </c>
      <c r="AP105" s="102">
        <v>2.652733118971061</v>
      </c>
      <c r="AQ105" s="102">
        <v>5300.1607717041798</v>
      </c>
      <c r="AR105" s="102">
        <v>4.9976206662134608</v>
      </c>
      <c r="AS105" s="102">
        <v>9985.2460910944956</v>
      </c>
      <c r="AT105" s="102">
        <v>0</v>
      </c>
      <c r="AU105" s="102">
        <v>0</v>
      </c>
      <c r="AV105" s="102">
        <v>0.86662679425837319</v>
      </c>
      <c r="AW105" s="102">
        <v>1731.5203349282297</v>
      </c>
      <c r="AX105" s="102">
        <v>2.7932159810126582</v>
      </c>
      <c r="AY105" s="102">
        <v>5580.8455300632913</v>
      </c>
      <c r="AZ105" s="102">
        <v>4.0206405693950176</v>
      </c>
      <c r="BA105" s="102">
        <v>8033.2398576512451</v>
      </c>
      <c r="BB105" s="102">
        <v>4.4298067752849688</v>
      </c>
      <c r="BC105" s="102">
        <v>8850.7539370193681</v>
      </c>
      <c r="BD105" s="102">
        <v>0.84696936371135156</v>
      </c>
      <c r="BE105" s="102">
        <v>1692.2447886952805</v>
      </c>
      <c r="BF105" s="102">
        <v>2.316022179949154</v>
      </c>
      <c r="BG105" s="102">
        <v>4627.4123155384095</v>
      </c>
      <c r="BH105" s="102">
        <v>3.2708948290855036</v>
      </c>
      <c r="BI105" s="102">
        <v>6535.2478685128362</v>
      </c>
      <c r="BJ105" s="102">
        <v>0.8941290550070522</v>
      </c>
      <c r="BK105" s="102">
        <v>1786.4698519040903</v>
      </c>
      <c r="BL105" s="102">
        <v>3.6261790527931828</v>
      </c>
      <c r="BM105" s="102">
        <v>7245.1057474807794</v>
      </c>
      <c r="BN105" s="102">
        <v>2.5092936802973975</v>
      </c>
      <c r="BO105" s="102">
        <v>5013.5687732342003</v>
      </c>
      <c r="BP105" s="102">
        <v>4.916363636363636</v>
      </c>
      <c r="BQ105" s="102">
        <v>9822.8945454545446</v>
      </c>
      <c r="BR105" s="102">
        <v>3.1653592072667216</v>
      </c>
      <c r="BS105" s="102">
        <v>6324.3876961189098</v>
      </c>
      <c r="BT105" s="102">
        <v>3.4194915254237288</v>
      </c>
      <c r="BU105" s="102">
        <v>6832.1440677966102</v>
      </c>
      <c r="BV105" s="102">
        <v>3.1801702395964693</v>
      </c>
      <c r="BW105" s="102">
        <v>6353.9801387137459</v>
      </c>
      <c r="BX105" s="102">
        <v>3.0864357394896111</v>
      </c>
      <c r="BY105" s="102">
        <v>6166.6986075002433</v>
      </c>
      <c r="BZ105" s="102">
        <v>0.63474387527839637</v>
      </c>
      <c r="CA105" s="102">
        <v>1268.218262806236</v>
      </c>
      <c r="CB105" s="102">
        <v>5.3455093833780163</v>
      </c>
      <c r="CC105" s="102">
        <v>10680.327747989277</v>
      </c>
      <c r="CD105" s="102">
        <v>3.3158327246165085</v>
      </c>
      <c r="CE105" s="102">
        <v>6625.0337837837842</v>
      </c>
      <c r="CF105" s="102">
        <v>3.9572436338609775</v>
      </c>
      <c r="CG105" s="102">
        <v>7906.572780454233</v>
      </c>
      <c r="CH105" s="102">
        <v>1.7092235004108465</v>
      </c>
      <c r="CI105" s="102">
        <v>3415.0285538208714</v>
      </c>
      <c r="CJ105" s="102">
        <v>4.0422628012048198</v>
      </c>
      <c r="CK105" s="102">
        <v>8076.4410768072303</v>
      </c>
      <c r="CL105" s="102">
        <v>2.7906834825061027</v>
      </c>
      <c r="CM105" s="102">
        <v>5575.7855980471932</v>
      </c>
      <c r="CN105" s="102">
        <v>2.9772135416666665</v>
      </c>
      <c r="CO105" s="102">
        <v>5948.47265625</v>
      </c>
      <c r="CP105" s="102">
        <v>3.1574036918138044</v>
      </c>
      <c r="CQ105" s="102">
        <v>6308.4925762439816</v>
      </c>
      <c r="CR105" s="102">
        <v>3.4185266002269477</v>
      </c>
      <c r="CS105" s="102">
        <v>6830.2161472534417</v>
      </c>
      <c r="CT105" s="102">
        <v>1.5897887323943662</v>
      </c>
      <c r="CU105" s="102">
        <v>3176.3978873239439</v>
      </c>
    </row>
    <row r="107" spans="2:99" x14ac:dyDescent="0.25">
      <c r="B107" s="106" t="s">
        <v>275</v>
      </c>
    </row>
    <row r="108" spans="2:99" x14ac:dyDescent="0.25">
      <c r="C108" s="101" t="s">
        <v>276</v>
      </c>
      <c r="D108" s="101" t="s">
        <v>92</v>
      </c>
      <c r="E108" s="101" t="s">
        <v>93</v>
      </c>
      <c r="F108" s="101" t="s">
        <v>94</v>
      </c>
      <c r="G108" s="101" t="s">
        <v>95</v>
      </c>
      <c r="H108" s="101" t="s">
        <v>96</v>
      </c>
      <c r="I108" s="101" t="s">
        <v>97</v>
      </c>
      <c r="J108" s="101" t="s">
        <v>98</v>
      </c>
      <c r="K108" s="101" t="s">
        <v>99</v>
      </c>
      <c r="L108" s="101" t="s">
        <v>100</v>
      </c>
      <c r="M108" s="101" t="s">
        <v>101</v>
      </c>
      <c r="N108" s="101" t="s">
        <v>102</v>
      </c>
      <c r="O108" s="101" t="s">
        <v>103</v>
      </c>
    </row>
    <row r="109" spans="2:99" x14ac:dyDescent="0.25">
      <c r="C109" s="101" t="s">
        <v>126</v>
      </c>
      <c r="D109" s="102">
        <f>SUM(D$6:D$19)+SUM(F$6:F$19)+SUM(H$6:H$19)+SUM(J$6:J$19)</f>
        <v>134.85540265977096</v>
      </c>
      <c r="E109" s="102">
        <f>SUM(L$6:L$19)+SUM(N$6:N$19)+SUM(P$6:P$19)+SUM(R$6:R$19)</f>
        <v>508.14782333002069</v>
      </c>
      <c r="F109" s="102">
        <f>SUM(T$6:T$19)+SUM(V$6:V$19)+SUM(X$6:X$19)+SUM(Z$6:Z$19)</f>
        <v>409.6908312310826</v>
      </c>
      <c r="G109" s="102">
        <f>SUM(AB$6:AB$19)+SUM(AD$6:AD$19)+SUM(AF$6:AF$19)+SUM(AH$6:AH$19)</f>
        <v>454.11615503621834</v>
      </c>
      <c r="H109" s="102">
        <f>SUM(AJ$6:AJ$19)+SUM(AL$6:AL$19)+SUM(AN$6:AN$19)+SUM(AP$6:AP$19)</f>
        <v>637.27470943904314</v>
      </c>
      <c r="I109" s="102">
        <f>SUM(AR$6:AR$19)+SUM(AT$6:AT$19)+SUM(AV$6:AV$19)+SUM(AX$6:AX$19)</f>
        <v>450.69576738830767</v>
      </c>
      <c r="J109" s="102">
        <f>SUM(AZ$6:AZ$19)+SUM(BB$6:BB$19)+SUM(BD$6:BD$19)+SUM(BF$6:BF$19)</f>
        <v>366.89948355912486</v>
      </c>
      <c r="K109" s="102">
        <f>SUM(BH$6:BH$19)+SUM(BJ$6:BJ$19)+SUM(BL$6:BL$19)+SUM(BN$6:BN$19)</f>
        <v>362.66047141285759</v>
      </c>
      <c r="L109" s="102">
        <f>SUM(BP$6:BP$19)+SUM(BR$6:BR$19)+SUM(BT$6:BT$19)+SUM(BV$6:BV$19)</f>
        <v>520.22279872596926</v>
      </c>
      <c r="M109" s="102">
        <f>SUM(BX$6:BX$19)+SUM(BZ$6:BZ$19)+SUM(CB$6:CB$19)+SUM(CD$6:CD$19)</f>
        <v>382.98556437596164</v>
      </c>
      <c r="N109" s="102">
        <f>SUM(CF$6:CF$19)+SUM(CH$6:CH$19)+SUM(CJ$6:CJ$19)+SUM(CL$6:CL$19)</f>
        <v>558.91198999601602</v>
      </c>
      <c r="O109" s="102">
        <f>SUM(CN$6:CN$19)+SUM(CP$6:CP$19)+SUM(CR$6:CR$19)+SUM(CT$6:CT$19)</f>
        <v>343.09879832504407</v>
      </c>
    </row>
    <row r="110" spans="2:99" x14ac:dyDescent="0.25">
      <c r="C110" s="101" t="s">
        <v>127</v>
      </c>
      <c r="D110" s="102">
        <f>SUM(D$20:D$36)+SUM(F$20:F$36)+SUM(H$20:H$36)+SUM(J$20:J$36)</f>
        <v>208.22341152567421</v>
      </c>
      <c r="E110" s="102">
        <f>SUM(L$20:L$36)+SUM(N$20:N$36)+SUM(P$20:P$36)+SUM(R$20:R$36)</f>
        <v>881.78968019768718</v>
      </c>
      <c r="F110" s="102">
        <f>SUM(T$20:T$36)+SUM(V$20:V$36)+SUM(X$20:X$36)+SUM(Z$20:Z$36)</f>
        <v>669.65987805848431</v>
      </c>
      <c r="G110" s="102">
        <f>SUM(AB$20:AB$36)+SUM(AD$20:AD$36)+SUM(AF$20:AF$36)+SUM(AH$20:AH$36)</f>
        <v>793.85687725151968</v>
      </c>
      <c r="H110" s="102">
        <f>SUM(AJ$20:AJ$36)+SUM(AL$20:AL$36)+SUM(AN$20:AN$36)+SUM(AP$20:AP$36)</f>
        <v>1049.1891034062648</v>
      </c>
      <c r="I110" s="102">
        <f>SUM(AR$20:AR$36)+SUM(AT$20:AT$36)+SUM(AV$20:AV$36)+SUM(AX$20:AX$36)</f>
        <v>957.94305567783329</v>
      </c>
      <c r="J110" s="102">
        <f>SUM(AZ$20:AZ$36)+SUM(BB$20:BB$36)+SUM(BD$20:BD$36)+SUM(BF$20:BF$36)</f>
        <v>828.72821766270431</v>
      </c>
      <c r="K110" s="102">
        <f>SUM(BH$20:BH$36)+SUM(BJ$20:BJ$36)+SUM(BL$20:BL$36)+SUM(BN$20:BN$36)</f>
        <v>988.18006842340264</v>
      </c>
      <c r="L110" s="102">
        <f>SUM(BP$20:BP$36)+SUM(BR$20:BR$36)+SUM(BT$20:BT$36)+SUM(BV$20:BV$36)</f>
        <v>961.21977317288031</v>
      </c>
      <c r="M110" s="102">
        <f>SUM(BX$20:BX$36)+SUM(BZ$20:BZ$36)+SUM(CB$20:CB$36)+SUM(CD$20:CD$36)</f>
        <v>743.90181637031799</v>
      </c>
      <c r="N110" s="102">
        <f>SUM(CF$20:CF$36)+SUM(CH$20:CH$36)+SUM(CJ$20:CJ$36)+SUM(CL$20:CL$36)</f>
        <v>1038.6389404097342</v>
      </c>
      <c r="O110" s="102">
        <f>SUM(CN$20:CN$36)+SUM(CP$20:CP$36)+SUM(CR$20:CR$36)+SUM(CT$20:CT$36)</f>
        <v>788.13182561056942</v>
      </c>
    </row>
    <row r="111" spans="2:99" x14ac:dyDescent="0.25">
      <c r="C111" s="101" t="s">
        <v>128</v>
      </c>
      <c r="D111" s="102">
        <f>SUM(D$37:D$48)+SUM(F$37:F$48)+SUM(H$37:H$48)+SUM(J$37:J$48)</f>
        <v>75.660759142962689</v>
      </c>
      <c r="E111" s="102">
        <f>SUM(L$37:L$48)+SUM(N$37:N$48)+SUM(P$37:P$48)+SUM(R$37:R$48)</f>
        <v>392.49693439986686</v>
      </c>
      <c r="F111" s="102">
        <f>SUM(T$37:T$48)+SUM(V$37:V$48)+SUM(X$37:X$48)+SUM(Z$37:Z$48)</f>
        <v>289.86174407663083</v>
      </c>
      <c r="G111" s="102">
        <f>SUM(AB$37:AB$48)+SUM(AD$37:AD$48)+SUM(AF$37:AF$48)+SUM(AH$37:AH$48)</f>
        <v>331.06672158415489</v>
      </c>
      <c r="H111" s="102">
        <f>SUM(AJ$37:AJ$48)+SUM(AL$37:AL$48)+SUM(AN$37:AN$48)+SUM(AP$37:AP$48)</f>
        <v>351.0020511897506</v>
      </c>
      <c r="I111" s="102">
        <f>SUM(AR$37:AR$48)+SUM(AT$37:AT$48)+SUM(AV$37:AV$48)+SUM(AX$37:AX$48)</f>
        <v>314.65521844685298</v>
      </c>
      <c r="J111" s="102">
        <f>SUM(AZ$37:AZ$48)+SUM(BB$37:BB$48)+SUM(BD$37:BD$48)+SUM(BF$37:BF$48)</f>
        <v>272.33547557208465</v>
      </c>
      <c r="K111" s="102">
        <f>SUM(BH$37:BH$48)+SUM(BJ$37:BJ$48)+SUM(BL$37:BL$48)+SUM(BN$37:BN$48)</f>
        <v>287.63585236789805</v>
      </c>
      <c r="L111" s="102">
        <f>SUM(BP$37:BP$48)+SUM(BR$37:BR$48)+SUM(BT$37:BT$48)+SUM(BV$37:BV$48)</f>
        <v>275.20366293276658</v>
      </c>
      <c r="M111" s="102">
        <f>SUM(BX$37:BX$48)+SUM(BZ$37:BZ$48)+SUM(CB$37:CB$48)+SUM(CD$37:CD$48)</f>
        <v>330.52594874866975</v>
      </c>
      <c r="N111" s="102">
        <f>SUM(CF$37:CF$48)+SUM(CH$37:CH$48)+SUM(CJ$37:CJ$48)+SUM(CL$37:CL$48)</f>
        <v>297.73257148763958</v>
      </c>
      <c r="O111" s="102">
        <f>SUM(CN$37:CN$48)+SUM(CP$37:CP$48)+SUM(CR$37:CR$48)+SUM(CT$37:CT$48)</f>
        <v>298.38719207645232</v>
      </c>
    </row>
    <row r="112" spans="2:99" x14ac:dyDescent="0.25">
      <c r="C112" s="101" t="s">
        <v>129</v>
      </c>
      <c r="D112" s="102">
        <f>SUM(D$49:D$70)+SUM(F$49:F$70)+SUM(H$49:H$70)+SUM(J$49:J$70)</f>
        <v>153.15398046756155</v>
      </c>
      <c r="E112" s="102">
        <f>SUM(L$49:L$70)+SUM(N$49:N$70)+SUM(P$49:P$70)+SUM(R$49:R$70)</f>
        <v>503.73908594395857</v>
      </c>
      <c r="F112" s="102">
        <f>SUM(T$49:T$70)+SUM(V$49:V$70)+SUM(X$49:X$70)+SUM(Z$49:Z$70)</f>
        <v>370.44625594085926</v>
      </c>
      <c r="G112" s="102">
        <f>SUM(AB$49:AB$70)+SUM(AD$49:AD$70)+SUM(AF$49:AF$70)+SUM(AH$49:AH$70)</f>
        <v>404.78426391656825</v>
      </c>
      <c r="H112" s="102">
        <f>SUM(AJ$49:AJ$70)+SUM(AL$49:AL$70)+SUM(AN$49:AN$70)+SUM(AP$49:AP$70)</f>
        <v>517.71327021228956</v>
      </c>
      <c r="I112" s="102">
        <f>SUM(AR$49:AR$70)+SUM(AT$49:AT$70)+SUM(AV$49:AV$70)+SUM(AX$49:AX$70)</f>
        <v>557.99484201342068</v>
      </c>
      <c r="J112" s="102">
        <f>SUM(AZ$49:AZ$70)+SUM(BB$49:BB$70)+SUM(BD$49:BD$70)+SUM(BF$49:BF$70)</f>
        <v>518.57165082825486</v>
      </c>
      <c r="K112" s="102">
        <f>SUM(BH$49:BH$70)+SUM(BJ$49:BJ$70)+SUM(BL$49:BL$70)+SUM(BN$49:BN$70)</f>
        <v>402.45652614600823</v>
      </c>
      <c r="L112" s="102">
        <f>SUM(BP$49:BP$70)+SUM(BR$49:BR$70)+SUM(BT$49:BT$70)+SUM(BV$49:BV$70)</f>
        <v>511.41734454674736</v>
      </c>
      <c r="M112" s="102">
        <f>SUM(BX$49:BX$70)+SUM(BZ$49:BZ$70)+SUM(CB$49:CB$70)+SUM(CD$49:CD$70)</f>
        <v>277.30435354076019</v>
      </c>
      <c r="N112" s="102">
        <f>SUM(CF$49:CF$70)+SUM(CH$49:CH$70)+SUM(CJ$49:CJ$70)+SUM(CL$49:CL$70)</f>
        <v>396.09828981427063</v>
      </c>
      <c r="O112" s="102">
        <f>SUM(CN$49:CN$70)+SUM(CP$49:CP$70)+SUM(CR$49:CR$70)+SUM(CT$49:CT$70)</f>
        <v>309.53423533790908</v>
      </c>
    </row>
    <row r="113" spans="2:15" x14ac:dyDescent="0.25">
      <c r="C113" s="101" t="s">
        <v>130</v>
      </c>
      <c r="D113" s="102">
        <f>SUM(D$71:D$86)+SUM(F$71:F$86)+SUM(H$71:H$86)+SUM(J$71:J$86)</f>
        <v>39.628031996944792</v>
      </c>
      <c r="E113" s="102">
        <f>SUM(L$71:L$86)+SUM(N$71:N$86)+SUM(P$71:P$86)+SUM(R$71:R$86)</f>
        <v>163.71033624309567</v>
      </c>
      <c r="F113" s="102">
        <f>SUM(T$71:T$86)+SUM(V$71:V$86)+SUM(X$71:X$86)+SUM(Z$71:Z$86)</f>
        <v>118.45568214872949</v>
      </c>
      <c r="G113" s="102">
        <f>SUM(AB$71:AB$86)+SUM(AD$71:AD$86)+SUM(AF$71:AF$86)+SUM(AH$71:AH$86)</f>
        <v>154.16519805706062</v>
      </c>
      <c r="H113" s="102">
        <f>SUM(AJ$71:AJ$86)+SUM(AL$71:AL$86)+SUM(AN$71:AN$86)+SUM(AP$71:AP$86)</f>
        <v>132.72918461188749</v>
      </c>
      <c r="I113" s="102">
        <f>SUM(AR$71:AR$86)+SUM(AT$71:AT$86)+SUM(AV$71:AV$86)+SUM(AX$71:AX$86)</f>
        <v>101.69355882216401</v>
      </c>
      <c r="J113" s="102">
        <f>SUM(AZ$71:AZ$86)+SUM(BB$71:BB$86)+SUM(BD$71:BD$86)+SUM(BF$71:BF$86)</f>
        <v>119.76203849587114</v>
      </c>
      <c r="K113" s="102">
        <f>SUM(BH$71:BH$86)+SUM(BJ$71:BJ$86)+SUM(BL$71:BL$86)+SUM(BN$71:BN$86)</f>
        <v>108.61955134331848</v>
      </c>
      <c r="L113" s="102">
        <f>SUM(BP$71:BP$86)+SUM(BR$71:BR$86)+SUM(BT$71:BT$86)+SUM(BV$71:BV$86)</f>
        <v>167.19740547231004</v>
      </c>
      <c r="M113" s="102">
        <f>SUM(BX$71:BX$86)+SUM(BZ$71:BZ$86)+SUM(CB$71:CB$86)+SUM(CD$71:CD$86)</f>
        <v>144.11949045085504</v>
      </c>
      <c r="N113" s="102">
        <f>SUM(CF$71:CF$86)+SUM(CH$71:CH$86)+SUM(CJ$71:CJ$86)+SUM(CL$71:CL$86)</f>
        <v>152.83979774750878</v>
      </c>
      <c r="O113" s="102">
        <f>SUM(CN$71:CN$86)+SUM(CP$71:CP$86)+SUM(CR$71:CR$86)+SUM(CT$71:CT$86)</f>
        <v>136.054297910164</v>
      </c>
    </row>
    <row r="114" spans="2:15" x14ac:dyDescent="0.25">
      <c r="C114" s="101" t="s">
        <v>131</v>
      </c>
      <c r="D114" s="102">
        <f>SUM(D$87:D$94)+SUM(F$87:F$94)+SUM(H$87:H$94)+SUM(J$87:J$94)</f>
        <v>12.553389608923316</v>
      </c>
      <c r="E114" s="102">
        <f>SUM(L$87:L$94)+SUM(N$87:N$94)+SUM(P$87:P$94)+SUM(R$87:R$94)</f>
        <v>73.947147835929258</v>
      </c>
      <c r="F114" s="102">
        <f>SUM(T$87:T$94)+SUM(V$87:V$94)+SUM(X$87:X$94)+SUM(Z$87:Z$94)</f>
        <v>63.241759071159962</v>
      </c>
      <c r="G114" s="102">
        <f>SUM(AB$87:AB$94)+SUM(AD$87:AD$94)+SUM(AF$87:AF$94)+SUM(AH$87:AH$94)</f>
        <v>60.006120363513077</v>
      </c>
      <c r="H114" s="102">
        <f>SUM(AJ$87:AJ$94)+SUM(AL$87:AL$94)+SUM(AN$87:AN$94)+SUM(AP$87:AP$94)</f>
        <v>62.729324040147915</v>
      </c>
      <c r="I114" s="102">
        <f>SUM(AR$87:AR$94)+SUM(AT$87:AT$94)+SUM(AV$87:AV$94)+SUM(AX$87:AX$94)</f>
        <v>35.184249996097378</v>
      </c>
      <c r="J114" s="102">
        <f>SUM(AZ$87:AZ$94)+SUM(BB$87:BB$94)+SUM(BD$87:BD$94)+SUM(BF$87:BF$94)</f>
        <v>69.69392743950398</v>
      </c>
      <c r="K114" s="102">
        <f>SUM(BH$87:BH$94)+SUM(BJ$87:BJ$94)+SUM(BL$87:BL$94)+SUM(BN$87:BN$94)</f>
        <v>60.35431082980044</v>
      </c>
      <c r="L114" s="102">
        <f>SUM(BP$87:BP$94)+SUM(BR$87:BR$94)+SUM(BT$87:BT$94)+SUM(BV$87:BV$94)</f>
        <v>72.486113184865971</v>
      </c>
      <c r="M114" s="102">
        <f>SUM(BX$87:BX$94)+SUM(BZ$87:BZ$94)+SUM(CB$87:CB$94)+SUM(CD$87:CD$94)</f>
        <v>74.482660136740662</v>
      </c>
      <c r="N114" s="102">
        <f>SUM(CF$87:CF$94)+SUM(CH$87:CH$94)+SUM(CJ$87:CJ$94)+SUM(CL$87:CL$94)</f>
        <v>78.97831538173844</v>
      </c>
      <c r="O114" s="102">
        <f>SUM(CN$87:CN$94)+SUM(CP$87:CP$94)+SUM(CR$87:CR$94)+SUM(CT$87:CT$94)</f>
        <v>70.567614679069237</v>
      </c>
    </row>
    <row r="115" spans="2:15" x14ac:dyDescent="0.25">
      <c r="C115" s="101" t="s">
        <v>132</v>
      </c>
      <c r="D115" s="102">
        <f>SUM(D$95:D$105)+SUM(F$95:F$105)+SUM(H$95:H$105)+SUM(J$95:J$105)</f>
        <v>41.02502459816251</v>
      </c>
      <c r="E115" s="102">
        <f>SUM(L$95:L$105)+SUM(N$95:N$105)+SUM(P$95:P$105)+SUM(R$95:R$105)</f>
        <v>136.56899204944185</v>
      </c>
      <c r="F115" s="102">
        <f>SUM(T$95:T$105)+SUM(V$95:V$105)+SUM(X$95:X$105)+SUM(Z$95:Z$105)</f>
        <v>122.31884947305348</v>
      </c>
      <c r="G115" s="102">
        <f>SUM(AB$95:AB$105)+SUM(AD$95:AD$105)+SUM(AF$95:AF$105)+SUM(AH$95:AH$105)</f>
        <v>162.55466379096504</v>
      </c>
      <c r="H115" s="102">
        <f>SUM(AJ$95:AJ$105)+SUM(AL$95:AL$105)+SUM(AN$95:AN$105)+SUM(AP$95:AP$105)</f>
        <v>131.98735710061649</v>
      </c>
      <c r="I115" s="102">
        <f>SUM(AR$95:AR$105)+SUM(AT$95:AT$105)+SUM(AV$95:AV$105)+SUM(AX$95:AX$105)</f>
        <v>95.608307655323955</v>
      </c>
      <c r="J115" s="102">
        <f>SUM(AZ$95:AZ$105)+SUM(BB$95:BB$105)+SUM(BD$95:BD$105)+SUM(BF$95:BF$105)</f>
        <v>135.43420644245609</v>
      </c>
      <c r="K115" s="102">
        <f>SUM(BH$95:BH$105)+SUM(BJ$95:BJ$105)+SUM(BL$95:BL$105)+SUM(BN$95:BN$105)</f>
        <v>111.11821947671476</v>
      </c>
      <c r="L115" s="102">
        <f>SUM(BP$95:BP$105)+SUM(BR$95:BR$105)+SUM(BT$95:BT$105)+SUM(BV$95:BV$105)</f>
        <v>152.6529019644604</v>
      </c>
      <c r="M115" s="102">
        <f>SUM(BX$95:BX$105)+SUM(BZ$95:BZ$105)+SUM(CB$95:CB$105)+SUM(CD$95:CD$105)</f>
        <v>139.48016637669474</v>
      </c>
      <c r="N115" s="102">
        <f>SUM(CF$95:CF$105)+SUM(CH$95:CH$105)+SUM(CJ$95:CJ$105)+SUM(CL$95:CL$105)</f>
        <v>140.57509516309236</v>
      </c>
      <c r="O115" s="102">
        <f>SUM(CN$95:CN$105)+SUM(CP$95:CP$105)+SUM(CR$95:CR$105)+SUM(CT$95:CT$105)</f>
        <v>123.77603606079185</v>
      </c>
    </row>
    <row r="116" spans="2:15" x14ac:dyDescent="0.25">
      <c r="C116" s="101" t="s">
        <v>277</v>
      </c>
      <c r="D116" s="102">
        <f t="shared" ref="D116:O116" si="0">SUM(D$109:D$115)</f>
        <v>665.1</v>
      </c>
      <c r="E116" s="102">
        <f t="shared" si="0"/>
        <v>2660.4</v>
      </c>
      <c r="F116" s="102">
        <f t="shared" si="0"/>
        <v>2043.675</v>
      </c>
      <c r="G116" s="102">
        <f t="shared" si="0"/>
        <v>2360.5500000000002</v>
      </c>
      <c r="H116" s="102">
        <f t="shared" si="0"/>
        <v>2882.6249999999995</v>
      </c>
      <c r="I116" s="102">
        <f t="shared" si="0"/>
        <v>2513.7750000000005</v>
      </c>
      <c r="J116" s="102">
        <f t="shared" si="0"/>
        <v>2311.4250000000002</v>
      </c>
      <c r="K116" s="102">
        <f t="shared" si="0"/>
        <v>2321.0250000000001</v>
      </c>
      <c r="L116" s="102">
        <f t="shared" si="0"/>
        <v>2660.4</v>
      </c>
      <c r="M116" s="102">
        <f t="shared" si="0"/>
        <v>2092.7999999999997</v>
      </c>
      <c r="N116" s="102">
        <f t="shared" si="0"/>
        <v>2663.7750000000001</v>
      </c>
      <c r="O116" s="102">
        <f t="shared" si="0"/>
        <v>2069.5500000000002</v>
      </c>
    </row>
    <row r="118" spans="2:15" x14ac:dyDescent="0.25">
      <c r="B118" s="105" t="s">
        <v>278</v>
      </c>
    </row>
    <row r="119" spans="2:15" x14ac:dyDescent="0.25">
      <c r="C119" s="101" t="s">
        <v>276</v>
      </c>
      <c r="D119" s="101" t="s">
        <v>92</v>
      </c>
      <c r="E119" s="101" t="s">
        <v>93</v>
      </c>
      <c r="F119" s="101" t="s">
        <v>94</v>
      </c>
      <c r="G119" s="101" t="s">
        <v>95</v>
      </c>
      <c r="H119" s="101" t="s">
        <v>96</v>
      </c>
      <c r="I119" s="101" t="s">
        <v>97</v>
      </c>
      <c r="J119" s="101" t="s">
        <v>98</v>
      </c>
      <c r="K119" s="101" t="s">
        <v>99</v>
      </c>
      <c r="L119" s="101" t="s">
        <v>100</v>
      </c>
      <c r="M119" s="101" t="s">
        <v>101</v>
      </c>
      <c r="N119" s="101" t="s">
        <v>102</v>
      </c>
      <c r="O119" s="101" t="s">
        <v>103</v>
      </c>
    </row>
    <row r="120" spans="2:15" x14ac:dyDescent="0.25">
      <c r="C120" s="101" t="s">
        <v>126</v>
      </c>
      <c r="D120" s="102">
        <f>D109*pricing!D24*2000</f>
        <v>404566.20797931287</v>
      </c>
      <c r="E120" s="102">
        <f>E109*pricing!E24*2000</f>
        <v>1524443.4699900621</v>
      </c>
      <c r="F120" s="102">
        <f>F109*pricing!F24*2000</f>
        <v>1229072.4936932479</v>
      </c>
      <c r="G120" s="102">
        <f>G109*pricing!G24*2000</f>
        <v>1362348.4651086552</v>
      </c>
      <c r="H120" s="102">
        <f>H109*pricing!H24*2000</f>
        <v>1911824.1283171293</v>
      </c>
      <c r="I120" s="102">
        <f>I109*pricing!I24*2000</f>
        <v>1352087.3021649232</v>
      </c>
      <c r="J120" s="102">
        <f>J109*pricing!J24*2000</f>
        <v>1100698.4506773746</v>
      </c>
      <c r="K120" s="102">
        <f>K109*pricing!K24*2000</f>
        <v>1087981.4142385728</v>
      </c>
      <c r="L120" s="102">
        <f>L109*pricing!L24*2000</f>
        <v>1560668.3961779077</v>
      </c>
      <c r="M120" s="102">
        <f>M109*pricing!M24*2000</f>
        <v>1148956.693127885</v>
      </c>
      <c r="N120" s="102">
        <f>N109*pricing!N24*2000</f>
        <v>1676735.9699880481</v>
      </c>
      <c r="O120" s="102">
        <f>O109*pricing!O24*2000</f>
        <v>1029296.3949751322</v>
      </c>
    </row>
    <row r="121" spans="2:15" x14ac:dyDescent="0.25">
      <c r="C121" s="101" t="s">
        <v>127</v>
      </c>
      <c r="D121" s="102">
        <f>D110*pricing!D25*2000</f>
        <v>624670.23457702261</v>
      </c>
      <c r="E121" s="102">
        <f>E110*pricing!E25*2000</f>
        <v>2645369.0405930616</v>
      </c>
      <c r="F121" s="102">
        <f>F110*pricing!F25*2000</f>
        <v>2008979.6341754529</v>
      </c>
      <c r="G121" s="102">
        <f>G110*pricing!G25*2000</f>
        <v>2381570.631754559</v>
      </c>
      <c r="H121" s="102">
        <f>H110*pricing!H25*2000</f>
        <v>3147567.3102187947</v>
      </c>
      <c r="I121" s="102">
        <f>I110*pricing!I25*2000</f>
        <v>2873829.1670334996</v>
      </c>
      <c r="J121" s="102">
        <f>J110*pricing!J25*2000</f>
        <v>2486184.652988113</v>
      </c>
      <c r="K121" s="102">
        <f>K110*pricing!K25*2000</f>
        <v>2964540.205270208</v>
      </c>
      <c r="L121" s="102">
        <f>L110*pricing!L25*2000</f>
        <v>2883659.3195186411</v>
      </c>
      <c r="M121" s="102">
        <f>M110*pricing!M25*2000</f>
        <v>2231705.4491109541</v>
      </c>
      <c r="N121" s="102">
        <f>N110*pricing!N25*2000</f>
        <v>3115916.8212292027</v>
      </c>
      <c r="O121" s="102">
        <f>O110*pricing!O25*2000</f>
        <v>2364395.4768317081</v>
      </c>
    </row>
    <row r="122" spans="2:15" x14ac:dyDescent="0.25">
      <c r="C122" s="101" t="s">
        <v>128</v>
      </c>
      <c r="D122" s="102">
        <f>D111*pricing!D26*2000</f>
        <v>226982.27742888808</v>
      </c>
      <c r="E122" s="102">
        <f>E111*pricing!E26*2000</f>
        <v>1177490.8031996007</v>
      </c>
      <c r="F122" s="102">
        <f>F111*pricing!F26*2000</f>
        <v>869585.2322298924</v>
      </c>
      <c r="G122" s="102">
        <f>G111*pricing!G26*2000</f>
        <v>993200.16475246463</v>
      </c>
      <c r="H122" s="102">
        <f>H111*pricing!H26*2000</f>
        <v>1053006.1535692518</v>
      </c>
      <c r="I122" s="102">
        <f>I111*pricing!I26*2000</f>
        <v>943965.65534055885</v>
      </c>
      <c r="J122" s="102">
        <f>J111*pricing!J26*2000</f>
        <v>817006.42671625398</v>
      </c>
      <c r="K122" s="102">
        <f>K111*pricing!K26*2000</f>
        <v>862907.55710369418</v>
      </c>
      <c r="L122" s="102">
        <f>L111*pricing!L26*2000</f>
        <v>825610.9887982998</v>
      </c>
      <c r="M122" s="102">
        <f>M111*pricing!M26*2000</f>
        <v>991577.84624600923</v>
      </c>
      <c r="N122" s="102">
        <f>N111*pricing!N26*2000</f>
        <v>893197.7144629187</v>
      </c>
      <c r="O122" s="102">
        <f>O111*pricing!O26*2000</f>
        <v>895161.57622935704</v>
      </c>
    </row>
    <row r="123" spans="2:15" x14ac:dyDescent="0.25">
      <c r="C123" s="101" t="s">
        <v>129</v>
      </c>
      <c r="D123" s="102">
        <f>D112*pricing!D27*2000</f>
        <v>459461.94140268466</v>
      </c>
      <c r="E123" s="102">
        <f>E112*pricing!E27*2000</f>
        <v>1511217.2578318757</v>
      </c>
      <c r="F123" s="102">
        <f>F112*pricing!F27*2000</f>
        <v>1111338.7678225776</v>
      </c>
      <c r="G123" s="102">
        <f>G112*pricing!G27*2000</f>
        <v>1214352.7917497046</v>
      </c>
      <c r="H123" s="102">
        <f>H112*pricing!H27*2000</f>
        <v>1553139.8106368687</v>
      </c>
      <c r="I123" s="102">
        <f>I112*pricing!I27*2000</f>
        <v>1673984.5260402621</v>
      </c>
      <c r="J123" s="102">
        <f>J112*pricing!J27*2000</f>
        <v>1555714.9524847646</v>
      </c>
      <c r="K123" s="102">
        <f>K112*pricing!K27*2000</f>
        <v>1207369.5784380247</v>
      </c>
      <c r="L123" s="102">
        <f>L112*pricing!L27*2000</f>
        <v>1534252.0336402422</v>
      </c>
      <c r="M123" s="102">
        <f>M112*pricing!M27*2000</f>
        <v>831913.06062228058</v>
      </c>
      <c r="N123" s="102">
        <f>N112*pricing!N27*2000</f>
        <v>1188294.8694428119</v>
      </c>
      <c r="O123" s="102">
        <f>O112*pricing!O27*2000</f>
        <v>928602.70601372723</v>
      </c>
    </row>
    <row r="124" spans="2:15" x14ac:dyDescent="0.25">
      <c r="C124" s="101" t="s">
        <v>130</v>
      </c>
      <c r="D124" s="102">
        <f>D113*pricing!D28*2000</f>
        <v>118884.09599083436</v>
      </c>
      <c r="E124" s="102">
        <f>E113*pricing!E28*2000</f>
        <v>491131.00872928702</v>
      </c>
      <c r="F124" s="102">
        <f>F113*pricing!F28*2000</f>
        <v>355367.04644618853</v>
      </c>
      <c r="G124" s="102">
        <f>G113*pricing!G28*2000</f>
        <v>462495.5941711819</v>
      </c>
      <c r="H124" s="102">
        <f>H113*pricing!H28*2000</f>
        <v>398187.55383566249</v>
      </c>
      <c r="I124" s="102">
        <f>I113*pricing!I28*2000</f>
        <v>305080.67646649206</v>
      </c>
      <c r="J124" s="102">
        <f>J113*pricing!J28*2000</f>
        <v>359286.11548761342</v>
      </c>
      <c r="K124" s="102">
        <f>K113*pricing!K28*2000</f>
        <v>325858.65402995545</v>
      </c>
      <c r="L124" s="102">
        <f>L113*pricing!L28*2000</f>
        <v>501592.21641693014</v>
      </c>
      <c r="M124" s="102">
        <f>M113*pricing!M28*2000</f>
        <v>432358.4713525651</v>
      </c>
      <c r="N124" s="102">
        <f>N113*pricing!N28*2000</f>
        <v>458519.39324252633</v>
      </c>
      <c r="O124" s="102">
        <f>O113*pricing!O28*2000</f>
        <v>408162.89373049198</v>
      </c>
    </row>
    <row r="125" spans="2:15" x14ac:dyDescent="0.25">
      <c r="C125" s="101" t="s">
        <v>131</v>
      </c>
      <c r="D125" s="102">
        <f>D114*pricing!D29*2000</f>
        <v>37660.16882676995</v>
      </c>
      <c r="E125" s="102">
        <f>E114*pricing!E29*2000</f>
        <v>221841.44350778777</v>
      </c>
      <c r="F125" s="102">
        <f>F114*pricing!F29*2000</f>
        <v>189725.27721347989</v>
      </c>
      <c r="G125" s="102">
        <f>G114*pricing!G29*2000</f>
        <v>180018.36109053923</v>
      </c>
      <c r="H125" s="102">
        <f>H114*pricing!H29*2000</f>
        <v>188187.97212044377</v>
      </c>
      <c r="I125" s="102">
        <f>I114*pricing!I29*2000</f>
        <v>105552.74998829214</v>
      </c>
      <c r="J125" s="102">
        <f>J114*pricing!J29*2000</f>
        <v>209081.78231851195</v>
      </c>
      <c r="K125" s="102">
        <f>K114*pricing!K29*2000</f>
        <v>181062.93248940131</v>
      </c>
      <c r="L125" s="102">
        <f>L114*pricing!L29*2000</f>
        <v>217458.33955459789</v>
      </c>
      <c r="M125" s="102">
        <f>M114*pricing!M29*2000</f>
        <v>223447.98041022199</v>
      </c>
      <c r="N125" s="102">
        <f>N114*pricing!N29*2000</f>
        <v>236934.94614521533</v>
      </c>
      <c r="O125" s="102">
        <f>O114*pricing!O29*2000</f>
        <v>211702.84403720772</v>
      </c>
    </row>
    <row r="126" spans="2:15" x14ac:dyDescent="0.25">
      <c r="C126" s="101" t="s">
        <v>132</v>
      </c>
      <c r="D126" s="102">
        <f>D115*pricing!D30*2000</f>
        <v>123075.07379448754</v>
      </c>
      <c r="E126" s="102">
        <f>E115*pricing!E30*2000</f>
        <v>409706.97614832554</v>
      </c>
      <c r="F126" s="102">
        <f>F115*pricing!F30*2000</f>
        <v>366956.54841916042</v>
      </c>
      <c r="G126" s="102">
        <f>G115*pricing!G30*2000</f>
        <v>487663.99137289514</v>
      </c>
      <c r="H126" s="102">
        <f>H115*pricing!H30*2000</f>
        <v>395962.0713018495</v>
      </c>
      <c r="I126" s="102">
        <f>I115*pricing!I30*2000</f>
        <v>286824.92296597181</v>
      </c>
      <c r="J126" s="102">
        <f>J115*pricing!J30*2000</f>
        <v>406302.61932736821</v>
      </c>
      <c r="K126" s="102">
        <f>K115*pricing!K30*2000</f>
        <v>333354.65843014425</v>
      </c>
      <c r="L126" s="102">
        <f>L115*pricing!L30*2000</f>
        <v>457958.70589338121</v>
      </c>
      <c r="M126" s="102">
        <f>M115*pricing!M30*2000</f>
        <v>418440.49913008424</v>
      </c>
      <c r="N126" s="102">
        <f>N115*pricing!N30*2000</f>
        <v>421725.2854892771</v>
      </c>
      <c r="O126" s="102">
        <f>O115*pricing!O30*2000</f>
        <v>371328.10818237555</v>
      </c>
    </row>
    <row r="127" spans="2:15" x14ac:dyDescent="0.25">
      <c r="C127" s="101" t="s">
        <v>277</v>
      </c>
      <c r="D127" s="102">
        <f t="shared" ref="D127:O127" si="1">SUM(D$120:D$126)</f>
        <v>1995300.0000000002</v>
      </c>
      <c r="E127" s="102">
        <f t="shared" si="1"/>
        <v>7981200.0000000019</v>
      </c>
      <c r="F127" s="102">
        <f t="shared" si="1"/>
        <v>6131025</v>
      </c>
      <c r="G127" s="102">
        <f t="shared" si="1"/>
        <v>7081650</v>
      </c>
      <c r="H127" s="102">
        <f t="shared" si="1"/>
        <v>8647875</v>
      </c>
      <c r="I127" s="102">
        <f t="shared" si="1"/>
        <v>7541325</v>
      </c>
      <c r="J127" s="102">
        <f t="shared" si="1"/>
        <v>6934275.0000000009</v>
      </c>
      <c r="K127" s="102">
        <f t="shared" si="1"/>
        <v>6963075.0000000009</v>
      </c>
      <c r="L127" s="102">
        <f t="shared" si="1"/>
        <v>7981200</v>
      </c>
      <c r="M127" s="102">
        <f t="shared" si="1"/>
        <v>6278400</v>
      </c>
      <c r="N127" s="102">
        <f t="shared" si="1"/>
        <v>7991325</v>
      </c>
      <c r="O127" s="102">
        <f t="shared" si="1"/>
        <v>6208650</v>
      </c>
    </row>
    <row r="129" spans="2:15" x14ac:dyDescent="0.25">
      <c r="B129" s="105" t="s">
        <v>279</v>
      </c>
    </row>
    <row r="130" spans="2:15" x14ac:dyDescent="0.25">
      <c r="C130" s="107" t="s">
        <v>276</v>
      </c>
      <c r="D130" s="107" t="s">
        <v>92</v>
      </c>
      <c r="E130" s="107" t="s">
        <v>93</v>
      </c>
      <c r="F130" s="107" t="s">
        <v>94</v>
      </c>
      <c r="G130" s="107" t="s">
        <v>95</v>
      </c>
      <c r="H130" s="107" t="s">
        <v>96</v>
      </c>
      <c r="I130" s="107" t="s">
        <v>97</v>
      </c>
      <c r="J130" s="107" t="s">
        <v>98</v>
      </c>
      <c r="K130" s="107" t="s">
        <v>99</v>
      </c>
      <c r="L130" s="107" t="s">
        <v>100</v>
      </c>
      <c r="M130" s="107" t="s">
        <v>101</v>
      </c>
      <c r="N130" s="107" t="s">
        <v>102</v>
      </c>
      <c r="O130" s="107" t="s">
        <v>103</v>
      </c>
    </row>
    <row r="131" spans="2:15" x14ac:dyDescent="0.25">
      <c r="C131" s="107" t="s">
        <v>126</v>
      </c>
      <c r="D131" s="108">
        <f>SUM(E$6:E$19)+SUM(G$6:G$19)+SUM(I$6:I$19)+SUM(K$6:K$19)</f>
        <v>68350.804277798306</v>
      </c>
      <c r="E131" s="108">
        <f>SUM(M$6:M$19)+SUM(O$6:O$19)+SUM(Q$6:Q$19)+SUM(S$6:S$19)</f>
        <v>256459.23636086466</v>
      </c>
      <c r="F131" s="108">
        <f>SUM(U$6:U$19)+SUM(W$6:W$19)+SUM(Y$6:Y$19)+SUM(AA$6:AA$19)</f>
        <v>205032.9151176443</v>
      </c>
      <c r="G131" s="108">
        <f>SUM(AC$6:AC$19)+SUM(AE$6:AE$19)+SUM(AG$6:AG$19)+SUM(AI$6:AI$19)</f>
        <v>228390.68644483935</v>
      </c>
      <c r="H131" s="108">
        <f>SUM(AK$6:AK$19)+SUM(AM$6:AM$19)+SUM(AO$6:AO$19)+SUM(AQ$6:AQ$19)</f>
        <v>320002.01269592956</v>
      </c>
      <c r="I131" s="108">
        <f>SUM(AS$6:AS$19)+SUM(AU$6:AU$19)+SUM(AW$6:AW$19)+SUM(AY$6:AY$19)</f>
        <v>225336.59214145553</v>
      </c>
      <c r="J131" s="108">
        <f>SUM(BA$6:BA$19)+SUM(BC$6:BC$19)+SUM(BE$6:BE$19)+SUM(BG$6:BG$19)</f>
        <v>183495.27102166443</v>
      </c>
      <c r="K131" s="108">
        <f>SUM(BI$6:BI$19)+SUM(BK$6:BK$19)+SUM(BM$6:BM$19)+SUM(BO$6:BO$19)</f>
        <v>182654.56415892919</v>
      </c>
      <c r="L131" s="108">
        <f>SUM(BQ$6:BQ$19)+SUM(BS$6:BS$19)+SUM(BU$6:BU$19)+SUM(BW$6:BW$19)</f>
        <v>263408.97295915574</v>
      </c>
      <c r="M131" s="108">
        <f>SUM(BY$6:BY$19)+SUM(CA$6:CA$19)+SUM(CC$6:CC$19)+SUM(CE$6:CE$19)</f>
        <v>192336.45076933532</v>
      </c>
      <c r="N131" s="108">
        <f>SUM(CG$6:CG$19)+SUM(CI$6:CI$19)+SUM(CK$6:CK$19)+SUM(CM$6:CM$19)</f>
        <v>280000.80128067074</v>
      </c>
      <c r="O131" s="108">
        <f>SUM(CO$6:CO$19)+SUM(CQ$6:CQ$19)+SUM(CS$6:CS$19)+SUM(CU$6:CU$19)</f>
        <v>172413.15736875872</v>
      </c>
    </row>
    <row r="132" spans="2:15" x14ac:dyDescent="0.25">
      <c r="C132" s="107" t="s">
        <v>127</v>
      </c>
      <c r="D132" s="108">
        <f>SUM(E$20:E$36)+SUM(G$20:G$36)+SUM(I$20:I$36)+SUM(K$20:K$36)</f>
        <v>89240.927465829343</v>
      </c>
      <c r="E132" s="108">
        <f>SUM(M$20:M$36)+SUM(O$20:O$36)+SUM(Q$20:Q$36)+SUM(S$20:S$36)</f>
        <v>374738.38048659428</v>
      </c>
      <c r="F132" s="108">
        <f>SUM(U$20:U$36)+SUM(W$20:W$36)+SUM(Y$20:Y$36)+SUM(AA$20:AA$36)</f>
        <v>283397.03390963923</v>
      </c>
      <c r="G132" s="108">
        <f>SUM(AC$20:AC$36)+SUM(AE$20:AE$36)+SUM(AG$20:AG$36)+SUM(AI$20:AI$36)</f>
        <v>337193.24627808452</v>
      </c>
      <c r="H132" s="108">
        <f>SUM(AK$20:AK$36)+SUM(AM$20:AM$36)+SUM(AO$20:AO$36)+SUM(AQ$20:AQ$36)</f>
        <v>445927.10520946281</v>
      </c>
      <c r="I132" s="108">
        <f>SUM(AS$20:AS$36)+SUM(AU$20:AU$36)+SUM(AW$20:AW$36)+SUM(AY$20:AY$36)</f>
        <v>407165.16000059177</v>
      </c>
      <c r="J132" s="108">
        <f>SUM(BA$20:BA$36)+SUM(BC$20:BC$36)+SUM(BE$20:BE$36)+SUM(BG$20:BG$36)</f>
        <v>351685.95042499568</v>
      </c>
      <c r="K132" s="108">
        <f>SUM(BI$20:BI$36)+SUM(BK$20:BK$36)+SUM(BM$20:BM$36)+SUM(BO$20:BO$36)</f>
        <v>422447.48330949759</v>
      </c>
      <c r="L132" s="108">
        <f>SUM(BQ$20:BQ$36)+SUM(BS$20:BS$36)+SUM(BU$20:BU$36)+SUM(BW$20:BW$36)</f>
        <v>409194.6001645439</v>
      </c>
      <c r="M132" s="108">
        <f>SUM(BY$20:BY$36)+SUM(CA$20:CA$36)+SUM(CC$20:CC$36)+SUM(CE$20:CE$36)</f>
        <v>316658.81171547214</v>
      </c>
      <c r="N132" s="108">
        <f>SUM(CG$20:CG$36)+SUM(CI$20:CI$36)+SUM(CK$20:CK$36)+SUM(CM$20:CM$36)</f>
        <v>439327.34916668769</v>
      </c>
      <c r="O132" s="108">
        <f>SUM(CO$20:CO$36)+SUM(CQ$20:CQ$36)+SUM(CS$20:CS$36)+SUM(CU$20:CU$36)</f>
        <v>335019.04192124924</v>
      </c>
    </row>
    <row r="133" spans="2:15" x14ac:dyDescent="0.25">
      <c r="C133" s="107" t="s">
        <v>128</v>
      </c>
      <c r="D133" s="108">
        <f>SUM(E$37:E$48)+SUM(G$37:G$48)+SUM(I$37:I$48)+SUM(K$37:K$48)</f>
        <v>78752.220243812335</v>
      </c>
      <c r="E133" s="108">
        <f>SUM(M$37:M$48)+SUM(O$37:O$48)+SUM(Q$37:Q$48)+SUM(S$37:S$48)</f>
        <v>410101.62819046719</v>
      </c>
      <c r="F133" s="108">
        <f>SUM(U$37:U$48)+SUM(W$37:W$48)+SUM(Y$37:Y$48)+SUM(AA$37:AA$48)</f>
        <v>303241.95847869222</v>
      </c>
      <c r="G133" s="108">
        <f>SUM(AC$37:AC$48)+SUM(AE$37:AE$48)+SUM(AG$37:AG$48)+SUM(AI$37:AI$48)</f>
        <v>348073.79767959536</v>
      </c>
      <c r="H133" s="108">
        <f>SUM(AK$37:AK$48)+SUM(AM$37:AM$48)+SUM(AO$37:AO$48)+SUM(AQ$37:AQ$48)</f>
        <v>365710.53620904556</v>
      </c>
      <c r="I133" s="108">
        <f>SUM(AS$37:AS$48)+SUM(AU$37:AU$48)+SUM(AW$37:AW$48)+SUM(AY$37:AY$48)</f>
        <v>329531.94239710819</v>
      </c>
      <c r="J133" s="108">
        <f>SUM(BA$37:BA$48)+SUM(BC$37:BC$48)+SUM(BE$37:BE$48)+SUM(BG$37:BG$48)</f>
        <v>284197.71691636986</v>
      </c>
      <c r="K133" s="108">
        <f>SUM(BI$37:BI$48)+SUM(BK$37:BK$48)+SUM(BM$37:BM$48)+SUM(BO$37:BO$48)</f>
        <v>299907.06971212121</v>
      </c>
      <c r="L133" s="108">
        <f>SUM(BQ$37:BQ$48)+SUM(BS$37:BS$48)+SUM(BU$37:BU$48)+SUM(BW$37:BW$48)</f>
        <v>287570.80443146301</v>
      </c>
      <c r="M133" s="108">
        <f>SUM(BY$37:BY$48)+SUM(CA$37:CA$48)+SUM(CC$37:CC$48)+SUM(CE$37:CE$48)</f>
        <v>346467.88794730633</v>
      </c>
      <c r="N133" s="108">
        <f>SUM(CG$37:CG$48)+SUM(CI$37:CI$48)+SUM(CK$37:CK$48)+SUM(CM$37:CM$48)</f>
        <v>312457.41757754295</v>
      </c>
      <c r="O133" s="108">
        <f>SUM(CO$37:CO$48)+SUM(CQ$37:CQ$48)+SUM(CS$37:CS$48)+SUM(CU$37:CU$48)</f>
        <v>311873.38730351994</v>
      </c>
    </row>
    <row r="134" spans="2:15" x14ac:dyDescent="0.25">
      <c r="C134" s="107" t="s">
        <v>129</v>
      </c>
      <c r="D134" s="108">
        <f>SUM(E$49:E$70)+SUM(G$49:G$70)+SUM(I$49:I$70)+SUM(K$49:K$70)</f>
        <v>124899.95726672573</v>
      </c>
      <c r="E134" s="108">
        <f>SUM(M$49:M$70)+SUM(O$49:O$70)+SUM(Q$49:Q$70)+SUM(S$49:S$70)</f>
        <v>415003.00737753173</v>
      </c>
      <c r="F134" s="108">
        <f>SUM(U$49:U$70)+SUM(W$49:W$70)+SUM(Y$49:Y$70)+SUM(AA$49:AA$70)</f>
        <v>303060.60479769477</v>
      </c>
      <c r="G134" s="108">
        <f>SUM(AC$49:AC$70)+SUM(AE$49:AE$70)+SUM(AG$49:AG$70)+SUM(AI$49:AI$70)</f>
        <v>332928.15434200555</v>
      </c>
      <c r="H134" s="108">
        <f>SUM(AK$49:AK$70)+SUM(AM$49:AM$70)+SUM(AO$49:AO$70)+SUM(AQ$49:AQ$70)</f>
        <v>423403.44447237096</v>
      </c>
      <c r="I134" s="108">
        <f>SUM(AS$49:AS$70)+SUM(AU$49:AU$70)+SUM(AW$49:AW$70)+SUM(AY$49:AY$70)</f>
        <v>452584.38947255001</v>
      </c>
      <c r="J134" s="108">
        <f>SUM(BA$49:BA$70)+SUM(BC$49:BC$70)+SUM(BE$49:BE$70)+SUM(BG$49:BG$70)</f>
        <v>425733.07246466703</v>
      </c>
      <c r="K134" s="108">
        <f>SUM(BI$49:BI$70)+SUM(BK$49:BK$70)+SUM(BM$49:BM$70)+SUM(BO$49:BO$70)</f>
        <v>328406.59172256489</v>
      </c>
      <c r="L134" s="108">
        <f>SUM(BQ$49:BQ$70)+SUM(BS$49:BS$70)+SUM(BU$49:BU$70)+SUM(BW$49:BW$70)</f>
        <v>422258.3224610053</v>
      </c>
      <c r="M134" s="108">
        <f>SUM(BY$49:BY$70)+SUM(CA$49:CA$70)+SUM(CC$49:CC$70)+SUM(CE$49:CE$70)</f>
        <v>227220.85505967122</v>
      </c>
      <c r="N134" s="108">
        <f>SUM(CG$49:CG$70)+SUM(CI$49:CI$70)+SUM(CK$49:CK$70)+SUM(CM$49:CM$70)</f>
        <v>328595.9169301283</v>
      </c>
      <c r="O134" s="108">
        <f>SUM(CO$49:CO$70)+SUM(CQ$49:CQ$70)+SUM(CS$49:CS$70)+SUM(CU$49:CU$70)</f>
        <v>255272.66046043392</v>
      </c>
    </row>
    <row r="135" spans="2:15" x14ac:dyDescent="0.25">
      <c r="C135" s="107" t="s">
        <v>130</v>
      </c>
      <c r="D135" s="108">
        <f>SUM(E$71:E$86)+SUM(G$71:G$86)+SUM(I$71:I$86)+SUM(K$71:K$86)</f>
        <v>22059.448154701644</v>
      </c>
      <c r="E135" s="108">
        <f>SUM(M$71:M$86)+SUM(O$71:O$86)+SUM(Q$71:Q$86)+SUM(S$71:S$86)</f>
        <v>90988.875795081389</v>
      </c>
      <c r="F135" s="108">
        <f>SUM(U$71:U$86)+SUM(W$71:W$86)+SUM(Y$71:Y$86)+SUM(AA$71:AA$86)</f>
        <v>65740.95807675684</v>
      </c>
      <c r="G135" s="108">
        <f>SUM(AC$71:AC$86)+SUM(AE$71:AE$86)+SUM(AG$71:AG$86)+SUM(AI$71:AI$86)</f>
        <v>85646.853807894862</v>
      </c>
      <c r="H135" s="108">
        <f>SUM(AK$71:AK$86)+SUM(AM$71:AM$86)+SUM(AO$71:AO$86)+SUM(AQ$71:AQ$86)</f>
        <v>73550.512738729973</v>
      </c>
      <c r="I135" s="108">
        <f>SUM(AS$71:AS$86)+SUM(AU$71:AU$86)+SUM(AW$71:AW$86)+SUM(AY$71:AY$86)</f>
        <v>56314.499161786924</v>
      </c>
      <c r="J135" s="108">
        <f>SUM(BA$71:BA$86)+SUM(BC$71:BC$86)+SUM(BE$71:BE$86)+SUM(BG$71:BG$86)</f>
        <v>66817.077962359166</v>
      </c>
      <c r="K135" s="108">
        <f>SUM(BI$71:BI$86)+SUM(BK$71:BK$86)+SUM(BM$71:BM$86)+SUM(BO$71:BO$86)</f>
        <v>60751.105433586301</v>
      </c>
      <c r="L135" s="108">
        <f>SUM(BQ$71:BQ$86)+SUM(BS$71:BS$86)+SUM(BU$71:BU$86)+SUM(BW$71:BW$86)</f>
        <v>93075.157302882639</v>
      </c>
      <c r="M135" s="108">
        <f>SUM(BY$71:BY$86)+SUM(CA$71:CA$86)+SUM(CC$71:CC$86)+SUM(CE$71:CE$86)</f>
        <v>80156.06684729812</v>
      </c>
      <c r="N135" s="108">
        <f>SUM(CG$71:CG$86)+SUM(CI$71:CI$86)+SUM(CK$71:CK$86)+SUM(CM$71:CM$86)</f>
        <v>85085.97691309682</v>
      </c>
      <c r="O135" s="108">
        <f>SUM(CO$71:CO$86)+SUM(CQ$71:CQ$86)+SUM(CS$71:CS$86)+SUM(CU$71:CU$86)</f>
        <v>75449.181853850518</v>
      </c>
    </row>
    <row r="136" spans="2:15" x14ac:dyDescent="0.25">
      <c r="C136" s="107" t="s">
        <v>131</v>
      </c>
      <c r="D136" s="108">
        <f>SUM(E$87:E$94)+SUM(G$87:G$94)+SUM(I$87:I$94)+SUM(K$87:K$94)</f>
        <v>25501.981155003992</v>
      </c>
      <c r="E136" s="108">
        <f>SUM(M$87:M$94)+SUM(O$87:O$94)+SUM(Q$87:Q$94)+SUM(S$87:S$94)</f>
        <v>150129.29832485475</v>
      </c>
      <c r="F136" s="108">
        <f>SUM(U$87:U$94)+SUM(W$87:W$94)+SUM(Y$87:Y$94)+SUM(AA$87:AA$94)</f>
        <v>128015.77869021345</v>
      </c>
      <c r="G136" s="108">
        <f>SUM(AC$87:AC$94)+SUM(AE$87:AE$94)+SUM(AG$87:AG$94)+SUM(AI$87:AI$94)</f>
        <v>121667.61418102348</v>
      </c>
      <c r="H136" s="108">
        <f>SUM(AK$87:AK$94)+SUM(AM$87:AM$94)+SUM(AO$87:AO$94)+SUM(AQ$87:AQ$94)</f>
        <v>127002.0606299137</v>
      </c>
      <c r="I136" s="108">
        <f>SUM(AS$87:AS$94)+SUM(AU$87:AU$94)+SUM(AW$87:AW$94)+SUM(AY$87:AY$94)</f>
        <v>71256.29656693888</v>
      </c>
      <c r="J136" s="108">
        <f>SUM(BA$87:BA$94)+SUM(BC$87:BC$94)+SUM(BE$87:BE$94)+SUM(BG$87:BG$94)</f>
        <v>140966.31480724522</v>
      </c>
      <c r="K136" s="108">
        <f>SUM(BI$87:BI$94)+SUM(BK$87:BK$94)+SUM(BM$87:BM$94)+SUM(BO$87:BO$94)</f>
        <v>122460.34945835573</v>
      </c>
      <c r="L136" s="108">
        <f>SUM(BQ$87:BQ$94)+SUM(BS$87:BS$94)+SUM(BU$87:BU$94)+SUM(BW$87:BW$94)</f>
        <v>146802.66844752472</v>
      </c>
      <c r="M136" s="108">
        <f>SUM(BY$87:BY$94)+SUM(CA$87:CA$94)+SUM(CC$87:CC$94)+SUM(CE$87:CE$94)</f>
        <v>150961.20416453393</v>
      </c>
      <c r="N136" s="108">
        <f>SUM(CG$87:CG$94)+SUM(CI$87:CI$94)+SUM(CK$87:CK$94)+SUM(CM$87:CM$94)</f>
        <v>159699.87658686709</v>
      </c>
      <c r="O136" s="108">
        <f>SUM(CO$87:CO$94)+SUM(CQ$87:CQ$94)+SUM(CS$87:CS$94)+SUM(CU$87:CU$94)</f>
        <v>143292.7367609106</v>
      </c>
    </row>
    <row r="137" spans="2:15" x14ac:dyDescent="0.25">
      <c r="C137" s="107" t="s">
        <v>132</v>
      </c>
      <c r="D137" s="108">
        <f>SUM(E$95:E$105)+SUM(G$95:G$105)+SUM(I$95:I$105)+SUM(K$95:K$105)</f>
        <v>75928.449055826961</v>
      </c>
      <c r="E137" s="108">
        <f>SUM(M$95:M$105)+SUM(O$95:O$105)+SUM(Q$95:Q$105)+SUM(S$95:S$105)</f>
        <v>254565.82580536086</v>
      </c>
      <c r="F137" s="108">
        <f>SUM(U$95:U$105)+SUM(W$95:W$105)+SUM(Y$95:Y$105)+SUM(AA$95:AA$105)</f>
        <v>226290.33916567633</v>
      </c>
      <c r="G137" s="108">
        <f>SUM(AC$95:AC$105)+SUM(AE$95:AE$105)+SUM(AG$95:AG$105)+SUM(AI$95:AI$105)</f>
        <v>301758.04736162571</v>
      </c>
      <c r="H137" s="108">
        <f>SUM(AK$95:AK$105)+SUM(AM$95:AM$105)+SUM(AO$95:AO$105)+SUM(AQ$95:AQ$105)</f>
        <v>245755.78097883106</v>
      </c>
      <c r="I137" s="108">
        <f>SUM(AS$95:AS$105)+SUM(AU$95:AU$105)+SUM(AW$95:AW$105)+SUM(AY$95:AY$105)</f>
        <v>177455.37834813498</v>
      </c>
      <c r="J137" s="108">
        <f>SUM(BA$95:BA$105)+SUM(BC$95:BC$105)+SUM(BE$95:BE$105)+SUM(BG$95:BG$105)</f>
        <v>254521.42340856351</v>
      </c>
      <c r="K137" s="108">
        <f>SUM(BI$95:BI$105)+SUM(BK$95:BK$105)+SUM(BM$95:BM$105)+SUM(BO$95:BO$105)</f>
        <v>207501.73968221003</v>
      </c>
      <c r="L137" s="108">
        <f>SUM(BQ$95:BQ$105)+SUM(BS$95:BS$105)+SUM(BU$95:BU$105)+SUM(BW$95:BW$105)</f>
        <v>285946.32130178413</v>
      </c>
      <c r="M137" s="108">
        <f>SUM(BY$95:BY$105)+SUM(CA$95:CA$105)+SUM(CC$95:CC$105)+SUM(CE$95:CE$105)</f>
        <v>261950.76849960908</v>
      </c>
      <c r="N137" s="108">
        <f>SUM(CG$95:CG$105)+SUM(CI$95:CI$105)+SUM(CK$95:CK$105)+SUM(CM$95:CM$105)</f>
        <v>260930.92965170791</v>
      </c>
      <c r="O137" s="108">
        <f>SUM(CO$95:CO$105)+SUM(CQ$95:CQ$105)+SUM(CS$95:CS$105)+SUM(CU$95:CU$105)</f>
        <v>231208.27592413113</v>
      </c>
    </row>
    <row r="138" spans="2:15" x14ac:dyDescent="0.25">
      <c r="C138" s="107" t="s">
        <v>277</v>
      </c>
      <c r="D138" s="102">
        <f t="shared" ref="D138:O138" si="2">SUM(D$131:D$137)</f>
        <v>484733.78761969833</v>
      </c>
      <c r="E138" s="102">
        <f t="shared" si="2"/>
        <v>1951986.252340755</v>
      </c>
      <c r="F138" s="102">
        <f t="shared" si="2"/>
        <v>1514779.5882363175</v>
      </c>
      <c r="G138" s="102">
        <f t="shared" si="2"/>
        <v>1755658.4000950688</v>
      </c>
      <c r="H138" s="102">
        <f t="shared" si="2"/>
        <v>2001351.4529342833</v>
      </c>
      <c r="I138" s="102">
        <f t="shared" si="2"/>
        <v>1719644.2580885664</v>
      </c>
      <c r="J138" s="102">
        <f t="shared" si="2"/>
        <v>1707416.8270058648</v>
      </c>
      <c r="K138" s="102">
        <f t="shared" si="2"/>
        <v>1624128.903477265</v>
      </c>
      <c r="L138" s="102">
        <f t="shared" si="2"/>
        <v>1908256.8470683594</v>
      </c>
      <c r="M138" s="102">
        <f t="shared" si="2"/>
        <v>1575752.045003226</v>
      </c>
      <c r="N138" s="102">
        <f t="shared" si="2"/>
        <v>1866098.2681067013</v>
      </c>
      <c r="O138" s="102">
        <f t="shared" si="2"/>
        <v>1524528.441592854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defaultColWidth="8.77734375" defaultRowHeight="13.2" x14ac:dyDescent="0.25"/>
  <cols>
    <col min="1" max="16384" width="8.77734375" style="102"/>
  </cols>
  <sheetData>
    <row r="1" spans="1:99" x14ac:dyDescent="0.25">
      <c r="A1" s="103"/>
    </row>
    <row r="2" spans="1:99" x14ac:dyDescent="0.25">
      <c r="B2" s="104" t="s">
        <v>271</v>
      </c>
    </row>
    <row r="3" spans="1:99" x14ac:dyDescent="0.25">
      <c r="B3" s="105" t="s">
        <v>272</v>
      </c>
    </row>
    <row r="4" spans="1:99" x14ac:dyDescent="0.25">
      <c r="A4" s="103"/>
      <c r="B4" s="103"/>
      <c r="C4" s="101" t="s">
        <v>273</v>
      </c>
      <c r="D4" s="101" t="s">
        <v>92</v>
      </c>
      <c r="E4" s="103"/>
      <c r="F4" s="103"/>
      <c r="G4" s="103"/>
      <c r="H4" s="103"/>
      <c r="I4" s="103"/>
      <c r="J4" s="103"/>
      <c r="K4" s="103"/>
      <c r="L4" s="101" t="s">
        <v>93</v>
      </c>
      <c r="M4" s="103"/>
      <c r="N4" s="103"/>
      <c r="O4" s="103"/>
      <c r="P4" s="103"/>
      <c r="Q4" s="103"/>
      <c r="R4" s="103"/>
      <c r="S4" s="103"/>
      <c r="T4" s="101" t="s">
        <v>94</v>
      </c>
      <c r="U4" s="103"/>
      <c r="V4" s="103"/>
      <c r="W4" s="103"/>
      <c r="X4" s="103"/>
      <c r="Y4" s="103"/>
      <c r="Z4" s="103"/>
      <c r="AA4" s="103"/>
      <c r="AB4" s="101" t="s">
        <v>95</v>
      </c>
      <c r="AC4" s="103"/>
      <c r="AD4" s="103"/>
      <c r="AE4" s="103"/>
      <c r="AF4" s="103"/>
      <c r="AG4" s="103"/>
      <c r="AH4" s="103"/>
      <c r="AI4" s="103"/>
      <c r="AJ4" s="101" t="s">
        <v>96</v>
      </c>
      <c r="AK4" s="103"/>
      <c r="AL4" s="103"/>
      <c r="AM4" s="103"/>
      <c r="AN4" s="103"/>
      <c r="AO4" s="103"/>
      <c r="AP4" s="103"/>
      <c r="AQ4" s="103"/>
      <c r="AR4" s="101" t="s">
        <v>97</v>
      </c>
      <c r="AS4" s="103"/>
      <c r="AT4" s="103"/>
      <c r="AU4" s="103"/>
      <c r="AV4" s="103"/>
      <c r="AW4" s="103"/>
      <c r="AX4" s="103"/>
      <c r="AY4" s="103"/>
      <c r="AZ4" s="101" t="s">
        <v>98</v>
      </c>
      <c r="BA4" s="103"/>
      <c r="BB4" s="103"/>
      <c r="BC4" s="103"/>
      <c r="BD4" s="103"/>
      <c r="BE4" s="103"/>
      <c r="BF4" s="103"/>
      <c r="BG4" s="103"/>
      <c r="BH4" s="101" t="s">
        <v>99</v>
      </c>
      <c r="BI4" s="103"/>
      <c r="BJ4" s="103"/>
      <c r="BK4" s="103"/>
      <c r="BL4" s="103"/>
      <c r="BM4" s="103"/>
      <c r="BN4" s="103"/>
      <c r="BO4" s="103"/>
      <c r="BP4" s="101" t="s">
        <v>100</v>
      </c>
      <c r="BQ4" s="103"/>
      <c r="BR4" s="103"/>
      <c r="BS4" s="103"/>
      <c r="BT4" s="103"/>
      <c r="BU4" s="103"/>
      <c r="BV4" s="103"/>
      <c r="BW4" s="103"/>
      <c r="BX4" s="101" t="s">
        <v>101</v>
      </c>
      <c r="BY4" s="103"/>
      <c r="BZ4" s="103"/>
      <c r="CA4" s="103"/>
      <c r="CB4" s="103"/>
      <c r="CC4" s="103"/>
      <c r="CD4" s="103"/>
      <c r="CE4" s="103"/>
      <c r="CF4" s="101" t="s">
        <v>102</v>
      </c>
      <c r="CG4" s="103"/>
      <c r="CH4" s="103"/>
      <c r="CI4" s="103"/>
      <c r="CJ4" s="103"/>
      <c r="CK4" s="103"/>
      <c r="CL4" s="103"/>
      <c r="CM4" s="103"/>
      <c r="CN4" s="101" t="s">
        <v>103</v>
      </c>
      <c r="CO4" s="103"/>
      <c r="CP4" s="103"/>
      <c r="CQ4" s="103"/>
      <c r="CR4" s="103"/>
      <c r="CS4" s="103"/>
      <c r="CT4" s="103"/>
      <c r="CU4" s="103"/>
    </row>
    <row r="5" spans="1:99" x14ac:dyDescent="0.25">
      <c r="B5" s="101" t="s">
        <v>166</v>
      </c>
      <c r="C5" s="101" t="s">
        <v>274</v>
      </c>
      <c r="D5" s="101">
        <v>1</v>
      </c>
      <c r="E5" s="101"/>
      <c r="F5" s="101">
        <v>2</v>
      </c>
      <c r="G5" s="101"/>
      <c r="H5" s="101">
        <v>3</v>
      </c>
      <c r="I5" s="101"/>
      <c r="J5" s="101">
        <v>4</v>
      </c>
      <c r="K5" s="101"/>
      <c r="L5" s="101">
        <v>1</v>
      </c>
      <c r="M5" s="101"/>
      <c r="N5" s="101">
        <v>2</v>
      </c>
      <c r="O5" s="101"/>
      <c r="P5" s="101">
        <v>3</v>
      </c>
      <c r="Q5" s="101"/>
      <c r="R5" s="101">
        <v>4</v>
      </c>
      <c r="S5" s="101"/>
      <c r="T5" s="101">
        <v>1</v>
      </c>
      <c r="U5" s="101"/>
      <c r="V5" s="101">
        <v>2</v>
      </c>
      <c r="W5" s="101"/>
      <c r="X5" s="101">
        <v>3</v>
      </c>
      <c r="Y5" s="101"/>
      <c r="Z5" s="101">
        <v>4</v>
      </c>
      <c r="AA5" s="101"/>
      <c r="AB5" s="101">
        <v>1</v>
      </c>
      <c r="AC5" s="101"/>
      <c r="AD5" s="101">
        <v>2</v>
      </c>
      <c r="AE5" s="101"/>
      <c r="AF5" s="101">
        <v>3</v>
      </c>
      <c r="AG5" s="101"/>
      <c r="AH5" s="101">
        <v>4</v>
      </c>
      <c r="AI5" s="101"/>
      <c r="AJ5" s="101">
        <v>1</v>
      </c>
      <c r="AK5" s="101"/>
      <c r="AL5" s="101">
        <v>2</v>
      </c>
      <c r="AM5" s="101"/>
      <c r="AN5" s="101">
        <v>3</v>
      </c>
      <c r="AO5" s="101"/>
      <c r="AP5" s="101">
        <v>4</v>
      </c>
      <c r="AQ5" s="101"/>
      <c r="AR5" s="101">
        <v>1</v>
      </c>
      <c r="AS5" s="101"/>
      <c r="AT5" s="101">
        <v>2</v>
      </c>
      <c r="AU5" s="101"/>
      <c r="AV5" s="101">
        <v>3</v>
      </c>
      <c r="AW5" s="101"/>
      <c r="AX5" s="101">
        <v>4</v>
      </c>
      <c r="AY5" s="101"/>
      <c r="AZ5" s="101">
        <v>1</v>
      </c>
      <c r="BA5" s="101"/>
      <c r="BB5" s="101">
        <v>2</v>
      </c>
      <c r="BC5" s="101"/>
      <c r="BD5" s="101">
        <v>3</v>
      </c>
      <c r="BE5" s="101"/>
      <c r="BF5" s="101">
        <v>4</v>
      </c>
      <c r="BG5" s="101"/>
      <c r="BH5" s="101">
        <v>1</v>
      </c>
      <c r="BI5" s="101"/>
      <c r="BJ5" s="101">
        <v>2</v>
      </c>
      <c r="BK5" s="101"/>
      <c r="BL5" s="101">
        <v>3</v>
      </c>
      <c r="BM5" s="101"/>
      <c r="BN5" s="101">
        <v>4</v>
      </c>
      <c r="BO5" s="101"/>
      <c r="BP5" s="101">
        <v>1</v>
      </c>
      <c r="BQ5" s="101"/>
      <c r="BR5" s="101">
        <v>2</v>
      </c>
      <c r="BS5" s="101"/>
      <c r="BT5" s="101">
        <v>3</v>
      </c>
      <c r="BU5" s="101"/>
      <c r="BV5" s="101">
        <v>4</v>
      </c>
      <c r="BW5" s="101"/>
      <c r="BX5" s="101">
        <v>1</v>
      </c>
      <c r="BY5" s="101"/>
      <c r="BZ5" s="101">
        <v>2</v>
      </c>
      <c r="CA5" s="101"/>
      <c r="CB5" s="101">
        <v>3</v>
      </c>
      <c r="CC5" s="101"/>
      <c r="CD5" s="101">
        <v>4</v>
      </c>
      <c r="CE5" s="101"/>
      <c r="CF5" s="101">
        <v>1</v>
      </c>
      <c r="CG5" s="101"/>
      <c r="CH5" s="101">
        <v>2</v>
      </c>
      <c r="CI5" s="101"/>
      <c r="CJ5" s="101">
        <v>3</v>
      </c>
      <c r="CK5" s="101"/>
      <c r="CL5" s="101">
        <v>4</v>
      </c>
      <c r="CM5" s="101"/>
      <c r="CN5" s="101">
        <v>1</v>
      </c>
      <c r="CO5" s="101"/>
      <c r="CP5" s="101">
        <v>2</v>
      </c>
      <c r="CQ5" s="101"/>
      <c r="CR5" s="101">
        <v>3</v>
      </c>
      <c r="CS5" s="101"/>
      <c r="CT5" s="101">
        <v>4</v>
      </c>
      <c r="CU5" s="101"/>
    </row>
    <row r="6" spans="1:99" x14ac:dyDescent="0.25">
      <c r="B6" s="101" t="s">
        <v>126</v>
      </c>
      <c r="C6" s="101" t="s">
        <v>171</v>
      </c>
      <c r="D6" s="102">
        <v>0</v>
      </c>
      <c r="E6" s="102">
        <v>0</v>
      </c>
      <c r="F6" s="102">
        <v>0</v>
      </c>
      <c r="G6" s="102">
        <v>0</v>
      </c>
      <c r="H6" s="102">
        <v>6.1486057692307705</v>
      </c>
      <c r="I6" s="102">
        <v>3556.3535769230775</v>
      </c>
      <c r="J6" s="102">
        <v>0.31468566962144418</v>
      </c>
      <c r="K6" s="102">
        <v>182.0141913090433</v>
      </c>
      <c r="L6" s="102">
        <v>13.736061673827228</v>
      </c>
      <c r="M6" s="102">
        <v>7944.9380721416683</v>
      </c>
      <c r="N6" s="102">
        <v>6.9288243168276686</v>
      </c>
      <c r="O6" s="102">
        <v>4007.6319848531234</v>
      </c>
      <c r="P6" s="102">
        <v>6.5705500727894117</v>
      </c>
      <c r="Q6" s="102">
        <v>3800.4061621013957</v>
      </c>
      <c r="R6" s="102">
        <v>0</v>
      </c>
      <c r="S6" s="102">
        <v>0</v>
      </c>
      <c r="T6" s="102">
        <v>6.3463858305409282</v>
      </c>
      <c r="U6" s="102">
        <v>3670.7495643848729</v>
      </c>
      <c r="V6" s="102">
        <v>0.19422213328337465</v>
      </c>
      <c r="W6" s="102">
        <v>112.3380818911039</v>
      </c>
      <c r="X6" s="102">
        <v>9.3729613815318125</v>
      </c>
      <c r="Y6" s="102">
        <v>5421.320863078</v>
      </c>
      <c r="Z6" s="102">
        <v>6.7105955462973039</v>
      </c>
      <c r="AA6" s="102">
        <v>3881.4084639783605</v>
      </c>
      <c r="AB6" s="102">
        <v>5.7532774954906012</v>
      </c>
      <c r="AC6" s="102">
        <v>3327.6957033917638</v>
      </c>
      <c r="AD6" s="102">
        <v>0.24959786554893773</v>
      </c>
      <c r="AE6" s="102">
        <v>144.36740543350558</v>
      </c>
      <c r="AF6" s="102">
        <v>2.2664284138962278</v>
      </c>
      <c r="AG6" s="102">
        <v>1310.902194597578</v>
      </c>
      <c r="AH6" s="102">
        <v>9.8951622658557099</v>
      </c>
      <c r="AI6" s="102">
        <v>5723.3618545709423</v>
      </c>
      <c r="AJ6" s="102">
        <v>5.9141328596743428</v>
      </c>
      <c r="AK6" s="102">
        <v>3420.7344460356398</v>
      </c>
      <c r="AL6" s="102">
        <v>0.19300200498525627</v>
      </c>
      <c r="AM6" s="102">
        <v>111.63235968347222</v>
      </c>
      <c r="AN6" s="102">
        <v>12.486420656385697</v>
      </c>
      <c r="AO6" s="102">
        <v>7222.1457076534871</v>
      </c>
      <c r="AP6" s="102">
        <v>4.1473873441994247</v>
      </c>
      <c r="AQ6" s="102">
        <v>2398.8488398849472</v>
      </c>
      <c r="AR6" s="102">
        <v>2.8700083941052075</v>
      </c>
      <c r="AS6" s="102">
        <v>1660.012855150452</v>
      </c>
      <c r="AT6" s="102">
        <v>6.8427399011269801</v>
      </c>
      <c r="AU6" s="102">
        <v>3957.8407588118453</v>
      </c>
      <c r="AV6" s="102">
        <v>7.3907644934785521</v>
      </c>
      <c r="AW6" s="102">
        <v>4274.8181830279946</v>
      </c>
      <c r="AX6" s="102">
        <v>0.22933257912735952</v>
      </c>
      <c r="AY6" s="102">
        <v>132.64596376726473</v>
      </c>
      <c r="AZ6" s="102">
        <v>13.343589164864632</v>
      </c>
      <c r="BA6" s="102">
        <v>7717.9319729577028</v>
      </c>
      <c r="BB6" s="102">
        <v>0.28746797739774133</v>
      </c>
      <c r="BC6" s="102">
        <v>166.27147812685357</v>
      </c>
      <c r="BD6" s="102">
        <v>8.8361688873644582</v>
      </c>
      <c r="BE6" s="102">
        <v>5110.8400844516027</v>
      </c>
      <c r="BF6" s="102">
        <v>3.3348456747917821</v>
      </c>
      <c r="BG6" s="102">
        <v>1928.8747382995666</v>
      </c>
      <c r="BH6" s="102">
        <v>5.1188099888748244</v>
      </c>
      <c r="BI6" s="102">
        <v>2960.7196975651982</v>
      </c>
      <c r="BJ6" s="102">
        <v>13.60870297697492</v>
      </c>
      <c r="BK6" s="102">
        <v>7871.2738018822929</v>
      </c>
      <c r="BL6" s="102">
        <v>0.31212607993390074</v>
      </c>
      <c r="BM6" s="102">
        <v>180.53372463376817</v>
      </c>
      <c r="BN6" s="102">
        <v>2.4317990066270925</v>
      </c>
      <c r="BO6" s="102">
        <v>1406.5525454331103</v>
      </c>
      <c r="BP6" s="102">
        <v>0.3622586411238844</v>
      </c>
      <c r="BQ6" s="102">
        <v>209.53039802605471</v>
      </c>
      <c r="BR6" s="102">
        <v>6.3602305851888756</v>
      </c>
      <c r="BS6" s="102">
        <v>3678.7573704732454</v>
      </c>
      <c r="BT6" s="102">
        <v>15.139570764603038</v>
      </c>
      <c r="BU6" s="102">
        <v>8756.7277302463972</v>
      </c>
      <c r="BV6" s="102">
        <v>7.7139353242391611</v>
      </c>
      <c r="BW6" s="102">
        <v>4461.7401915399305</v>
      </c>
      <c r="BX6" s="102">
        <v>5.5603500464420765</v>
      </c>
      <c r="BY6" s="102">
        <v>3216.106466862097</v>
      </c>
      <c r="BZ6" s="102">
        <v>0.28388089686207402</v>
      </c>
      <c r="CA6" s="102">
        <v>164.19671074502361</v>
      </c>
      <c r="CB6" s="102">
        <v>5.3064947359171484</v>
      </c>
      <c r="CC6" s="102">
        <v>3069.2765552544784</v>
      </c>
      <c r="CD6" s="102">
        <v>0.21366612105340343</v>
      </c>
      <c r="CE6" s="102">
        <v>123.58448441728854</v>
      </c>
      <c r="CF6" s="102">
        <v>11.282975788888228</v>
      </c>
      <c r="CG6" s="102">
        <v>6526.0731962929513</v>
      </c>
      <c r="CH6" s="102">
        <v>6.9165942825794007</v>
      </c>
      <c r="CI6" s="102">
        <v>4000.5581330439254</v>
      </c>
      <c r="CJ6" s="102">
        <v>6.8482900286703492</v>
      </c>
      <c r="CK6" s="102">
        <v>3961.0509525829298</v>
      </c>
      <c r="CL6" s="102">
        <v>7.2545626174778173</v>
      </c>
      <c r="CM6" s="102">
        <v>4196.0390179491696</v>
      </c>
      <c r="CN6" s="102">
        <v>2.2312920082117604</v>
      </c>
      <c r="CO6" s="102">
        <v>1290.5792975496822</v>
      </c>
      <c r="CP6" s="102">
        <v>3.342888842357234</v>
      </c>
      <c r="CQ6" s="102">
        <v>1933.526906419424</v>
      </c>
      <c r="CR6" s="102">
        <v>5.2087598017257566</v>
      </c>
      <c r="CS6" s="102">
        <v>3012.7466693181773</v>
      </c>
      <c r="CT6" s="102">
        <v>5.7093843556406725</v>
      </c>
      <c r="CU6" s="102">
        <v>3302.3079113025647</v>
      </c>
    </row>
    <row r="7" spans="1:99" x14ac:dyDescent="0.25">
      <c r="C7" s="101" t="s">
        <v>172</v>
      </c>
      <c r="D7" s="102">
        <v>0</v>
      </c>
      <c r="E7" s="102">
        <v>0</v>
      </c>
      <c r="F7" s="102">
        <v>0</v>
      </c>
      <c r="G7" s="102">
        <v>0</v>
      </c>
      <c r="H7" s="102">
        <v>6.3294471153846157</v>
      </c>
      <c r="I7" s="102">
        <v>4990.1361057692311</v>
      </c>
      <c r="J7" s="102">
        <v>0.28984206412501434</v>
      </c>
      <c r="K7" s="102">
        <v>228.51148335616131</v>
      </c>
      <c r="L7" s="102">
        <v>13.7442411074036</v>
      </c>
      <c r="M7" s="102">
        <v>10835.959689076997</v>
      </c>
      <c r="N7" s="102">
        <v>7.5587174365392746</v>
      </c>
      <c r="O7" s="102">
        <v>5959.292826967564</v>
      </c>
      <c r="P7" s="102">
        <v>5.7041832382696667</v>
      </c>
      <c r="Q7" s="102">
        <v>4497.1780650518049</v>
      </c>
      <c r="R7" s="102">
        <v>0</v>
      </c>
      <c r="S7" s="102">
        <v>0</v>
      </c>
      <c r="T7" s="102">
        <v>6.6108185734801337</v>
      </c>
      <c r="U7" s="102">
        <v>5211.9693633317374</v>
      </c>
      <c r="V7" s="102">
        <v>0.1834320147676316</v>
      </c>
      <c r="W7" s="102">
        <v>144.61780044280076</v>
      </c>
      <c r="X7" s="102">
        <v>9.3656183794203383</v>
      </c>
      <c r="Y7" s="102">
        <v>7383.8535303349945</v>
      </c>
      <c r="Z7" s="102">
        <v>6.7105955462973039</v>
      </c>
      <c r="AA7" s="102">
        <v>5290.6335287007942</v>
      </c>
      <c r="AB7" s="102">
        <v>6.1019609800657895</v>
      </c>
      <c r="AC7" s="102">
        <v>4810.7860366838686</v>
      </c>
      <c r="AD7" s="102">
        <v>0.23872976920863814</v>
      </c>
      <c r="AE7" s="102">
        <v>188.21455004409032</v>
      </c>
      <c r="AF7" s="102">
        <v>2.0593763092119111</v>
      </c>
      <c r="AG7" s="102">
        <v>1623.6122821826707</v>
      </c>
      <c r="AH7" s="102">
        <v>9.8639994968581206</v>
      </c>
      <c r="AI7" s="102">
        <v>7776.7772033229421</v>
      </c>
      <c r="AJ7" s="102">
        <v>5.9141328596743428</v>
      </c>
      <c r="AK7" s="102">
        <v>4662.7023465672519</v>
      </c>
      <c r="AL7" s="102">
        <v>0.19906675207250779</v>
      </c>
      <c r="AM7" s="102">
        <v>156.94422733396513</v>
      </c>
      <c r="AN7" s="102">
        <v>11.35821775975333</v>
      </c>
      <c r="AO7" s="102">
        <v>8954.8188817895261</v>
      </c>
      <c r="AP7" s="102">
        <v>4.1473873441994247</v>
      </c>
      <c r="AQ7" s="102">
        <v>3269.8001821668263</v>
      </c>
      <c r="AR7" s="102">
        <v>2.8324625492888238</v>
      </c>
      <c r="AS7" s="102">
        <v>2233.1134738593087</v>
      </c>
      <c r="AT7" s="102">
        <v>7.4082732051849902</v>
      </c>
      <c r="AU7" s="102">
        <v>5840.6825949678459</v>
      </c>
      <c r="AV7" s="102">
        <v>5.5138638881371973</v>
      </c>
      <c r="AW7" s="102">
        <v>4347.130289407366</v>
      </c>
      <c r="AX7" s="102">
        <v>0.20807245868191862</v>
      </c>
      <c r="AY7" s="102">
        <v>164.04432642482465</v>
      </c>
      <c r="AZ7" s="102">
        <v>13.696131428421785</v>
      </c>
      <c r="BA7" s="102">
        <v>10798.030018167734</v>
      </c>
      <c r="BB7" s="102">
        <v>0.32609087673444348</v>
      </c>
      <c r="BC7" s="102">
        <v>257.09004721743526</v>
      </c>
      <c r="BD7" s="102">
        <v>8.585983356102215</v>
      </c>
      <c r="BE7" s="102">
        <v>6769.1892779509863</v>
      </c>
      <c r="BF7" s="102">
        <v>2.9926912470086249</v>
      </c>
      <c r="BG7" s="102">
        <v>2359.4377791416</v>
      </c>
      <c r="BH7" s="102">
        <v>4.5955863584547307</v>
      </c>
      <c r="BI7" s="102">
        <v>3623.1602850057097</v>
      </c>
      <c r="BJ7" s="102">
        <v>14.395252070543952</v>
      </c>
      <c r="BK7" s="102">
        <v>11349.216732416851</v>
      </c>
      <c r="BL7" s="102">
        <v>0.33743359992854133</v>
      </c>
      <c r="BM7" s="102">
        <v>266.03265018366199</v>
      </c>
      <c r="BN7" s="102">
        <v>2.3303362947175343</v>
      </c>
      <c r="BO7" s="102">
        <v>1837.2371347553039</v>
      </c>
      <c r="BP7" s="102">
        <v>0.34967265935882069</v>
      </c>
      <c r="BQ7" s="102">
        <v>275.68192463849425</v>
      </c>
      <c r="BR7" s="102">
        <v>6.1612627239324098</v>
      </c>
      <c r="BS7" s="102">
        <v>4857.539531548312</v>
      </c>
      <c r="BT7" s="102">
        <v>12.810406031587187</v>
      </c>
      <c r="BU7" s="102">
        <v>10099.724115303337</v>
      </c>
      <c r="BV7" s="102">
        <v>7.5109370262328667</v>
      </c>
      <c r="BW7" s="102">
        <v>5921.6227514819921</v>
      </c>
      <c r="BX7" s="102">
        <v>5.2332706319454836</v>
      </c>
      <c r="BY7" s="102">
        <v>4125.9105662258189</v>
      </c>
      <c r="BZ7" s="102">
        <v>0.28620312412001991</v>
      </c>
      <c r="CA7" s="102">
        <v>225.6425430562237</v>
      </c>
      <c r="CB7" s="102">
        <v>4.5811599925983382</v>
      </c>
      <c r="CC7" s="102">
        <v>3611.7865381645297</v>
      </c>
      <c r="CD7" s="102">
        <v>0.22396164433470184</v>
      </c>
      <c r="CE7" s="102">
        <v>176.57136039347893</v>
      </c>
      <c r="CF7" s="102">
        <v>10.638178352145296</v>
      </c>
      <c r="CG7" s="102">
        <v>8387.1398128313504</v>
      </c>
      <c r="CH7" s="102">
        <v>6.1885317265184119</v>
      </c>
      <c r="CI7" s="102">
        <v>4879.038413187116</v>
      </c>
      <c r="CJ7" s="102">
        <v>6.2977338579931228</v>
      </c>
      <c r="CK7" s="102">
        <v>4965.1333736417782</v>
      </c>
      <c r="CL7" s="102">
        <v>6.3275453180511541</v>
      </c>
      <c r="CM7" s="102">
        <v>4988.6367287515295</v>
      </c>
      <c r="CN7" s="102">
        <v>1.9071009126615783</v>
      </c>
      <c r="CO7" s="102">
        <v>1503.5583595423884</v>
      </c>
      <c r="CP7" s="102">
        <v>3.5592154522638788</v>
      </c>
      <c r="CQ7" s="102">
        <v>2806.0854625648421</v>
      </c>
      <c r="CR7" s="102">
        <v>5.2207048333028583</v>
      </c>
      <c r="CS7" s="102">
        <v>4116.0036905759735</v>
      </c>
      <c r="CT7" s="102">
        <v>5.9202628556479464</v>
      </c>
      <c r="CU7" s="102">
        <v>4667.5352353928411</v>
      </c>
    </row>
    <row r="8" spans="1:99" x14ac:dyDescent="0.25">
      <c r="C8" s="101" t="s">
        <v>173</v>
      </c>
      <c r="D8" s="102">
        <v>0</v>
      </c>
      <c r="E8" s="102">
        <v>0</v>
      </c>
      <c r="F8" s="102">
        <v>0</v>
      </c>
      <c r="G8" s="102">
        <v>0</v>
      </c>
      <c r="H8" s="102">
        <v>6.8719711538461548</v>
      </c>
      <c r="I8" s="102">
        <v>2127.5622692307693</v>
      </c>
      <c r="J8" s="102">
        <v>0.29812326595715766</v>
      </c>
      <c r="K8" s="102">
        <v>92.298963140335999</v>
      </c>
      <c r="L8" s="102">
        <v>13.746967585262393</v>
      </c>
      <c r="M8" s="102">
        <v>4256.0611643972361</v>
      </c>
      <c r="N8" s="102">
        <v>8.1886105562508806</v>
      </c>
      <c r="O8" s="102">
        <v>2535.1938282152723</v>
      </c>
      <c r="P8" s="102">
        <v>6.7597669894276908</v>
      </c>
      <c r="Q8" s="102">
        <v>2092.8238599268129</v>
      </c>
      <c r="R8" s="102">
        <v>0</v>
      </c>
      <c r="S8" s="102">
        <v>0</v>
      </c>
      <c r="T8" s="102">
        <v>6.6108185734801337</v>
      </c>
      <c r="U8" s="102">
        <v>2046.7094303494491</v>
      </c>
      <c r="V8" s="102">
        <v>0.20501225179911767</v>
      </c>
      <c r="W8" s="102">
        <v>63.471793157006822</v>
      </c>
      <c r="X8" s="102">
        <v>8.4488826471792855</v>
      </c>
      <c r="Y8" s="102">
        <v>2615.7740675667064</v>
      </c>
      <c r="Z8" s="102">
        <v>7.6692520529112036</v>
      </c>
      <c r="AA8" s="102">
        <v>2374.4004355813086</v>
      </c>
      <c r="AB8" s="102">
        <v>6.1019609800657895</v>
      </c>
      <c r="AC8" s="102">
        <v>1889.1671194283683</v>
      </c>
      <c r="AD8" s="102">
        <v>0.27654970211860475</v>
      </c>
      <c r="AE8" s="102">
        <v>85.619787775920017</v>
      </c>
      <c r="AF8" s="102">
        <v>2.0633355084138065</v>
      </c>
      <c r="AG8" s="102">
        <v>638.80867340491443</v>
      </c>
      <c r="AH8" s="102">
        <v>10.531138965032836</v>
      </c>
      <c r="AI8" s="102">
        <v>3260.4406235741658</v>
      </c>
      <c r="AJ8" s="102">
        <v>6.283766163403989</v>
      </c>
      <c r="AK8" s="102">
        <v>1945.4540041898747</v>
      </c>
      <c r="AL8" s="102">
        <v>0.19527628514297557</v>
      </c>
      <c r="AM8" s="102">
        <v>60.457537880265228</v>
      </c>
      <c r="AN8" s="102">
        <v>12.87252867222675</v>
      </c>
      <c r="AO8" s="102">
        <v>3985.3348769214012</v>
      </c>
      <c r="AP8" s="102">
        <v>3.9670661553211892</v>
      </c>
      <c r="AQ8" s="102">
        <v>1228.2036816874399</v>
      </c>
      <c r="AR8" s="102">
        <v>3.0981624240328594</v>
      </c>
      <c r="AS8" s="102">
        <v>959.19108648057318</v>
      </c>
      <c r="AT8" s="102">
        <v>7.1711760477924038</v>
      </c>
      <c r="AU8" s="102">
        <v>2220.196104396528</v>
      </c>
      <c r="AV8" s="102">
        <v>6.9433841554320264</v>
      </c>
      <c r="AW8" s="102">
        <v>2149.6717345217553</v>
      </c>
      <c r="AX8" s="102">
        <v>0.22765421026528032</v>
      </c>
      <c r="AY8" s="102">
        <v>70.481743498130783</v>
      </c>
      <c r="AZ8" s="102">
        <v>14.42494074074401</v>
      </c>
      <c r="BA8" s="102">
        <v>4465.9616533343451</v>
      </c>
      <c r="BB8" s="102">
        <v>0.27104123583215611</v>
      </c>
      <c r="BC8" s="102">
        <v>83.914366613635522</v>
      </c>
      <c r="BD8" s="102">
        <v>10.337282074937919</v>
      </c>
      <c r="BE8" s="102">
        <v>3200.4225304007796</v>
      </c>
      <c r="BF8" s="102">
        <v>3.2303917910892861</v>
      </c>
      <c r="BG8" s="102">
        <v>1000.1292985212428</v>
      </c>
      <c r="BH8" s="102">
        <v>5.1282255664063152</v>
      </c>
      <c r="BI8" s="102">
        <v>1587.698635359395</v>
      </c>
      <c r="BJ8" s="102">
        <v>15.623147864936975</v>
      </c>
      <c r="BK8" s="102">
        <v>4836.9265789844867</v>
      </c>
      <c r="BL8" s="102">
        <v>0.32899775993032776</v>
      </c>
      <c r="BM8" s="102">
        <v>101.85770647442946</v>
      </c>
      <c r="BN8" s="102">
        <v>2.5269268613996543</v>
      </c>
      <c r="BO8" s="102">
        <v>782.33655628933286</v>
      </c>
      <c r="BP8" s="102">
        <v>0.38883791204002621</v>
      </c>
      <c r="BQ8" s="102">
        <v>120.3842175675921</v>
      </c>
      <c r="BR8" s="102">
        <v>6.9484672010779436</v>
      </c>
      <c r="BS8" s="102">
        <v>2151.245445453731</v>
      </c>
      <c r="BT8" s="102">
        <v>14.363182520264422</v>
      </c>
      <c r="BU8" s="102">
        <v>4446.8413082738643</v>
      </c>
      <c r="BV8" s="102">
        <v>7.7139353242391611</v>
      </c>
      <c r="BW8" s="102">
        <v>2388.2343763844442</v>
      </c>
      <c r="BX8" s="102">
        <v>5.3968103391937801</v>
      </c>
      <c r="BY8" s="102">
        <v>1670.852481014394</v>
      </c>
      <c r="BZ8" s="102">
        <v>0.30380679325696458</v>
      </c>
      <c r="CA8" s="102">
        <v>94.058583192356224</v>
      </c>
      <c r="CB8" s="102">
        <v>4.7659925452711462</v>
      </c>
      <c r="CC8" s="102">
        <v>1475.5512920159467</v>
      </c>
      <c r="CD8" s="102">
        <v>0.24138433890140418</v>
      </c>
      <c r="CE8" s="102">
        <v>74.732591323874729</v>
      </c>
      <c r="CF8" s="102">
        <v>12.870485527918722</v>
      </c>
      <c r="CG8" s="102">
        <v>3984.702319443636</v>
      </c>
      <c r="CH8" s="102">
        <v>7.6446568386403912</v>
      </c>
      <c r="CI8" s="102">
        <v>2366.7857572430648</v>
      </c>
      <c r="CJ8" s="102">
        <v>6.4964793502156892</v>
      </c>
      <c r="CK8" s="102">
        <v>2011.3100068267772</v>
      </c>
      <c r="CL8" s="102">
        <v>7.2477765190892161</v>
      </c>
      <c r="CM8" s="102">
        <v>2243.9116103100209</v>
      </c>
      <c r="CN8" s="102">
        <v>2.3623750842029572</v>
      </c>
      <c r="CO8" s="102">
        <v>731.39132606923545</v>
      </c>
      <c r="CP8" s="102">
        <v>3.9804686148389066</v>
      </c>
      <c r="CQ8" s="102">
        <v>1232.3530831541254</v>
      </c>
      <c r="CR8" s="102">
        <v>5.8839801105566734</v>
      </c>
      <c r="CS8" s="102">
        <v>1821.6802422283458</v>
      </c>
      <c r="CT8" s="102">
        <v>5.4776762434686921</v>
      </c>
      <c r="CU8" s="102">
        <v>1695.888564977907</v>
      </c>
    </row>
    <row r="9" spans="1:99" x14ac:dyDescent="0.25">
      <c r="C9" s="101" t="s">
        <v>174</v>
      </c>
      <c r="D9" s="102">
        <v>0</v>
      </c>
      <c r="E9" s="102">
        <v>0</v>
      </c>
      <c r="F9" s="102">
        <v>0</v>
      </c>
      <c r="G9" s="102">
        <v>0</v>
      </c>
      <c r="H9" s="102">
        <v>6.8719711538461548</v>
      </c>
      <c r="I9" s="102">
        <v>4824.1237500000007</v>
      </c>
      <c r="J9" s="102">
        <v>0.31468566962144418</v>
      </c>
      <c r="K9" s="102">
        <v>220.90934007425381</v>
      </c>
      <c r="L9" s="102">
        <v>12.989154532552972</v>
      </c>
      <c r="M9" s="102">
        <v>9118.3864818521852</v>
      </c>
      <c r="N9" s="102">
        <v>7.9786461830136792</v>
      </c>
      <c r="O9" s="102">
        <v>5601.0096204756028</v>
      </c>
      <c r="P9" s="102">
        <v>6.3175589572138131</v>
      </c>
      <c r="Q9" s="102">
        <v>4434.9263879640966</v>
      </c>
      <c r="R9" s="102">
        <v>0</v>
      </c>
      <c r="S9" s="102">
        <v>0</v>
      </c>
      <c r="T9" s="102">
        <v>6.3463858305409282</v>
      </c>
      <c r="U9" s="102">
        <v>4455.162853039732</v>
      </c>
      <c r="V9" s="102">
        <v>0.19422213328337465</v>
      </c>
      <c r="W9" s="102">
        <v>136.34393756492901</v>
      </c>
      <c r="X9" s="102">
        <v>9.6780504254713975</v>
      </c>
      <c r="Y9" s="102">
        <v>6793.9913986809206</v>
      </c>
      <c r="Z9" s="102">
        <v>7.6692520529112036</v>
      </c>
      <c r="AA9" s="102">
        <v>5383.8149411436652</v>
      </c>
      <c r="AB9" s="102">
        <v>5.9276192377781962</v>
      </c>
      <c r="AC9" s="102">
        <v>4161.1887049202942</v>
      </c>
      <c r="AD9" s="102">
        <v>0.26850783200392103</v>
      </c>
      <c r="AE9" s="102">
        <v>188.49249806675257</v>
      </c>
      <c r="AF9" s="102">
        <v>2.2677481469635263</v>
      </c>
      <c r="AG9" s="102">
        <v>1591.9591991683956</v>
      </c>
      <c r="AH9" s="102">
        <v>10.197569230945478</v>
      </c>
      <c r="AI9" s="102">
        <v>7158.6936001237254</v>
      </c>
      <c r="AJ9" s="102">
        <v>5.5444995559446957</v>
      </c>
      <c r="AK9" s="102">
        <v>3892.2386882731762</v>
      </c>
      <c r="AL9" s="102">
        <v>0.21002792532606254</v>
      </c>
      <c r="AM9" s="102">
        <v>147.43960357889591</v>
      </c>
      <c r="AN9" s="102">
        <v>13.609308055802044</v>
      </c>
      <c r="AO9" s="102">
        <v>9553.7342551730344</v>
      </c>
      <c r="AP9" s="102">
        <v>3.9670661553211892</v>
      </c>
      <c r="AQ9" s="102">
        <v>2784.8804410354746</v>
      </c>
      <c r="AR9" s="102">
        <v>2.759540026380972</v>
      </c>
      <c r="AS9" s="102">
        <v>1937.1970985194423</v>
      </c>
      <c r="AT9" s="102">
        <v>7.3930500403061838</v>
      </c>
      <c r="AU9" s="102">
        <v>5189.9211282949409</v>
      </c>
      <c r="AV9" s="102">
        <v>6.5349497933477894</v>
      </c>
      <c r="AW9" s="102">
        <v>4587.5347549301478</v>
      </c>
      <c r="AX9" s="102">
        <v>0.23010519883494066</v>
      </c>
      <c r="AY9" s="102">
        <v>161.53384958212834</v>
      </c>
      <c r="AZ9" s="102">
        <v>14.063501682733886</v>
      </c>
      <c r="BA9" s="102">
        <v>9872.5781812791884</v>
      </c>
      <c r="BB9" s="102">
        <v>0.29568134818053393</v>
      </c>
      <c r="BC9" s="102">
        <v>207.56830642273482</v>
      </c>
      <c r="BD9" s="102">
        <v>9.0747652850723846</v>
      </c>
      <c r="BE9" s="102">
        <v>6370.4852301208139</v>
      </c>
      <c r="BF9" s="102">
        <v>3.1547306840624594</v>
      </c>
      <c r="BG9" s="102">
        <v>2214.6209402118466</v>
      </c>
      <c r="BH9" s="102">
        <v>4.6238330910492058</v>
      </c>
      <c r="BI9" s="102">
        <v>3245.9308299165423</v>
      </c>
      <c r="BJ9" s="102">
        <v>12.609040467554346</v>
      </c>
      <c r="BK9" s="102">
        <v>8851.5464082231501</v>
      </c>
      <c r="BL9" s="102">
        <v>0.33743359992854133</v>
      </c>
      <c r="BM9" s="102">
        <v>236.87838714983602</v>
      </c>
      <c r="BN9" s="102">
        <v>2.3342346683403017</v>
      </c>
      <c r="BO9" s="102">
        <v>1638.6327371748919</v>
      </c>
      <c r="BP9" s="102">
        <v>0.3409562187249664</v>
      </c>
      <c r="BQ9" s="102">
        <v>239.35126554492641</v>
      </c>
      <c r="BR9" s="102">
        <v>5.9613318662447954</v>
      </c>
      <c r="BS9" s="102">
        <v>4184.8549701038464</v>
      </c>
      <c r="BT9" s="102">
        <v>13.974988398095112</v>
      </c>
      <c r="BU9" s="102">
        <v>9810.4418554627682</v>
      </c>
      <c r="BV9" s="102">
        <v>7.7139353242391611</v>
      </c>
      <c r="BW9" s="102">
        <v>5415.1825976158907</v>
      </c>
      <c r="BX9" s="102">
        <v>5.0697309246971871</v>
      </c>
      <c r="BY9" s="102">
        <v>3558.9511091374252</v>
      </c>
      <c r="BZ9" s="102">
        <v>0.27169575799366963</v>
      </c>
      <c r="CA9" s="102">
        <v>190.73042211155607</v>
      </c>
      <c r="CB9" s="102">
        <v>4.9449936532054455</v>
      </c>
      <c r="CC9" s="102">
        <v>3471.3855445502227</v>
      </c>
      <c r="CD9" s="102">
        <v>0.22823794710594417</v>
      </c>
      <c r="CE9" s="102">
        <v>160.22303886837281</v>
      </c>
      <c r="CF9" s="102">
        <v>10.953721591725248</v>
      </c>
      <c r="CG9" s="102">
        <v>7689.5125573911246</v>
      </c>
      <c r="CH9" s="102">
        <v>6.3705473655336586</v>
      </c>
      <c r="CI9" s="102">
        <v>4472.1242506046283</v>
      </c>
      <c r="CJ9" s="102">
        <v>6.2543255135808371</v>
      </c>
      <c r="CK9" s="102">
        <v>4390.5365105337478</v>
      </c>
      <c r="CL9" s="102">
        <v>6.3544029152964594</v>
      </c>
      <c r="CM9" s="102">
        <v>4460.7908465381142</v>
      </c>
      <c r="CN9" s="102">
        <v>2.2503148385315175</v>
      </c>
      <c r="CO9" s="102">
        <v>1579.7210166491252</v>
      </c>
      <c r="CP9" s="102">
        <v>3.3846433059608052</v>
      </c>
      <c r="CQ9" s="102">
        <v>2376.0196007844852</v>
      </c>
      <c r="CR9" s="102">
        <v>5.5752914532399922</v>
      </c>
      <c r="CS9" s="102">
        <v>3913.8546001744744</v>
      </c>
      <c r="CT9" s="102">
        <v>5.2933189546098403</v>
      </c>
      <c r="CU9" s="102">
        <v>3715.909906136108</v>
      </c>
    </row>
    <row r="10" spans="1:99" x14ac:dyDescent="0.25">
      <c r="C10" s="101" t="s">
        <v>175</v>
      </c>
      <c r="D10" s="102">
        <v>0</v>
      </c>
      <c r="E10" s="102">
        <v>0</v>
      </c>
      <c r="F10" s="102">
        <v>0</v>
      </c>
      <c r="G10" s="102">
        <v>0</v>
      </c>
      <c r="H10" s="102">
        <v>6.1486057692307705</v>
      </c>
      <c r="I10" s="102">
        <v>3349.7604230769234</v>
      </c>
      <c r="J10" s="102">
        <v>0.31468566962144418</v>
      </c>
      <c r="K10" s="102">
        <v>171.44075280976278</v>
      </c>
      <c r="L10" s="102">
        <v>13.365334581048888</v>
      </c>
      <c r="M10" s="102">
        <v>7281.4342797554336</v>
      </c>
      <c r="N10" s="102">
        <v>7.9786461830136792</v>
      </c>
      <c r="O10" s="102">
        <v>4346.7664405058522</v>
      </c>
      <c r="P10" s="102">
        <v>5.1918839665974259</v>
      </c>
      <c r="Q10" s="102">
        <v>2828.5383850022772</v>
      </c>
      <c r="R10" s="102">
        <v>0</v>
      </c>
      <c r="S10" s="102">
        <v>0</v>
      </c>
      <c r="T10" s="102">
        <v>6.3463858305409282</v>
      </c>
      <c r="U10" s="102">
        <v>3457.5110004786975</v>
      </c>
      <c r="V10" s="102">
        <v>0.20501225179911767</v>
      </c>
      <c r="W10" s="102">
        <v>111.6906747801593</v>
      </c>
      <c r="X10" s="102">
        <v>9.6883306284274635</v>
      </c>
      <c r="Y10" s="102">
        <v>5278.2025263672813</v>
      </c>
      <c r="Z10" s="102">
        <v>7.6692520529112036</v>
      </c>
      <c r="AA10" s="102">
        <v>4178.2085184260231</v>
      </c>
      <c r="AB10" s="102">
        <v>5.9276192377781962</v>
      </c>
      <c r="AC10" s="102">
        <v>3229.3669607415609</v>
      </c>
      <c r="AD10" s="102">
        <v>0.2855336476418272</v>
      </c>
      <c r="AE10" s="102">
        <v>155.55873123526746</v>
      </c>
      <c r="AF10" s="102">
        <v>2.0573967096109631</v>
      </c>
      <c r="AG10" s="102">
        <v>1120.8697273960527</v>
      </c>
      <c r="AH10" s="102">
        <v>9.8484181123593277</v>
      </c>
      <c r="AI10" s="102">
        <v>5365.4181876133616</v>
      </c>
      <c r="AJ10" s="102">
        <v>6.8382161189984574</v>
      </c>
      <c r="AK10" s="102">
        <v>3725.4601416303594</v>
      </c>
      <c r="AL10" s="102">
        <v>0.2170246987246528</v>
      </c>
      <c r="AM10" s="102">
        <v>118.23505586519083</v>
      </c>
      <c r="AN10" s="102">
        <v>11.740782110783702</v>
      </c>
      <c r="AO10" s="102">
        <v>6396.3780939549597</v>
      </c>
      <c r="AP10" s="102">
        <v>3.9670661553211892</v>
      </c>
      <c r="AQ10" s="102">
        <v>2161.2576414189839</v>
      </c>
      <c r="AR10" s="102">
        <v>2.6584581198608324</v>
      </c>
      <c r="AS10" s="102">
        <v>1448.3279837001814</v>
      </c>
      <c r="AT10" s="102">
        <v>6.7209545820965308</v>
      </c>
      <c r="AU10" s="102">
        <v>3661.5760563261897</v>
      </c>
      <c r="AV10" s="102">
        <v>6.1265154312635524</v>
      </c>
      <c r="AW10" s="102">
        <v>3337.7256069523833</v>
      </c>
      <c r="AX10" s="102">
        <v>0.23796452535766868</v>
      </c>
      <c r="AY10" s="102">
        <v>129.64307341485789</v>
      </c>
      <c r="AZ10" s="102">
        <v>14.77748300430116</v>
      </c>
      <c r="BA10" s="102">
        <v>8050.7727407432712</v>
      </c>
      <c r="BB10" s="102">
        <v>0.27925460661494872</v>
      </c>
      <c r="BC10" s="102">
        <v>152.13790968382406</v>
      </c>
      <c r="BD10" s="102">
        <v>9.0762139267666715</v>
      </c>
      <c r="BE10" s="102">
        <v>4944.7213473024822</v>
      </c>
      <c r="BF10" s="102">
        <v>2.6113470925623976</v>
      </c>
      <c r="BG10" s="102">
        <v>1422.6618960279941</v>
      </c>
      <c r="BH10" s="102">
        <v>4.9444021120681265</v>
      </c>
      <c r="BI10" s="102">
        <v>2693.7102706547153</v>
      </c>
      <c r="BJ10" s="102">
        <v>15.327015087530068</v>
      </c>
      <c r="BK10" s="102">
        <v>8350.1578196863811</v>
      </c>
      <c r="BL10" s="102">
        <v>0.31212607993390074</v>
      </c>
      <c r="BM10" s="102">
        <v>170.0462883479891</v>
      </c>
      <c r="BN10" s="102">
        <v>2.3361838551516851</v>
      </c>
      <c r="BO10" s="102">
        <v>1272.752964286638</v>
      </c>
      <c r="BP10" s="102">
        <v>0.37097508175773874</v>
      </c>
      <c r="BQ10" s="102">
        <v>202.10722454161606</v>
      </c>
      <c r="BR10" s="102">
        <v>6.157410738207818</v>
      </c>
      <c r="BS10" s="102">
        <v>3354.5573701756189</v>
      </c>
      <c r="BT10" s="102">
        <v>13.586794275925802</v>
      </c>
      <c r="BU10" s="102">
        <v>7402.0855215243764</v>
      </c>
      <c r="BV10" s="102">
        <v>8.1199319202517479</v>
      </c>
      <c r="BW10" s="102">
        <v>4423.7389101531517</v>
      </c>
      <c r="BX10" s="102">
        <v>5.0697309246971871</v>
      </c>
      <c r="BY10" s="102">
        <v>2761.9894077750273</v>
      </c>
      <c r="BZ10" s="102">
        <v>0.27479206100426418</v>
      </c>
      <c r="CA10" s="102">
        <v>149.70671483512311</v>
      </c>
      <c r="CB10" s="102">
        <v>4.3974937288732328</v>
      </c>
      <c r="CC10" s="102">
        <v>2395.7545834901371</v>
      </c>
      <c r="CD10" s="102">
        <v>0.23659293582502516</v>
      </c>
      <c r="CE10" s="102">
        <v>128.8958314374737</v>
      </c>
      <c r="CF10" s="102">
        <v>12.237440340532672</v>
      </c>
      <c r="CG10" s="102">
        <v>6666.9574975221994</v>
      </c>
      <c r="CH10" s="102">
        <v>6.1885317265184119</v>
      </c>
      <c r="CI10" s="102">
        <v>3371.5120846072305</v>
      </c>
      <c r="CJ10" s="102">
        <v>6.539887694627974</v>
      </c>
      <c r="CK10" s="102">
        <v>3562.9308160333198</v>
      </c>
      <c r="CL10" s="102">
        <v>7.1672037273533018</v>
      </c>
      <c r="CM10" s="102">
        <v>3904.6925906620786</v>
      </c>
      <c r="CN10" s="102">
        <v>2.1114786445943472</v>
      </c>
      <c r="CO10" s="102">
        <v>1150.3335655750002</v>
      </c>
      <c r="CP10" s="102">
        <v>3.6660150723645435</v>
      </c>
      <c r="CQ10" s="102">
        <v>1997.2450114242031</v>
      </c>
      <c r="CR10" s="102">
        <v>5.0673015864884929</v>
      </c>
      <c r="CS10" s="102">
        <v>2760.6659043189306</v>
      </c>
      <c r="CT10" s="102">
        <v>5.7093843556406725</v>
      </c>
      <c r="CU10" s="102">
        <v>3110.4725969530382</v>
      </c>
    </row>
    <row r="11" spans="1:99" x14ac:dyDescent="0.25">
      <c r="C11" s="101" t="s">
        <v>176</v>
      </c>
      <c r="D11" s="102">
        <v>0</v>
      </c>
      <c r="E11" s="102">
        <v>0</v>
      </c>
      <c r="F11" s="102">
        <v>0</v>
      </c>
      <c r="G11" s="102">
        <v>0</v>
      </c>
      <c r="H11" s="102">
        <v>6.6911298076923078</v>
      </c>
      <c r="I11" s="102">
        <v>3565.0339615384614</v>
      </c>
      <c r="J11" s="102">
        <v>0.34753006802085834</v>
      </c>
      <c r="K11" s="102">
        <v>185.1640202415133</v>
      </c>
      <c r="L11" s="102">
        <v>14.499327682254227</v>
      </c>
      <c r="M11" s="102">
        <v>7725.2417891050518</v>
      </c>
      <c r="N11" s="102">
        <v>6.9288243168276686</v>
      </c>
      <c r="O11" s="102">
        <v>3691.6775960057817</v>
      </c>
      <c r="P11" s="102">
        <v>6.6959927904903713</v>
      </c>
      <c r="Q11" s="102">
        <v>3567.6249587732696</v>
      </c>
      <c r="R11" s="102">
        <v>0</v>
      </c>
      <c r="S11" s="102">
        <v>0</v>
      </c>
      <c r="T11" s="102">
        <v>6.8752513164193392</v>
      </c>
      <c r="U11" s="102">
        <v>3663.1339013882234</v>
      </c>
      <c r="V11" s="102">
        <v>0.19422213328337465</v>
      </c>
      <c r="W11" s="102">
        <v>103.48155261338201</v>
      </c>
      <c r="X11" s="102">
        <v>9.9875452706778685</v>
      </c>
      <c r="Y11" s="102">
        <v>5321.3641202171675</v>
      </c>
      <c r="Z11" s="102">
        <v>7.9888042217825044</v>
      </c>
      <c r="AA11" s="102">
        <v>4256.4348893657179</v>
      </c>
      <c r="AB11" s="102">
        <v>6.1019609800657895</v>
      </c>
      <c r="AC11" s="102">
        <v>3251.1248101790525</v>
      </c>
      <c r="AD11" s="102">
        <v>0.25858181107216011</v>
      </c>
      <c r="AE11" s="102">
        <v>137.77238893924689</v>
      </c>
      <c r="AF11" s="102">
        <v>2.0554171100100151</v>
      </c>
      <c r="AG11" s="102">
        <v>1095.1262362133359</v>
      </c>
      <c r="AH11" s="102">
        <v>10.802383161125016</v>
      </c>
      <c r="AI11" s="102">
        <v>5755.5097482474084</v>
      </c>
      <c r="AJ11" s="102">
        <v>5.9141328596743428</v>
      </c>
      <c r="AK11" s="102">
        <v>3151.0499876344898</v>
      </c>
      <c r="AL11" s="102">
        <v>0.20378924531337872</v>
      </c>
      <c r="AM11" s="102">
        <v>108.57890990296818</v>
      </c>
      <c r="AN11" s="102">
        <v>13.616395385423406</v>
      </c>
      <c r="AO11" s="102">
        <v>7254.8154613535899</v>
      </c>
      <c r="AP11" s="102">
        <v>4.3277085330776615</v>
      </c>
      <c r="AQ11" s="102">
        <v>2305.803106423778</v>
      </c>
      <c r="AR11" s="102">
        <v>2.6209122750444487</v>
      </c>
      <c r="AS11" s="102">
        <v>1396.4220601436821</v>
      </c>
      <c r="AT11" s="102">
        <v>7.0950602233983737</v>
      </c>
      <c r="AU11" s="102">
        <v>3780.2480870266531</v>
      </c>
      <c r="AV11" s="102">
        <v>6.1265154312635524</v>
      </c>
      <c r="AW11" s="102">
        <v>3264.2074217772206</v>
      </c>
      <c r="AX11" s="102">
        <v>0.2599972655106908</v>
      </c>
      <c r="AY11" s="102">
        <v>138.52654306409605</v>
      </c>
      <c r="AZ11" s="102">
        <v>12.628125044221864</v>
      </c>
      <c r="BA11" s="102">
        <v>6728.2650235614083</v>
      </c>
      <c r="BB11" s="102">
        <v>0.26282786504936351</v>
      </c>
      <c r="BC11" s="102">
        <v>140.03468649830086</v>
      </c>
      <c r="BD11" s="102">
        <v>8.5845347144079245</v>
      </c>
      <c r="BE11" s="102">
        <v>4573.8400958365419</v>
      </c>
      <c r="BF11" s="102">
        <v>3.2879773444406246</v>
      </c>
      <c r="BG11" s="102">
        <v>1751.8343291179647</v>
      </c>
      <c r="BH11" s="102">
        <v>4.7982409678559028</v>
      </c>
      <c r="BI11" s="102">
        <v>2556.5027876736249</v>
      </c>
      <c r="BJ11" s="102">
        <v>13.735087023295678</v>
      </c>
      <c r="BK11" s="102">
        <v>7318.0543660119365</v>
      </c>
      <c r="BL11" s="102">
        <v>0.37117695992139543</v>
      </c>
      <c r="BM11" s="102">
        <v>197.76308424611946</v>
      </c>
      <c r="BN11" s="102">
        <v>2.2381322201620479</v>
      </c>
      <c r="BO11" s="102">
        <v>1192.476846902339</v>
      </c>
      <c r="BP11" s="102">
        <v>0.3622586411238844</v>
      </c>
      <c r="BQ11" s="102">
        <v>193.01140399080558</v>
      </c>
      <c r="BR11" s="102">
        <v>5.9651838519693863</v>
      </c>
      <c r="BS11" s="102">
        <v>3178.2499563292886</v>
      </c>
      <c r="BT11" s="102">
        <v>15.139570764603038</v>
      </c>
      <c r="BU11" s="102">
        <v>8066.3633033804981</v>
      </c>
      <c r="BV11" s="102">
        <v>8.3229302182580405</v>
      </c>
      <c r="BW11" s="102">
        <v>4434.4572202878835</v>
      </c>
      <c r="BX11" s="102">
        <v>4.9061912174488906</v>
      </c>
      <c r="BY11" s="102">
        <v>2614.0186806567685</v>
      </c>
      <c r="BZ11" s="102">
        <v>0.26328096130152168</v>
      </c>
      <c r="CA11" s="102">
        <v>140.27609618145073</v>
      </c>
      <c r="CB11" s="102">
        <v>5.3134924696033599</v>
      </c>
      <c r="CC11" s="102">
        <v>2831.0287878046697</v>
      </c>
      <c r="CD11" s="102">
        <v>0.24138433890140418</v>
      </c>
      <c r="CE11" s="102">
        <v>128.60957576666814</v>
      </c>
      <c r="CF11" s="102">
        <v>11.921897100952719</v>
      </c>
      <c r="CG11" s="102">
        <v>6351.9867753876088</v>
      </c>
      <c r="CH11" s="102">
        <v>6.1885317265184119</v>
      </c>
      <c r="CI11" s="102">
        <v>3297.2497038890097</v>
      </c>
      <c r="CJ11" s="102">
        <v>6.7489172825590655</v>
      </c>
      <c r="CK11" s="102">
        <v>3595.82312814747</v>
      </c>
      <c r="CL11" s="102">
        <v>6.3678317139191121</v>
      </c>
      <c r="CM11" s="102">
        <v>3392.7807371761028</v>
      </c>
      <c r="CN11" s="102">
        <v>2.2157857723198133</v>
      </c>
      <c r="CO11" s="102">
        <v>1180.5706594919964</v>
      </c>
      <c r="CP11" s="102">
        <v>3.3846433059608052</v>
      </c>
      <c r="CQ11" s="102">
        <v>1803.3379534159169</v>
      </c>
      <c r="CR11" s="102">
        <v>5.6589066742797005</v>
      </c>
      <c r="CS11" s="102">
        <v>3015.0654760562243</v>
      </c>
      <c r="CT11" s="102">
        <v>5.6936007478696293</v>
      </c>
      <c r="CU11" s="102">
        <v>3033.5504784649384</v>
      </c>
    </row>
    <row r="12" spans="1:99" x14ac:dyDescent="0.25">
      <c r="C12" s="101" t="s">
        <v>177</v>
      </c>
      <c r="D12" s="102">
        <v>0</v>
      </c>
      <c r="E12" s="102">
        <v>0</v>
      </c>
      <c r="F12" s="102">
        <v>0</v>
      </c>
      <c r="G12" s="102">
        <v>0</v>
      </c>
      <c r="H12" s="102">
        <v>5.9677644230769236</v>
      </c>
      <c r="I12" s="102">
        <v>3358.6578173076923</v>
      </c>
      <c r="J12" s="102">
        <v>0.29812326595715766</v>
      </c>
      <c r="K12" s="102">
        <v>167.78377408068832</v>
      </c>
      <c r="L12" s="102">
        <v>12.612974484057053</v>
      </c>
      <c r="M12" s="102">
        <v>7098.5820396273093</v>
      </c>
      <c r="N12" s="102">
        <v>6.9288243168276686</v>
      </c>
      <c r="O12" s="102">
        <v>3899.5423255106116</v>
      </c>
      <c r="P12" s="102">
        <v>6.8373790579256601</v>
      </c>
      <c r="Q12" s="102">
        <v>3848.0769338005612</v>
      </c>
      <c r="R12" s="102">
        <v>0</v>
      </c>
      <c r="S12" s="102">
        <v>0</v>
      </c>
      <c r="T12" s="102">
        <v>7.1396840593585447</v>
      </c>
      <c r="U12" s="102">
        <v>4018.2141886069885</v>
      </c>
      <c r="V12" s="102">
        <v>0.22659248883060376</v>
      </c>
      <c r="W12" s="102">
        <v>127.52625271386378</v>
      </c>
      <c r="X12" s="102">
        <v>8.4503512476015814</v>
      </c>
      <c r="Y12" s="102">
        <v>4755.8576821501692</v>
      </c>
      <c r="Z12" s="102">
        <v>7.0301477151686038</v>
      </c>
      <c r="AA12" s="102">
        <v>3956.5671340968897</v>
      </c>
      <c r="AB12" s="102">
        <v>6.4506444646409777</v>
      </c>
      <c r="AC12" s="102">
        <v>3630.4227046999422</v>
      </c>
      <c r="AD12" s="102">
        <v>0.25430824259163087</v>
      </c>
      <c r="AE12" s="102">
        <v>143.12467893056984</v>
      </c>
      <c r="AF12" s="102">
        <v>2.3758932650412299</v>
      </c>
      <c r="AG12" s="102">
        <v>1337.152729565204</v>
      </c>
      <c r="AH12" s="102">
        <v>10.181987846446685</v>
      </c>
      <c r="AI12" s="102">
        <v>5730.4227599801934</v>
      </c>
      <c r="AJ12" s="102">
        <v>6.6533994671336352</v>
      </c>
      <c r="AK12" s="102">
        <v>3744.5332201028095</v>
      </c>
      <c r="AL12" s="102">
        <v>0.196034378528882</v>
      </c>
      <c r="AM12" s="102">
        <v>110.32814823605479</v>
      </c>
      <c r="AN12" s="102">
        <v>11.730151116351657</v>
      </c>
      <c r="AO12" s="102">
        <v>6601.729048282712</v>
      </c>
      <c r="AP12" s="102">
        <v>3.7867449664429533</v>
      </c>
      <c r="AQ12" s="102">
        <v>2131.1800671140941</v>
      </c>
      <c r="AR12" s="102">
        <v>2.5479897521365973</v>
      </c>
      <c r="AS12" s="102">
        <v>1434.0086325024768</v>
      </c>
      <c r="AT12" s="102">
        <v>7.0646138936407601</v>
      </c>
      <c r="AU12" s="102">
        <v>3975.9646993410192</v>
      </c>
      <c r="AV12" s="102">
        <v>6.3307326123056713</v>
      </c>
      <c r="AW12" s="102">
        <v>3562.9363142056313</v>
      </c>
      <c r="AX12" s="102">
        <v>0.2347409170804273</v>
      </c>
      <c r="AY12" s="102">
        <v>132.11218813286447</v>
      </c>
      <c r="AZ12" s="102">
        <v>14.770069008923683</v>
      </c>
      <c r="BA12" s="102">
        <v>8312.5948382222487</v>
      </c>
      <c r="BB12" s="102">
        <v>0.32855594358283796</v>
      </c>
      <c r="BC12" s="102">
        <v>184.91128504842118</v>
      </c>
      <c r="BD12" s="102">
        <v>10.078404693509937</v>
      </c>
      <c r="BE12" s="102">
        <v>5672.1261615073918</v>
      </c>
      <c r="BF12" s="102">
        <v>3.6013389955481125</v>
      </c>
      <c r="BG12" s="102">
        <v>2026.8335866944776</v>
      </c>
      <c r="BH12" s="102">
        <v>4.4400096367110153</v>
      </c>
      <c r="BI12" s="102">
        <v>2498.8374235409592</v>
      </c>
      <c r="BJ12" s="102">
        <v>13.836936261947367</v>
      </c>
      <c r="BK12" s="102">
        <v>7787.4277282239773</v>
      </c>
      <c r="BL12" s="102">
        <v>0.32899775993032776</v>
      </c>
      <c r="BM12" s="102">
        <v>185.15993928878845</v>
      </c>
      <c r="BN12" s="102">
        <v>2.430337116518555</v>
      </c>
      <c r="BO12" s="102">
        <v>1367.7937291766427</v>
      </c>
      <c r="BP12" s="102">
        <v>0.38141131844990839</v>
      </c>
      <c r="BQ12" s="102">
        <v>214.65829002360843</v>
      </c>
      <c r="BR12" s="102">
        <v>5.5711001151810464</v>
      </c>
      <c r="BS12" s="102">
        <v>3135.4151448238927</v>
      </c>
      <c r="BT12" s="102">
        <v>13.586794275925802</v>
      </c>
      <c r="BU12" s="102">
        <v>7646.6478184910411</v>
      </c>
      <c r="BV12" s="102">
        <v>7.5109370262328667</v>
      </c>
      <c r="BW12" s="102">
        <v>4227.155358363857</v>
      </c>
      <c r="BX12" s="102">
        <v>4.9061912174488906</v>
      </c>
      <c r="BY12" s="102">
        <v>2761.2044171802354</v>
      </c>
      <c r="BZ12" s="102">
        <v>0.25796246761996811</v>
      </c>
      <c r="CA12" s="102">
        <v>145.18127677651805</v>
      </c>
      <c r="CB12" s="102">
        <v>4.5869914373368479</v>
      </c>
      <c r="CC12" s="102">
        <v>2581.5587809331778</v>
      </c>
      <c r="CD12" s="102">
        <v>0.23374206731086358</v>
      </c>
      <c r="CE12" s="102">
        <v>131.55003548255402</v>
      </c>
      <c r="CF12" s="102">
        <v>11.919938392726573</v>
      </c>
      <c r="CG12" s="102">
        <v>6708.5413274265147</v>
      </c>
      <c r="CH12" s="102">
        <v>7.4626411996251436</v>
      </c>
      <c r="CI12" s="102">
        <v>4199.9744671490307</v>
      </c>
      <c r="CJ12" s="102">
        <v>6.0121716769459859</v>
      </c>
      <c r="CK12" s="102">
        <v>3383.6502197852005</v>
      </c>
      <c r="CL12" s="102">
        <v>6.7305526748852751</v>
      </c>
      <c r="CM12" s="102">
        <v>3787.9550454254327</v>
      </c>
      <c r="CN12" s="102">
        <v>2.1269848804862943</v>
      </c>
      <c r="CO12" s="102">
        <v>1197.0670907376864</v>
      </c>
      <c r="CP12" s="102">
        <v>3.3342161548242881</v>
      </c>
      <c r="CQ12" s="102">
        <v>1876.4968519351091</v>
      </c>
      <c r="CR12" s="102">
        <v>5.9537681363313286</v>
      </c>
      <c r="CS12" s="102">
        <v>3350.7807071272714</v>
      </c>
      <c r="CT12" s="102">
        <v>5.7990399978732654</v>
      </c>
      <c r="CU12" s="102">
        <v>3263.6997108030737</v>
      </c>
    </row>
    <row r="13" spans="1:99" x14ac:dyDescent="0.25">
      <c r="C13" s="101" t="s">
        <v>178</v>
      </c>
      <c r="D13" s="102">
        <v>0</v>
      </c>
      <c r="E13" s="102">
        <v>0</v>
      </c>
      <c r="F13" s="102">
        <v>0</v>
      </c>
      <c r="G13" s="102">
        <v>0</v>
      </c>
      <c r="H13" s="102">
        <v>6.6911298076923078</v>
      </c>
      <c r="I13" s="102">
        <v>570.08425961538467</v>
      </c>
      <c r="J13" s="102">
        <v>0.31468566962144418</v>
      </c>
      <c r="K13" s="102">
        <v>26.811219051747045</v>
      </c>
      <c r="L13" s="102">
        <v>15.652406128471101</v>
      </c>
      <c r="M13" s="102">
        <v>1333.5850021457379</v>
      </c>
      <c r="N13" s="102">
        <v>7.9786461830136792</v>
      </c>
      <c r="O13" s="102">
        <v>679.78065479276552</v>
      </c>
      <c r="P13" s="102">
        <v>6.6183807219924029</v>
      </c>
      <c r="Q13" s="102">
        <v>563.88603751375274</v>
      </c>
      <c r="R13" s="102">
        <v>0</v>
      </c>
      <c r="S13" s="102">
        <v>0</v>
      </c>
      <c r="T13" s="102">
        <v>7.1396840593585447</v>
      </c>
      <c r="U13" s="102">
        <v>608.30108185734798</v>
      </c>
      <c r="V13" s="102">
        <v>0.23738260734634678</v>
      </c>
      <c r="W13" s="102">
        <v>20.224998145908746</v>
      </c>
      <c r="X13" s="102">
        <v>9.3685555802649265</v>
      </c>
      <c r="Y13" s="102">
        <v>798.20093543857172</v>
      </c>
      <c r="Z13" s="102">
        <v>7.9888042217825044</v>
      </c>
      <c r="AA13" s="102">
        <v>680.6461196958694</v>
      </c>
      <c r="AB13" s="102">
        <v>6.7993279492161651</v>
      </c>
      <c r="AC13" s="102">
        <v>579.30274127321729</v>
      </c>
      <c r="AD13" s="102">
        <v>0.27560762671006611</v>
      </c>
      <c r="AE13" s="102">
        <v>23.481769795697634</v>
      </c>
      <c r="AF13" s="102">
        <v>2.2763264119009667</v>
      </c>
      <c r="AG13" s="102">
        <v>193.94301029396237</v>
      </c>
      <c r="AH13" s="102">
        <v>10.515557580534042</v>
      </c>
      <c r="AI13" s="102">
        <v>895.92550586150037</v>
      </c>
      <c r="AJ13" s="102">
        <v>6.283766163403989</v>
      </c>
      <c r="AK13" s="102">
        <v>535.37687712201989</v>
      </c>
      <c r="AL13" s="102">
        <v>0.21912504595693985</v>
      </c>
      <c r="AM13" s="102">
        <v>18.669453915531275</v>
      </c>
      <c r="AN13" s="102">
        <v>13.621710882639427</v>
      </c>
      <c r="AO13" s="102">
        <v>1160.5697672008791</v>
      </c>
      <c r="AP13" s="102">
        <v>4.3277085330776615</v>
      </c>
      <c r="AQ13" s="102">
        <v>368.72076701821675</v>
      </c>
      <c r="AR13" s="102">
        <v>2.9617038394212507</v>
      </c>
      <c r="AS13" s="102">
        <v>252.33716711869056</v>
      </c>
      <c r="AT13" s="102">
        <v>7.5148353593366348</v>
      </c>
      <c r="AU13" s="102">
        <v>640.26397261548129</v>
      </c>
      <c r="AV13" s="102">
        <v>6.9433841554320264</v>
      </c>
      <c r="AW13" s="102">
        <v>591.57633004280865</v>
      </c>
      <c r="AX13" s="102">
        <v>0.2661782231713396</v>
      </c>
      <c r="AY13" s="102">
        <v>22.678384614198134</v>
      </c>
      <c r="AZ13" s="102">
        <v>13.353968758393101</v>
      </c>
      <c r="BA13" s="102">
        <v>1137.7581382150922</v>
      </c>
      <c r="BB13" s="102">
        <v>0.27104123583215611</v>
      </c>
      <c r="BC13" s="102">
        <v>23.092713292899703</v>
      </c>
      <c r="BD13" s="102">
        <v>9.3307453831117844</v>
      </c>
      <c r="BE13" s="102">
        <v>794.97950664112409</v>
      </c>
      <c r="BF13" s="102">
        <v>3.3311665094541287</v>
      </c>
      <c r="BG13" s="102">
        <v>283.81538660549177</v>
      </c>
      <c r="BH13" s="102">
        <v>5.2461399780240638</v>
      </c>
      <c r="BI13" s="102">
        <v>446.97112612765028</v>
      </c>
      <c r="BJ13" s="102">
        <v>14.438616755309344</v>
      </c>
      <c r="BK13" s="102">
        <v>1230.1701475523562</v>
      </c>
      <c r="BL13" s="102">
        <v>0.39648447991603603</v>
      </c>
      <c r="BM13" s="102">
        <v>33.780477688846268</v>
      </c>
      <c r="BN13" s="102">
        <v>2.4313117099242465</v>
      </c>
      <c r="BO13" s="102">
        <v>207.1477576855458</v>
      </c>
      <c r="BP13" s="102">
        <v>0.37969152239159309</v>
      </c>
      <c r="BQ13" s="102">
        <v>32.34971770776373</v>
      </c>
      <c r="BR13" s="102">
        <v>6.1670407025192961</v>
      </c>
      <c r="BS13" s="102">
        <v>525.431867854644</v>
      </c>
      <c r="BT13" s="102">
        <v>16.692347253280271</v>
      </c>
      <c r="BU13" s="102">
        <v>1422.1879859794792</v>
      </c>
      <c r="BV13" s="102">
        <v>7.7139353242391611</v>
      </c>
      <c r="BW13" s="102">
        <v>657.22728962517658</v>
      </c>
      <c r="BX13" s="102">
        <v>5.723889753690373</v>
      </c>
      <c r="BY13" s="102">
        <v>487.67540701441982</v>
      </c>
      <c r="BZ13" s="102">
        <v>0.29771422382276241</v>
      </c>
      <c r="CA13" s="102">
        <v>25.365251869699357</v>
      </c>
      <c r="CB13" s="102">
        <v>4.9438273642577437</v>
      </c>
      <c r="CC13" s="102">
        <v>421.21409143475978</v>
      </c>
      <c r="CD13" s="102">
        <v>0.2712407081350261</v>
      </c>
      <c r="CE13" s="102">
        <v>23.109708333104223</v>
      </c>
      <c r="CF13" s="102">
        <v>13.203657141533995</v>
      </c>
      <c r="CG13" s="102">
        <v>1124.9515884586965</v>
      </c>
      <c r="CH13" s="102">
        <v>6.734578643564153</v>
      </c>
      <c r="CI13" s="102">
        <v>573.78610043166589</v>
      </c>
      <c r="CJ13" s="102">
        <v>6.8482900286703492</v>
      </c>
      <c r="CK13" s="102">
        <v>583.47431044271377</v>
      </c>
      <c r="CL13" s="102">
        <v>7.4896382924515077</v>
      </c>
      <c r="CM13" s="102">
        <v>638.11718251686852</v>
      </c>
      <c r="CN13" s="102">
        <v>2.4011406739328254</v>
      </c>
      <c r="CO13" s="102">
        <v>204.57718541907673</v>
      </c>
      <c r="CP13" s="102">
        <v>3.4149977123261159</v>
      </c>
      <c r="CQ13" s="102">
        <v>290.9578050901851</v>
      </c>
      <c r="CR13" s="102">
        <v>6.3800249457310718</v>
      </c>
      <c r="CS13" s="102">
        <v>543.57812537628729</v>
      </c>
      <c r="CT13" s="102">
        <v>5.6304663167854576</v>
      </c>
      <c r="CU13" s="102">
        <v>479.71573019012101</v>
      </c>
    </row>
    <row r="14" spans="1:99" x14ac:dyDescent="0.25">
      <c r="C14" s="101" t="s">
        <v>179</v>
      </c>
      <c r="D14" s="102">
        <v>0</v>
      </c>
      <c r="E14" s="102">
        <v>0</v>
      </c>
      <c r="F14" s="102">
        <v>0</v>
      </c>
      <c r="G14" s="102">
        <v>0</v>
      </c>
      <c r="H14" s="102">
        <v>6.8719711538461548</v>
      </c>
      <c r="I14" s="102">
        <v>3356.2707115384619</v>
      </c>
      <c r="J14" s="102">
        <v>0.29812326595715766</v>
      </c>
      <c r="K14" s="102">
        <v>145.60340309347581</v>
      </c>
      <c r="L14" s="102">
        <v>13.736061673827228</v>
      </c>
      <c r="M14" s="102">
        <v>6708.692521497218</v>
      </c>
      <c r="N14" s="102">
        <v>8.1886105562508806</v>
      </c>
      <c r="O14" s="102">
        <v>3999.3173956729297</v>
      </c>
      <c r="P14" s="102">
        <v>6.3175589572138131</v>
      </c>
      <c r="Q14" s="102">
        <v>3085.4957947032262</v>
      </c>
      <c r="R14" s="102">
        <v>0</v>
      </c>
      <c r="S14" s="102">
        <v>0</v>
      </c>
      <c r="T14" s="102">
        <v>7.4041168022977502</v>
      </c>
      <c r="U14" s="102">
        <v>3616.1706462422212</v>
      </c>
      <c r="V14" s="102">
        <v>0.21580237031486071</v>
      </c>
      <c r="W14" s="102">
        <v>105.39787766177797</v>
      </c>
      <c r="X14" s="102">
        <v>8.4415396450678113</v>
      </c>
      <c r="Y14" s="102">
        <v>4122.8479626511189</v>
      </c>
      <c r="Z14" s="102">
        <v>6.7105955462973039</v>
      </c>
      <c r="AA14" s="102">
        <v>3277.4548648116029</v>
      </c>
      <c r="AB14" s="102">
        <v>6.6249862069285719</v>
      </c>
      <c r="AC14" s="102">
        <v>3235.6432634639145</v>
      </c>
      <c r="AD14" s="102">
        <v>0.2737234758929889</v>
      </c>
      <c r="AE14" s="102">
        <v>133.68654562613577</v>
      </c>
      <c r="AF14" s="102">
        <v>2.1662016942223157</v>
      </c>
      <c r="AG14" s="102">
        <v>1057.972907458179</v>
      </c>
      <c r="AH14" s="102">
        <v>9.8795808813569153</v>
      </c>
      <c r="AI14" s="102">
        <v>4825.1873024547176</v>
      </c>
      <c r="AJ14" s="102">
        <v>6.098949511539165</v>
      </c>
      <c r="AK14" s="102">
        <v>2978.7269414357279</v>
      </c>
      <c r="AL14" s="102">
        <v>0.20682161885700448</v>
      </c>
      <c r="AM14" s="102">
        <v>101.01167864976098</v>
      </c>
      <c r="AN14" s="102">
        <v>13.619939050234089</v>
      </c>
      <c r="AO14" s="102">
        <v>6651.9782321343291</v>
      </c>
      <c r="AP14" s="102">
        <v>4.1473873441994247</v>
      </c>
      <c r="AQ14" s="102">
        <v>2025.5839789069989</v>
      </c>
      <c r="AR14" s="102">
        <v>2.9335444558089638</v>
      </c>
      <c r="AS14" s="102">
        <v>1432.7431122170979</v>
      </c>
      <c r="AT14" s="102">
        <v>6.7970704064905627</v>
      </c>
      <c r="AU14" s="102">
        <v>3319.6891865299908</v>
      </c>
      <c r="AV14" s="102">
        <v>6.9433841554320264</v>
      </c>
      <c r="AW14" s="102">
        <v>3391.1488215130016</v>
      </c>
      <c r="AX14" s="102">
        <v>0.23396829737284616</v>
      </c>
      <c r="AY14" s="102">
        <v>114.27011643689806</v>
      </c>
      <c r="AZ14" s="102">
        <v>13.342106365789135</v>
      </c>
      <c r="BA14" s="102">
        <v>6516.2847490514132</v>
      </c>
      <c r="BB14" s="102">
        <v>0.29568134818053393</v>
      </c>
      <c r="BC14" s="102">
        <v>144.41077045137277</v>
      </c>
      <c r="BD14" s="102">
        <v>8.8347202456701677</v>
      </c>
      <c r="BE14" s="102">
        <v>4314.8773679853093</v>
      </c>
      <c r="BF14" s="102">
        <v>3.3636384514674509</v>
      </c>
      <c r="BG14" s="102">
        <v>1642.801019696703</v>
      </c>
      <c r="BH14" s="102">
        <v>5.0717321012173668</v>
      </c>
      <c r="BI14" s="102">
        <v>2477.0339582345619</v>
      </c>
      <c r="BJ14" s="102">
        <v>14.234918278005965</v>
      </c>
      <c r="BK14" s="102">
        <v>6952.3340869781132</v>
      </c>
      <c r="BL14" s="102">
        <v>0.379612799919609</v>
      </c>
      <c r="BM14" s="102">
        <v>185.40289148073703</v>
      </c>
      <c r="BN14" s="102">
        <v>2.3322854815289178</v>
      </c>
      <c r="BO14" s="102">
        <v>1139.0882291787234</v>
      </c>
      <c r="BP14" s="102">
        <v>0.34353591281243934</v>
      </c>
      <c r="BQ14" s="102">
        <v>167.78293981759538</v>
      </c>
      <c r="BR14" s="102">
        <v>6.5514944749961588</v>
      </c>
      <c r="BS14" s="102">
        <v>3199.749901588124</v>
      </c>
      <c r="BT14" s="102">
        <v>13.586794275925802</v>
      </c>
      <c r="BU14" s="102">
        <v>6635.7903243621613</v>
      </c>
      <c r="BV14" s="102">
        <v>7.104940430220279</v>
      </c>
      <c r="BW14" s="102">
        <v>3470.0529061195839</v>
      </c>
      <c r="BX14" s="102">
        <v>5.5603500464420765</v>
      </c>
      <c r="BY14" s="102">
        <v>2715.6749626823103</v>
      </c>
      <c r="BZ14" s="102">
        <v>0.28775127562531716</v>
      </c>
      <c r="CA14" s="102">
        <v>140.53772301540491</v>
      </c>
      <c r="CB14" s="102">
        <v>5.1228284721920421</v>
      </c>
      <c r="CC14" s="102">
        <v>2501.9894258185932</v>
      </c>
      <c r="CD14" s="102">
        <v>0.21295340392486303</v>
      </c>
      <c r="CE14" s="102">
        <v>104.0064424769031</v>
      </c>
      <c r="CF14" s="102">
        <v>11.279058372435934</v>
      </c>
      <c r="CG14" s="102">
        <v>5508.6921090977094</v>
      </c>
      <c r="CH14" s="102">
        <v>6.734578643564153</v>
      </c>
      <c r="CI14" s="102">
        <v>3289.1682095167321</v>
      </c>
      <c r="CJ14" s="102">
        <v>6.8151657799665868</v>
      </c>
      <c r="CK14" s="102">
        <v>3328.5269669356808</v>
      </c>
      <c r="CL14" s="102">
        <v>6.5357633957795409</v>
      </c>
      <c r="CM14" s="102">
        <v>3192.0668424987275</v>
      </c>
      <c r="CN14" s="102">
        <v>2.076949578382643</v>
      </c>
      <c r="CO14" s="102">
        <v>1014.3821740820828</v>
      </c>
      <c r="CP14" s="102">
        <v>3.4236703998590614</v>
      </c>
      <c r="CQ14" s="102">
        <v>1672.1206232911654</v>
      </c>
      <c r="CR14" s="102">
        <v>5.4816133643111336</v>
      </c>
      <c r="CS14" s="102">
        <v>2677.2199671295575</v>
      </c>
      <c r="CT14" s="102">
        <v>6.1677545755909691</v>
      </c>
      <c r="CU14" s="102">
        <v>3012.331334718629</v>
      </c>
    </row>
    <row r="15" spans="1:99" x14ac:dyDescent="0.25">
      <c r="C15" s="101" t="s">
        <v>180</v>
      </c>
      <c r="D15" s="102">
        <v>0</v>
      </c>
      <c r="E15" s="102">
        <v>0</v>
      </c>
      <c r="F15" s="102">
        <v>0</v>
      </c>
      <c r="G15" s="102">
        <v>0</v>
      </c>
      <c r="H15" s="102">
        <v>6.3294471153846157</v>
      </c>
      <c r="I15" s="102">
        <v>4830.6340384615387</v>
      </c>
      <c r="J15" s="102">
        <v>0.28984206412501434</v>
      </c>
      <c r="K15" s="102">
        <v>221.20746334021092</v>
      </c>
      <c r="L15" s="102">
        <v>14.507507115830602</v>
      </c>
      <c r="M15" s="102">
        <v>11072.129430801915</v>
      </c>
      <c r="N15" s="102">
        <v>7.7686818097764769</v>
      </c>
      <c r="O15" s="102">
        <v>5929.0579572214065</v>
      </c>
      <c r="P15" s="102">
        <v>5.8455695057049573</v>
      </c>
      <c r="Q15" s="102">
        <v>4461.3386467540231</v>
      </c>
      <c r="R15" s="102">
        <v>0</v>
      </c>
      <c r="S15" s="102">
        <v>0</v>
      </c>
      <c r="T15" s="102">
        <v>6.3463858305409282</v>
      </c>
      <c r="U15" s="102">
        <v>4843.5616658688359</v>
      </c>
      <c r="V15" s="102">
        <v>0.20501225179911767</v>
      </c>
      <c r="W15" s="102">
        <v>156.4653505730866</v>
      </c>
      <c r="X15" s="102">
        <v>9.3626811785757482</v>
      </c>
      <c r="Y15" s="102">
        <v>7145.5982754890101</v>
      </c>
      <c r="Z15" s="102">
        <v>7.6692520529112036</v>
      </c>
      <c r="AA15" s="102">
        <v>5853.1731667818303</v>
      </c>
      <c r="AB15" s="102">
        <v>5.5789357532030071</v>
      </c>
      <c r="AC15" s="102">
        <v>4257.8437668445349</v>
      </c>
      <c r="AD15" s="102">
        <v>0.24344014625133123</v>
      </c>
      <c r="AE15" s="102">
        <v>185.79351961901597</v>
      </c>
      <c r="AF15" s="102">
        <v>2.1655418276886667</v>
      </c>
      <c r="AG15" s="102">
        <v>1652.7415228919901</v>
      </c>
      <c r="AH15" s="102">
        <v>10.197569230945478</v>
      </c>
      <c r="AI15" s="102">
        <v>7782.7848370575875</v>
      </c>
      <c r="AJ15" s="102">
        <v>5.5444995559446957</v>
      </c>
      <c r="AK15" s="102">
        <v>4231.5620610969918</v>
      </c>
      <c r="AL15" s="102">
        <v>0.2170246987246528</v>
      </c>
      <c r="AM15" s="102">
        <v>165.63325006665499</v>
      </c>
      <c r="AN15" s="102">
        <v>13.233831034393036</v>
      </c>
      <c r="AO15" s="102">
        <v>10100.059845448764</v>
      </c>
      <c r="AP15" s="102">
        <v>3.9670661553211892</v>
      </c>
      <c r="AQ15" s="102">
        <v>3027.6648897411314</v>
      </c>
      <c r="AR15" s="102">
        <v>2.4844536904328409</v>
      </c>
      <c r="AS15" s="102">
        <v>1896.1350565383441</v>
      </c>
      <c r="AT15" s="102">
        <v>7.0341675638831482</v>
      </c>
      <c r="AU15" s="102">
        <v>5368.4766847556184</v>
      </c>
      <c r="AV15" s="102">
        <v>6.8099325320013611</v>
      </c>
      <c r="AW15" s="102">
        <v>5197.3405084234382</v>
      </c>
      <c r="AX15" s="102">
        <v>0.25059269957280045</v>
      </c>
      <c r="AY15" s="102">
        <v>191.25234831396128</v>
      </c>
      <c r="AZ15" s="102">
        <v>13.340623566713642</v>
      </c>
      <c r="BA15" s="102">
        <v>10181.563906115851</v>
      </c>
      <c r="BB15" s="102">
        <v>0.28746797739774133</v>
      </c>
      <c r="BC15" s="102">
        <v>219.39556034995616</v>
      </c>
      <c r="BD15" s="102">
        <v>9.3292967414174974</v>
      </c>
      <c r="BE15" s="102">
        <v>7120.1192730498333</v>
      </c>
      <c r="BF15" s="102">
        <v>3.3060528981161128</v>
      </c>
      <c r="BG15" s="102">
        <v>2523.1795718422172</v>
      </c>
      <c r="BH15" s="102">
        <v>4.383516171522067</v>
      </c>
      <c r="BI15" s="102">
        <v>3345.499542105641</v>
      </c>
      <c r="BJ15" s="102">
        <v>14.5650008016301</v>
      </c>
      <c r="BK15" s="102">
        <v>11116.008611804091</v>
      </c>
      <c r="BL15" s="102">
        <v>0.34586943992675484</v>
      </c>
      <c r="BM15" s="102">
        <v>263.96755655209927</v>
      </c>
      <c r="BN15" s="102">
        <v>2.2381322201620479</v>
      </c>
      <c r="BO15" s="102">
        <v>1708.1425104276748</v>
      </c>
      <c r="BP15" s="102">
        <v>0.36268859013846327</v>
      </c>
      <c r="BQ15" s="102">
        <v>276.80393199367512</v>
      </c>
      <c r="BR15" s="102">
        <v>5.5643591401630115</v>
      </c>
      <c r="BS15" s="102">
        <v>4246.7188957724102</v>
      </c>
      <c r="BT15" s="102">
        <v>13.974988398095112</v>
      </c>
      <c r="BU15" s="102">
        <v>10665.711145426189</v>
      </c>
      <c r="BV15" s="102">
        <v>6.6989438342076921</v>
      </c>
      <c r="BW15" s="102">
        <v>5112.63393426731</v>
      </c>
      <c r="BX15" s="102">
        <v>4.5791118029522977</v>
      </c>
      <c r="BY15" s="102">
        <v>3494.7781280131935</v>
      </c>
      <c r="BZ15" s="102">
        <v>0.24722544366987423</v>
      </c>
      <c r="CA15" s="102">
        <v>188.68245860884798</v>
      </c>
      <c r="CB15" s="102">
        <v>4.9438273642577437</v>
      </c>
      <c r="CC15" s="102">
        <v>3773.1290444015099</v>
      </c>
      <c r="CD15" s="102">
        <v>0.23588021869648476</v>
      </c>
      <c r="CE15" s="102">
        <v>180.02378290915715</v>
      </c>
      <c r="CF15" s="102">
        <v>12.243316465211112</v>
      </c>
      <c r="CG15" s="102">
        <v>9344.0991262491207</v>
      </c>
      <c r="CH15" s="102">
        <v>6.9165942825794007</v>
      </c>
      <c r="CI15" s="102">
        <v>5278.7447564645981</v>
      </c>
      <c r="CJ15" s="102">
        <v>6.5564498189798552</v>
      </c>
      <c r="CK15" s="102">
        <v>5003.8825018454254</v>
      </c>
      <c r="CL15" s="102">
        <v>6.4081181097870692</v>
      </c>
      <c r="CM15" s="102">
        <v>4890.6757413894911</v>
      </c>
      <c r="CN15" s="102">
        <v>2.1424911163782414</v>
      </c>
      <c r="CO15" s="102">
        <v>1635.1492200198736</v>
      </c>
      <c r="CP15" s="102">
        <v>3.2577709410889342</v>
      </c>
      <c r="CQ15" s="102">
        <v>2486.3307822390743</v>
      </c>
      <c r="CR15" s="102">
        <v>5.0434115233342913</v>
      </c>
      <c r="CS15" s="102">
        <v>3849.1316746087309</v>
      </c>
      <c r="CT15" s="102">
        <v>5.9360464634189896</v>
      </c>
      <c r="CU15" s="102">
        <v>4530.3906608813722</v>
      </c>
    </row>
    <row r="16" spans="1:99" x14ac:dyDescent="0.25">
      <c r="C16" s="101" t="s">
        <v>181</v>
      </c>
      <c r="D16" s="102">
        <v>0</v>
      </c>
      <c r="E16" s="102">
        <v>0</v>
      </c>
      <c r="F16" s="102">
        <v>0</v>
      </c>
      <c r="G16" s="102">
        <v>0</v>
      </c>
      <c r="H16" s="102">
        <v>6.3294471153846157</v>
      </c>
      <c r="I16" s="102">
        <v>2157.0755769230773</v>
      </c>
      <c r="J16" s="102">
        <v>0.33383689227970365</v>
      </c>
      <c r="K16" s="102">
        <v>113.771612888923</v>
      </c>
      <c r="L16" s="102">
        <v>12.991881010411763</v>
      </c>
      <c r="M16" s="102">
        <v>4427.6330483483289</v>
      </c>
      <c r="N16" s="102">
        <v>7.1387886900648709</v>
      </c>
      <c r="O16" s="102">
        <v>2432.8991855741083</v>
      </c>
      <c r="P16" s="102">
        <v>7.1360951425305679</v>
      </c>
      <c r="Q16" s="102">
        <v>2431.9812245744174</v>
      </c>
      <c r="R16" s="102">
        <v>0</v>
      </c>
      <c r="S16" s="102">
        <v>0</v>
      </c>
      <c r="T16" s="102">
        <v>7.6685495452369548</v>
      </c>
      <c r="U16" s="102">
        <v>2613.4416850167545</v>
      </c>
      <c r="V16" s="102">
        <v>0.22659248883060376</v>
      </c>
      <c r="W16" s="102">
        <v>77.222720193469769</v>
      </c>
      <c r="X16" s="102">
        <v>9.6897992288497576</v>
      </c>
      <c r="Y16" s="102">
        <v>3302.2835771919977</v>
      </c>
      <c r="Z16" s="102">
        <v>7.0301477151686038</v>
      </c>
      <c r="AA16" s="102">
        <v>2395.8743413294601</v>
      </c>
      <c r="AB16" s="102">
        <v>6.7993279492161651</v>
      </c>
      <c r="AC16" s="102">
        <v>2317.2109650928692</v>
      </c>
      <c r="AD16" s="102">
        <v>0.28031800375275934</v>
      </c>
      <c r="AE16" s="102">
        <v>95.532375678940383</v>
      </c>
      <c r="AF16" s="102">
        <v>2.3772129981085288</v>
      </c>
      <c r="AG16" s="102">
        <v>810.1541897553866</v>
      </c>
      <c r="AH16" s="102">
        <v>9.6394994542623245</v>
      </c>
      <c r="AI16" s="102">
        <v>3285.1414140126003</v>
      </c>
      <c r="AJ16" s="102">
        <v>6.6533994671336352</v>
      </c>
      <c r="AK16" s="102">
        <v>2267.478538399143</v>
      </c>
      <c r="AL16" s="102">
        <v>0.22705384566686881</v>
      </c>
      <c r="AM16" s="102">
        <v>77.379950603268895</v>
      </c>
      <c r="AN16" s="102">
        <v>12.856582180578684</v>
      </c>
      <c r="AO16" s="102">
        <v>4381.5232071412156</v>
      </c>
      <c r="AP16" s="102">
        <v>4.1473873441994247</v>
      </c>
      <c r="AQ16" s="102">
        <v>1413.4296069031641</v>
      </c>
      <c r="AR16" s="102">
        <v>3.0627857459413912</v>
      </c>
      <c r="AS16" s="102">
        <v>1043.7973822168262</v>
      </c>
      <c r="AT16" s="102">
        <v>7.7823788464868322</v>
      </c>
      <c r="AU16" s="102">
        <v>2652.2347108827125</v>
      </c>
      <c r="AV16" s="102">
        <v>6.5349497933477894</v>
      </c>
      <c r="AW16" s="102">
        <v>2227.1108895729267</v>
      </c>
      <c r="AX16" s="102">
        <v>0.22842682997286146</v>
      </c>
      <c r="AY16" s="102">
        <v>77.84786365475118</v>
      </c>
      <c r="AZ16" s="102">
        <v>15.144853258613264</v>
      </c>
      <c r="BA16" s="102">
        <v>5161.3659905354007</v>
      </c>
      <c r="BB16" s="102">
        <v>0.28746797739774133</v>
      </c>
      <c r="BC16" s="102">
        <v>97.969086697150246</v>
      </c>
      <c r="BD16" s="102">
        <v>10.588916247894451</v>
      </c>
      <c r="BE16" s="102">
        <v>3608.7026572824288</v>
      </c>
      <c r="BF16" s="102">
        <v>3.3636384514674509</v>
      </c>
      <c r="BG16" s="102">
        <v>1146.3279842601073</v>
      </c>
      <c r="BH16" s="102">
        <v>4.925570957005144</v>
      </c>
      <c r="BI16" s="102">
        <v>1678.6345821473531</v>
      </c>
      <c r="BJ16" s="102">
        <v>14.167018785571504</v>
      </c>
      <c r="BK16" s="102">
        <v>4828.1200021227687</v>
      </c>
      <c r="BL16" s="102">
        <v>0.379612799919609</v>
      </c>
      <c r="BM16" s="102">
        <v>129.37204221260276</v>
      </c>
      <c r="BN16" s="102">
        <v>2.1439789587951776</v>
      </c>
      <c r="BO16" s="102">
        <v>730.66802915739652</v>
      </c>
      <c r="BP16" s="102">
        <v>0.36440838619677851</v>
      </c>
      <c r="BQ16" s="102">
        <v>124.19037801586212</v>
      </c>
      <c r="BR16" s="102">
        <v>5.9594058733825008</v>
      </c>
      <c r="BS16" s="102">
        <v>2030.9655216487563</v>
      </c>
      <c r="BT16" s="102">
        <v>15.139570764603038</v>
      </c>
      <c r="BU16" s="102">
        <v>5159.5657165767152</v>
      </c>
      <c r="BV16" s="102">
        <v>7.7139353242391611</v>
      </c>
      <c r="BW16" s="102">
        <v>2628.9091585007063</v>
      </c>
      <c r="BX16" s="102">
        <v>5.723889753690373</v>
      </c>
      <c r="BY16" s="102">
        <v>1950.7016280576793</v>
      </c>
      <c r="BZ16" s="102">
        <v>0.31454381720705843</v>
      </c>
      <c r="CA16" s="102">
        <v>107.19653290416552</v>
      </c>
      <c r="CB16" s="102">
        <v>4.942661075310042</v>
      </c>
      <c r="CC16" s="102">
        <v>1684.4588944656623</v>
      </c>
      <c r="CD16" s="102">
        <v>0.238018370082106</v>
      </c>
      <c r="CE16" s="102">
        <v>81.116660523981722</v>
      </c>
      <c r="CF16" s="102">
        <v>12.558859704791065</v>
      </c>
      <c r="CG16" s="102">
        <v>4280.0593873927946</v>
      </c>
      <c r="CH16" s="102">
        <v>7.6446568386403912</v>
      </c>
      <c r="CI16" s="102">
        <v>2605.2990506086453</v>
      </c>
      <c r="CJ16" s="102">
        <v>6.8751362487307528</v>
      </c>
      <c r="CK16" s="102">
        <v>2343.0464335674405</v>
      </c>
      <c r="CL16" s="102">
        <v>7.7112851688025472</v>
      </c>
      <c r="CM16" s="102">
        <v>2628.0059855279083</v>
      </c>
      <c r="CN16" s="102">
        <v>2.3933875559868518</v>
      </c>
      <c r="CO16" s="102">
        <v>815.66647908031916</v>
      </c>
      <c r="CP16" s="102">
        <v>3.5808971710962436</v>
      </c>
      <c r="CQ16" s="102">
        <v>1220.3697559095999</v>
      </c>
      <c r="CR16" s="102">
        <v>5.8600900474024709</v>
      </c>
      <c r="CS16" s="102">
        <v>1997.1186881547621</v>
      </c>
      <c r="CT16" s="102">
        <v>6.1361873600488819</v>
      </c>
      <c r="CU16" s="102">
        <v>2091.2126523046591</v>
      </c>
    </row>
    <row r="17" spans="2:99" x14ac:dyDescent="0.25">
      <c r="C17" s="101" t="s">
        <v>182</v>
      </c>
      <c r="D17" s="102">
        <v>0</v>
      </c>
      <c r="E17" s="102">
        <v>0</v>
      </c>
      <c r="F17" s="102">
        <v>0</v>
      </c>
      <c r="G17" s="102">
        <v>0</v>
      </c>
      <c r="H17" s="102">
        <v>7.0528125000000008</v>
      </c>
      <c r="I17" s="102">
        <v>2979.1080000000002</v>
      </c>
      <c r="J17" s="102">
        <v>0.27327966046072782</v>
      </c>
      <c r="K17" s="102">
        <v>115.43332857861142</v>
      </c>
      <c r="L17" s="102">
        <v>12.983701576835388</v>
      </c>
      <c r="M17" s="102">
        <v>5484.315546055268</v>
      </c>
      <c r="N17" s="102">
        <v>6.9288243168276686</v>
      </c>
      <c r="O17" s="102">
        <v>2926.735391428007</v>
      </c>
      <c r="P17" s="102">
        <v>6.7438234396933616</v>
      </c>
      <c r="Q17" s="102">
        <v>2848.5910209264757</v>
      </c>
      <c r="R17" s="102">
        <v>0</v>
      </c>
      <c r="S17" s="102">
        <v>0</v>
      </c>
      <c r="T17" s="102">
        <v>6.8752513164193392</v>
      </c>
      <c r="U17" s="102">
        <v>2904.1061560555286</v>
      </c>
      <c r="V17" s="102">
        <v>0.19422213328337465</v>
      </c>
      <c r="W17" s="102">
        <v>82.039429098897443</v>
      </c>
      <c r="X17" s="102">
        <v>9.3773671827986984</v>
      </c>
      <c r="Y17" s="102">
        <v>3960.99989801417</v>
      </c>
      <c r="Z17" s="102">
        <v>8.3083563906538043</v>
      </c>
      <c r="AA17" s="102">
        <v>3509.4497394121668</v>
      </c>
      <c r="AB17" s="102">
        <v>6.1019609800657895</v>
      </c>
      <c r="AC17" s="102">
        <v>2577.4683179797894</v>
      </c>
      <c r="AD17" s="102">
        <v>0.28741779845890442</v>
      </c>
      <c r="AE17" s="102">
        <v>121.40527806904122</v>
      </c>
      <c r="AF17" s="102">
        <v>2.2723672126990713</v>
      </c>
      <c r="AG17" s="102">
        <v>959.84791064408762</v>
      </c>
      <c r="AH17" s="102">
        <v>10.78680177662622</v>
      </c>
      <c r="AI17" s="102">
        <v>4556.3450704469151</v>
      </c>
      <c r="AJ17" s="102">
        <v>6.283766163403989</v>
      </c>
      <c r="AK17" s="102">
        <v>2654.2628274218446</v>
      </c>
      <c r="AL17" s="102">
        <v>0.20757971224291091</v>
      </c>
      <c r="AM17" s="102">
        <v>87.681670451405566</v>
      </c>
      <c r="AN17" s="102">
        <v>12.110943634976689</v>
      </c>
      <c r="AO17" s="102">
        <v>5115.6625914141532</v>
      </c>
      <c r="AP17" s="102">
        <v>4.1473873441994247</v>
      </c>
      <c r="AQ17" s="102">
        <v>1751.8564141898369</v>
      </c>
      <c r="AR17" s="102">
        <v>2.630298736248545</v>
      </c>
      <c r="AS17" s="102">
        <v>1111.0381861913854</v>
      </c>
      <c r="AT17" s="102">
        <v>7.0950602233983737</v>
      </c>
      <c r="AU17" s="102">
        <v>2996.9534383634727</v>
      </c>
      <c r="AV17" s="102">
        <v>5.9222982502214343</v>
      </c>
      <c r="AW17" s="102">
        <v>2501.5787808935338</v>
      </c>
      <c r="AX17" s="102">
        <v>0.26463298375617739</v>
      </c>
      <c r="AY17" s="102">
        <v>111.78097233860932</v>
      </c>
      <c r="AZ17" s="102">
        <v>13.696131428421785</v>
      </c>
      <c r="BA17" s="102">
        <v>5785.2459153653617</v>
      </c>
      <c r="BB17" s="102">
        <v>0.28746797739774133</v>
      </c>
      <c r="BC17" s="102">
        <v>121.42647365280592</v>
      </c>
      <c r="BD17" s="102">
        <v>8.8318229622815885</v>
      </c>
      <c r="BE17" s="102">
        <v>3730.5620192677429</v>
      </c>
      <c r="BF17" s="102">
        <v>3.5725462188724433</v>
      </c>
      <c r="BG17" s="102">
        <v>1509.0435228517199</v>
      </c>
      <c r="BH17" s="102">
        <v>4.7699942352614286</v>
      </c>
      <c r="BI17" s="102">
        <v>2014.8455649744274</v>
      </c>
      <c r="BJ17" s="102">
        <v>15.259115595095608</v>
      </c>
      <c r="BK17" s="102">
        <v>6445.4504273683842</v>
      </c>
      <c r="BL17" s="102">
        <v>0.32056191993211425</v>
      </c>
      <c r="BM17" s="102">
        <v>135.40535497932504</v>
      </c>
      <c r="BN17" s="102">
        <v>2.237157626756356</v>
      </c>
      <c r="BO17" s="102">
        <v>944.97538154188476</v>
      </c>
      <c r="BP17" s="102">
        <v>0.35440209851918775</v>
      </c>
      <c r="BQ17" s="102">
        <v>149.69944641450491</v>
      </c>
      <c r="BR17" s="102">
        <v>6.5524574714273056</v>
      </c>
      <c r="BS17" s="102">
        <v>2767.7580359308936</v>
      </c>
      <c r="BT17" s="102">
        <v>17.505831742105851</v>
      </c>
      <c r="BU17" s="102">
        <v>7394.463327865511</v>
      </c>
      <c r="BV17" s="102">
        <v>7.3079387282265724</v>
      </c>
      <c r="BW17" s="102">
        <v>3086.8733188029041</v>
      </c>
      <c r="BX17" s="102">
        <v>5.723889753690373</v>
      </c>
      <c r="BY17" s="102">
        <v>2417.7710319588136</v>
      </c>
      <c r="BZ17" s="102">
        <v>0.29306976930687068</v>
      </c>
      <c r="CA17" s="102">
        <v>123.79267055522217</v>
      </c>
      <c r="CB17" s="102">
        <v>4.9438273642577437</v>
      </c>
      <c r="CC17" s="102">
        <v>2088.2726786624708</v>
      </c>
      <c r="CD17" s="102">
        <v>0.22487197828664601</v>
      </c>
      <c r="CE17" s="102">
        <v>94.985923628279266</v>
      </c>
      <c r="CF17" s="102">
        <v>11.59851902846818</v>
      </c>
      <c r="CG17" s="102">
        <v>4899.2144376249589</v>
      </c>
      <c r="CH17" s="102">
        <v>6.5525630045489063</v>
      </c>
      <c r="CI17" s="102">
        <v>2767.8026131214579</v>
      </c>
      <c r="CJ17" s="102">
        <v>6.4964793502156892</v>
      </c>
      <c r="CK17" s="102">
        <v>2744.1128775311072</v>
      </c>
      <c r="CL17" s="102">
        <v>7.4022794023269931</v>
      </c>
      <c r="CM17" s="102">
        <v>3126.7228195429216</v>
      </c>
      <c r="CN17" s="102">
        <v>2.076949578382643</v>
      </c>
      <c r="CO17" s="102">
        <v>877.30350190882837</v>
      </c>
      <c r="CP17" s="102">
        <v>3.8275781873681978</v>
      </c>
      <c r="CQ17" s="102">
        <v>1616.7690263443267</v>
      </c>
      <c r="CR17" s="102">
        <v>5.4457782695798302</v>
      </c>
      <c r="CS17" s="102">
        <v>2300.2967410705201</v>
      </c>
      <c r="CT17" s="102">
        <v>6.1677545755909691</v>
      </c>
      <c r="CU17" s="102">
        <v>2605.2595327296253</v>
      </c>
    </row>
    <row r="18" spans="2:99" x14ac:dyDescent="0.25">
      <c r="C18" s="101" t="s">
        <v>183</v>
      </c>
      <c r="D18" s="102">
        <v>0</v>
      </c>
      <c r="E18" s="102">
        <v>0</v>
      </c>
      <c r="F18" s="102">
        <v>0</v>
      </c>
      <c r="G18" s="102">
        <v>0</v>
      </c>
      <c r="H18" s="102">
        <v>5.7869230769230775</v>
      </c>
      <c r="I18" s="102">
        <v>3777.7033846153849</v>
      </c>
      <c r="J18" s="102">
        <v>0.30640446778930086</v>
      </c>
      <c r="K18" s="102">
        <v>200.02083657285559</v>
      </c>
      <c r="L18" s="102">
        <v>14.114968200181938</v>
      </c>
      <c r="M18" s="102">
        <v>9214.2512410787676</v>
      </c>
      <c r="N18" s="102">
        <v>7.3487530633020732</v>
      </c>
      <c r="O18" s="102">
        <v>4797.2659997235933</v>
      </c>
      <c r="P18" s="102">
        <v>6.8692661573943194</v>
      </c>
      <c r="Q18" s="102">
        <v>4484.2569475470118</v>
      </c>
      <c r="R18" s="102">
        <v>0</v>
      </c>
      <c r="S18" s="102">
        <v>0</v>
      </c>
      <c r="T18" s="102">
        <v>6.3463858305409282</v>
      </c>
      <c r="U18" s="102">
        <v>4142.9206701771172</v>
      </c>
      <c r="V18" s="102">
        <v>0.20501225179911767</v>
      </c>
      <c r="W18" s="102">
        <v>133.831997974464</v>
      </c>
      <c r="X18" s="102">
        <v>8.1393878019728163</v>
      </c>
      <c r="Y18" s="102">
        <v>5313.3923571278538</v>
      </c>
      <c r="Z18" s="102">
        <v>7.9888042217825044</v>
      </c>
      <c r="AA18" s="102">
        <v>5215.0913959796189</v>
      </c>
      <c r="AB18" s="102">
        <v>5.9276192377781962</v>
      </c>
      <c r="AC18" s="102">
        <v>3869.5498384216062</v>
      </c>
      <c r="AD18" s="102">
        <v>0.26850783200392103</v>
      </c>
      <c r="AE18" s="102">
        <v>175.28191273215964</v>
      </c>
      <c r="AF18" s="102">
        <v>1.9492515915332596</v>
      </c>
      <c r="AG18" s="102">
        <v>1272.4714389529117</v>
      </c>
      <c r="AH18" s="102">
        <v>9.3682552581701461</v>
      </c>
      <c r="AI18" s="102">
        <v>6115.5970325334711</v>
      </c>
      <c r="AJ18" s="102">
        <v>6.283766163403989</v>
      </c>
      <c r="AK18" s="102">
        <v>4102.0425514701237</v>
      </c>
      <c r="AL18" s="102">
        <v>0.19527628514297557</v>
      </c>
      <c r="AM18" s="102">
        <v>127.47635894133444</v>
      </c>
      <c r="AN18" s="102">
        <v>13.607536223396703</v>
      </c>
      <c r="AO18" s="102">
        <v>8882.9996466333669</v>
      </c>
      <c r="AP18" s="102">
        <v>4.3277085330776615</v>
      </c>
      <c r="AQ18" s="102">
        <v>2825.1281303930973</v>
      </c>
      <c r="AR18" s="102">
        <v>2.860621932901112</v>
      </c>
      <c r="AS18" s="102">
        <v>1867.4139977978457</v>
      </c>
      <c r="AT18" s="102">
        <v>7.0950602233983737</v>
      </c>
      <c r="AU18" s="102">
        <v>4631.655313834458</v>
      </c>
      <c r="AV18" s="102">
        <v>7.451317008359875</v>
      </c>
      <c r="AW18" s="102">
        <v>4864.219743057326</v>
      </c>
      <c r="AX18" s="102">
        <v>0.22610897085011811</v>
      </c>
      <c r="AY18" s="102">
        <v>147.6039361709571</v>
      </c>
      <c r="AZ18" s="102">
        <v>14.056087687356408</v>
      </c>
      <c r="BA18" s="102">
        <v>9175.8140423062632</v>
      </c>
      <c r="BB18" s="102">
        <v>0.24640112348377827</v>
      </c>
      <c r="BC18" s="102">
        <v>160.85065341021044</v>
      </c>
      <c r="BD18" s="102">
        <v>9.5751363475968709</v>
      </c>
      <c r="BE18" s="102">
        <v>6250.6490077112367</v>
      </c>
      <c r="BF18" s="102">
        <v>3.2879773444406246</v>
      </c>
      <c r="BG18" s="102">
        <v>2146.3916104508394</v>
      </c>
      <c r="BH18" s="102">
        <v>4.6050019359862215</v>
      </c>
      <c r="BI18" s="102">
        <v>3006.1452638118053</v>
      </c>
      <c r="BJ18" s="102">
        <v>12.778789198640498</v>
      </c>
      <c r="BK18" s="102">
        <v>8341.9935888725158</v>
      </c>
      <c r="BL18" s="102">
        <v>0.36168561457704751</v>
      </c>
      <c r="BM18" s="102">
        <v>236.10836919589659</v>
      </c>
      <c r="BN18" s="102">
        <v>2.1391059917667192</v>
      </c>
      <c r="BO18" s="102">
        <v>1396.4083914253142</v>
      </c>
      <c r="BP18" s="102">
        <v>0.36796543865568704</v>
      </c>
      <c r="BQ18" s="102">
        <v>240.20783835443248</v>
      </c>
      <c r="BR18" s="102">
        <v>6.5486054857027147</v>
      </c>
      <c r="BS18" s="102">
        <v>4274.9296610667316</v>
      </c>
      <c r="BT18" s="102">
        <v>15.527764886772347</v>
      </c>
      <c r="BU18" s="102">
        <v>10136.524918084988</v>
      </c>
      <c r="BV18" s="102">
        <v>6.6989438342076921</v>
      </c>
      <c r="BW18" s="102">
        <v>4373.0705349707814</v>
      </c>
      <c r="BX18" s="102">
        <v>4.5791118029522977</v>
      </c>
      <c r="BY18" s="102">
        <v>2989.2441849672596</v>
      </c>
      <c r="BZ18" s="102">
        <v>0.26937353073572384</v>
      </c>
      <c r="CA18" s="102">
        <v>175.8470408642805</v>
      </c>
      <c r="CB18" s="102">
        <v>4.9461599421531472</v>
      </c>
      <c r="CC18" s="102">
        <v>3228.8532102375743</v>
      </c>
      <c r="CD18" s="102">
        <v>0.21580427243902464</v>
      </c>
      <c r="CE18" s="102">
        <v>140.87702904819528</v>
      </c>
      <c r="CF18" s="102">
        <v>11.273182247757493</v>
      </c>
      <c r="CG18" s="102">
        <v>7359.1333713360909</v>
      </c>
      <c r="CH18" s="102">
        <v>6.5525630045489063</v>
      </c>
      <c r="CI18" s="102">
        <v>4277.5131293695258</v>
      </c>
      <c r="CJ18" s="102">
        <v>6.4799172258638089</v>
      </c>
      <c r="CK18" s="102">
        <v>4230.0899650438942</v>
      </c>
      <c r="CL18" s="102">
        <v>7.0127008441155247</v>
      </c>
      <c r="CM18" s="102">
        <v>4577.8911110386143</v>
      </c>
      <c r="CN18" s="102">
        <v>2.2157857723198133</v>
      </c>
      <c r="CO18" s="102">
        <v>1446.4649521703741</v>
      </c>
      <c r="CP18" s="102">
        <v>3.2707799723883535</v>
      </c>
      <c r="CQ18" s="102">
        <v>2135.1651659751169</v>
      </c>
      <c r="CR18" s="102">
        <v>5.6469616427025997</v>
      </c>
      <c r="CS18" s="102">
        <v>3686.336560356257</v>
      </c>
      <c r="CT18" s="102">
        <v>5.7832563901022231</v>
      </c>
      <c r="CU18" s="102">
        <v>3775.3097714587311</v>
      </c>
    </row>
    <row r="19" spans="2:99" x14ac:dyDescent="0.25">
      <c r="C19" s="101" t="s">
        <v>184</v>
      </c>
      <c r="D19" s="102">
        <v>0</v>
      </c>
      <c r="E19" s="102">
        <v>0</v>
      </c>
      <c r="F19" s="102">
        <v>0</v>
      </c>
      <c r="G19" s="102">
        <v>0</v>
      </c>
      <c r="H19" s="102">
        <v>6.1486057692307705</v>
      </c>
      <c r="I19" s="102">
        <v>2029.0399038461542</v>
      </c>
      <c r="J19" s="102">
        <v>0.30640446778930086</v>
      </c>
      <c r="K19" s="102">
        <v>101.11347437046929</v>
      </c>
      <c r="L19" s="102">
        <v>15.254414257104855</v>
      </c>
      <c r="M19" s="102">
        <v>5033.9567048446024</v>
      </c>
      <c r="N19" s="102">
        <v>8.1886105562508806</v>
      </c>
      <c r="O19" s="102">
        <v>2702.2414835627906</v>
      </c>
      <c r="P19" s="102">
        <v>6.4748887743834329</v>
      </c>
      <c r="Q19" s="102">
        <v>2136.7132955465327</v>
      </c>
      <c r="R19" s="102">
        <v>0</v>
      </c>
      <c r="S19" s="102">
        <v>0</v>
      </c>
      <c r="T19" s="102">
        <v>7.1396840593585447</v>
      </c>
      <c r="U19" s="102">
        <v>2356.0957395883197</v>
      </c>
      <c r="V19" s="102">
        <v>0.21580237031486071</v>
      </c>
      <c r="W19" s="102">
        <v>71.214782203904036</v>
      </c>
      <c r="X19" s="102">
        <v>8.7613146932303465</v>
      </c>
      <c r="Y19" s="102">
        <v>2891.2338487660145</v>
      </c>
      <c r="Z19" s="102">
        <v>8.3083563906538043</v>
      </c>
      <c r="AA19" s="102">
        <v>2741.7576089157556</v>
      </c>
      <c r="AB19" s="102">
        <v>6.6249862069285719</v>
      </c>
      <c r="AC19" s="102">
        <v>2186.2454482864287</v>
      </c>
      <c r="AD19" s="102">
        <v>0.26944990741245972</v>
      </c>
      <c r="AE19" s="102">
        <v>88.918469446111715</v>
      </c>
      <c r="AF19" s="102">
        <v>2.1615826284867707</v>
      </c>
      <c r="AG19" s="102">
        <v>713.32226740063436</v>
      </c>
      <c r="AH19" s="102">
        <v>10.197569230945478</v>
      </c>
      <c r="AI19" s="102">
        <v>3365.1978462120078</v>
      </c>
      <c r="AJ19" s="102">
        <v>6.4685828152688112</v>
      </c>
      <c r="AK19" s="102">
        <v>2134.6323290387077</v>
      </c>
      <c r="AL19" s="102">
        <v>0.20530543208519161</v>
      </c>
      <c r="AM19" s="102">
        <v>67.750792588113228</v>
      </c>
      <c r="AN19" s="102">
        <v>13.619939050234089</v>
      </c>
      <c r="AO19" s="102">
        <v>4494.5798865772495</v>
      </c>
      <c r="AP19" s="102">
        <v>4.1473873441994247</v>
      </c>
      <c r="AQ19" s="102">
        <v>1368.6378235858101</v>
      </c>
      <c r="AR19" s="102">
        <v>2.6584581198608324</v>
      </c>
      <c r="AS19" s="102">
        <v>877.29117955407469</v>
      </c>
      <c r="AT19" s="102">
        <v>6.8884093957634001</v>
      </c>
      <c r="AU19" s="102">
        <v>2273.1751006019222</v>
      </c>
      <c r="AV19" s="102">
        <v>6.7391669743899083</v>
      </c>
      <c r="AW19" s="102">
        <v>2223.9251015486698</v>
      </c>
      <c r="AX19" s="102">
        <v>0.232423057957684</v>
      </c>
      <c r="AY19" s="102">
        <v>76.699609126035725</v>
      </c>
      <c r="AZ19" s="102">
        <v>13.346554763015622</v>
      </c>
      <c r="BA19" s="102">
        <v>4404.3630717951555</v>
      </c>
      <c r="BB19" s="102">
        <v>0.27925460661494872</v>
      </c>
      <c r="BC19" s="102">
        <v>92.154020182933081</v>
      </c>
      <c r="BD19" s="102">
        <v>9.335091308194654</v>
      </c>
      <c r="BE19" s="102">
        <v>3080.580131704236</v>
      </c>
      <c r="BF19" s="102">
        <v>3.7489820442641126</v>
      </c>
      <c r="BG19" s="102">
        <v>1237.1640746071571</v>
      </c>
      <c r="BH19" s="102">
        <v>4.6426642461121883</v>
      </c>
      <c r="BI19" s="102">
        <v>1532.079201217022</v>
      </c>
      <c r="BJ19" s="102">
        <v>14.929033071471467</v>
      </c>
      <c r="BK19" s="102">
        <v>4926.5809135855843</v>
      </c>
      <c r="BL19" s="102">
        <v>0.32056191993211425</v>
      </c>
      <c r="BM19" s="102">
        <v>105.7854335775977</v>
      </c>
      <c r="BN19" s="102">
        <v>2.1420297719837942</v>
      </c>
      <c r="BO19" s="102">
        <v>706.86982475465209</v>
      </c>
      <c r="BP19" s="102">
        <v>0.36268859013846327</v>
      </c>
      <c r="BQ19" s="102">
        <v>119.68723474569288</v>
      </c>
      <c r="BR19" s="102">
        <v>5.9594058733825008</v>
      </c>
      <c r="BS19" s="102">
        <v>1966.6039382162253</v>
      </c>
      <c r="BT19" s="102">
        <v>16.304153131110965</v>
      </c>
      <c r="BU19" s="102">
        <v>5380.3705332666186</v>
      </c>
      <c r="BV19" s="102">
        <v>7.104940430220279</v>
      </c>
      <c r="BW19" s="102">
        <v>2344.6303419726919</v>
      </c>
      <c r="BX19" s="102">
        <v>5.0697309246971871</v>
      </c>
      <c r="BY19" s="102">
        <v>1673.0112051500716</v>
      </c>
      <c r="BZ19" s="102">
        <v>0.28398093344906078</v>
      </c>
      <c r="CA19" s="102">
        <v>93.713708038190063</v>
      </c>
      <c r="CB19" s="102">
        <v>4.5869914373368479</v>
      </c>
      <c r="CC19" s="102">
        <v>1513.7071743211598</v>
      </c>
      <c r="CD19" s="102">
        <v>0.23659293582502516</v>
      </c>
      <c r="CE19" s="102">
        <v>78.075668822258308</v>
      </c>
      <c r="CF19" s="102">
        <v>11.608312569598914</v>
      </c>
      <c r="CG19" s="102">
        <v>3830.7431479676416</v>
      </c>
      <c r="CH19" s="102">
        <v>7.0986099215946483</v>
      </c>
      <c r="CI19" s="102">
        <v>2342.5412741262339</v>
      </c>
      <c r="CJ19" s="102">
        <v>6.6992309095034237</v>
      </c>
      <c r="CK19" s="102">
        <v>2210.74620013613</v>
      </c>
      <c r="CL19" s="102">
        <v>6.7842678693758849</v>
      </c>
      <c r="CM19" s="102">
        <v>2238.8083968940418</v>
      </c>
      <c r="CN19" s="102">
        <v>2.4356697401445291</v>
      </c>
      <c r="CO19" s="102">
        <v>803.77101424769455</v>
      </c>
      <c r="CP19" s="102">
        <v>3.80156012476936</v>
      </c>
      <c r="CQ19" s="102">
        <v>1254.5148411738887</v>
      </c>
      <c r="CR19" s="102">
        <v>5.6230715795483981</v>
      </c>
      <c r="CS19" s="102">
        <v>1855.6136212509714</v>
      </c>
      <c r="CT19" s="102">
        <v>6.0307481100452458</v>
      </c>
      <c r="CU19" s="102">
        <v>1990.1468763149312</v>
      </c>
    </row>
    <row r="20" spans="2:99" x14ac:dyDescent="0.25">
      <c r="B20" s="101" t="s">
        <v>127</v>
      </c>
      <c r="C20" s="101" t="s">
        <v>185</v>
      </c>
      <c r="D20" s="102">
        <v>0</v>
      </c>
      <c r="E20" s="102">
        <v>0</v>
      </c>
      <c r="F20" s="102">
        <v>0</v>
      </c>
      <c r="G20" s="102">
        <v>0</v>
      </c>
      <c r="H20" s="102">
        <v>5.4252403846153854</v>
      </c>
      <c r="I20" s="102">
        <v>1555.9589423076925</v>
      </c>
      <c r="J20" s="102">
        <v>0.29945223021021428</v>
      </c>
      <c r="K20" s="102">
        <v>85.882899624289465</v>
      </c>
      <c r="L20" s="102">
        <v>8.8838917334033649</v>
      </c>
      <c r="M20" s="102">
        <v>2547.900149140085</v>
      </c>
      <c r="N20" s="102">
        <v>4.6192162112184452</v>
      </c>
      <c r="O20" s="102">
        <v>1324.7912093774501</v>
      </c>
      <c r="P20" s="102">
        <v>5.1013359201939261</v>
      </c>
      <c r="Q20" s="102">
        <v>1463.063141911618</v>
      </c>
      <c r="R20" s="102">
        <v>0</v>
      </c>
      <c r="S20" s="102">
        <v>0</v>
      </c>
      <c r="T20" s="102">
        <v>8.4618477740545703</v>
      </c>
      <c r="U20" s="102">
        <v>2426.8579415988511</v>
      </c>
      <c r="V20" s="102">
        <v>0.24817272586208983</v>
      </c>
      <c r="W20" s="102">
        <v>71.17593777724737</v>
      </c>
      <c r="X20" s="102">
        <v>9.4228937958898413</v>
      </c>
      <c r="Y20" s="102">
        <v>2702.4859406612068</v>
      </c>
      <c r="Z20" s="102">
        <v>12.326420536924726</v>
      </c>
      <c r="AA20" s="102">
        <v>3535.2174099900117</v>
      </c>
      <c r="AB20" s="102">
        <v>3.4868348457518796</v>
      </c>
      <c r="AC20" s="102">
        <v>1000.0242337616392</v>
      </c>
      <c r="AD20" s="102">
        <v>0.29300179262592535</v>
      </c>
      <c r="AE20" s="102">
        <v>84.032914125115397</v>
      </c>
      <c r="AF20" s="102">
        <v>1.9466121253986624</v>
      </c>
      <c r="AG20" s="102">
        <v>558.28835756433637</v>
      </c>
      <c r="AH20" s="102">
        <v>6.3222435631609919</v>
      </c>
      <c r="AI20" s="102">
        <v>1813.2194539145726</v>
      </c>
      <c r="AJ20" s="102">
        <v>5.7293162078095188</v>
      </c>
      <c r="AK20" s="102">
        <v>1643.1678883997702</v>
      </c>
      <c r="AL20" s="102">
        <v>0.1628522024744308</v>
      </c>
      <c r="AM20" s="102">
        <v>46.706011669666758</v>
      </c>
      <c r="AN20" s="102">
        <v>7.6636898474448181</v>
      </c>
      <c r="AO20" s="102">
        <v>2197.946248247174</v>
      </c>
      <c r="AP20" s="102">
        <v>4.3277085330776615</v>
      </c>
      <c r="AQ20" s="102">
        <v>1241.1868072866735</v>
      </c>
      <c r="AR20" s="102">
        <v>2.9328346615045287</v>
      </c>
      <c r="AS20" s="102">
        <v>841.1369809194988</v>
      </c>
      <c r="AT20" s="102">
        <v>6.8644365466741011</v>
      </c>
      <c r="AU20" s="102">
        <v>1968.7204015861323</v>
      </c>
      <c r="AV20" s="102">
        <v>3.8801264398002502</v>
      </c>
      <c r="AW20" s="102">
        <v>1112.8202629347118</v>
      </c>
      <c r="AX20" s="102">
        <v>0.28317585673812401</v>
      </c>
      <c r="AY20" s="102">
        <v>81.214835712493965</v>
      </c>
      <c r="AZ20" s="102">
        <v>11.635741412872212</v>
      </c>
      <c r="BA20" s="102">
        <v>3337.1306372117506</v>
      </c>
      <c r="BB20" s="102">
        <v>0.17248078643864481</v>
      </c>
      <c r="BC20" s="102">
        <v>49.467489550603332</v>
      </c>
      <c r="BD20" s="102">
        <v>9.1486460114811603</v>
      </c>
      <c r="BE20" s="102">
        <v>2623.8316760927969</v>
      </c>
      <c r="BF20" s="102">
        <v>3.6227734415484751</v>
      </c>
      <c r="BG20" s="102">
        <v>1039.0114230361028</v>
      </c>
      <c r="BH20" s="102">
        <v>6.6033012974034691</v>
      </c>
      <c r="BI20" s="102">
        <v>1893.8268120953151</v>
      </c>
      <c r="BJ20" s="102">
        <v>12.724014652729599</v>
      </c>
      <c r="BK20" s="102">
        <v>3649.2474024028493</v>
      </c>
      <c r="BL20" s="102">
        <v>0.21933183995355188</v>
      </c>
      <c r="BM20" s="102">
        <v>62.904371698678681</v>
      </c>
      <c r="BN20" s="102">
        <v>2.2547003080588079</v>
      </c>
      <c r="BO20" s="102">
        <v>646.6480483512662</v>
      </c>
      <c r="BP20" s="102">
        <v>0.23237192964522707</v>
      </c>
      <c r="BQ20" s="102">
        <v>66.644269422251128</v>
      </c>
      <c r="BR20" s="102">
        <v>4.8166375166945397</v>
      </c>
      <c r="BS20" s="102">
        <v>1381.4116397879941</v>
      </c>
      <c r="BT20" s="102">
        <v>13.149417750589334</v>
      </c>
      <c r="BU20" s="102">
        <v>3771.2530108690212</v>
      </c>
      <c r="BV20" s="102">
        <v>4.2629642581321674</v>
      </c>
      <c r="BW20" s="102">
        <v>1222.6181492323058</v>
      </c>
      <c r="BX20" s="102">
        <v>6.050969168186966</v>
      </c>
      <c r="BY20" s="102">
        <v>1735.4179574360219</v>
      </c>
      <c r="BZ20" s="102">
        <v>0.32006238406258564</v>
      </c>
      <c r="CA20" s="102">
        <v>91.793891749149566</v>
      </c>
      <c r="CB20" s="102">
        <v>5.1694800301001171</v>
      </c>
      <c r="CC20" s="102">
        <v>1482.6068726327137</v>
      </c>
      <c r="CD20" s="102">
        <v>0.30311536209594026</v>
      </c>
      <c r="CE20" s="102">
        <v>86.933485849115669</v>
      </c>
      <c r="CF20" s="102">
        <v>10.350057027731401</v>
      </c>
      <c r="CG20" s="102">
        <v>2968.396355553366</v>
      </c>
      <c r="CH20" s="102">
        <v>4.7324066143964325</v>
      </c>
      <c r="CI20" s="102">
        <v>1357.2542170088968</v>
      </c>
      <c r="CJ20" s="102">
        <v>7.069875673888153</v>
      </c>
      <c r="CK20" s="102">
        <v>2027.6403432711224</v>
      </c>
      <c r="CL20" s="102">
        <v>4.4732239228887289</v>
      </c>
      <c r="CM20" s="102">
        <v>1282.9206210844875</v>
      </c>
      <c r="CN20" s="102">
        <v>3.0354564873219498</v>
      </c>
      <c r="CO20" s="102">
        <v>870.56892056393519</v>
      </c>
      <c r="CP20" s="102">
        <v>3.2116801337188905</v>
      </c>
      <c r="CQ20" s="102">
        <v>921.10986235057783</v>
      </c>
      <c r="CR20" s="102">
        <v>7.8976960054723193</v>
      </c>
      <c r="CS20" s="102">
        <v>2265.0592143694612</v>
      </c>
      <c r="CT20" s="102">
        <v>6.6513548175095814</v>
      </c>
      <c r="CU20" s="102">
        <v>1907.6085616617479</v>
      </c>
    </row>
    <row r="21" spans="2:99" x14ac:dyDescent="0.25">
      <c r="C21" s="101" t="s">
        <v>186</v>
      </c>
      <c r="D21" s="102">
        <v>0</v>
      </c>
      <c r="E21" s="102">
        <v>0</v>
      </c>
      <c r="F21" s="102">
        <v>0</v>
      </c>
      <c r="G21" s="102">
        <v>0</v>
      </c>
      <c r="H21" s="102">
        <v>6.5102884615384626</v>
      </c>
      <c r="I21" s="102">
        <v>406.24200000000008</v>
      </c>
      <c r="J21" s="102">
        <v>0.32047019847580155</v>
      </c>
      <c r="K21" s="102">
        <v>19.997340384890016</v>
      </c>
      <c r="L21" s="102">
        <v>8.4886263398959088</v>
      </c>
      <c r="M21" s="102">
        <v>529.69028360950472</v>
      </c>
      <c r="N21" s="102">
        <v>6.496420328704656</v>
      </c>
      <c r="O21" s="102">
        <v>405.37662851117051</v>
      </c>
      <c r="P21" s="102">
        <v>5.9219777856843638</v>
      </c>
      <c r="Q21" s="102">
        <v>369.53141382670429</v>
      </c>
      <c r="R21" s="102">
        <v>0</v>
      </c>
      <c r="S21" s="102">
        <v>0</v>
      </c>
      <c r="T21" s="102">
        <v>8.7262805169937767</v>
      </c>
      <c r="U21" s="102">
        <v>544.51990426041164</v>
      </c>
      <c r="V21" s="102">
        <v>0.25896284437783285</v>
      </c>
      <c r="W21" s="102">
        <v>16.15928148917677</v>
      </c>
      <c r="X21" s="102">
        <v>10.364595735309907</v>
      </c>
      <c r="Y21" s="102">
        <v>646.75077388333818</v>
      </c>
      <c r="Z21" s="102">
        <v>13.641774522235965</v>
      </c>
      <c r="AA21" s="102">
        <v>851.24673018752412</v>
      </c>
      <c r="AB21" s="102">
        <v>3.4868348457518796</v>
      </c>
      <c r="AC21" s="102">
        <v>217.57849437491728</v>
      </c>
      <c r="AD21" s="102">
        <v>0.29727536110645447</v>
      </c>
      <c r="AE21" s="102">
        <v>18.549982533042758</v>
      </c>
      <c r="AF21" s="102">
        <v>2.2684080134971754</v>
      </c>
      <c r="AG21" s="102">
        <v>141.54866004222373</v>
      </c>
      <c r="AH21" s="102">
        <v>7.7252086971182736</v>
      </c>
      <c r="AI21" s="102">
        <v>482.05302270018024</v>
      </c>
      <c r="AJ21" s="102">
        <v>5.9141328596743428</v>
      </c>
      <c r="AK21" s="102">
        <v>369.04189044367899</v>
      </c>
      <c r="AL21" s="102">
        <v>0.1473424689054374</v>
      </c>
      <c r="AM21" s="102">
        <v>9.1941700596992941</v>
      </c>
      <c r="AN21" s="102">
        <v>7.6743208418768623</v>
      </c>
      <c r="AO21" s="102">
        <v>478.87762053311621</v>
      </c>
      <c r="AP21" s="102">
        <v>5.0489932885906041</v>
      </c>
      <c r="AQ21" s="102">
        <v>315.05718120805369</v>
      </c>
      <c r="AR21" s="102">
        <v>2.108995242269005</v>
      </c>
      <c r="AS21" s="102">
        <v>131.6013031175859</v>
      </c>
      <c r="AT21" s="102">
        <v>7.2385421879759431</v>
      </c>
      <c r="AU21" s="102">
        <v>451.68503252969884</v>
      </c>
      <c r="AV21" s="102">
        <v>4.6969951639687233</v>
      </c>
      <c r="AW21" s="102">
        <v>293.09249823164834</v>
      </c>
      <c r="AX21" s="102">
        <v>0.32942606671999436</v>
      </c>
      <c r="AY21" s="102">
        <v>20.556186563327646</v>
      </c>
      <c r="AZ21" s="102">
        <v>13.078532046761714</v>
      </c>
      <c r="BA21" s="102">
        <v>816.10039971793094</v>
      </c>
      <c r="BB21" s="102">
        <v>0.18069415722143739</v>
      </c>
      <c r="BC21" s="102">
        <v>11.275315410617694</v>
      </c>
      <c r="BD21" s="102">
        <v>8.8825254215817306</v>
      </c>
      <c r="BE21" s="102">
        <v>554.26958630670003</v>
      </c>
      <c r="BF21" s="102">
        <v>3.7523409365889862</v>
      </c>
      <c r="BG21" s="102">
        <v>234.14607444315274</v>
      </c>
      <c r="BH21" s="102">
        <v>7.2067770293153455</v>
      </c>
      <c r="BI21" s="102">
        <v>449.70288662927754</v>
      </c>
      <c r="BJ21" s="102">
        <v>12.097799351698557</v>
      </c>
      <c r="BK21" s="102">
        <v>754.90267954598994</v>
      </c>
      <c r="BL21" s="102">
        <v>0.2362035199499789</v>
      </c>
      <c r="BM21" s="102">
        <v>14.739099644878683</v>
      </c>
      <c r="BN21" s="102">
        <v>2.1663946071260889</v>
      </c>
      <c r="BO21" s="102">
        <v>135.18302348466796</v>
      </c>
      <c r="BP21" s="102">
        <v>0.261100945634263</v>
      </c>
      <c r="BQ21" s="102">
        <v>16.292699007578012</v>
      </c>
      <c r="BR21" s="102">
        <v>5.4116151076016425</v>
      </c>
      <c r="BS21" s="102">
        <v>337.68478271434248</v>
      </c>
      <c r="BT21" s="102">
        <v>14.531671234496443</v>
      </c>
      <c r="BU21" s="102">
        <v>906.77628503257802</v>
      </c>
      <c r="BV21" s="102">
        <v>4.4659625561384608</v>
      </c>
      <c r="BW21" s="102">
        <v>278.67606350303993</v>
      </c>
      <c r="BX21" s="102">
        <v>6.378048582683558</v>
      </c>
      <c r="BY21" s="102">
        <v>397.990231559454</v>
      </c>
      <c r="BZ21" s="102">
        <v>0.30942539669947855</v>
      </c>
      <c r="CA21" s="102">
        <v>19.308144754047461</v>
      </c>
      <c r="CB21" s="102">
        <v>4.9963103669043276</v>
      </c>
      <c r="CC21" s="102">
        <v>311.76976689483001</v>
      </c>
      <c r="CD21" s="102">
        <v>0.29832395901956127</v>
      </c>
      <c r="CE21" s="102">
        <v>18.615415042820622</v>
      </c>
      <c r="CF21" s="102">
        <v>11.322149953411165</v>
      </c>
      <c r="CG21" s="102">
        <v>706.50215709285669</v>
      </c>
      <c r="CH21" s="102">
        <v>4.7324066143964325</v>
      </c>
      <c r="CI21" s="102">
        <v>295.30217273833739</v>
      </c>
      <c r="CJ21" s="102">
        <v>7.8563076525568736</v>
      </c>
      <c r="CK21" s="102">
        <v>490.23359751954888</v>
      </c>
      <c r="CL21" s="102">
        <v>4.6814420006171149</v>
      </c>
      <c r="CM21" s="102">
        <v>292.12198083850797</v>
      </c>
      <c r="CN21" s="102">
        <v>2.7500309815016357</v>
      </c>
      <c r="CO21" s="102">
        <v>171.60193324570207</v>
      </c>
      <c r="CP21" s="102">
        <v>3.5868424889238759</v>
      </c>
      <c r="CQ21" s="102">
        <v>223.81897130884985</v>
      </c>
      <c r="CR21" s="102">
        <v>8.1108244101721905</v>
      </c>
      <c r="CS21" s="102">
        <v>506.11544319474467</v>
      </c>
      <c r="CT21" s="102">
        <v>6.6829220330516668</v>
      </c>
      <c r="CU21" s="102">
        <v>417.01433486242399</v>
      </c>
    </row>
    <row r="22" spans="2:99" x14ac:dyDescent="0.25">
      <c r="C22" s="101" t="s">
        <v>187</v>
      </c>
      <c r="D22" s="102">
        <v>0</v>
      </c>
      <c r="E22" s="102">
        <v>0</v>
      </c>
      <c r="F22" s="102">
        <v>0</v>
      </c>
      <c r="G22" s="102">
        <v>0</v>
      </c>
      <c r="H22" s="102">
        <v>5.4252403846153854</v>
      </c>
      <c r="I22" s="102">
        <v>1015.6050000000001</v>
      </c>
      <c r="J22" s="102">
        <v>0.32333942639893343</v>
      </c>
      <c r="K22" s="102">
        <v>60.529140621880337</v>
      </c>
      <c r="L22" s="102">
        <v>8.4968057734722837</v>
      </c>
      <c r="M22" s="102">
        <v>1590.6020407940114</v>
      </c>
      <c r="N22" s="102">
        <v>4.8291805844556475</v>
      </c>
      <c r="O22" s="102">
        <v>904.02260541009719</v>
      </c>
      <c r="P22" s="102">
        <v>5.3224399363008654</v>
      </c>
      <c r="Q22" s="102">
        <v>996.36075607552198</v>
      </c>
      <c r="R22" s="102">
        <v>0</v>
      </c>
      <c r="S22" s="102">
        <v>0</v>
      </c>
      <c r="T22" s="102">
        <v>8.4618477740545703</v>
      </c>
      <c r="U22" s="102">
        <v>1584.0579033030156</v>
      </c>
      <c r="V22" s="102">
        <v>0.26975296289357586</v>
      </c>
      <c r="W22" s="102">
        <v>50.497754653677397</v>
      </c>
      <c r="X22" s="102">
        <v>10.671153379671786</v>
      </c>
      <c r="Y22" s="102">
        <v>1997.6399126745582</v>
      </c>
      <c r="Z22" s="102">
        <v>12.683118015622066</v>
      </c>
      <c r="AA22" s="102">
        <v>2374.2796925244506</v>
      </c>
      <c r="AB22" s="102">
        <v>3.8355183303270675</v>
      </c>
      <c r="AC22" s="102">
        <v>718.00903143722701</v>
      </c>
      <c r="AD22" s="102">
        <v>0.3369794448334984</v>
      </c>
      <c r="AE22" s="102">
        <v>63.082552072830893</v>
      </c>
      <c r="AF22" s="102">
        <v>2.0527776438754177</v>
      </c>
      <c r="AG22" s="102">
        <v>384.27997493347817</v>
      </c>
      <c r="AH22" s="102">
        <v>6.3845691011561705</v>
      </c>
      <c r="AI22" s="102">
        <v>1195.1913357364351</v>
      </c>
      <c r="AJ22" s="102">
        <v>5.1748662522150495</v>
      </c>
      <c r="AK22" s="102">
        <v>968.73496241465716</v>
      </c>
      <c r="AL22" s="102">
        <v>0.22408383380742039</v>
      </c>
      <c r="AM22" s="102">
        <v>41.948493688749096</v>
      </c>
      <c r="AN22" s="102">
        <v>7.6583743502287964</v>
      </c>
      <c r="AO22" s="102">
        <v>1433.6476783628307</v>
      </c>
      <c r="AP22" s="102">
        <v>4.6883509108341332</v>
      </c>
      <c r="AQ22" s="102">
        <v>877.65929050814964</v>
      </c>
      <c r="AR22" s="102">
        <v>3.228863086585767</v>
      </c>
      <c r="AS22" s="102">
        <v>604.4431698088556</v>
      </c>
      <c r="AT22" s="102">
        <v>7.6278709941565914</v>
      </c>
      <c r="AU22" s="102">
        <v>1427.9374501061138</v>
      </c>
      <c r="AV22" s="102">
        <v>4.0843436208423682</v>
      </c>
      <c r="AW22" s="102">
        <v>764.58912582169125</v>
      </c>
      <c r="AX22" s="102">
        <v>0.31615840224419856</v>
      </c>
      <c r="AY22" s="102">
        <v>59.184852900113967</v>
      </c>
      <c r="AZ22" s="102">
        <v>11.256508765956145</v>
      </c>
      <c r="BA22" s="102">
        <v>2107.2184409869901</v>
      </c>
      <c r="BB22" s="102">
        <v>0.18890752800423002</v>
      </c>
      <c r="BC22" s="102">
        <v>35.363489242391857</v>
      </c>
      <c r="BD22" s="102">
        <v>9.1443000863982924</v>
      </c>
      <c r="BE22" s="102">
        <v>1711.8129761737603</v>
      </c>
      <c r="BF22" s="102">
        <v>3.8099264899403242</v>
      </c>
      <c r="BG22" s="102">
        <v>713.21823891682868</v>
      </c>
      <c r="BH22" s="102">
        <v>6.2356543887270908</v>
      </c>
      <c r="BI22" s="102">
        <v>1167.3145015697114</v>
      </c>
      <c r="BJ22" s="102">
        <v>12.063849605481327</v>
      </c>
      <c r="BK22" s="102">
        <v>2258.3526461461042</v>
      </c>
      <c r="BL22" s="102">
        <v>0.22776767995176539</v>
      </c>
      <c r="BM22" s="102">
        <v>42.638109686970481</v>
      </c>
      <c r="BN22" s="102">
        <v>2.4493416879295449</v>
      </c>
      <c r="BO22" s="102">
        <v>458.51676398041076</v>
      </c>
      <c r="BP22" s="102">
        <v>0.25809130253221124</v>
      </c>
      <c r="BQ22" s="102">
        <v>48.314691834029944</v>
      </c>
      <c r="BR22" s="102">
        <v>5.6038419938400734</v>
      </c>
      <c r="BS22" s="102">
        <v>1049.0392212468616</v>
      </c>
      <c r="BT22" s="102">
        <v>14.258834426864233</v>
      </c>
      <c r="BU22" s="102">
        <v>2669.2538047089843</v>
      </c>
      <c r="BV22" s="102">
        <v>4.2629642581321674</v>
      </c>
      <c r="BW22" s="102">
        <v>798.02690912234164</v>
      </c>
      <c r="BX22" s="102">
        <v>6.705127997180151</v>
      </c>
      <c r="BY22" s="102">
        <v>1255.1999610721241</v>
      </c>
      <c r="BZ22" s="102">
        <v>0.34995122865492145</v>
      </c>
      <c r="CA22" s="102">
        <v>65.510870004201294</v>
      </c>
      <c r="CB22" s="102">
        <v>4.8114778142315204</v>
      </c>
      <c r="CC22" s="102">
        <v>900.7086468241406</v>
      </c>
      <c r="CD22" s="102">
        <v>0.31147035081502122</v>
      </c>
      <c r="CE22" s="102">
        <v>58.30724967257197</v>
      </c>
      <c r="CF22" s="102">
        <v>11.941484183214188</v>
      </c>
      <c r="CG22" s="102">
        <v>2235.4458390976956</v>
      </c>
      <c r="CH22" s="102">
        <v>5.0964378924269269</v>
      </c>
      <c r="CI22" s="102">
        <v>954.05317346232061</v>
      </c>
      <c r="CJ22" s="102">
        <v>8.4005857945907412</v>
      </c>
      <c r="CK22" s="102">
        <v>1572.5896607473867</v>
      </c>
      <c r="CL22" s="102">
        <v>5.1583794489530979</v>
      </c>
      <c r="CM22" s="102">
        <v>965.64863284401986</v>
      </c>
      <c r="CN22" s="102">
        <v>3.0044440155380556</v>
      </c>
      <c r="CO22" s="102">
        <v>562.43191970872397</v>
      </c>
      <c r="CP22" s="102">
        <v>3.3862522800219641</v>
      </c>
      <c r="CQ22" s="102">
        <v>633.90642682011162</v>
      </c>
      <c r="CR22" s="102">
        <v>7.3658160755666175</v>
      </c>
      <c r="CS22" s="102">
        <v>1378.8807693460708</v>
      </c>
      <c r="CT22" s="102">
        <v>6.7776236796779239</v>
      </c>
      <c r="CU22" s="102">
        <v>1268.7711528357072</v>
      </c>
    </row>
    <row r="23" spans="2:99" x14ac:dyDescent="0.25">
      <c r="C23" s="101" t="s">
        <v>188</v>
      </c>
      <c r="D23" s="102">
        <v>0</v>
      </c>
      <c r="E23" s="102">
        <v>0</v>
      </c>
      <c r="F23" s="102">
        <v>0</v>
      </c>
      <c r="G23" s="102">
        <v>0</v>
      </c>
      <c r="H23" s="102">
        <v>6.3294471153846157</v>
      </c>
      <c r="I23" s="102">
        <v>1860.857451923077</v>
      </c>
      <c r="J23" s="102">
        <v>0.32525224501435468</v>
      </c>
      <c r="K23" s="102">
        <v>95.624160034220282</v>
      </c>
      <c r="L23" s="102">
        <v>8.4831733841783254</v>
      </c>
      <c r="M23" s="102">
        <v>2494.0529749484276</v>
      </c>
      <c r="N23" s="102">
        <v>4.6192162112184452</v>
      </c>
      <c r="O23" s="102">
        <v>1358.0495660982228</v>
      </c>
      <c r="P23" s="102">
        <v>5.3841084550645046</v>
      </c>
      <c r="Q23" s="102">
        <v>1582.9278857889644</v>
      </c>
      <c r="R23" s="102">
        <v>0</v>
      </c>
      <c r="S23" s="102">
        <v>0</v>
      </c>
      <c r="T23" s="102">
        <v>7.9329822881761602</v>
      </c>
      <c r="U23" s="102">
        <v>2332.296792723791</v>
      </c>
      <c r="V23" s="102">
        <v>0.23738260734634678</v>
      </c>
      <c r="W23" s="102">
        <v>69.790486559825951</v>
      </c>
      <c r="X23" s="102">
        <v>10.367532936154497</v>
      </c>
      <c r="Y23" s="102">
        <v>3048.0546832294222</v>
      </c>
      <c r="Z23" s="102">
        <v>13.41635797304642</v>
      </c>
      <c r="AA23" s="102">
        <v>3944.4092440756476</v>
      </c>
      <c r="AB23" s="102">
        <v>3.8355183303270675</v>
      </c>
      <c r="AC23" s="102">
        <v>1127.6423891161578</v>
      </c>
      <c r="AD23" s="102">
        <v>0.29633328569791589</v>
      </c>
      <c r="AE23" s="102">
        <v>87.121985995187273</v>
      </c>
      <c r="AF23" s="102">
        <v>2.0540973769427167</v>
      </c>
      <c r="AG23" s="102">
        <v>603.90462882115867</v>
      </c>
      <c r="AH23" s="102">
        <v>6.9426388778393235</v>
      </c>
      <c r="AI23" s="102">
        <v>2041.1358300847612</v>
      </c>
      <c r="AJ23" s="102">
        <v>6.098949511539165</v>
      </c>
      <c r="AK23" s="102">
        <v>1793.0911563925144</v>
      </c>
      <c r="AL23" s="102">
        <v>0.1473424689054374</v>
      </c>
      <c r="AM23" s="102">
        <v>43.318685858198592</v>
      </c>
      <c r="AN23" s="102">
        <v>7.6778645066875439</v>
      </c>
      <c r="AO23" s="102">
        <v>2257.292164966138</v>
      </c>
      <c r="AP23" s="102">
        <v>4.5080297219558974</v>
      </c>
      <c r="AQ23" s="102">
        <v>1325.3607382550338</v>
      </c>
      <c r="AR23" s="102">
        <v>2.3840815782171361</v>
      </c>
      <c r="AS23" s="102">
        <v>700.91998399583804</v>
      </c>
      <c r="AT23" s="102">
        <v>7.2842116826123622</v>
      </c>
      <c r="AU23" s="102">
        <v>2141.5582346880346</v>
      </c>
      <c r="AV23" s="102">
        <v>6.0669160138613449</v>
      </c>
      <c r="AW23" s="102">
        <v>1783.6733080752354</v>
      </c>
      <c r="AX23" s="102">
        <v>0.27608914992297701</v>
      </c>
      <c r="AY23" s="102">
        <v>81.170210077355236</v>
      </c>
      <c r="AZ23" s="102">
        <v>11.985318078278372</v>
      </c>
      <c r="BA23" s="102">
        <v>3523.6835150138413</v>
      </c>
      <c r="BB23" s="102">
        <v>0.17248078643864481</v>
      </c>
      <c r="BC23" s="102">
        <v>50.709351212961572</v>
      </c>
      <c r="BD23" s="102">
        <v>8.6511722323452549</v>
      </c>
      <c r="BE23" s="102">
        <v>2543.4446363095049</v>
      </c>
      <c r="BF23" s="102">
        <v>3.6227734415484751</v>
      </c>
      <c r="BG23" s="102">
        <v>1065.0953918152518</v>
      </c>
      <c r="BH23" s="102">
        <v>7.0135379974456651</v>
      </c>
      <c r="BI23" s="102">
        <v>2061.9801712490257</v>
      </c>
      <c r="BJ23" s="102">
        <v>12.199648590350241</v>
      </c>
      <c r="BK23" s="102">
        <v>3586.6966855629712</v>
      </c>
      <c r="BL23" s="102">
        <v>0.2024601599571248</v>
      </c>
      <c r="BM23" s="102">
        <v>59.523287027394687</v>
      </c>
      <c r="BN23" s="102">
        <v>2.0673683787307597</v>
      </c>
      <c r="BO23" s="102">
        <v>607.80630334684338</v>
      </c>
      <c r="BP23" s="102">
        <v>0.2532444030295663</v>
      </c>
      <c r="BQ23" s="102">
        <v>74.453854490692493</v>
      </c>
      <c r="BR23" s="102">
        <v>4.8127855309699488</v>
      </c>
      <c r="BS23" s="102">
        <v>1414.9589461051648</v>
      </c>
      <c r="BT23" s="102">
        <v>12.624805224603923</v>
      </c>
      <c r="BU23" s="102">
        <v>3711.6927360335535</v>
      </c>
      <c r="BV23" s="102">
        <v>4.4659625561384608</v>
      </c>
      <c r="BW23" s="102">
        <v>1312.9929915047076</v>
      </c>
      <c r="BX23" s="102">
        <v>7.6235400711355341</v>
      </c>
      <c r="BY23" s="102">
        <v>2241.3207809138471</v>
      </c>
      <c r="BZ23" s="102">
        <v>0.32702906583642322</v>
      </c>
      <c r="CA23" s="102">
        <v>96.14654535590843</v>
      </c>
      <c r="CB23" s="102">
        <v>5.3543125827729252</v>
      </c>
      <c r="CC23" s="102">
        <v>1574.16789933524</v>
      </c>
      <c r="CD23" s="102">
        <v>0.31820228845361759</v>
      </c>
      <c r="CE23" s="102">
        <v>93.551472805363574</v>
      </c>
      <c r="CF23" s="102">
        <v>10.028637663473008</v>
      </c>
      <c r="CG23" s="102">
        <v>2948.4194730610643</v>
      </c>
      <c r="CH23" s="102">
        <v>4.5503909753811849</v>
      </c>
      <c r="CI23" s="102">
        <v>1337.8149467620683</v>
      </c>
      <c r="CJ23" s="102">
        <v>7.4879348497503333</v>
      </c>
      <c r="CK23" s="102">
        <v>2201.4528458265981</v>
      </c>
      <c r="CL23" s="102">
        <v>4.8158733849981887</v>
      </c>
      <c r="CM23" s="102">
        <v>1415.8667751894675</v>
      </c>
      <c r="CN23" s="102">
        <v>2.7732903353395568</v>
      </c>
      <c r="CO23" s="102">
        <v>815.3473585898297</v>
      </c>
      <c r="CP23" s="102">
        <v>3.5017245876555751</v>
      </c>
      <c r="CQ23" s="102">
        <v>1029.507028770739</v>
      </c>
      <c r="CR23" s="102">
        <v>7.4135962018750217</v>
      </c>
      <c r="CS23" s="102">
        <v>2179.5972833512565</v>
      </c>
      <c r="CT23" s="102">
        <v>6.8830629296815617</v>
      </c>
      <c r="CU23" s="102">
        <v>2023.6205013263791</v>
      </c>
    </row>
    <row r="24" spans="2:99" x14ac:dyDescent="0.25">
      <c r="C24" s="101" t="s">
        <v>189</v>
      </c>
      <c r="D24" s="102">
        <v>0</v>
      </c>
      <c r="E24" s="102">
        <v>0</v>
      </c>
      <c r="F24" s="102">
        <v>0</v>
      </c>
      <c r="G24" s="102">
        <v>0</v>
      </c>
      <c r="H24" s="102">
        <v>5.6060817307692314</v>
      </c>
      <c r="I24" s="102">
        <v>2058.5532115384617</v>
      </c>
      <c r="J24" s="102">
        <v>0.30931976872052641</v>
      </c>
      <c r="K24" s="102">
        <v>113.58221907417729</v>
      </c>
      <c r="L24" s="102">
        <v>8.4831733841783254</v>
      </c>
      <c r="M24" s="102">
        <v>3115.021266670281</v>
      </c>
      <c r="N24" s="102">
        <v>6.4281583607960675</v>
      </c>
      <c r="O24" s="102">
        <v>2360.4197500843161</v>
      </c>
      <c r="P24" s="102">
        <v>5.4319391042674949</v>
      </c>
      <c r="Q24" s="102">
        <v>1994.6080390870241</v>
      </c>
      <c r="R24" s="102">
        <v>0</v>
      </c>
      <c r="S24" s="102">
        <v>0</v>
      </c>
      <c r="T24" s="102">
        <v>7.1396840593585447</v>
      </c>
      <c r="U24" s="102">
        <v>2621.6919865964574</v>
      </c>
      <c r="V24" s="102">
        <v>0.28054308140931894</v>
      </c>
      <c r="W24" s="102">
        <v>103.01541949350191</v>
      </c>
      <c r="X24" s="102">
        <v>9.7382630427854906</v>
      </c>
      <c r="Y24" s="102">
        <v>3575.8901893108318</v>
      </c>
      <c r="Z24" s="102">
        <v>13.830045761599473</v>
      </c>
      <c r="AA24" s="102">
        <v>5078.3928036593261</v>
      </c>
      <c r="AB24" s="102">
        <v>3.6611765880394738</v>
      </c>
      <c r="AC24" s="102">
        <v>1344.3840431280946</v>
      </c>
      <c r="AD24" s="102">
        <v>0.31241702592728332</v>
      </c>
      <c r="AE24" s="102">
        <v>114.71953192049843</v>
      </c>
      <c r="AF24" s="102">
        <v>1.9518910576678568</v>
      </c>
      <c r="AG24" s="102">
        <v>716.73439637563695</v>
      </c>
      <c r="AH24" s="102">
        <v>6.6246505282507613</v>
      </c>
      <c r="AI24" s="102">
        <v>2432.5716739736795</v>
      </c>
      <c r="AJ24" s="102">
        <v>5.5444995559446957</v>
      </c>
      <c r="AK24" s="102">
        <v>2035.9402369428922</v>
      </c>
      <c r="AL24" s="102">
        <v>0.20798993977795283</v>
      </c>
      <c r="AM24" s="102">
        <v>76.373905886464271</v>
      </c>
      <c r="AN24" s="102">
        <v>7.6690053446608406</v>
      </c>
      <c r="AO24" s="102">
        <v>2816.0587625594608</v>
      </c>
      <c r="AP24" s="102">
        <v>4.3277085330776615</v>
      </c>
      <c r="AQ24" s="102">
        <v>1589.1345733461173</v>
      </c>
      <c r="AR24" s="102">
        <v>2.2923861329010924</v>
      </c>
      <c r="AS24" s="102">
        <v>841.76418800128113</v>
      </c>
      <c r="AT24" s="102">
        <v>7.0863105391878802</v>
      </c>
      <c r="AU24" s="102">
        <v>2602.0932299897895</v>
      </c>
      <c r="AV24" s="102">
        <v>5.6872145850092677</v>
      </c>
      <c r="AW24" s="102">
        <v>2088.3451956154031</v>
      </c>
      <c r="AX24" s="102">
        <v>0.29798876062908197</v>
      </c>
      <c r="AY24" s="102">
        <v>109.4214729029989</v>
      </c>
      <c r="AZ24" s="102">
        <v>11.613499426739782</v>
      </c>
      <c r="BA24" s="102">
        <v>4264.4769894988476</v>
      </c>
      <c r="BB24" s="102">
        <v>0.19712089878702263</v>
      </c>
      <c r="BC24" s="102">
        <v>72.38279403459471</v>
      </c>
      <c r="BD24" s="102">
        <v>8.8883199883588873</v>
      </c>
      <c r="BE24" s="102">
        <v>3263.7910997253834</v>
      </c>
      <c r="BF24" s="102">
        <v>3.3994692858056479</v>
      </c>
      <c r="BG24" s="102">
        <v>1248.285121747834</v>
      </c>
      <c r="BH24" s="102">
        <v>6.5562234097460124</v>
      </c>
      <c r="BI24" s="102">
        <v>2407.4452360587356</v>
      </c>
      <c r="BJ24" s="102">
        <v>12.57309579873977</v>
      </c>
      <c r="BK24" s="102">
        <v>4616.8407772972432</v>
      </c>
      <c r="BL24" s="102">
        <v>0.22776767995176539</v>
      </c>
      <c r="BM24" s="102">
        <v>83.63629207828825</v>
      </c>
      <c r="BN24" s="102">
        <v>2.354701129859829</v>
      </c>
      <c r="BO24" s="102">
        <v>864.64625488452918</v>
      </c>
      <c r="BP24" s="102">
        <v>0.23764877816245086</v>
      </c>
      <c r="BQ24" s="102">
        <v>87.264631341251956</v>
      </c>
      <c r="BR24" s="102">
        <v>4.8108595381076533</v>
      </c>
      <c r="BS24" s="102">
        <v>1766.5476223931303</v>
      </c>
      <c r="BT24" s="102">
        <v>12.658909825557949</v>
      </c>
      <c r="BU24" s="102">
        <v>4648.3516879448789</v>
      </c>
      <c r="BV24" s="102">
        <v>4.2629642581321674</v>
      </c>
      <c r="BW24" s="102">
        <v>1565.3604755861318</v>
      </c>
      <c r="BX24" s="102">
        <v>5.723889753690373</v>
      </c>
      <c r="BY24" s="102">
        <v>2101.812317555105</v>
      </c>
      <c r="BZ24" s="102">
        <v>0.33379567443628722</v>
      </c>
      <c r="CA24" s="102">
        <v>122.56977165300466</v>
      </c>
      <c r="CB24" s="102">
        <v>4.4499767315198167</v>
      </c>
      <c r="CC24" s="102">
        <v>1634.0314558140767</v>
      </c>
      <c r="CD24" s="102">
        <v>0.31606413706799635</v>
      </c>
      <c r="CE24" s="102">
        <v>116.05875113136825</v>
      </c>
      <c r="CF24" s="102">
        <v>10.34418090305296</v>
      </c>
      <c r="CG24" s="102">
        <v>3798.3832276010467</v>
      </c>
      <c r="CH24" s="102">
        <v>5.0964378924269269</v>
      </c>
      <c r="CI24" s="102">
        <v>1871.4119940991675</v>
      </c>
      <c r="CJ24" s="102">
        <v>7.009905205123987</v>
      </c>
      <c r="CK24" s="102">
        <v>2574.0371913215281</v>
      </c>
      <c r="CL24" s="102">
        <v>4.7150856962510206</v>
      </c>
      <c r="CM24" s="102">
        <v>1731.3794676633747</v>
      </c>
      <c r="CN24" s="102">
        <v>2.8620912271730758</v>
      </c>
      <c r="CO24" s="102">
        <v>1050.9598986179535</v>
      </c>
      <c r="CP24" s="102">
        <v>3.2160164774853639</v>
      </c>
      <c r="CQ24" s="102">
        <v>1180.9212505326257</v>
      </c>
      <c r="CR24" s="102">
        <v>7.1885227655980506</v>
      </c>
      <c r="CS24" s="102">
        <v>2639.6255595276043</v>
      </c>
      <c r="CT24" s="102">
        <v>6.9146301452236472</v>
      </c>
      <c r="CU24" s="102">
        <v>2539.052189326123</v>
      </c>
    </row>
    <row r="25" spans="2:99" x14ac:dyDescent="0.25">
      <c r="C25" s="101" t="s">
        <v>190</v>
      </c>
      <c r="D25" s="102">
        <v>0</v>
      </c>
      <c r="E25" s="102">
        <v>0</v>
      </c>
      <c r="F25" s="102">
        <v>0</v>
      </c>
      <c r="G25" s="102">
        <v>0</v>
      </c>
      <c r="H25" s="102">
        <v>5.0635576923076933</v>
      </c>
      <c r="I25" s="102">
        <v>2685.7110000000002</v>
      </c>
      <c r="J25" s="102">
        <v>0.29117102837807102</v>
      </c>
      <c r="K25" s="102">
        <v>154.43711345172886</v>
      </c>
      <c r="L25" s="102">
        <v>8.8593534326742454</v>
      </c>
      <c r="M25" s="102">
        <v>4699.0010606904198</v>
      </c>
      <c r="N25" s="102">
        <v>4.8291805844556475</v>
      </c>
      <c r="O25" s="102">
        <v>2561.3973819952753</v>
      </c>
      <c r="P25" s="102">
        <v>5.445776973828143</v>
      </c>
      <c r="Q25" s="102">
        <v>2888.4401069184469</v>
      </c>
      <c r="R25" s="102">
        <v>0</v>
      </c>
      <c r="S25" s="102">
        <v>0</v>
      </c>
      <c r="T25" s="102">
        <v>7.4041168022977502</v>
      </c>
      <c r="U25" s="102">
        <v>3927.1435519387264</v>
      </c>
      <c r="V25" s="102">
        <v>0.22659248883060376</v>
      </c>
      <c r="W25" s="102">
        <v>120.18465607575223</v>
      </c>
      <c r="X25" s="102">
        <v>9.7294514402517223</v>
      </c>
      <c r="Y25" s="102">
        <v>5160.5010439095131</v>
      </c>
      <c r="Z25" s="102">
        <v>11.536190269644655</v>
      </c>
      <c r="AA25" s="102">
        <v>6118.7953190195249</v>
      </c>
      <c r="AB25" s="102">
        <v>3.4868348457518796</v>
      </c>
      <c r="AC25" s="102">
        <v>1849.4172021867969</v>
      </c>
      <c r="AD25" s="102">
        <v>0.30676457347605163</v>
      </c>
      <c r="AE25" s="102">
        <v>162.70792977169776</v>
      </c>
      <c r="AF25" s="102">
        <v>1.9518910576678568</v>
      </c>
      <c r="AG25" s="102">
        <v>1035.2830169870313</v>
      </c>
      <c r="AH25" s="102">
        <v>6.5623249902555836</v>
      </c>
      <c r="AI25" s="102">
        <v>3480.6571748315614</v>
      </c>
      <c r="AJ25" s="102">
        <v>5.5444995559446957</v>
      </c>
      <c r="AK25" s="102">
        <v>2940.8025644730665</v>
      </c>
      <c r="AL25" s="102">
        <v>0.13958760212094068</v>
      </c>
      <c r="AM25" s="102">
        <v>74.037264164946933</v>
      </c>
      <c r="AN25" s="102">
        <v>6.530171453596429</v>
      </c>
      <c r="AO25" s="102">
        <v>3463.6029389875457</v>
      </c>
      <c r="AP25" s="102">
        <v>4.1473873441994247</v>
      </c>
      <c r="AQ25" s="102">
        <v>2199.7742473633748</v>
      </c>
      <c r="AR25" s="102">
        <v>2.8599121385966764</v>
      </c>
      <c r="AS25" s="102">
        <v>1516.8973983116771</v>
      </c>
      <c r="AT25" s="102">
        <v>6.4598845756146464</v>
      </c>
      <c r="AU25" s="102">
        <v>3426.3227789060084</v>
      </c>
      <c r="AV25" s="102">
        <v>4.2885608018844872</v>
      </c>
      <c r="AW25" s="102">
        <v>2274.652649319532</v>
      </c>
      <c r="AX25" s="102">
        <v>0.28472109615328622</v>
      </c>
      <c r="AY25" s="102">
        <v>151.01606939970301</v>
      </c>
      <c r="AZ25" s="102">
        <v>10.903966502398996</v>
      </c>
      <c r="BA25" s="102">
        <v>5783.4638328724268</v>
      </c>
      <c r="BB25" s="102">
        <v>0.15605404487305957</v>
      </c>
      <c r="BC25" s="102">
        <v>82.771065400670793</v>
      </c>
      <c r="BD25" s="102">
        <v>8.8926659134417569</v>
      </c>
      <c r="BE25" s="102">
        <v>4716.6700004895074</v>
      </c>
      <c r="BF25" s="102">
        <v>3.3850728974678135</v>
      </c>
      <c r="BG25" s="102">
        <v>1795.4426648169283</v>
      </c>
      <c r="BH25" s="102">
        <v>6.3064909126873836</v>
      </c>
      <c r="BI25" s="102">
        <v>3344.9627800893882</v>
      </c>
      <c r="BJ25" s="102">
        <v>12.005365051595026</v>
      </c>
      <c r="BK25" s="102">
        <v>6367.6456233660019</v>
      </c>
      <c r="BL25" s="102">
        <v>0.19402431995891126</v>
      </c>
      <c r="BM25" s="102">
        <v>102.91049930620653</v>
      </c>
      <c r="BN25" s="102">
        <v>2.0610335215937634</v>
      </c>
      <c r="BO25" s="102">
        <v>1093.172179853332</v>
      </c>
      <c r="BP25" s="102">
        <v>0.23893862520618733</v>
      </c>
      <c r="BQ25" s="102">
        <v>126.73304680936175</v>
      </c>
      <c r="BR25" s="102">
        <v>4.4129238155947217</v>
      </c>
      <c r="BS25" s="102">
        <v>2340.6147917914404</v>
      </c>
      <c r="BT25" s="102">
        <v>13.115313149635309</v>
      </c>
      <c r="BU25" s="102">
        <v>6956.362094566568</v>
      </c>
      <c r="BV25" s="102">
        <v>4.059965960125874</v>
      </c>
      <c r="BW25" s="102">
        <v>2153.4059452507636</v>
      </c>
      <c r="BX25" s="102">
        <v>5.3968103391937801</v>
      </c>
      <c r="BY25" s="102">
        <v>2862.4682039083809</v>
      </c>
      <c r="BZ25" s="102">
        <v>0.3078772451941813</v>
      </c>
      <c r="CA25" s="102">
        <v>163.29809085099376</v>
      </c>
      <c r="CB25" s="102">
        <v>4.6313104173495194</v>
      </c>
      <c r="CC25" s="102">
        <v>2456.4470453621848</v>
      </c>
      <c r="CD25" s="102">
        <v>0.31004491655794042</v>
      </c>
      <c r="CE25" s="102">
        <v>164.44782374233159</v>
      </c>
      <c r="CF25" s="102">
        <v>10.994854464474329</v>
      </c>
      <c r="CG25" s="102">
        <v>5831.6708079571845</v>
      </c>
      <c r="CH25" s="102">
        <v>4.7324066143964325</v>
      </c>
      <c r="CI25" s="102">
        <v>2510.0684682758679</v>
      </c>
      <c r="CJ25" s="102">
        <v>7.6244379116305447</v>
      </c>
      <c r="CK25" s="102">
        <v>4044.0018683288408</v>
      </c>
      <c r="CL25" s="102">
        <v>4.688228099005717</v>
      </c>
      <c r="CM25" s="102">
        <v>2486.6361837126324</v>
      </c>
      <c r="CN25" s="102">
        <v>2.807819401551261</v>
      </c>
      <c r="CO25" s="102">
        <v>1489.2674105827887</v>
      </c>
      <c r="CP25" s="102">
        <v>3.3401614726519204</v>
      </c>
      <c r="CQ25" s="102">
        <v>1771.6216450945785</v>
      </c>
      <c r="CR25" s="102">
        <v>6.8678890767042695</v>
      </c>
      <c r="CS25" s="102">
        <v>3642.7283662839445</v>
      </c>
      <c r="CT25" s="102">
        <v>6.3722958820244724</v>
      </c>
      <c r="CU25" s="102">
        <v>3379.8657358257801</v>
      </c>
    </row>
    <row r="26" spans="2:99" x14ac:dyDescent="0.25">
      <c r="C26" s="101" t="s">
        <v>191</v>
      </c>
      <c r="D26" s="102">
        <v>0</v>
      </c>
      <c r="E26" s="102">
        <v>0</v>
      </c>
      <c r="F26" s="102">
        <v>0</v>
      </c>
      <c r="G26" s="102">
        <v>0</v>
      </c>
      <c r="H26" s="102">
        <v>5.6060817307692314</v>
      </c>
      <c r="I26" s="102">
        <v>2724.5557211538467</v>
      </c>
      <c r="J26" s="102">
        <v>0.2828898265459277</v>
      </c>
      <c r="K26" s="102">
        <v>137.48445570132085</v>
      </c>
      <c r="L26" s="102">
        <v>8.881165255544575</v>
      </c>
      <c r="M26" s="102">
        <v>4316.2463141946637</v>
      </c>
      <c r="N26" s="102">
        <v>6.5646822966132463</v>
      </c>
      <c r="O26" s="102">
        <v>3190.4355961540377</v>
      </c>
      <c r="P26" s="102">
        <v>5.6987680894037425</v>
      </c>
      <c r="Q26" s="102">
        <v>2769.6012914502189</v>
      </c>
      <c r="R26" s="102">
        <v>0</v>
      </c>
      <c r="S26" s="102">
        <v>0</v>
      </c>
      <c r="T26" s="102">
        <v>7.9329822881761602</v>
      </c>
      <c r="U26" s="102">
        <v>3855.4293920536138</v>
      </c>
      <c r="V26" s="102">
        <v>0.26975296289357586</v>
      </c>
      <c r="W26" s="102">
        <v>131.09993996627787</v>
      </c>
      <c r="X26" s="102">
        <v>10.058038090948026</v>
      </c>
      <c r="Y26" s="102">
        <v>4888.2065122007407</v>
      </c>
      <c r="Z26" s="102">
        <v>13.039815494319402</v>
      </c>
      <c r="AA26" s="102">
        <v>6337.3503302392292</v>
      </c>
      <c r="AB26" s="102">
        <v>3.8355183303270675</v>
      </c>
      <c r="AC26" s="102">
        <v>1864.0619085389549</v>
      </c>
      <c r="AD26" s="102">
        <v>0.29017556640030939</v>
      </c>
      <c r="AE26" s="102">
        <v>141.02532527055035</v>
      </c>
      <c r="AF26" s="102">
        <v>2.0514579108081197</v>
      </c>
      <c r="AG26" s="102">
        <v>997.0085446527462</v>
      </c>
      <c r="AH26" s="102">
        <v>6.5467436057567898</v>
      </c>
      <c r="AI26" s="102">
        <v>3181.7173923977998</v>
      </c>
      <c r="AJ26" s="102">
        <v>5.9141328596743428</v>
      </c>
      <c r="AK26" s="102">
        <v>2874.2685698017308</v>
      </c>
      <c r="AL26" s="102">
        <v>0.13958760212094068</v>
      </c>
      <c r="AM26" s="102">
        <v>67.839574630777165</v>
      </c>
      <c r="AN26" s="102">
        <v>7.6672335122554998</v>
      </c>
      <c r="AO26" s="102">
        <v>3726.2754869561727</v>
      </c>
      <c r="AP26" s="102">
        <v>4.1473873441994247</v>
      </c>
      <c r="AQ26" s="102">
        <v>2015.6302492809205</v>
      </c>
      <c r="AR26" s="102">
        <v>2.2006906875850487</v>
      </c>
      <c r="AS26" s="102">
        <v>1069.5356741663336</v>
      </c>
      <c r="AT26" s="102">
        <v>7.2689885177335549</v>
      </c>
      <c r="AU26" s="102">
        <v>3532.7284196185078</v>
      </c>
      <c r="AV26" s="102">
        <v>3.8801264398002502</v>
      </c>
      <c r="AW26" s="102">
        <v>1885.7414497429215</v>
      </c>
      <c r="AX26" s="102">
        <v>0.26822982340024898</v>
      </c>
      <c r="AY26" s="102">
        <v>130.35969417252102</v>
      </c>
      <c r="AZ26" s="102">
        <v>10.901000904248006</v>
      </c>
      <c r="BA26" s="102">
        <v>5297.8864394645307</v>
      </c>
      <c r="BB26" s="102">
        <v>0.17248078643864481</v>
      </c>
      <c r="BC26" s="102">
        <v>83.825662209181374</v>
      </c>
      <c r="BD26" s="102">
        <v>9.3915883342719564</v>
      </c>
      <c r="BE26" s="102">
        <v>4564.3119304561706</v>
      </c>
      <c r="BF26" s="102">
        <v>3.4426584508191524</v>
      </c>
      <c r="BG26" s="102">
        <v>1673.132007098108</v>
      </c>
      <c r="BH26" s="102">
        <v>6.6741378213637619</v>
      </c>
      <c r="BI26" s="102">
        <v>3243.6309811827882</v>
      </c>
      <c r="BJ26" s="102">
        <v>12.631580352626072</v>
      </c>
      <c r="BK26" s="102">
        <v>6138.948051376271</v>
      </c>
      <c r="BL26" s="102">
        <v>0.21933183995355188</v>
      </c>
      <c r="BM26" s="102">
        <v>106.59527421742621</v>
      </c>
      <c r="BN26" s="102">
        <v>2.4469052044153154</v>
      </c>
      <c r="BO26" s="102">
        <v>1189.1959293458433</v>
      </c>
      <c r="BP26" s="102">
        <v>0.22150574393847866</v>
      </c>
      <c r="BQ26" s="102">
        <v>107.65179155410063</v>
      </c>
      <c r="BR26" s="102">
        <v>5.01367938508871</v>
      </c>
      <c r="BS26" s="102">
        <v>2436.648181153113</v>
      </c>
      <c r="BT26" s="102">
        <v>12.351968416971717</v>
      </c>
      <c r="BU26" s="102">
        <v>6003.0566506482546</v>
      </c>
      <c r="BV26" s="102">
        <v>4.2629642581321674</v>
      </c>
      <c r="BW26" s="102">
        <v>2071.8006294522334</v>
      </c>
      <c r="BX26" s="102">
        <v>7.8034638620547634</v>
      </c>
      <c r="BY26" s="102">
        <v>3792.4834369586151</v>
      </c>
      <c r="BZ26" s="102">
        <v>0.32702906583642322</v>
      </c>
      <c r="CA26" s="102">
        <v>158.93612599650169</v>
      </c>
      <c r="CB26" s="102">
        <v>5.1613160074662039</v>
      </c>
      <c r="CC26" s="102">
        <v>2508.3995796285749</v>
      </c>
      <c r="CD26" s="102">
        <v>0.30311536209594026</v>
      </c>
      <c r="CE26" s="102">
        <v>147.31406597862696</v>
      </c>
      <c r="CF26" s="102">
        <v>10.992895756248183</v>
      </c>
      <c r="CG26" s="102">
        <v>5342.5473375366173</v>
      </c>
      <c r="CH26" s="102">
        <v>5.0964378924269269</v>
      </c>
      <c r="CI26" s="102">
        <v>2476.8688157194865</v>
      </c>
      <c r="CJ26" s="102">
        <v>7.8563076525568736</v>
      </c>
      <c r="CK26" s="102">
        <v>3818.1655191426407</v>
      </c>
      <c r="CL26" s="102">
        <v>4.3455786368962563</v>
      </c>
      <c r="CM26" s="102">
        <v>2111.9512175315804</v>
      </c>
      <c r="CN26" s="102">
        <v>3.0664689591058449</v>
      </c>
      <c r="CO26" s="102">
        <v>1490.3039141254405</v>
      </c>
      <c r="CP26" s="102">
        <v>3.143907607516482</v>
      </c>
      <c r="CQ26" s="102">
        <v>1527.9390972530102</v>
      </c>
      <c r="CR26" s="102">
        <v>6.9515042977439778</v>
      </c>
      <c r="CS26" s="102">
        <v>3378.4310887035731</v>
      </c>
      <c r="CT26" s="102">
        <v>5.9928437009293916</v>
      </c>
      <c r="CU26" s="102">
        <v>2912.5220386516844</v>
      </c>
    </row>
    <row r="27" spans="2:99" x14ac:dyDescent="0.25">
      <c r="C27" s="101" t="s">
        <v>192</v>
      </c>
      <c r="D27" s="102">
        <v>0</v>
      </c>
      <c r="E27" s="102">
        <v>0</v>
      </c>
      <c r="F27" s="102">
        <v>0</v>
      </c>
      <c r="G27" s="102">
        <v>0</v>
      </c>
      <c r="H27" s="102">
        <v>5.6060817307692314</v>
      </c>
      <c r="I27" s="102">
        <v>2394.9181153846157</v>
      </c>
      <c r="J27" s="102">
        <v>0.3223830170912228</v>
      </c>
      <c r="K27" s="102">
        <v>137.72202490137039</v>
      </c>
      <c r="L27" s="102">
        <v>8.5022587291898652</v>
      </c>
      <c r="M27" s="102">
        <v>3632.1649291099102</v>
      </c>
      <c r="N27" s="102">
        <v>5.2491093309300521</v>
      </c>
      <c r="O27" s="102">
        <v>2242.419506173318</v>
      </c>
      <c r="P27" s="102">
        <v>5.3383834860351955</v>
      </c>
      <c r="Q27" s="102">
        <v>2280.5574252342353</v>
      </c>
      <c r="R27" s="102">
        <v>0</v>
      </c>
      <c r="S27" s="102">
        <v>0</v>
      </c>
      <c r="T27" s="102">
        <v>7.1396840593585447</v>
      </c>
      <c r="U27" s="102">
        <v>3050.0730301579702</v>
      </c>
      <c r="V27" s="102">
        <v>0.22659248883060376</v>
      </c>
      <c r="W27" s="102">
        <v>96.800311228433927</v>
      </c>
      <c r="X27" s="102">
        <v>10.361658534465315</v>
      </c>
      <c r="Y27" s="102">
        <v>4426.5005259235822</v>
      </c>
      <c r="Z27" s="102">
        <v>13.55756140256905</v>
      </c>
      <c r="AA27" s="102">
        <v>5791.7902311774978</v>
      </c>
      <c r="AB27" s="102">
        <v>3.6611765880394738</v>
      </c>
      <c r="AC27" s="102">
        <v>1564.0546384104632</v>
      </c>
      <c r="AD27" s="102">
        <v>0.29539121028937726</v>
      </c>
      <c r="AE27" s="102">
        <v>126.19112503562197</v>
      </c>
      <c r="AF27" s="102">
        <v>1.9485917249996103</v>
      </c>
      <c r="AG27" s="102">
        <v>832.43838491983354</v>
      </c>
      <c r="AH27" s="102">
        <v>6.4999994522604059</v>
      </c>
      <c r="AI27" s="102">
        <v>2776.7997660056453</v>
      </c>
      <c r="AJ27" s="102">
        <v>5.9141328596743428</v>
      </c>
      <c r="AK27" s="102">
        <v>2526.5175576528791</v>
      </c>
      <c r="AL27" s="102">
        <v>0.1628522024744308</v>
      </c>
      <c r="AM27" s="102">
        <v>69.570460897076842</v>
      </c>
      <c r="AN27" s="102">
        <v>6.9021048101947562</v>
      </c>
      <c r="AO27" s="102">
        <v>2948.5791749151999</v>
      </c>
      <c r="AP27" s="102">
        <v>3.9670661553211892</v>
      </c>
      <c r="AQ27" s="102">
        <v>1694.730661553212</v>
      </c>
      <c r="AR27" s="102">
        <v>2.108995242269005</v>
      </c>
      <c r="AS27" s="102">
        <v>900.96276749731896</v>
      </c>
      <c r="AT27" s="102">
        <v>6.5055540702510637</v>
      </c>
      <c r="AU27" s="102">
        <v>2779.1726988112541</v>
      </c>
      <c r="AV27" s="102">
        <v>4.2885608018844872</v>
      </c>
      <c r="AW27" s="102">
        <v>1832.0731745650528</v>
      </c>
      <c r="AX27" s="102">
        <v>0.31216217425937598</v>
      </c>
      <c r="AY27" s="102">
        <v>133.35568084360543</v>
      </c>
      <c r="AZ27" s="102">
        <v>10.544010243464369</v>
      </c>
      <c r="BA27" s="102">
        <v>4504.4011760079784</v>
      </c>
      <c r="BB27" s="102">
        <v>0.16426741565585218</v>
      </c>
      <c r="BC27" s="102">
        <v>70.175039968180045</v>
      </c>
      <c r="BD27" s="102">
        <v>8.8839740632760211</v>
      </c>
      <c r="BE27" s="102">
        <v>3795.2337198315163</v>
      </c>
      <c r="BF27" s="102">
        <v>3.3094117904409868</v>
      </c>
      <c r="BG27" s="102">
        <v>1413.7807168763895</v>
      </c>
      <c r="BH27" s="102">
        <v>6.6741378213637619</v>
      </c>
      <c r="BI27" s="102">
        <v>2851.1916772865989</v>
      </c>
      <c r="BJ27" s="102">
        <v>12.597630606408842</v>
      </c>
      <c r="BK27" s="102">
        <v>5381.7077950578569</v>
      </c>
      <c r="BL27" s="102">
        <v>0.2024601599571248</v>
      </c>
      <c r="BM27" s="102">
        <v>86.490980333683709</v>
      </c>
      <c r="BN27" s="102">
        <v>2.4512908747409283</v>
      </c>
      <c r="BO27" s="102">
        <v>1047.1914616893246</v>
      </c>
      <c r="BP27" s="102">
        <v>0.22936228654317536</v>
      </c>
      <c r="BQ27" s="102">
        <v>97.98356881124451</v>
      </c>
      <c r="BR27" s="102">
        <v>4.6186326518692224</v>
      </c>
      <c r="BS27" s="102">
        <v>1973.0798688785317</v>
      </c>
      <c r="BT27" s="102">
        <v>13.047103947727257</v>
      </c>
      <c r="BU27" s="102">
        <v>5573.7228064690835</v>
      </c>
      <c r="BV27" s="102">
        <v>4.4659625561384608</v>
      </c>
      <c r="BW27" s="102">
        <v>1907.8592039823504</v>
      </c>
      <c r="BX27" s="102">
        <v>5.8874294609386686</v>
      </c>
      <c r="BY27" s="102">
        <v>2515.1098657129992</v>
      </c>
      <c r="BZ27" s="102">
        <v>0.29182172756253388</v>
      </c>
      <c r="CA27" s="102">
        <v>124.66624201471447</v>
      </c>
      <c r="CB27" s="102">
        <v>4.9893126332181161</v>
      </c>
      <c r="CC27" s="102">
        <v>2131.4343569107791</v>
      </c>
      <c r="CD27" s="102">
        <v>0.30648133091523844</v>
      </c>
      <c r="CE27" s="102">
        <v>130.92882456698985</v>
      </c>
      <c r="CF27" s="102">
        <v>11.633775776538823</v>
      </c>
      <c r="CG27" s="102">
        <v>4969.9490117373853</v>
      </c>
      <c r="CH27" s="102">
        <v>4.5503909753811849</v>
      </c>
      <c r="CI27" s="102">
        <v>1943.9270246828421</v>
      </c>
      <c r="CJ27" s="102">
        <v>7.7403727820937096</v>
      </c>
      <c r="CK27" s="102">
        <v>3306.6872525104327</v>
      </c>
      <c r="CL27" s="102">
        <v>4.9030888769681535</v>
      </c>
      <c r="CM27" s="102">
        <v>2094.5995682407952</v>
      </c>
      <c r="CN27" s="102">
        <v>2.8923837698666159</v>
      </c>
      <c r="CO27" s="102">
        <v>1235.6263464870183</v>
      </c>
      <c r="CP27" s="102">
        <v>3.2881253474542453</v>
      </c>
      <c r="CQ27" s="102">
        <v>1404.6871484324536</v>
      </c>
      <c r="CR27" s="102">
        <v>7.9215860686265218</v>
      </c>
      <c r="CS27" s="102">
        <v>3384.1015685172501</v>
      </c>
      <c r="CT27" s="102">
        <v>6.7302728563647962</v>
      </c>
      <c r="CU27" s="102">
        <v>2875.1725642390411</v>
      </c>
    </row>
    <row r="28" spans="2:99" x14ac:dyDescent="0.25">
      <c r="C28" s="101" t="s">
        <v>193</v>
      </c>
      <c r="D28" s="102">
        <v>0</v>
      </c>
      <c r="E28" s="102">
        <v>0</v>
      </c>
      <c r="F28" s="102">
        <v>0</v>
      </c>
      <c r="G28" s="102">
        <v>0</v>
      </c>
      <c r="H28" s="102">
        <v>5.2443990384615393</v>
      </c>
      <c r="I28" s="102">
        <v>3870.3664903846161</v>
      </c>
      <c r="J28" s="102">
        <v>0.24015485313215473</v>
      </c>
      <c r="K28" s="102">
        <v>177.23428161153021</v>
      </c>
      <c r="L28" s="102">
        <v>7.7280868093276993</v>
      </c>
      <c r="M28" s="102">
        <v>5703.3280652838421</v>
      </c>
      <c r="N28" s="102">
        <v>6.8139561233161769</v>
      </c>
      <c r="O28" s="102">
        <v>5028.6996190073387</v>
      </c>
      <c r="P28" s="102">
        <v>4.9259568731162968</v>
      </c>
      <c r="Q28" s="102">
        <v>3635.3561723598273</v>
      </c>
      <c r="R28" s="102">
        <v>0</v>
      </c>
      <c r="S28" s="102">
        <v>0</v>
      </c>
      <c r="T28" s="102">
        <v>6.6108185734801337</v>
      </c>
      <c r="U28" s="102">
        <v>4878.7841072283391</v>
      </c>
      <c r="V28" s="102">
        <v>0.23738260734634678</v>
      </c>
      <c r="W28" s="102">
        <v>175.18836422160393</v>
      </c>
      <c r="X28" s="102">
        <v>9.7309200406740146</v>
      </c>
      <c r="Y28" s="102">
        <v>7181.4189900174224</v>
      </c>
      <c r="Z28" s="102">
        <v>11.667471199152446</v>
      </c>
      <c r="AA28" s="102">
        <v>8610.5937449745052</v>
      </c>
      <c r="AB28" s="102">
        <v>3.3124931034642859</v>
      </c>
      <c r="AC28" s="102">
        <v>2444.6199103566432</v>
      </c>
      <c r="AD28" s="102">
        <v>0.28923349099177076</v>
      </c>
      <c r="AE28" s="102">
        <v>213.45431635192682</v>
      </c>
      <c r="AF28" s="102">
        <v>1.8404466069219068</v>
      </c>
      <c r="AG28" s="102">
        <v>1358.2495959083672</v>
      </c>
      <c r="AH28" s="102">
        <v>6.2287552561682258</v>
      </c>
      <c r="AI28" s="102">
        <v>4596.8213790521504</v>
      </c>
      <c r="AJ28" s="102">
        <v>4.9900496003502264</v>
      </c>
      <c r="AK28" s="102">
        <v>3682.656605058467</v>
      </c>
      <c r="AL28" s="102">
        <v>0.13958760212094068</v>
      </c>
      <c r="AM28" s="102">
        <v>103.01565036525422</v>
      </c>
      <c r="AN28" s="102">
        <v>6.1529225997820776</v>
      </c>
      <c r="AO28" s="102">
        <v>4540.8568786391734</v>
      </c>
      <c r="AP28" s="102">
        <v>4.5080297219558974</v>
      </c>
      <c r="AQ28" s="102">
        <v>3326.925934803452</v>
      </c>
      <c r="AR28" s="102">
        <v>1.8339089063208742</v>
      </c>
      <c r="AS28" s="102">
        <v>1353.4247728648052</v>
      </c>
      <c r="AT28" s="102">
        <v>6.7883207222800692</v>
      </c>
      <c r="AU28" s="102">
        <v>5009.7806930426914</v>
      </c>
      <c r="AV28" s="102">
        <v>5.8052329663549092</v>
      </c>
      <c r="AW28" s="102">
        <v>4284.261929169923</v>
      </c>
      <c r="AX28" s="102">
        <v>0.29966712949116125</v>
      </c>
      <c r="AY28" s="102">
        <v>221.15434156447699</v>
      </c>
      <c r="AZ28" s="102">
        <v>11.272819555786596</v>
      </c>
      <c r="BA28" s="102">
        <v>8319.3408321705083</v>
      </c>
      <c r="BB28" s="102">
        <v>0.15605404487305957</v>
      </c>
      <c r="BC28" s="102">
        <v>115.16788511631796</v>
      </c>
      <c r="BD28" s="102">
        <v>9.1254677443725249</v>
      </c>
      <c r="BE28" s="102">
        <v>6734.595195346923</v>
      </c>
      <c r="BF28" s="102">
        <v>3.6046978878729874</v>
      </c>
      <c r="BG28" s="102">
        <v>2660.2670412502648</v>
      </c>
      <c r="BH28" s="102">
        <v>6.4338209018366239</v>
      </c>
      <c r="BI28" s="102">
        <v>4748.1598255554281</v>
      </c>
      <c r="BJ28" s="102">
        <v>8.3727422063514503</v>
      </c>
      <c r="BK28" s="102">
        <v>6179.0837482873703</v>
      </c>
      <c r="BL28" s="102">
        <v>0.18558847996069772</v>
      </c>
      <c r="BM28" s="102">
        <v>136.96429821099491</v>
      </c>
      <c r="BN28" s="102">
        <v>2.0644445985136848</v>
      </c>
      <c r="BO28" s="102">
        <v>1523.5601137030994</v>
      </c>
      <c r="BP28" s="102">
        <v>0.24022847224992377</v>
      </c>
      <c r="BQ28" s="102">
        <v>177.28861252044373</v>
      </c>
      <c r="BR28" s="102">
        <v>4.6118916768511875</v>
      </c>
      <c r="BS28" s="102">
        <v>3403.5760575161762</v>
      </c>
      <c r="BT28" s="102">
        <v>12.944790144865181</v>
      </c>
      <c r="BU28" s="102">
        <v>9553.2551269105024</v>
      </c>
      <c r="BV28" s="102">
        <v>3.8569676621195805</v>
      </c>
      <c r="BW28" s="102">
        <v>2846.4421346442505</v>
      </c>
      <c r="BX28" s="102">
        <v>5.723889753690373</v>
      </c>
      <c r="BY28" s="102">
        <v>4224.2306382234956</v>
      </c>
      <c r="BZ28" s="102">
        <v>0.30101060000733054</v>
      </c>
      <c r="CA28" s="102">
        <v>222.14582280540995</v>
      </c>
      <c r="CB28" s="102">
        <v>4.2686430456901139</v>
      </c>
      <c r="CC28" s="102">
        <v>3150.2585677193042</v>
      </c>
      <c r="CD28" s="102">
        <v>0.27112084147669713</v>
      </c>
      <c r="CE28" s="102">
        <v>200.08718100980249</v>
      </c>
      <c r="CF28" s="102">
        <v>9.401468600765396</v>
      </c>
      <c r="CG28" s="102">
        <v>6938.2838273648622</v>
      </c>
      <c r="CH28" s="102">
        <v>4.5503909753811849</v>
      </c>
      <c r="CI28" s="102">
        <v>3358.1885398313143</v>
      </c>
      <c r="CJ28" s="102">
        <v>6.9208165547212275</v>
      </c>
      <c r="CK28" s="102">
        <v>5107.5626173842656</v>
      </c>
      <c r="CL28" s="102">
        <v>4.1978618520470805</v>
      </c>
      <c r="CM28" s="102">
        <v>3098.0220468107455</v>
      </c>
      <c r="CN28" s="102">
        <v>2.7457944579834721</v>
      </c>
      <c r="CO28" s="102">
        <v>2026.3963099918024</v>
      </c>
      <c r="CP28" s="102">
        <v>2.9015629350110004</v>
      </c>
      <c r="CQ28" s="102">
        <v>2141.3534460381184</v>
      </c>
      <c r="CR28" s="102">
        <v>6.3718442415298711</v>
      </c>
      <c r="CS28" s="102">
        <v>4702.421050249045</v>
      </c>
      <c r="CT28" s="102">
        <v>6.0824993431619845</v>
      </c>
      <c r="CU28" s="102">
        <v>4488.8845152535441</v>
      </c>
    </row>
    <row r="29" spans="2:99" x14ac:dyDescent="0.25">
      <c r="C29" s="101" t="s">
        <v>194</v>
      </c>
      <c r="D29" s="102">
        <v>0</v>
      </c>
      <c r="E29" s="102">
        <v>0</v>
      </c>
      <c r="F29" s="102">
        <v>0</v>
      </c>
      <c r="G29" s="102">
        <v>0</v>
      </c>
      <c r="H29" s="102">
        <v>6.1486057692307705</v>
      </c>
      <c r="I29" s="102">
        <v>2080.6881923076926</v>
      </c>
      <c r="J29" s="102">
        <v>0.29117102837807102</v>
      </c>
      <c r="K29" s="102">
        <v>98.532276003139231</v>
      </c>
      <c r="L29" s="102">
        <v>8.8757122998269917</v>
      </c>
      <c r="M29" s="102">
        <v>3003.5410422614536</v>
      </c>
      <c r="N29" s="102">
        <v>4.8291805844556475</v>
      </c>
      <c r="O29" s="102">
        <v>1634.1947097797911</v>
      </c>
      <c r="P29" s="102">
        <v>5.4478826540018241</v>
      </c>
      <c r="Q29" s="102">
        <v>1843.5634901142171</v>
      </c>
      <c r="R29" s="102">
        <v>0</v>
      </c>
      <c r="S29" s="102">
        <v>0</v>
      </c>
      <c r="T29" s="102">
        <v>7.6685495452369548</v>
      </c>
      <c r="U29" s="102">
        <v>2595.0371661081854</v>
      </c>
      <c r="V29" s="102">
        <v>0.24817272586208983</v>
      </c>
      <c r="W29" s="102">
        <v>83.981650431731197</v>
      </c>
      <c r="X29" s="102">
        <v>10.358721333620728</v>
      </c>
      <c r="Y29" s="102">
        <v>3505.3912992972541</v>
      </c>
      <c r="Z29" s="102">
        <v>13.359367663190701</v>
      </c>
      <c r="AA29" s="102">
        <v>4520.8100172237328</v>
      </c>
      <c r="AB29" s="102">
        <v>4.0098600726146616</v>
      </c>
      <c r="AC29" s="102">
        <v>1356.9366485728015</v>
      </c>
      <c r="AD29" s="102">
        <v>0.29205971721738672</v>
      </c>
      <c r="AE29" s="102">
        <v>98.833008306363652</v>
      </c>
      <c r="AF29" s="102">
        <v>2.1629023615540692</v>
      </c>
      <c r="AG29" s="102">
        <v>731.92615914989699</v>
      </c>
      <c r="AH29" s="102">
        <v>7.0892319979411482</v>
      </c>
      <c r="AI29" s="102">
        <v>2398.9961081032843</v>
      </c>
      <c r="AJ29" s="102">
        <v>5.1748662522150495</v>
      </c>
      <c r="AK29" s="102">
        <v>1751.1747397495726</v>
      </c>
      <c r="AL29" s="102">
        <v>0.1473424689054374</v>
      </c>
      <c r="AM29" s="102">
        <v>49.860691477600014</v>
      </c>
      <c r="AN29" s="102">
        <v>7.2758099991984251</v>
      </c>
      <c r="AO29" s="102">
        <v>2462.134103728747</v>
      </c>
      <c r="AP29" s="102">
        <v>4.5080297219558974</v>
      </c>
      <c r="AQ29" s="102">
        <v>1525.5172579098755</v>
      </c>
      <c r="AR29" s="102">
        <v>2.895288816688145</v>
      </c>
      <c r="AS29" s="102">
        <v>979.76573556726817</v>
      </c>
      <c r="AT29" s="102">
        <v>7.5213088400049477</v>
      </c>
      <c r="AU29" s="102">
        <v>2545.2109114576742</v>
      </c>
      <c r="AV29" s="102">
        <v>3.6759092587581317</v>
      </c>
      <c r="AW29" s="102">
        <v>1243.9276931637517</v>
      </c>
      <c r="AX29" s="102">
        <v>0.30907169542905155</v>
      </c>
      <c r="AY29" s="102">
        <v>104.58986173319104</v>
      </c>
      <c r="AZ29" s="102">
        <v>11.256508765956145</v>
      </c>
      <c r="BA29" s="102">
        <v>3809.2025663995591</v>
      </c>
      <c r="BB29" s="102">
        <v>0.17248078643864481</v>
      </c>
      <c r="BC29" s="102">
        <v>58.367498130837397</v>
      </c>
      <c r="BD29" s="102">
        <v>8.3908462092229819</v>
      </c>
      <c r="BE29" s="102">
        <v>2839.4623572010569</v>
      </c>
      <c r="BF29" s="102">
        <v>3.7667373249268215</v>
      </c>
      <c r="BG29" s="102">
        <v>1274.6639107552362</v>
      </c>
      <c r="BH29" s="102">
        <v>6.4477245756597554</v>
      </c>
      <c r="BI29" s="102">
        <v>2181.9099964032612</v>
      </c>
      <c r="BJ29" s="102">
        <v>11.928050620612408</v>
      </c>
      <c r="BK29" s="102">
        <v>4036.4523300152387</v>
      </c>
      <c r="BL29" s="102">
        <v>0.22776767995176539</v>
      </c>
      <c r="BM29" s="102">
        <v>77.076582895677404</v>
      </c>
      <c r="BN29" s="102">
        <v>2.0605462248909179</v>
      </c>
      <c r="BO29" s="102">
        <v>697.28884250308658</v>
      </c>
      <c r="BP29" s="102">
        <v>0.23237192964522707</v>
      </c>
      <c r="BQ29" s="102">
        <v>78.634660991944841</v>
      </c>
      <c r="BR29" s="102">
        <v>5.2049432748959941</v>
      </c>
      <c r="BS29" s="102">
        <v>1761.3528042248042</v>
      </c>
      <c r="BT29" s="102">
        <v>13.026042858448255</v>
      </c>
      <c r="BU29" s="102">
        <v>4408.0129032988889</v>
      </c>
      <c r="BV29" s="102">
        <v>4.2629642581321674</v>
      </c>
      <c r="BW29" s="102">
        <v>1442.5871049519253</v>
      </c>
      <c r="BX29" s="102">
        <v>6.378048582683558</v>
      </c>
      <c r="BY29" s="102">
        <v>2158.3316403801159</v>
      </c>
      <c r="BZ29" s="102">
        <v>0.29868837274938465</v>
      </c>
      <c r="CA29" s="102">
        <v>101.07614533839175</v>
      </c>
      <c r="CB29" s="102">
        <v>5.1741451858909251</v>
      </c>
      <c r="CC29" s="102">
        <v>1750.9307309054889</v>
      </c>
      <c r="CD29" s="102">
        <v>0.31289578507210203</v>
      </c>
      <c r="CE29" s="102">
        <v>105.88393366839932</v>
      </c>
      <c r="CF29" s="102">
        <v>11.304521579375843</v>
      </c>
      <c r="CG29" s="102">
        <v>3825.4501024607848</v>
      </c>
      <c r="CH29" s="102">
        <v>5.2784535314421746</v>
      </c>
      <c r="CI29" s="102">
        <v>1786.2286750400317</v>
      </c>
      <c r="CJ29" s="102">
        <v>7.3388757305834096</v>
      </c>
      <c r="CK29" s="102">
        <v>2483.4755472294255</v>
      </c>
      <c r="CL29" s="102">
        <v>4.6948707992397667</v>
      </c>
      <c r="CM29" s="102">
        <v>1588.7442784627369</v>
      </c>
      <c r="CN29" s="102">
        <v>2.6767363255600638</v>
      </c>
      <c r="CO29" s="102">
        <v>905.80757256952552</v>
      </c>
      <c r="CP29" s="102">
        <v>3.1308985762170636</v>
      </c>
      <c r="CQ29" s="102">
        <v>1059.4960781918542</v>
      </c>
      <c r="CR29" s="102">
        <v>7.29414588610401</v>
      </c>
      <c r="CS29" s="102">
        <v>2468.3389678575968</v>
      </c>
      <c r="CT29" s="102">
        <v>6.593266390819073</v>
      </c>
      <c r="CU29" s="102">
        <v>2231.161346653174</v>
      </c>
    </row>
    <row r="30" spans="2:99" x14ac:dyDescent="0.25">
      <c r="C30" s="101" t="s">
        <v>195</v>
      </c>
      <c r="D30" s="102">
        <v>0</v>
      </c>
      <c r="E30" s="102">
        <v>0</v>
      </c>
      <c r="F30" s="102">
        <v>0</v>
      </c>
      <c r="G30" s="102">
        <v>0</v>
      </c>
      <c r="H30" s="102">
        <v>6.5102884615384626</v>
      </c>
      <c r="I30" s="102">
        <v>906.23215384615389</v>
      </c>
      <c r="J30" s="102">
        <v>0.31855737986038024</v>
      </c>
      <c r="K30" s="102">
        <v>44.343187276564926</v>
      </c>
      <c r="L30" s="102">
        <v>9.2464393926053283</v>
      </c>
      <c r="M30" s="102">
        <v>1287.1043634506616</v>
      </c>
      <c r="N30" s="102">
        <v>4.8291805844556475</v>
      </c>
      <c r="O30" s="102">
        <v>672.22193735622602</v>
      </c>
      <c r="P30" s="102">
        <v>5.7168173193117537</v>
      </c>
      <c r="Q30" s="102">
        <v>795.78097084819603</v>
      </c>
      <c r="R30" s="102">
        <v>0</v>
      </c>
      <c r="S30" s="102">
        <v>0</v>
      </c>
      <c r="T30" s="102">
        <v>8.7262805169937767</v>
      </c>
      <c r="U30" s="102">
        <v>1214.6982479655337</v>
      </c>
      <c r="V30" s="102">
        <v>0.26975296289357586</v>
      </c>
      <c r="W30" s="102">
        <v>37.549612434785757</v>
      </c>
      <c r="X30" s="102">
        <v>10.995334229101207</v>
      </c>
      <c r="Y30" s="102">
        <v>1530.5505246908879</v>
      </c>
      <c r="Z30" s="102">
        <v>13.059660494349083</v>
      </c>
      <c r="AA30" s="102">
        <v>1817.9047408133922</v>
      </c>
      <c r="AB30" s="102">
        <v>3.8355183303270675</v>
      </c>
      <c r="AC30" s="102">
        <v>533.9041515815278</v>
      </c>
      <c r="AD30" s="102">
        <v>0.30104366274060906</v>
      </c>
      <c r="AE30" s="102">
        <v>41.905277853492777</v>
      </c>
      <c r="AF30" s="102">
        <v>2.0593763092119111</v>
      </c>
      <c r="AG30" s="102">
        <v>286.66518224229799</v>
      </c>
      <c r="AH30" s="102">
        <v>6.8958947243429405</v>
      </c>
      <c r="AI30" s="102">
        <v>959.90854562853724</v>
      </c>
      <c r="AJ30" s="102">
        <v>6.098949511539165</v>
      </c>
      <c r="AK30" s="102">
        <v>848.97377200625169</v>
      </c>
      <c r="AL30" s="102">
        <v>0.21405468686520437</v>
      </c>
      <c r="AM30" s="102">
        <v>29.796412411636446</v>
      </c>
      <c r="AN30" s="102">
        <v>8.4022410634254516</v>
      </c>
      <c r="AO30" s="102">
        <v>1169.5919560288228</v>
      </c>
      <c r="AP30" s="102">
        <v>4.3277085330776615</v>
      </c>
      <c r="AQ30" s="102">
        <v>602.4170278044104</v>
      </c>
      <c r="AR30" s="102">
        <v>3.0433030292287642</v>
      </c>
      <c r="AS30" s="102">
        <v>423.62778166864393</v>
      </c>
      <c r="AT30" s="102">
        <v>7.5822014995201723</v>
      </c>
      <c r="AU30" s="102">
        <v>1055.4424487332078</v>
      </c>
      <c r="AV30" s="102">
        <v>4.0843436208423682</v>
      </c>
      <c r="AW30" s="102">
        <v>568.54063202125758</v>
      </c>
      <c r="AX30" s="102">
        <v>0.31693102195177969</v>
      </c>
      <c r="AY30" s="102">
        <v>44.116798255687726</v>
      </c>
      <c r="AZ30" s="102">
        <v>11.275785153937585</v>
      </c>
      <c r="BA30" s="102">
        <v>1569.5892934281117</v>
      </c>
      <c r="BB30" s="102">
        <v>0.18069415722143739</v>
      </c>
      <c r="BC30" s="102">
        <v>25.152626685224082</v>
      </c>
      <c r="BD30" s="102">
        <v>9.8832675466307034</v>
      </c>
      <c r="BE30" s="102">
        <v>1375.7508424909938</v>
      </c>
      <c r="BF30" s="102">
        <v>3.8423984319536473</v>
      </c>
      <c r="BG30" s="102">
        <v>534.86186172794771</v>
      </c>
      <c r="BH30" s="102">
        <v>6.3723999554078237</v>
      </c>
      <c r="BI30" s="102">
        <v>887.03807379276896</v>
      </c>
      <c r="BJ30" s="102">
        <v>9.8288712857169198</v>
      </c>
      <c r="BK30" s="102">
        <v>1368.178882971795</v>
      </c>
      <c r="BL30" s="102">
        <v>0.2024601599571248</v>
      </c>
      <c r="BM30" s="102">
        <v>28.182454266031769</v>
      </c>
      <c r="BN30" s="102">
        <v>2.5498298064334115</v>
      </c>
      <c r="BO30" s="102">
        <v>354.93630905553084</v>
      </c>
      <c r="BP30" s="102">
        <v>0.24452796239571198</v>
      </c>
      <c r="BQ30" s="102">
        <v>34.038292365483102</v>
      </c>
      <c r="BR30" s="102">
        <v>4.8127855309699488</v>
      </c>
      <c r="BS30" s="102">
        <v>669.93974591101676</v>
      </c>
      <c r="BT30" s="102">
        <v>14.450418520913363</v>
      </c>
      <c r="BU30" s="102">
        <v>2011.4982581111399</v>
      </c>
      <c r="BV30" s="102">
        <v>4.2629642581321674</v>
      </c>
      <c r="BW30" s="102">
        <v>593.40462473199761</v>
      </c>
      <c r="BX30" s="102">
        <v>5.723889753690373</v>
      </c>
      <c r="BY30" s="102">
        <v>796.76545371369991</v>
      </c>
      <c r="BZ30" s="102">
        <v>0.31484392696801888</v>
      </c>
      <c r="CA30" s="102">
        <v>43.826274633948223</v>
      </c>
      <c r="CB30" s="102">
        <v>4.6266452615587115</v>
      </c>
      <c r="CC30" s="102">
        <v>644.02902040897254</v>
      </c>
      <c r="CD30" s="102">
        <v>0.2988390593246979</v>
      </c>
      <c r="CE30" s="102">
        <v>41.598397057997943</v>
      </c>
      <c r="CF30" s="102">
        <v>11.627899651860382</v>
      </c>
      <c r="CG30" s="102">
        <v>1618.6036315389649</v>
      </c>
      <c r="CH30" s="102">
        <v>4.7324066143964325</v>
      </c>
      <c r="CI30" s="102">
        <v>658.75100072398334</v>
      </c>
      <c r="CJ30" s="102">
        <v>7.5210590984540948</v>
      </c>
      <c r="CK30" s="102">
        <v>1046.9314265048099</v>
      </c>
      <c r="CL30" s="102">
        <v>4.8896600783455018</v>
      </c>
      <c r="CM30" s="102">
        <v>680.64068290569378</v>
      </c>
      <c r="CN30" s="102">
        <v>2.8733609395468593</v>
      </c>
      <c r="CO30" s="102">
        <v>399.97184278492279</v>
      </c>
      <c r="CP30" s="102">
        <v>3.3401614726519204</v>
      </c>
      <c r="CQ30" s="102">
        <v>464.95047699314728</v>
      </c>
      <c r="CR30" s="102">
        <v>7.0810174814041398</v>
      </c>
      <c r="CS30" s="102">
        <v>985.67763341145621</v>
      </c>
      <c r="CT30" s="102">
        <v>6.8514957141394763</v>
      </c>
      <c r="CU30" s="102">
        <v>953.72820340821499</v>
      </c>
    </row>
    <row r="31" spans="2:99" x14ac:dyDescent="0.25">
      <c r="C31" s="101" t="s">
        <v>196</v>
      </c>
      <c r="D31" s="102">
        <v>0</v>
      </c>
      <c r="E31" s="102">
        <v>0</v>
      </c>
      <c r="F31" s="102">
        <v>0</v>
      </c>
      <c r="G31" s="102">
        <v>0</v>
      </c>
      <c r="H31" s="102">
        <v>5.6060817307692314</v>
      </c>
      <c r="I31" s="102">
        <v>1910.552653846154</v>
      </c>
      <c r="J31" s="102">
        <v>0.30390779481151503</v>
      </c>
      <c r="K31" s="102">
        <v>103.57177647176432</v>
      </c>
      <c r="L31" s="102">
        <v>9.2464393926053283</v>
      </c>
      <c r="M31" s="102">
        <v>3151.1865449998959</v>
      </c>
      <c r="N31" s="102">
        <v>4.8291805844556475</v>
      </c>
      <c r="O31" s="102">
        <v>1645.7847431824848</v>
      </c>
      <c r="P31" s="102">
        <v>5.2427221876292167</v>
      </c>
      <c r="Q31" s="102">
        <v>1786.7197215440372</v>
      </c>
      <c r="R31" s="102">
        <v>0</v>
      </c>
      <c r="S31" s="102">
        <v>0</v>
      </c>
      <c r="T31" s="102">
        <v>8.1974150311153657</v>
      </c>
      <c r="U31" s="102">
        <v>2793.6790426041166</v>
      </c>
      <c r="V31" s="102">
        <v>0.25896284437783285</v>
      </c>
      <c r="W31" s="102">
        <v>88.25453736396544</v>
      </c>
      <c r="X31" s="102">
        <v>9.1295535553286147</v>
      </c>
      <c r="Y31" s="102">
        <v>3111.351851655992</v>
      </c>
      <c r="Z31" s="102">
        <v>13.133951114001155</v>
      </c>
      <c r="AA31" s="102">
        <v>4476.0505396515937</v>
      </c>
      <c r="AB31" s="102">
        <v>3.4868348457518796</v>
      </c>
      <c r="AC31" s="102">
        <v>1188.3133154322406</v>
      </c>
      <c r="AD31" s="102">
        <v>0.29488594344300256</v>
      </c>
      <c r="AE31" s="102">
        <v>100.49712952537527</v>
      </c>
      <c r="AF31" s="102">
        <v>2.1622424950204202</v>
      </c>
      <c r="AG31" s="102">
        <v>736.89224230295918</v>
      </c>
      <c r="AH31" s="102">
        <v>7.2138830739315036</v>
      </c>
      <c r="AI31" s="102">
        <v>2458.4913515958565</v>
      </c>
      <c r="AJ31" s="102">
        <v>5.5444995559446957</v>
      </c>
      <c r="AK31" s="102">
        <v>1889.5654486659523</v>
      </c>
      <c r="AL31" s="102">
        <v>0.20798993977795283</v>
      </c>
      <c r="AM31" s="102">
        <v>70.882971476326318</v>
      </c>
      <c r="AN31" s="102">
        <v>6.9056484750054379</v>
      </c>
      <c r="AO31" s="102">
        <v>2353.4450002818535</v>
      </c>
      <c r="AP31" s="102">
        <v>4.3277085330776615</v>
      </c>
      <c r="AQ31" s="102">
        <v>1474.883068072867</v>
      </c>
      <c r="AR31" s="102">
        <v>2.2923861329010924</v>
      </c>
      <c r="AS31" s="102">
        <v>781.24519409269226</v>
      </c>
      <c r="AT31" s="102">
        <v>6.6273393892815147</v>
      </c>
      <c r="AU31" s="102">
        <v>2258.5972638671401</v>
      </c>
      <c r="AV31" s="102">
        <v>4.4927779829266052</v>
      </c>
      <c r="AW31" s="102">
        <v>1531.1387365813871</v>
      </c>
      <c r="AX31" s="102">
        <v>0.29876138033666311</v>
      </c>
      <c r="AY31" s="102">
        <v>101.81787841873479</v>
      </c>
      <c r="AZ31" s="102">
        <v>10.908414899625482</v>
      </c>
      <c r="BA31" s="102">
        <v>3717.5877977923647</v>
      </c>
      <c r="BB31" s="102">
        <v>0.18890752800423002</v>
      </c>
      <c r="BC31" s="102">
        <v>64.379685543841589</v>
      </c>
      <c r="BD31" s="102">
        <v>9.3886910508833754</v>
      </c>
      <c r="BE31" s="102">
        <v>3199.6659101410546</v>
      </c>
      <c r="BF31" s="102">
        <v>3.6766798295621594</v>
      </c>
      <c r="BG31" s="102">
        <v>1253.0124859147841</v>
      </c>
      <c r="BH31" s="102">
        <v>6.3441532228133495</v>
      </c>
      <c r="BI31" s="102">
        <v>2162.0874183347896</v>
      </c>
      <c r="BJ31" s="102">
        <v>8.3727422063514503</v>
      </c>
      <c r="BK31" s="102">
        <v>2853.4305439245745</v>
      </c>
      <c r="BL31" s="102">
        <v>0.22776767995176539</v>
      </c>
      <c r="BM31" s="102">
        <v>77.623225327561642</v>
      </c>
      <c r="BN31" s="102">
        <v>2.1576232664748627</v>
      </c>
      <c r="BO31" s="102">
        <v>735.31800921463321</v>
      </c>
      <c r="BP31" s="102">
        <v>0.24108837027908142</v>
      </c>
      <c r="BQ31" s="102">
        <v>82.162916591110957</v>
      </c>
      <c r="BR31" s="102">
        <v>5.0011604314837887</v>
      </c>
      <c r="BS31" s="102">
        <v>1704.3954750496753</v>
      </c>
      <c r="BT31" s="102">
        <v>12.910685543911153</v>
      </c>
      <c r="BU31" s="102">
        <v>4399.961633364921</v>
      </c>
      <c r="BV31" s="102">
        <v>4.4659625561384608</v>
      </c>
      <c r="BW31" s="102">
        <v>1522.0000391319875</v>
      </c>
      <c r="BX31" s="102">
        <v>5.3968103391937801</v>
      </c>
      <c r="BY31" s="102">
        <v>1839.2329635972403</v>
      </c>
      <c r="BZ31" s="102">
        <v>0.34995122865492145</v>
      </c>
      <c r="CA31" s="102">
        <v>119.26337872559724</v>
      </c>
      <c r="CB31" s="102">
        <v>5.1718126079955207</v>
      </c>
      <c r="CC31" s="102">
        <v>1762.5537368048736</v>
      </c>
      <c r="CD31" s="102">
        <v>0.29262222199123811</v>
      </c>
      <c r="CE31" s="102">
        <v>99.725653254613945</v>
      </c>
      <c r="CF31" s="102">
        <v>11.324108661637311</v>
      </c>
      <c r="CG31" s="102">
        <v>3859.2562318859959</v>
      </c>
      <c r="CH31" s="102">
        <v>4.9144222534116802</v>
      </c>
      <c r="CI31" s="102">
        <v>1674.8351039627007</v>
      </c>
      <c r="CJ31" s="102">
        <v>7.5044969741022145</v>
      </c>
      <c r="CK31" s="102">
        <v>2557.5325687740346</v>
      </c>
      <c r="CL31" s="102">
        <v>4.5135103187566852</v>
      </c>
      <c r="CM31" s="102">
        <v>1538.2043166322783</v>
      </c>
      <c r="CN31" s="102">
        <v>2.7387612691278527</v>
      </c>
      <c r="CO31" s="102">
        <v>933.36984051877221</v>
      </c>
      <c r="CP31" s="102">
        <v>3.4296157176866933</v>
      </c>
      <c r="CQ31" s="102">
        <v>1168.813036587625</v>
      </c>
      <c r="CR31" s="102">
        <v>7.2004677971751514</v>
      </c>
      <c r="CS31" s="102">
        <v>2453.9194252772918</v>
      </c>
      <c r="CT31" s="102">
        <v>6.9619809685367757</v>
      </c>
      <c r="CU31" s="102">
        <v>2372.6431140773334</v>
      </c>
    </row>
    <row r="32" spans="2:99" x14ac:dyDescent="0.25">
      <c r="C32" s="101" t="s">
        <v>197</v>
      </c>
      <c r="D32" s="102">
        <v>0</v>
      </c>
      <c r="E32" s="102">
        <v>0</v>
      </c>
      <c r="F32" s="102">
        <v>0</v>
      </c>
      <c r="G32" s="102">
        <v>0</v>
      </c>
      <c r="H32" s="102">
        <v>5.2443990384615393</v>
      </c>
      <c r="I32" s="102">
        <v>4405.2951923076935</v>
      </c>
      <c r="J32" s="102">
        <v>0.2835197539163859</v>
      </c>
      <c r="K32" s="102">
        <v>238.15659328976415</v>
      </c>
      <c r="L32" s="102">
        <v>8.4858998620371171</v>
      </c>
      <c r="M32" s="102">
        <v>7128.1558841111782</v>
      </c>
      <c r="N32" s="102">
        <v>6.8139561233161769</v>
      </c>
      <c r="O32" s="102">
        <v>5723.7231435855883</v>
      </c>
      <c r="P32" s="102">
        <v>5.274609287097876</v>
      </c>
      <c r="Q32" s="102">
        <v>4430.6718011622161</v>
      </c>
      <c r="R32" s="102">
        <v>0</v>
      </c>
      <c r="S32" s="102">
        <v>0</v>
      </c>
      <c r="T32" s="102">
        <v>7.1396840593585447</v>
      </c>
      <c r="U32" s="102">
        <v>5997.3346098611773</v>
      </c>
      <c r="V32" s="102">
        <v>0.23738260734634678</v>
      </c>
      <c r="W32" s="102">
        <v>199.40139017093131</v>
      </c>
      <c r="X32" s="102">
        <v>8.8141843084329654</v>
      </c>
      <c r="Y32" s="102">
        <v>7403.9148190836913</v>
      </c>
      <c r="Z32" s="102">
        <v>11.987023368023745</v>
      </c>
      <c r="AA32" s="102">
        <v>10069.099629139946</v>
      </c>
      <c r="AB32" s="102">
        <v>3.6611765880394738</v>
      </c>
      <c r="AC32" s="102">
        <v>3075.3883339531581</v>
      </c>
      <c r="AD32" s="102">
        <v>0.27271294220023945</v>
      </c>
      <c r="AE32" s="102">
        <v>229.07887144820114</v>
      </c>
      <c r="AF32" s="102">
        <v>2.0554171100100151</v>
      </c>
      <c r="AG32" s="102">
        <v>1726.5503724084126</v>
      </c>
      <c r="AH32" s="102">
        <v>5.9886738290736359</v>
      </c>
      <c r="AI32" s="102">
        <v>5030.4860164218544</v>
      </c>
      <c r="AJ32" s="102">
        <v>5.3596829040798726</v>
      </c>
      <c r="AK32" s="102">
        <v>4502.1336394270929</v>
      </c>
      <c r="AL32" s="102">
        <v>0.21026421993567215</v>
      </c>
      <c r="AM32" s="102">
        <v>176.62194474596461</v>
      </c>
      <c r="AN32" s="102">
        <v>6.9074203074107778</v>
      </c>
      <c r="AO32" s="102">
        <v>5802.2330582250534</v>
      </c>
      <c r="AP32" s="102">
        <v>4.3277085330776615</v>
      </c>
      <c r="AQ32" s="102">
        <v>3635.2751677852357</v>
      </c>
      <c r="AR32" s="102">
        <v>2.8057625380970168</v>
      </c>
      <c r="AS32" s="102">
        <v>2356.840532001494</v>
      </c>
      <c r="AT32" s="102">
        <v>7.1472031987031057</v>
      </c>
      <c r="AU32" s="102">
        <v>6003.6506869106088</v>
      </c>
      <c r="AV32" s="102">
        <v>5.6297487185449491</v>
      </c>
      <c r="AW32" s="102">
        <v>4728.9889235777573</v>
      </c>
      <c r="AX32" s="102">
        <v>0.2863994650153654</v>
      </c>
      <c r="AY32" s="102">
        <v>240.57555061290694</v>
      </c>
      <c r="AZ32" s="102">
        <v>9.8329945200480857</v>
      </c>
      <c r="BA32" s="102">
        <v>8259.7153968403927</v>
      </c>
      <c r="BB32" s="102">
        <v>0.16426741565585218</v>
      </c>
      <c r="BC32" s="102">
        <v>137.98462915091582</v>
      </c>
      <c r="BD32" s="102">
        <v>8.6366858154023554</v>
      </c>
      <c r="BE32" s="102">
        <v>7254.8160849379783</v>
      </c>
      <c r="BF32" s="102">
        <v>3.5903014995351521</v>
      </c>
      <c r="BG32" s="102">
        <v>3015.8532596095279</v>
      </c>
      <c r="BH32" s="102">
        <v>6.4432364793681147</v>
      </c>
      <c r="BI32" s="102">
        <v>5412.3186426692164</v>
      </c>
      <c r="BJ32" s="102">
        <v>11.631917843205498</v>
      </c>
      <c r="BK32" s="102">
        <v>9770.8109882926183</v>
      </c>
      <c r="BL32" s="102">
        <v>0.19402431995891126</v>
      </c>
      <c r="BM32" s="102">
        <v>162.98042876548544</v>
      </c>
      <c r="BN32" s="102">
        <v>1.9644437767126641</v>
      </c>
      <c r="BO32" s="102">
        <v>1650.1327724386379</v>
      </c>
      <c r="BP32" s="102">
        <v>0.23807872717702969</v>
      </c>
      <c r="BQ32" s="102">
        <v>199.98613082870494</v>
      </c>
      <c r="BR32" s="102">
        <v>4.2081779757513686</v>
      </c>
      <c r="BS32" s="102">
        <v>3534.8694996311497</v>
      </c>
      <c r="BT32" s="102">
        <v>11.541475571679072</v>
      </c>
      <c r="BU32" s="102">
        <v>9694.8394802104212</v>
      </c>
      <c r="BV32" s="102">
        <v>3.6539693641132862</v>
      </c>
      <c r="BW32" s="102">
        <v>3069.3342658551605</v>
      </c>
      <c r="BX32" s="102">
        <v>6.050969168186966</v>
      </c>
      <c r="BY32" s="102">
        <v>5082.8141012770511</v>
      </c>
      <c r="BZ32" s="102">
        <v>0.32006238406258564</v>
      </c>
      <c r="CA32" s="102">
        <v>268.85240261257195</v>
      </c>
      <c r="CB32" s="102">
        <v>4.9776497437410985</v>
      </c>
      <c r="CC32" s="102">
        <v>4181.2257847425226</v>
      </c>
      <c r="CD32" s="102">
        <v>0.26490400414323739</v>
      </c>
      <c r="CE32" s="102">
        <v>222.51936348031941</v>
      </c>
      <c r="CF32" s="102">
        <v>11.316273828732722</v>
      </c>
      <c r="CG32" s="102">
        <v>9505.6700161354875</v>
      </c>
      <c r="CH32" s="102">
        <v>4.3683753363659381</v>
      </c>
      <c r="CI32" s="102">
        <v>3669.4352825473879</v>
      </c>
      <c r="CJ32" s="102">
        <v>6.3599762883354787</v>
      </c>
      <c r="CK32" s="102">
        <v>5342.380082201802</v>
      </c>
      <c r="CL32" s="102">
        <v>4.2986495407942487</v>
      </c>
      <c r="CM32" s="102">
        <v>3610.8656142671689</v>
      </c>
      <c r="CN32" s="102">
        <v>2.7147819861995779</v>
      </c>
      <c r="CO32" s="102">
        <v>2280.4168684076453</v>
      </c>
      <c r="CP32" s="102">
        <v>2.8885539037115815</v>
      </c>
      <c r="CQ32" s="102">
        <v>2426.3852791177283</v>
      </c>
      <c r="CR32" s="102">
        <v>6.9395592661668752</v>
      </c>
      <c r="CS32" s="102">
        <v>5829.2297835801755</v>
      </c>
      <c r="CT32" s="102">
        <v>6.2037222009366646</v>
      </c>
      <c r="CU32" s="102">
        <v>5211.1266487867979</v>
      </c>
    </row>
    <row r="33" spans="2:99" x14ac:dyDescent="0.25">
      <c r="C33" s="101" t="s">
        <v>198</v>
      </c>
      <c r="D33" s="102">
        <v>0</v>
      </c>
      <c r="E33" s="102">
        <v>0</v>
      </c>
      <c r="F33" s="102">
        <v>0</v>
      </c>
      <c r="G33" s="102">
        <v>0</v>
      </c>
      <c r="H33" s="102">
        <v>5.7869230769230775</v>
      </c>
      <c r="I33" s="102">
        <v>2743.0015384615385</v>
      </c>
      <c r="J33" s="102">
        <v>0.27173939679065257</v>
      </c>
      <c r="K33" s="102">
        <v>128.80447407876932</v>
      </c>
      <c r="L33" s="102">
        <v>8.1260786806939471</v>
      </c>
      <c r="M33" s="102">
        <v>3851.7612946489307</v>
      </c>
      <c r="N33" s="102">
        <v>6.4281583607960675</v>
      </c>
      <c r="O33" s="102">
        <v>3046.9470630173359</v>
      </c>
      <c r="P33" s="102">
        <v>4.9737875223192862</v>
      </c>
      <c r="Q33" s="102">
        <v>2357.5752855793417</v>
      </c>
      <c r="R33" s="102">
        <v>0</v>
      </c>
      <c r="S33" s="102">
        <v>0</v>
      </c>
      <c r="T33" s="102">
        <v>7.9329822881761602</v>
      </c>
      <c r="U33" s="102">
        <v>3760.2336045954999</v>
      </c>
      <c r="V33" s="102">
        <v>0.24817272586208983</v>
      </c>
      <c r="W33" s="102">
        <v>117.63387205863057</v>
      </c>
      <c r="X33" s="102">
        <v>10.358721333620728</v>
      </c>
      <c r="Y33" s="102">
        <v>4910.0339121362249</v>
      </c>
      <c r="Z33" s="102">
        <v>13.086883304160278</v>
      </c>
      <c r="AA33" s="102">
        <v>6203.1826861719719</v>
      </c>
      <c r="AB33" s="102">
        <v>4.0098600726146616</v>
      </c>
      <c r="AC33" s="102">
        <v>1900.6736744193497</v>
      </c>
      <c r="AD33" s="102">
        <v>0.29068083324668414</v>
      </c>
      <c r="AE33" s="102">
        <v>137.7827149589283</v>
      </c>
      <c r="AF33" s="102">
        <v>2.2664284138962278</v>
      </c>
      <c r="AG33" s="102">
        <v>1074.2870681868119</v>
      </c>
      <c r="AH33" s="102">
        <v>7.1515575359363259</v>
      </c>
      <c r="AI33" s="102">
        <v>3389.8382720338186</v>
      </c>
      <c r="AJ33" s="102">
        <v>5.9141328596743428</v>
      </c>
      <c r="AK33" s="102">
        <v>2803.2989754856385</v>
      </c>
      <c r="AL33" s="102">
        <v>0.13958760212094068</v>
      </c>
      <c r="AM33" s="102">
        <v>66.16452340532588</v>
      </c>
      <c r="AN33" s="102">
        <v>6.9215949666535037</v>
      </c>
      <c r="AO33" s="102">
        <v>3280.8360141937605</v>
      </c>
      <c r="AP33" s="102">
        <v>4.6883509108341332</v>
      </c>
      <c r="AQ33" s="102">
        <v>2222.2783317353792</v>
      </c>
      <c r="AR33" s="102">
        <v>2.2006906875850487</v>
      </c>
      <c r="AS33" s="102">
        <v>1043.1273859153132</v>
      </c>
      <c r="AT33" s="102">
        <v>6.9405523710681321</v>
      </c>
      <c r="AU33" s="102">
        <v>3289.8218238862946</v>
      </c>
      <c r="AV33" s="102">
        <v>3.6759092587581317</v>
      </c>
      <c r="AW33" s="102">
        <v>1742.3809886513545</v>
      </c>
      <c r="AX33" s="102">
        <v>0.30598121659872712</v>
      </c>
      <c r="AY33" s="102">
        <v>145.03509666779667</v>
      </c>
      <c r="AZ33" s="102">
        <v>11.278750752088579</v>
      </c>
      <c r="BA33" s="102">
        <v>5346.1278564899867</v>
      </c>
      <c r="BB33" s="102">
        <v>0.16426741565585218</v>
      </c>
      <c r="BC33" s="102">
        <v>77.862755020873934</v>
      </c>
      <c r="BD33" s="102">
        <v>8.1305201861007088</v>
      </c>
      <c r="BE33" s="102">
        <v>3853.8665682117362</v>
      </c>
      <c r="BF33" s="102">
        <v>3.6659626065619788</v>
      </c>
      <c r="BG33" s="102">
        <v>1737.666275510378</v>
      </c>
      <c r="BH33" s="102">
        <v>6.0424153568574104</v>
      </c>
      <c r="BI33" s="102">
        <v>2864.1048791504127</v>
      </c>
      <c r="BJ33" s="102">
        <v>11.971415305377796</v>
      </c>
      <c r="BK33" s="102">
        <v>5674.450854749075</v>
      </c>
      <c r="BL33" s="102">
        <v>0.19402431995891126</v>
      </c>
      <c r="BM33" s="102">
        <v>91.967527660523942</v>
      </c>
      <c r="BN33" s="102">
        <v>2.3537265364541371</v>
      </c>
      <c r="BO33" s="102">
        <v>1115.6663782792609</v>
      </c>
      <c r="BP33" s="102">
        <v>0.22893233752859654</v>
      </c>
      <c r="BQ33" s="102">
        <v>108.51392798855476</v>
      </c>
      <c r="BR33" s="102">
        <v>4.8021925702273229</v>
      </c>
      <c r="BS33" s="102">
        <v>2276.2392782877509</v>
      </c>
      <c r="BT33" s="102">
        <v>14.041163309465054</v>
      </c>
      <c r="BU33" s="102">
        <v>6655.5114086864351</v>
      </c>
      <c r="BV33" s="102">
        <v>3.6539693641132862</v>
      </c>
      <c r="BW33" s="102">
        <v>1731.9814785896976</v>
      </c>
      <c r="BX33" s="102">
        <v>7.4600003638872368</v>
      </c>
      <c r="BY33" s="102">
        <v>3536.0401724825501</v>
      </c>
      <c r="BZ33" s="102">
        <v>0.33466978677592263</v>
      </c>
      <c r="CA33" s="102">
        <v>158.63347893178732</v>
      </c>
      <c r="CB33" s="102">
        <v>4.8114778142315204</v>
      </c>
      <c r="CC33" s="102">
        <v>2280.6404839457405</v>
      </c>
      <c r="CD33" s="102">
        <v>0.30913458260599619</v>
      </c>
      <c r="CE33" s="102">
        <v>146.52979215524221</v>
      </c>
      <c r="CF33" s="102">
        <v>10.661682850859059</v>
      </c>
      <c r="CG33" s="102">
        <v>5053.6376713071941</v>
      </c>
      <c r="CH33" s="102">
        <v>5.2784535314421746</v>
      </c>
      <c r="CI33" s="102">
        <v>2501.9869739035908</v>
      </c>
      <c r="CJ33" s="102">
        <v>7.3388757305834096</v>
      </c>
      <c r="CK33" s="102">
        <v>3478.6270962965364</v>
      </c>
      <c r="CL33" s="102">
        <v>4.8024445863755361</v>
      </c>
      <c r="CM33" s="102">
        <v>2276.3587339420042</v>
      </c>
      <c r="CN33" s="102">
        <v>2.977668067272325</v>
      </c>
      <c r="CO33" s="102">
        <v>1411.414663887082</v>
      </c>
      <c r="CP33" s="102">
        <v>3.1829347014147396</v>
      </c>
      <c r="CQ33" s="102">
        <v>1508.7110484705865</v>
      </c>
      <c r="CR33" s="102">
        <v>7.3658160755666175</v>
      </c>
      <c r="CS33" s="102">
        <v>3491.3968198185767</v>
      </c>
      <c r="CT33" s="102">
        <v>6.1563713776235369</v>
      </c>
      <c r="CU33" s="102">
        <v>2918.1200329935564</v>
      </c>
    </row>
    <row r="34" spans="2:99" x14ac:dyDescent="0.25">
      <c r="C34" s="101" t="s">
        <v>199</v>
      </c>
      <c r="D34" s="102">
        <v>0</v>
      </c>
      <c r="E34" s="102">
        <v>0</v>
      </c>
      <c r="F34" s="102">
        <v>0</v>
      </c>
      <c r="G34" s="102">
        <v>0</v>
      </c>
      <c r="H34" s="102">
        <v>5.7869230769230775</v>
      </c>
      <c r="I34" s="102">
        <v>3173.5486153846155</v>
      </c>
      <c r="J34" s="102">
        <v>0.3074069501051051</v>
      </c>
      <c r="K34" s="102">
        <v>168.58197143763962</v>
      </c>
      <c r="L34" s="102">
        <v>7.7444456764804457</v>
      </c>
      <c r="M34" s="102">
        <v>4247.054008981876</v>
      </c>
      <c r="N34" s="102">
        <v>6.2864559554674537</v>
      </c>
      <c r="O34" s="102">
        <v>3447.4924459783515</v>
      </c>
      <c r="P34" s="102">
        <v>5.445776973828143</v>
      </c>
      <c r="Q34" s="102">
        <v>2986.4640924473533</v>
      </c>
      <c r="R34" s="102">
        <v>0</v>
      </c>
      <c r="S34" s="102">
        <v>0</v>
      </c>
      <c r="T34" s="102">
        <v>8.1974150311153657</v>
      </c>
      <c r="U34" s="102">
        <v>4495.462403063666</v>
      </c>
      <c r="V34" s="102">
        <v>0.26975296289357586</v>
      </c>
      <c r="W34" s="102">
        <v>147.93252485083701</v>
      </c>
      <c r="X34" s="102">
        <v>10.059506691370322</v>
      </c>
      <c r="Y34" s="102">
        <v>5516.6334695474843</v>
      </c>
      <c r="Z34" s="102">
        <v>12.767331135288979</v>
      </c>
      <c r="AA34" s="102">
        <v>7001.6043945924757</v>
      </c>
      <c r="AB34" s="102">
        <v>3.4868348457518796</v>
      </c>
      <c r="AC34" s="102">
        <v>1912.1802294103306</v>
      </c>
      <c r="AD34" s="102">
        <v>0.31524325215289922</v>
      </c>
      <c r="AE34" s="102">
        <v>172.87939948064994</v>
      </c>
      <c r="AF34" s="102">
        <v>1.841106473455556</v>
      </c>
      <c r="AG34" s="102">
        <v>1009.6627900430269</v>
      </c>
      <c r="AH34" s="102">
        <v>7.0580692289435598</v>
      </c>
      <c r="AI34" s="102">
        <v>3870.6451651526481</v>
      </c>
      <c r="AJ34" s="102">
        <v>5.1748662522150495</v>
      </c>
      <c r="AK34" s="102">
        <v>2837.8966527147331</v>
      </c>
      <c r="AL34" s="102">
        <v>0.13958760212094068</v>
      </c>
      <c r="AM34" s="102">
        <v>76.549841003123859</v>
      </c>
      <c r="AN34" s="102">
        <v>6.5372587832177906</v>
      </c>
      <c r="AO34" s="102">
        <v>3585.0327167166361</v>
      </c>
      <c r="AP34" s="102">
        <v>3.9670661553211892</v>
      </c>
      <c r="AQ34" s="102">
        <v>2175.53907957814</v>
      </c>
      <c r="AR34" s="102">
        <v>2.0172997969529618</v>
      </c>
      <c r="AS34" s="102">
        <v>1106.2872086490042</v>
      </c>
      <c r="AT34" s="102">
        <v>6.6273393892815147</v>
      </c>
      <c r="AU34" s="102">
        <v>3634.4329210819824</v>
      </c>
      <c r="AV34" s="102">
        <v>4.2885608018844872</v>
      </c>
      <c r="AW34" s="102">
        <v>2351.8467437534528</v>
      </c>
      <c r="AX34" s="102">
        <v>0.26668458398508671</v>
      </c>
      <c r="AY34" s="102">
        <v>146.24982585742154</v>
      </c>
      <c r="AZ34" s="102">
        <v>10.178122788227759</v>
      </c>
      <c r="BA34" s="102">
        <v>5581.6825370641027</v>
      </c>
      <c r="BB34" s="102">
        <v>0.16426741565585218</v>
      </c>
      <c r="BC34" s="102">
        <v>90.084250745669337</v>
      </c>
      <c r="BD34" s="102">
        <v>8.630891248625197</v>
      </c>
      <c r="BE34" s="102">
        <v>4733.1807607460578</v>
      </c>
      <c r="BF34" s="102">
        <v>3.3994692858056479</v>
      </c>
      <c r="BG34" s="102">
        <v>1864.2689563358172</v>
      </c>
      <c r="BH34" s="102">
        <v>6.3441532228133495</v>
      </c>
      <c r="BI34" s="102">
        <v>3479.1336273908405</v>
      </c>
      <c r="BJ34" s="102">
        <v>11.631917843205498</v>
      </c>
      <c r="BK34" s="102">
        <v>6378.9437452138945</v>
      </c>
      <c r="BL34" s="102">
        <v>0.2024601599571248</v>
      </c>
      <c r="BM34" s="102">
        <v>111.02915172048723</v>
      </c>
      <c r="BN34" s="102">
        <v>2.2537257146531164</v>
      </c>
      <c r="BO34" s="102">
        <v>1235.9431819157689</v>
      </c>
      <c r="BP34" s="102">
        <v>0.24550532076714757</v>
      </c>
      <c r="BQ34" s="102">
        <v>134.63511790870373</v>
      </c>
      <c r="BR34" s="102">
        <v>4.8156745202633928</v>
      </c>
      <c r="BS34" s="102">
        <v>2640.9159069124444</v>
      </c>
      <c r="BT34" s="102">
        <v>12.637848736278947</v>
      </c>
      <c r="BU34" s="102">
        <v>6930.596246975374</v>
      </c>
      <c r="BV34" s="102">
        <v>4.2629642581321674</v>
      </c>
      <c r="BW34" s="102">
        <v>2337.8095991596806</v>
      </c>
      <c r="BX34" s="102">
        <v>5.2332706319454836</v>
      </c>
      <c r="BY34" s="102">
        <v>2869.9256145589029</v>
      </c>
      <c r="BZ34" s="102">
        <v>0.32847718075473364</v>
      </c>
      <c r="CA34" s="102">
        <v>180.13688592589591</v>
      </c>
      <c r="CB34" s="102">
        <v>5.1648148743093092</v>
      </c>
      <c r="CC34" s="102">
        <v>2832.3844770712249</v>
      </c>
      <c r="CD34" s="102">
        <v>0.28284179901507628</v>
      </c>
      <c r="CE34" s="102">
        <v>155.11044257986782</v>
      </c>
      <c r="CF34" s="102">
        <v>10.034513788151449</v>
      </c>
      <c r="CG34" s="102">
        <v>5502.9273614222539</v>
      </c>
      <c r="CH34" s="102">
        <v>4.5503909753811849</v>
      </c>
      <c r="CI34" s="102">
        <v>2495.4344108990417</v>
      </c>
      <c r="CJ34" s="102">
        <v>7.8066212795012317</v>
      </c>
      <c r="CK34" s="102">
        <v>4281.1511096784752</v>
      </c>
      <c r="CL34" s="102">
        <v>4.6345129045151072</v>
      </c>
      <c r="CM34" s="102">
        <v>2541.5668768360847</v>
      </c>
      <c r="CN34" s="102">
        <v>2.7613006938754188</v>
      </c>
      <c r="CO34" s="102">
        <v>1514.2973005212796</v>
      </c>
      <c r="CP34" s="102">
        <v>2.9736718049798818</v>
      </c>
      <c r="CQ34" s="102">
        <v>1630.761617850967</v>
      </c>
      <c r="CR34" s="102">
        <v>7.3658160755666175</v>
      </c>
      <c r="CS34" s="102">
        <v>4039.4135358407329</v>
      </c>
      <c r="CT34" s="102">
        <v>6.5408695631122802</v>
      </c>
      <c r="CU34" s="102">
        <v>3587.0128684107744</v>
      </c>
    </row>
    <row r="35" spans="2:99" x14ac:dyDescent="0.25">
      <c r="C35" s="101" t="s">
        <v>200</v>
      </c>
      <c r="D35" s="102">
        <v>0</v>
      </c>
      <c r="E35" s="102">
        <v>0</v>
      </c>
      <c r="F35" s="102">
        <v>0</v>
      </c>
      <c r="G35" s="102">
        <v>0</v>
      </c>
      <c r="H35" s="102">
        <v>5.0635576923076933</v>
      </c>
      <c r="I35" s="102">
        <v>2545.9568076923078</v>
      </c>
      <c r="J35" s="102">
        <v>0.27523855208424264</v>
      </c>
      <c r="K35" s="102">
        <v>138.38994398795717</v>
      </c>
      <c r="L35" s="102">
        <v>8.4804469063195356</v>
      </c>
      <c r="M35" s="102">
        <v>4263.9687044974617</v>
      </c>
      <c r="N35" s="102">
        <v>6.2864559554674537</v>
      </c>
      <c r="O35" s="102">
        <v>3160.8300544090353</v>
      </c>
      <c r="P35" s="102">
        <v>5.0077803019616276</v>
      </c>
      <c r="Q35" s="102">
        <v>2517.911935826306</v>
      </c>
      <c r="R35" s="102">
        <v>0</v>
      </c>
      <c r="S35" s="102">
        <v>0</v>
      </c>
      <c r="T35" s="102">
        <v>8.1974150311153657</v>
      </c>
      <c r="U35" s="102">
        <v>4121.6602776448053</v>
      </c>
      <c r="V35" s="102">
        <v>0.26975296289357586</v>
      </c>
      <c r="W35" s="102">
        <v>135.63178974288991</v>
      </c>
      <c r="X35" s="102">
        <v>9.1324907561732065</v>
      </c>
      <c r="Y35" s="102">
        <v>4591.8163522038876</v>
      </c>
      <c r="Z35" s="102">
        <v>13.086883304160278</v>
      </c>
      <c r="AA35" s="102">
        <v>6580.0849253317865</v>
      </c>
      <c r="AB35" s="102">
        <v>3.6611765880394738</v>
      </c>
      <c r="AC35" s="102">
        <v>1840.8395884662471</v>
      </c>
      <c r="AD35" s="102">
        <v>0.30959079970166747</v>
      </c>
      <c r="AE35" s="102">
        <v>155.66225408999838</v>
      </c>
      <c r="AF35" s="102">
        <v>1.9452923923313641</v>
      </c>
      <c r="AG35" s="102">
        <v>978.09301486420964</v>
      </c>
      <c r="AH35" s="102">
        <v>6.5311622212579952</v>
      </c>
      <c r="AI35" s="102">
        <v>3283.8683648485194</v>
      </c>
      <c r="AJ35" s="102">
        <v>5.1748662522150495</v>
      </c>
      <c r="AK35" s="102">
        <v>2601.9227516137262</v>
      </c>
      <c r="AL35" s="102">
        <v>0.1473424689054374</v>
      </c>
      <c r="AM35" s="102">
        <v>74.083793365653904</v>
      </c>
      <c r="AN35" s="102">
        <v>6.891473815762712</v>
      </c>
      <c r="AO35" s="102">
        <v>3465.0330345654911</v>
      </c>
      <c r="AP35" s="102">
        <v>4.5080297219558974</v>
      </c>
      <c r="AQ35" s="102">
        <v>2266.6373441994247</v>
      </c>
      <c r="AR35" s="102">
        <v>2.108995242269005</v>
      </c>
      <c r="AS35" s="102">
        <v>1060.4028078128556</v>
      </c>
      <c r="AT35" s="102">
        <v>6.4446614107358391</v>
      </c>
      <c r="AU35" s="102">
        <v>3240.3757573179792</v>
      </c>
      <c r="AV35" s="102">
        <v>4.2885608018844872</v>
      </c>
      <c r="AW35" s="102">
        <v>2156.2883711875197</v>
      </c>
      <c r="AX35" s="102">
        <v>0.28394847644570514</v>
      </c>
      <c r="AY35" s="102">
        <v>142.76929395690053</v>
      </c>
      <c r="AZ35" s="102">
        <v>11.635741412872212</v>
      </c>
      <c r="BA35" s="102">
        <v>5850.4507823921467</v>
      </c>
      <c r="BB35" s="102">
        <v>0.17248078643864481</v>
      </c>
      <c r="BC35" s="102">
        <v>86.723339421350587</v>
      </c>
      <c r="BD35" s="102">
        <v>8.630891248625197</v>
      </c>
      <c r="BE35" s="102">
        <v>4339.6121198087485</v>
      </c>
      <c r="BF35" s="102">
        <v>3.7667373249268215</v>
      </c>
      <c r="BG35" s="102">
        <v>1893.9155269732055</v>
      </c>
      <c r="BH35" s="102">
        <v>6.4288934205967712</v>
      </c>
      <c r="BI35" s="102">
        <v>3232.4476118760558</v>
      </c>
      <c r="BJ35" s="102">
        <v>12.961662876250209</v>
      </c>
      <c r="BK35" s="102">
        <v>6517.1240941786036</v>
      </c>
      <c r="BL35" s="102">
        <v>0.2024601599571248</v>
      </c>
      <c r="BM35" s="102">
        <v>101.79696842644233</v>
      </c>
      <c r="BN35" s="102">
        <v>2.0629827084051473</v>
      </c>
      <c r="BO35" s="102">
        <v>1037.2677057861079</v>
      </c>
      <c r="BP35" s="102">
        <v>0.2359289821041356</v>
      </c>
      <c r="BQ35" s="102">
        <v>118.62509220195936</v>
      </c>
      <c r="BR35" s="102">
        <v>4.4225537799061998</v>
      </c>
      <c r="BS35" s="102">
        <v>2223.6600405368367</v>
      </c>
      <c r="BT35" s="102">
        <v>13.115313149635309</v>
      </c>
      <c r="BU35" s="102">
        <v>6594.3794516366324</v>
      </c>
      <c r="BV35" s="102">
        <v>4.059965960125874</v>
      </c>
      <c r="BW35" s="102">
        <v>2041.350884751289</v>
      </c>
      <c r="BX35" s="102">
        <v>6.050969168186966</v>
      </c>
      <c r="BY35" s="102">
        <v>3042.4272977644059</v>
      </c>
      <c r="BZ35" s="102">
        <v>0.31164758737043763</v>
      </c>
      <c r="CA35" s="102">
        <v>156.69640692985601</v>
      </c>
      <c r="CB35" s="102">
        <v>4.8068126584407125</v>
      </c>
      <c r="CC35" s="102">
        <v>2416.8654046639899</v>
      </c>
      <c r="CD35" s="102">
        <v>0.28355451614361671</v>
      </c>
      <c r="CE35" s="102">
        <v>142.57121071701044</v>
      </c>
      <c r="CF35" s="102">
        <v>10.675393808442085</v>
      </c>
      <c r="CG35" s="102">
        <v>5367.5880068846791</v>
      </c>
      <c r="CH35" s="102">
        <v>4.9144222534116802</v>
      </c>
      <c r="CI35" s="102">
        <v>2470.9715090153923</v>
      </c>
      <c r="CJ35" s="102">
        <v>7.6244379116305447</v>
      </c>
      <c r="CK35" s="102">
        <v>3833.5673819678373</v>
      </c>
      <c r="CL35" s="102">
        <v>4.4866527215113807</v>
      </c>
      <c r="CM35" s="102">
        <v>2255.8889883759216</v>
      </c>
      <c r="CN35" s="102">
        <v>3.0974814308897392</v>
      </c>
      <c r="CO35" s="102">
        <v>1557.4136634513604</v>
      </c>
      <c r="CP35" s="102">
        <v>2.9866808362793007</v>
      </c>
      <c r="CQ35" s="102">
        <v>1501.7031244812322</v>
      </c>
      <c r="CR35" s="102">
        <v>7.2583107913727067</v>
      </c>
      <c r="CS35" s="102">
        <v>3649.4786659021961</v>
      </c>
      <c r="CT35" s="102">
        <v>6.6513548175095814</v>
      </c>
      <c r="CU35" s="102">
        <v>3344.301202243817</v>
      </c>
    </row>
    <row r="36" spans="2:99" x14ac:dyDescent="0.25">
      <c r="C36" s="101" t="s">
        <v>201</v>
      </c>
      <c r="D36" s="102">
        <v>0</v>
      </c>
      <c r="E36" s="102">
        <v>0</v>
      </c>
      <c r="F36" s="102">
        <v>0</v>
      </c>
      <c r="G36" s="102">
        <v>0</v>
      </c>
      <c r="H36" s="102">
        <v>5.7869230769230775</v>
      </c>
      <c r="I36" s="102">
        <v>4402.6910769230772</v>
      </c>
      <c r="J36" s="102">
        <v>0.30390779481151503</v>
      </c>
      <c r="K36" s="102">
        <v>231.21305029260063</v>
      </c>
      <c r="L36" s="102">
        <v>8.4749939506019523</v>
      </c>
      <c r="M36" s="102">
        <v>6447.7753976179647</v>
      </c>
      <c r="N36" s="102">
        <v>6.3257654089331812</v>
      </c>
      <c r="O36" s="102">
        <v>4812.6423231163635</v>
      </c>
      <c r="P36" s="102">
        <v>4.9599496527586382</v>
      </c>
      <c r="Q36" s="102">
        <v>3773.5296958187719</v>
      </c>
      <c r="R36" s="102">
        <v>0</v>
      </c>
      <c r="S36" s="102">
        <v>0</v>
      </c>
      <c r="T36" s="102">
        <v>7.1396840593585447</v>
      </c>
      <c r="U36" s="102">
        <v>5431.8716323599801</v>
      </c>
      <c r="V36" s="102">
        <v>0.22659248883060376</v>
      </c>
      <c r="W36" s="102">
        <v>172.39156550232332</v>
      </c>
      <c r="X36" s="102">
        <v>9.4199565950452513</v>
      </c>
      <c r="Y36" s="102">
        <v>7166.7029775104265</v>
      </c>
      <c r="Z36" s="102">
        <v>12.269430227069009</v>
      </c>
      <c r="AA36" s="102">
        <v>9334.5825167541007</v>
      </c>
      <c r="AB36" s="102">
        <v>3.4868348457518796</v>
      </c>
      <c r="AC36" s="102">
        <v>2652.78395064803</v>
      </c>
      <c r="AD36" s="102">
        <v>0.29966477876990649</v>
      </c>
      <c r="AE36" s="102">
        <v>227.98496368814486</v>
      </c>
      <c r="AF36" s="102">
        <v>2.0560769765436646</v>
      </c>
      <c r="AG36" s="102">
        <v>1564.26336375442</v>
      </c>
      <c r="AH36" s="102">
        <v>6.2287552561682258</v>
      </c>
      <c r="AI36" s="102">
        <v>4738.8369988927861</v>
      </c>
      <c r="AJ36" s="102">
        <v>4.9900496003502264</v>
      </c>
      <c r="AK36" s="102">
        <v>3796.4297359464522</v>
      </c>
      <c r="AL36" s="102">
        <v>0.20723184639204636</v>
      </c>
      <c r="AM36" s="102">
        <v>157.66198873506886</v>
      </c>
      <c r="AN36" s="102">
        <v>6.531943286001769</v>
      </c>
      <c r="AO36" s="102">
        <v>4969.5024519901453</v>
      </c>
      <c r="AP36" s="102">
        <v>3.7867449664429533</v>
      </c>
      <c r="AQ36" s="102">
        <v>2880.9555704697987</v>
      </c>
      <c r="AR36" s="102">
        <v>2.8223662937802931</v>
      </c>
      <c r="AS36" s="102">
        <v>2147.2562763080468</v>
      </c>
      <c r="AT36" s="102">
        <v>6.818767052037682</v>
      </c>
      <c r="AU36" s="102">
        <v>5187.7179731902679</v>
      </c>
      <c r="AV36" s="102">
        <v>5.9807172141648683</v>
      </c>
      <c r="AW36" s="102">
        <v>4550.129656536632</v>
      </c>
      <c r="AX36" s="102">
        <v>0.28240323703054293</v>
      </c>
      <c r="AY36" s="102">
        <v>214.85238273283704</v>
      </c>
      <c r="AZ36" s="102">
        <v>9.8196493283686284</v>
      </c>
      <c r="BA36" s="102">
        <v>7470.7892090228524</v>
      </c>
      <c r="BB36" s="102">
        <v>0.16426741565585218</v>
      </c>
      <c r="BC36" s="102">
        <v>124.97464983097233</v>
      </c>
      <c r="BD36" s="102">
        <v>7.8759887297555977</v>
      </c>
      <c r="BE36" s="102">
        <v>5992.0522255980586</v>
      </c>
      <c r="BF36" s="102">
        <v>3.2950154021031519</v>
      </c>
      <c r="BG36" s="102">
        <v>2506.8477179200777</v>
      </c>
      <c r="BH36" s="102">
        <v>5.6841840257125238</v>
      </c>
      <c r="BI36" s="102">
        <v>4324.5272067620881</v>
      </c>
      <c r="BJ36" s="102">
        <v>11.675282527970888</v>
      </c>
      <c r="BK36" s="102">
        <v>8882.5549472802504</v>
      </c>
      <c r="BL36" s="102">
        <v>0.21089599995533831</v>
      </c>
      <c r="BM36" s="102">
        <v>160.44967676602138</v>
      </c>
      <c r="BN36" s="102">
        <v>2.2503146377331955</v>
      </c>
      <c r="BO36" s="102">
        <v>1712.0393763874151</v>
      </c>
      <c r="BP36" s="102">
        <v>0.21935599886558457</v>
      </c>
      <c r="BQ36" s="102">
        <v>166.88604393693674</v>
      </c>
      <c r="BR36" s="102">
        <v>4.4129238155947217</v>
      </c>
      <c r="BS36" s="102">
        <v>3357.3524389044642</v>
      </c>
      <c r="BT36" s="102">
        <v>12.420177618879768</v>
      </c>
      <c r="BU36" s="102">
        <v>9449.2711324437259</v>
      </c>
      <c r="BV36" s="102">
        <v>4.059965960125874</v>
      </c>
      <c r="BW36" s="102">
        <v>3088.8221024637646</v>
      </c>
      <c r="BX36" s="102">
        <v>5.8874294609386686</v>
      </c>
      <c r="BY36" s="102">
        <v>4479.1563338821388</v>
      </c>
      <c r="BZ36" s="102">
        <v>0.31774015680463974</v>
      </c>
      <c r="CA36" s="102">
        <v>241.7367112969699</v>
      </c>
      <c r="CB36" s="102">
        <v>4.6219801057679044</v>
      </c>
      <c r="CC36" s="102">
        <v>3516.4024644682213</v>
      </c>
      <c r="CD36" s="102">
        <v>0.27112084147669713</v>
      </c>
      <c r="CE36" s="102">
        <v>206.26873619547115</v>
      </c>
      <c r="CF36" s="102">
        <v>9.715053132119202</v>
      </c>
      <c r="CG36" s="102">
        <v>7391.2124229162882</v>
      </c>
      <c r="CH36" s="102">
        <v>4.3683753363659381</v>
      </c>
      <c r="CI36" s="102">
        <v>3323.4599559072053</v>
      </c>
      <c r="CJ36" s="102">
        <v>7.415408323699455</v>
      </c>
      <c r="CK36" s="102">
        <v>5641.6426526705454</v>
      </c>
      <c r="CL36" s="102">
        <v>4.3724362341415608</v>
      </c>
      <c r="CM36" s="102">
        <v>3326.5494869348991</v>
      </c>
      <c r="CN36" s="102">
        <v>2.7577840994476093</v>
      </c>
      <c r="CO36" s="102">
        <v>2098.122142859741</v>
      </c>
      <c r="CP36" s="102">
        <v>3.0761350813140735</v>
      </c>
      <c r="CQ36" s="102">
        <v>2340.3235698637468</v>
      </c>
      <c r="CR36" s="102">
        <v>7.2702558229498084</v>
      </c>
      <c r="CS36" s="102">
        <v>5531.2106301002141</v>
      </c>
      <c r="CT36" s="102">
        <v>6.0824993431619845</v>
      </c>
      <c r="CU36" s="102">
        <v>4627.5655002776375</v>
      </c>
    </row>
    <row r="37" spans="2:99" x14ac:dyDescent="0.25">
      <c r="B37" s="101" t="s">
        <v>128</v>
      </c>
      <c r="C37" s="101" t="s">
        <v>202</v>
      </c>
      <c r="D37" s="102">
        <v>0</v>
      </c>
      <c r="E37" s="102">
        <v>0</v>
      </c>
      <c r="F37" s="102">
        <v>0</v>
      </c>
      <c r="G37" s="102">
        <v>0</v>
      </c>
      <c r="H37" s="102">
        <v>8.3187019230769241</v>
      </c>
      <c r="I37" s="102">
        <v>7157.411134615385</v>
      </c>
      <c r="J37" s="102">
        <v>0.25132831939147671</v>
      </c>
      <c r="K37" s="102">
        <v>216.24288600442657</v>
      </c>
      <c r="L37" s="102">
        <v>14.104062288746769</v>
      </c>
      <c r="M37" s="102">
        <v>12135.13519323772</v>
      </c>
      <c r="N37" s="102">
        <v>7.5587174365392746</v>
      </c>
      <c r="O37" s="102">
        <v>6503.5204823983913</v>
      </c>
      <c r="P37" s="102">
        <v>6.7736048589883406</v>
      </c>
      <c r="Q37" s="102">
        <v>5828.009620673568</v>
      </c>
      <c r="R37" s="102">
        <v>0</v>
      </c>
      <c r="S37" s="102">
        <v>0</v>
      </c>
      <c r="T37" s="102">
        <v>11.635040689325036</v>
      </c>
      <c r="U37" s="102">
        <v>10010.789009095261</v>
      </c>
      <c r="V37" s="102">
        <v>0.43714606154713553</v>
      </c>
      <c r="W37" s="102">
        <v>376.12047135515542</v>
      </c>
      <c r="X37" s="102">
        <v>10.885189197429087</v>
      </c>
      <c r="Y37" s="102">
        <v>9365.6167854679861</v>
      </c>
      <c r="Z37" s="102">
        <v>15.041341627214118</v>
      </c>
      <c r="AA37" s="102">
        <v>12941.570336055027</v>
      </c>
      <c r="AB37" s="102">
        <v>10.360823628655716</v>
      </c>
      <c r="AC37" s="102">
        <v>8914.452650095378</v>
      </c>
      <c r="AD37" s="102">
        <v>0.39391471905108094</v>
      </c>
      <c r="AE37" s="102">
        <v>338.92422427155003</v>
      </c>
      <c r="AF37" s="102">
        <v>4.3785210523593028</v>
      </c>
      <c r="AG37" s="102">
        <v>3767.2795134499438</v>
      </c>
      <c r="AH37" s="102">
        <v>14.306615666211881</v>
      </c>
      <c r="AI37" s="102">
        <v>12309.412119208702</v>
      </c>
      <c r="AJ37" s="102">
        <v>8.9401405796483431</v>
      </c>
      <c r="AK37" s="102">
        <v>7692.0969547294344</v>
      </c>
      <c r="AL37" s="102">
        <v>0.43281871484417994</v>
      </c>
      <c r="AM37" s="102">
        <v>372.39722225193242</v>
      </c>
      <c r="AN37" s="102">
        <v>20.36257894394819</v>
      </c>
      <c r="AO37" s="102">
        <v>17519.962923373023</v>
      </c>
      <c r="AP37" s="102">
        <v>10.097986577181208</v>
      </c>
      <c r="AQ37" s="102">
        <v>8688.3076510067112</v>
      </c>
      <c r="AR37" s="102">
        <v>4.9132984079455415</v>
      </c>
      <c r="AS37" s="102">
        <v>4227.4019501963439</v>
      </c>
      <c r="AT37" s="102">
        <v>12.498072941707077</v>
      </c>
      <c r="AU37" s="102">
        <v>10753.341959044768</v>
      </c>
      <c r="AV37" s="102">
        <v>8.0927014847183898</v>
      </c>
      <c r="AW37" s="102">
        <v>6962.9603574517023</v>
      </c>
      <c r="AX37" s="102">
        <v>0.2562672964197022</v>
      </c>
      <c r="AY37" s="102">
        <v>220.49238183951175</v>
      </c>
      <c r="AZ37" s="102">
        <v>15.121128473405337</v>
      </c>
      <c r="BA37" s="102">
        <v>13010.218938517952</v>
      </c>
      <c r="BB37" s="102">
        <v>0.47023395055211875</v>
      </c>
      <c r="BC37" s="102">
        <v>404.58929105504296</v>
      </c>
      <c r="BD37" s="102">
        <v>10.801437095105163</v>
      </c>
      <c r="BE37" s="102">
        <v>9293.5564766284824</v>
      </c>
      <c r="BF37" s="102">
        <v>3.64820732589927</v>
      </c>
      <c r="BG37" s="102">
        <v>3138.9175832037317</v>
      </c>
      <c r="BH37" s="102">
        <v>9.1351186366687234</v>
      </c>
      <c r="BI37" s="102">
        <v>7859.8560749897697</v>
      </c>
      <c r="BJ37" s="102">
        <v>16.409696958506011</v>
      </c>
      <c r="BK37" s="102">
        <v>14118.903263098571</v>
      </c>
      <c r="BL37" s="102">
        <v>0.38561648083160072</v>
      </c>
      <c r="BM37" s="102">
        <v>331.78442010750922</v>
      </c>
      <c r="BN37" s="102">
        <v>3.8650516853525159</v>
      </c>
      <c r="BO37" s="102">
        <v>3325.4904700773045</v>
      </c>
      <c r="BP37" s="102">
        <v>0.27091220498183088</v>
      </c>
      <c r="BQ37" s="102">
        <v>233.0928611663673</v>
      </c>
      <c r="BR37" s="102">
        <v>9.5129004794955989</v>
      </c>
      <c r="BS37" s="102">
        <v>8184.8995725580135</v>
      </c>
      <c r="BT37" s="102">
        <v>18.043487779766284</v>
      </c>
      <c r="BU37" s="102">
        <v>15524.616885710911</v>
      </c>
      <c r="BV37" s="102">
        <v>11.387700053436408</v>
      </c>
      <c r="BW37" s="102">
        <v>9797.9771259766858</v>
      </c>
      <c r="BX37" s="102">
        <v>6.5919450587888058</v>
      </c>
      <c r="BY37" s="102">
        <v>5671.7095285818887</v>
      </c>
      <c r="BZ37" s="102">
        <v>0.42316209845233427</v>
      </c>
      <c r="CA37" s="102">
        <v>364.08866950838842</v>
      </c>
      <c r="CB37" s="102">
        <v>8.3833359502835805</v>
      </c>
      <c r="CC37" s="102">
        <v>7213.0222516239928</v>
      </c>
      <c r="CD37" s="102">
        <v>0.34552527265481064</v>
      </c>
      <c r="CE37" s="102">
        <v>297.28994459219905</v>
      </c>
      <c r="CF37" s="102">
        <v>16.998010849398007</v>
      </c>
      <c r="CG37" s="102">
        <v>14625.088534822045</v>
      </c>
      <c r="CH37" s="102">
        <v>7.3987929154250205</v>
      </c>
      <c r="CI37" s="102">
        <v>6365.9214244316872</v>
      </c>
      <c r="CJ37" s="102">
        <v>7.3468878647137421</v>
      </c>
      <c r="CK37" s="102">
        <v>6321.2623187997033</v>
      </c>
      <c r="CL37" s="102">
        <v>9.4578893786746523</v>
      </c>
      <c r="CM37" s="102">
        <v>8137.568021411671</v>
      </c>
      <c r="CN37" s="102">
        <v>4.4301316864589184</v>
      </c>
      <c r="CO37" s="102">
        <v>3811.6853030292532</v>
      </c>
      <c r="CP37" s="102">
        <v>4.6598028509241498</v>
      </c>
      <c r="CQ37" s="102">
        <v>4009.2943729351382</v>
      </c>
      <c r="CR37" s="102">
        <v>7.419894742388272</v>
      </c>
      <c r="CS37" s="102">
        <v>6384.077436350869</v>
      </c>
      <c r="CT37" s="102">
        <v>6.4045086921566128</v>
      </c>
      <c r="CU37" s="102">
        <v>5510.4392787315492</v>
      </c>
    </row>
    <row r="38" spans="2:99" x14ac:dyDescent="0.25">
      <c r="C38" s="101" t="s">
        <v>203</v>
      </c>
      <c r="D38" s="102">
        <v>0</v>
      </c>
      <c r="E38" s="102">
        <v>0</v>
      </c>
      <c r="F38" s="102">
        <v>0</v>
      </c>
      <c r="G38" s="102">
        <v>0</v>
      </c>
      <c r="H38" s="102">
        <v>8.1378605769230781</v>
      </c>
      <c r="I38" s="102">
        <v>10107.222836538464</v>
      </c>
      <c r="J38" s="102">
        <v>0.26884713236347391</v>
      </c>
      <c r="K38" s="102">
        <v>333.90813839543461</v>
      </c>
      <c r="L38" s="102">
        <v>12.591162661186724</v>
      </c>
      <c r="M38" s="102">
        <v>15638.224025193911</v>
      </c>
      <c r="N38" s="102">
        <v>6.7188599435904663</v>
      </c>
      <c r="O38" s="102">
        <v>8344.8240499393596</v>
      </c>
      <c r="P38" s="102">
        <v>6.5227194235864223</v>
      </c>
      <c r="Q38" s="102">
        <v>8101.2175240943361</v>
      </c>
      <c r="R38" s="102">
        <v>0</v>
      </c>
      <c r="S38" s="102">
        <v>0</v>
      </c>
      <c r="T38" s="102">
        <v>11.635040689325036</v>
      </c>
      <c r="U38" s="102">
        <v>14450.720536141695</v>
      </c>
      <c r="V38" s="102">
        <v>0.37746584602955136</v>
      </c>
      <c r="W38" s="102">
        <v>468.81258076870279</v>
      </c>
      <c r="X38" s="102">
        <v>10.263262306171555</v>
      </c>
      <c r="Y38" s="102">
        <v>12746.971784265072</v>
      </c>
      <c r="Z38" s="102">
        <v>12.992747684478527</v>
      </c>
      <c r="AA38" s="102">
        <v>16136.992624122331</v>
      </c>
      <c r="AB38" s="102">
        <v>9.1134511611904561</v>
      </c>
      <c r="AC38" s="102">
        <v>11318.906342198547</v>
      </c>
      <c r="AD38" s="102">
        <v>0.40101451375722608</v>
      </c>
      <c r="AE38" s="102">
        <v>498.06002608647481</v>
      </c>
      <c r="AF38" s="102">
        <v>3.9531991119186305</v>
      </c>
      <c r="AG38" s="102">
        <v>4909.8732970029387</v>
      </c>
      <c r="AH38" s="102">
        <v>13.795290043025108</v>
      </c>
      <c r="AI38" s="102">
        <v>17133.750233437186</v>
      </c>
      <c r="AJ38" s="102">
        <v>8.2008739721890507</v>
      </c>
      <c r="AK38" s="102">
        <v>10185.485473458801</v>
      </c>
      <c r="AL38" s="102">
        <v>0.46308008859626032</v>
      </c>
      <c r="AM38" s="102">
        <v>575.14547003655537</v>
      </c>
      <c r="AN38" s="102">
        <v>17.351675443054752</v>
      </c>
      <c r="AO38" s="102">
        <v>21550.780900274003</v>
      </c>
      <c r="AP38" s="102">
        <v>8.8357382550335579</v>
      </c>
      <c r="AQ38" s="102">
        <v>10973.986912751679</v>
      </c>
      <c r="AR38" s="102">
        <v>4.3537392748451831</v>
      </c>
      <c r="AS38" s="102">
        <v>5407.3441793577176</v>
      </c>
      <c r="AT38" s="102">
        <v>13.002713586249859</v>
      </c>
      <c r="AU38" s="102">
        <v>16149.370274122326</v>
      </c>
      <c r="AV38" s="102">
        <v>8.2394527992961901</v>
      </c>
      <c r="AW38" s="102">
        <v>10233.400376725867</v>
      </c>
      <c r="AX38" s="102">
        <v>0.25703991612728333</v>
      </c>
      <c r="AY38" s="102">
        <v>319.24357583008589</v>
      </c>
      <c r="AZ38" s="102">
        <v>15.833626995897115</v>
      </c>
      <c r="BA38" s="102">
        <v>19665.364728904216</v>
      </c>
      <c r="BB38" s="102">
        <v>0.48214492160750305</v>
      </c>
      <c r="BC38" s="102">
        <v>598.82399263651882</v>
      </c>
      <c r="BD38" s="102">
        <v>10.303963315969254</v>
      </c>
      <c r="BE38" s="102">
        <v>12797.522438433813</v>
      </c>
      <c r="BF38" s="102">
        <v>3.2340709564269399</v>
      </c>
      <c r="BG38" s="102">
        <v>4016.7161278822591</v>
      </c>
      <c r="BH38" s="102">
        <v>9.2718642033494572</v>
      </c>
      <c r="BI38" s="102">
        <v>11515.655340560026</v>
      </c>
      <c r="BJ38" s="102">
        <v>13.759621830964749</v>
      </c>
      <c r="BK38" s="102">
        <v>17089.450314058216</v>
      </c>
      <c r="BL38" s="102">
        <v>0.36274111992318192</v>
      </c>
      <c r="BM38" s="102">
        <v>450.52447094459194</v>
      </c>
      <c r="BN38" s="102">
        <v>3.6708976021846249</v>
      </c>
      <c r="BO38" s="102">
        <v>4559.2548219133041</v>
      </c>
      <c r="BP38" s="102">
        <v>0.27263200104014618</v>
      </c>
      <c r="BQ38" s="102">
        <v>338.60894529186157</v>
      </c>
      <c r="BR38" s="102">
        <v>8.3296862726994298</v>
      </c>
      <c r="BS38" s="102">
        <v>10345.470350692693</v>
      </c>
      <c r="BT38" s="102">
        <v>17.975278577858234</v>
      </c>
      <c r="BU38" s="102">
        <v>22325.295993699925</v>
      </c>
      <c r="BV38" s="102">
        <v>9.3652756103605466</v>
      </c>
      <c r="BW38" s="102">
        <v>11631.672308067798</v>
      </c>
      <c r="BX38" s="102">
        <v>6.1177100207148492</v>
      </c>
      <c r="BY38" s="102">
        <v>7598.1958457278424</v>
      </c>
      <c r="BZ38" s="102">
        <v>0.38950291168374213</v>
      </c>
      <c r="CA38" s="102">
        <v>483.76261631120769</v>
      </c>
      <c r="CB38" s="102">
        <v>8.0171697117810705</v>
      </c>
      <c r="CC38" s="102">
        <v>9957.3247820320903</v>
      </c>
      <c r="CD38" s="102">
        <v>0.33839810136940668</v>
      </c>
      <c r="CE38" s="102">
        <v>420.2904419008031</v>
      </c>
      <c r="CF38" s="102">
        <v>15.394831444558337</v>
      </c>
      <c r="CG38" s="102">
        <v>19120.380654141456</v>
      </c>
      <c r="CH38" s="102">
        <v>6.1885317265184119</v>
      </c>
      <c r="CI38" s="102">
        <v>7686.1564043358676</v>
      </c>
      <c r="CJ38" s="102">
        <v>6.5604558860450215</v>
      </c>
      <c r="CK38" s="102">
        <v>8148.0862104679163</v>
      </c>
      <c r="CL38" s="102">
        <v>8.9943807289613211</v>
      </c>
      <c r="CM38" s="102">
        <v>11171.020865369961</v>
      </c>
      <c r="CN38" s="102">
        <v>4.2525299027918804</v>
      </c>
      <c r="CO38" s="102">
        <v>5281.6421392675156</v>
      </c>
      <c r="CP38" s="102">
        <v>4.7362480646595042</v>
      </c>
      <c r="CQ38" s="102">
        <v>5882.4200963071044</v>
      </c>
      <c r="CR38" s="102">
        <v>7.7744813623254068</v>
      </c>
      <c r="CS38" s="102">
        <v>9655.9058520081544</v>
      </c>
      <c r="CT38" s="102">
        <v>5.9884432911257806</v>
      </c>
      <c r="CU38" s="102">
        <v>7437.6465675782192</v>
      </c>
    </row>
    <row r="39" spans="2:99" x14ac:dyDescent="0.25">
      <c r="C39" s="101" t="s">
        <v>204</v>
      </c>
      <c r="D39" s="102">
        <v>0</v>
      </c>
      <c r="E39" s="102">
        <v>0</v>
      </c>
      <c r="F39" s="102">
        <v>0</v>
      </c>
      <c r="G39" s="102">
        <v>0</v>
      </c>
      <c r="H39" s="102">
        <v>8.3187019230769241</v>
      </c>
      <c r="I39" s="102">
        <v>11839.176576923079</v>
      </c>
      <c r="J39" s="102">
        <v>0.25769670260819871</v>
      </c>
      <c r="K39" s="102">
        <v>366.75394715198843</v>
      </c>
      <c r="L39" s="102">
        <v>11.825170174900933</v>
      </c>
      <c r="M39" s="102">
        <v>16829.58219291901</v>
      </c>
      <c r="N39" s="102">
        <v>6.2989311971160626</v>
      </c>
      <c r="O39" s="102">
        <v>8964.6388797355812</v>
      </c>
      <c r="P39" s="102">
        <v>6.4748887743834329</v>
      </c>
      <c r="Q39" s="102">
        <v>9215.0617037025022</v>
      </c>
      <c r="R39" s="102">
        <v>0</v>
      </c>
      <c r="S39" s="102">
        <v>0</v>
      </c>
      <c r="T39" s="102">
        <v>11.635040689325036</v>
      </c>
      <c r="U39" s="102">
        <v>16558.989909047392</v>
      </c>
      <c r="V39" s="102">
        <v>0.39398558748416335</v>
      </c>
      <c r="W39" s="102">
        <v>560.72028810746133</v>
      </c>
      <c r="X39" s="102">
        <v>9.9522988605427916</v>
      </c>
      <c r="Y39" s="102">
        <v>14164.111738324502</v>
      </c>
      <c r="Z39" s="102">
        <v>14.129752930441093</v>
      </c>
      <c r="AA39" s="102">
        <v>20109.464370603764</v>
      </c>
      <c r="AB39" s="102">
        <v>8.7917479480673695</v>
      </c>
      <c r="AC39" s="102">
        <v>12512.41567968948</v>
      </c>
      <c r="AD39" s="102">
        <v>0.39818828753161012</v>
      </c>
      <c r="AE39" s="102">
        <v>566.70157081498758</v>
      </c>
      <c r="AF39" s="102">
        <v>4.5895323562455159</v>
      </c>
      <c r="AG39" s="102">
        <v>6531.822449408618</v>
      </c>
      <c r="AH39" s="102">
        <v>12.872487763257011</v>
      </c>
      <c r="AI39" s="102">
        <v>18320.124584667377</v>
      </c>
      <c r="AJ39" s="102">
        <v>7.9117724303118244</v>
      </c>
      <c r="AK39" s="102">
        <v>11260.034522819789</v>
      </c>
      <c r="AL39" s="102">
        <v>0.42430575467377679</v>
      </c>
      <c r="AM39" s="102">
        <v>603.87195005171918</v>
      </c>
      <c r="AN39" s="102">
        <v>19.983558257728497</v>
      </c>
      <c r="AO39" s="102">
        <v>28440.600112399199</v>
      </c>
      <c r="AP39" s="102">
        <v>8.8357382550335579</v>
      </c>
      <c r="AQ39" s="102">
        <v>12575.022684563761</v>
      </c>
      <c r="AR39" s="102">
        <v>4.262043829529139</v>
      </c>
      <c r="AS39" s="102">
        <v>6065.740778185871</v>
      </c>
      <c r="AT39" s="102">
        <v>11.871646978133841</v>
      </c>
      <c r="AU39" s="102">
        <v>16895.727979280084</v>
      </c>
      <c r="AV39" s="102">
        <v>7.2470998273177569</v>
      </c>
      <c r="AW39" s="102">
        <v>10314.072474238632</v>
      </c>
      <c r="AX39" s="102">
        <v>0.25781253583486446</v>
      </c>
      <c r="AY39" s="102">
        <v>366.91880100017914</v>
      </c>
      <c r="AZ39" s="102">
        <v>14.39231916108311</v>
      </c>
      <c r="BA39" s="102">
        <v>20483.148630053482</v>
      </c>
      <c r="BB39" s="102">
        <v>0.4234187927037576</v>
      </c>
      <c r="BC39" s="102">
        <v>602.60962577598787</v>
      </c>
      <c r="BD39" s="102">
        <v>10.049431859624139</v>
      </c>
      <c r="BE39" s="102">
        <v>14302.351422617076</v>
      </c>
      <c r="BF39" s="102">
        <v>3.219674568089105</v>
      </c>
      <c r="BG39" s="102">
        <v>4582.2408453044145</v>
      </c>
      <c r="BH39" s="102">
        <v>7.9613413866792966</v>
      </c>
      <c r="BI39" s="102">
        <v>11330.581061521976</v>
      </c>
      <c r="BJ39" s="102">
        <v>12.667525021440648</v>
      </c>
      <c r="BK39" s="102">
        <v>18028.421610514331</v>
      </c>
      <c r="BL39" s="102">
        <v>0.34586943992675484</v>
      </c>
      <c r="BM39" s="102">
        <v>492.24138690375753</v>
      </c>
      <c r="BN39" s="102">
        <v>3.5772316375206006</v>
      </c>
      <c r="BO39" s="102">
        <v>5091.1160665193192</v>
      </c>
      <c r="BP39" s="102">
        <v>0.26876245990893677</v>
      </c>
      <c r="BQ39" s="102">
        <v>382.50273294239884</v>
      </c>
      <c r="BR39" s="102">
        <v>8.7189550273320311</v>
      </c>
      <c r="BS39" s="102">
        <v>12408.816794898947</v>
      </c>
      <c r="BT39" s="102">
        <v>17.907069375950179</v>
      </c>
      <c r="BU39" s="102">
        <v>25485.341135852297</v>
      </c>
      <c r="BV39" s="102">
        <v>9.4304221973669531</v>
      </c>
      <c r="BW39" s="102">
        <v>13421.376871292649</v>
      </c>
      <c r="BX39" s="102">
        <v>6.3956371841986428</v>
      </c>
      <c r="BY39" s="102">
        <v>9102.2708405515095</v>
      </c>
      <c r="BZ39" s="102">
        <v>0.35739187642044729</v>
      </c>
      <c r="CA39" s="102">
        <v>508.64011852158058</v>
      </c>
      <c r="CB39" s="102">
        <v>7.2906686795145585</v>
      </c>
      <c r="CC39" s="102">
        <v>10376.079664685119</v>
      </c>
      <c r="CD39" s="102">
        <v>0.32117302362610811</v>
      </c>
      <c r="CE39" s="102">
        <v>457.09344722467711</v>
      </c>
      <c r="CF39" s="102">
        <v>17.307677964299518</v>
      </c>
      <c r="CG39" s="102">
        <v>24632.287278791075</v>
      </c>
      <c r="CH39" s="102">
        <v>7.0986099215946483</v>
      </c>
      <c r="CI39" s="102">
        <v>10102.741640413504</v>
      </c>
      <c r="CJ39" s="102">
        <v>6.593580134748783</v>
      </c>
      <c r="CK39" s="102">
        <v>9383.9832477744676</v>
      </c>
      <c r="CL39" s="102">
        <v>8.954094333093364</v>
      </c>
      <c r="CM39" s="102">
        <v>12743.467054858476</v>
      </c>
      <c r="CN39" s="102">
        <v>3.820515085088422</v>
      </c>
      <c r="CO39" s="102">
        <v>5437.3570690978422</v>
      </c>
      <c r="CP39" s="102">
        <v>4.6467938196247305</v>
      </c>
      <c r="CQ39" s="102">
        <v>6613.3169640899168</v>
      </c>
      <c r="CR39" s="102">
        <v>7.7505912991712043</v>
      </c>
      <c r="CS39" s="102">
        <v>11030.641536980458</v>
      </c>
      <c r="CT39" s="102">
        <v>6.2201514032977601</v>
      </c>
      <c r="CU39" s="102">
        <v>8852.5194771733732</v>
      </c>
    </row>
    <row r="40" spans="2:99" x14ac:dyDescent="0.25">
      <c r="C40" s="101" t="s">
        <v>205</v>
      </c>
      <c r="D40" s="102">
        <v>0</v>
      </c>
      <c r="E40" s="102">
        <v>0</v>
      </c>
      <c r="F40" s="102">
        <v>0</v>
      </c>
      <c r="G40" s="102">
        <v>0</v>
      </c>
      <c r="H40" s="102">
        <v>8.1378605769230781</v>
      </c>
      <c r="I40" s="102">
        <v>5898.3213461538462</v>
      </c>
      <c r="J40" s="102">
        <v>0.27808474350332779</v>
      </c>
      <c r="K40" s="102">
        <v>201.55582209121198</v>
      </c>
      <c r="L40" s="102">
        <v>12.972795665400225</v>
      </c>
      <c r="M40" s="102">
        <v>9402.6822982820831</v>
      </c>
      <c r="N40" s="102">
        <v>8.7088139519624281</v>
      </c>
      <c r="O40" s="102">
        <v>6312.1483523823672</v>
      </c>
      <c r="P40" s="102">
        <v>7.9865184273159828</v>
      </c>
      <c r="Q40" s="102">
        <v>5788.6285561186241</v>
      </c>
      <c r="R40" s="102">
        <v>0</v>
      </c>
      <c r="S40" s="102">
        <v>0</v>
      </c>
      <c r="T40" s="102">
        <v>12.957204404021063</v>
      </c>
      <c r="U40" s="102">
        <v>9391.3817520344655</v>
      </c>
      <c r="V40" s="102">
        <v>0.46015870431333888</v>
      </c>
      <c r="W40" s="102">
        <v>333.523028886308</v>
      </c>
      <c r="X40" s="102">
        <v>10.272073908705325</v>
      </c>
      <c r="Y40" s="102">
        <v>7445.199169029619</v>
      </c>
      <c r="Z40" s="102">
        <v>12.782086754852008</v>
      </c>
      <c r="AA40" s="102">
        <v>9264.4564799167347</v>
      </c>
      <c r="AB40" s="102">
        <v>10.481204828039109</v>
      </c>
      <c r="AC40" s="102">
        <v>7596.777259362746</v>
      </c>
      <c r="AD40" s="102">
        <v>0.45919175537708934</v>
      </c>
      <c r="AE40" s="102">
        <v>332.82218429731432</v>
      </c>
      <c r="AF40" s="102">
        <v>4.4853464373697074</v>
      </c>
      <c r="AG40" s="102">
        <v>3250.9790978055639</v>
      </c>
      <c r="AH40" s="102">
        <v>13.283964419838341</v>
      </c>
      <c r="AI40" s="102">
        <v>9628.2174114988284</v>
      </c>
      <c r="AJ40" s="102">
        <v>9.2576314383717886</v>
      </c>
      <c r="AK40" s="102">
        <v>6709.9312665318721</v>
      </c>
      <c r="AL40" s="102">
        <v>0.46762864891169897</v>
      </c>
      <c r="AM40" s="102">
        <v>338.93724473119937</v>
      </c>
      <c r="AN40" s="102">
        <v>22.239964050993233</v>
      </c>
      <c r="AO40" s="102">
        <v>16119.525944159894</v>
      </c>
      <c r="AP40" s="102">
        <v>9.3767018216682665</v>
      </c>
      <c r="AQ40" s="102">
        <v>6796.2334803451595</v>
      </c>
      <c r="AR40" s="102">
        <v>4.6100526883851227</v>
      </c>
      <c r="AS40" s="102">
        <v>3341.3661885415368</v>
      </c>
      <c r="AT40" s="102">
        <v>13.033159916007472</v>
      </c>
      <c r="AU40" s="102">
        <v>9446.4343071222156</v>
      </c>
      <c r="AV40" s="102">
        <v>8.5586017132669454</v>
      </c>
      <c r="AW40" s="102">
        <v>6203.274521775882</v>
      </c>
      <c r="AX40" s="102">
        <v>0.28216313511062979</v>
      </c>
      <c r="AY40" s="102">
        <v>204.51184032818446</v>
      </c>
      <c r="AZ40" s="102">
        <v>16.913495772700994</v>
      </c>
      <c r="BA40" s="102">
        <v>12258.90173605368</v>
      </c>
      <c r="BB40" s="102">
        <v>0.50801756738007808</v>
      </c>
      <c r="BC40" s="102">
        <v>368.21113283708058</v>
      </c>
      <c r="BD40" s="102">
        <v>12.305447566067203</v>
      </c>
      <c r="BE40" s="102">
        <v>8918.988395885508</v>
      </c>
      <c r="BF40" s="102">
        <v>3.8427187049664271</v>
      </c>
      <c r="BG40" s="102">
        <v>2785.2025173596662</v>
      </c>
      <c r="BH40" s="102">
        <v>9.9412489779817719</v>
      </c>
      <c r="BI40" s="102">
        <v>7205.4172592411878</v>
      </c>
      <c r="BJ40" s="102">
        <v>14.327352578109494</v>
      </c>
      <c r="BK40" s="102">
        <v>10384.465148613761</v>
      </c>
      <c r="BL40" s="102">
        <v>0.36274111992318192</v>
      </c>
      <c r="BM40" s="102">
        <v>262.91476372032224</v>
      </c>
      <c r="BN40" s="102">
        <v>4.2484868846598376</v>
      </c>
      <c r="BO40" s="102">
        <v>3079.30329400145</v>
      </c>
      <c r="BP40" s="102">
        <v>0.29092478033701241</v>
      </c>
      <c r="BQ40" s="102">
        <v>210.86228078826659</v>
      </c>
      <c r="BR40" s="102">
        <v>9.3148956146702808</v>
      </c>
      <c r="BS40" s="102">
        <v>6751.4363415130192</v>
      </c>
      <c r="BT40" s="102">
        <v>19.139860944366163</v>
      </c>
      <c r="BU40" s="102">
        <v>13872.571212476594</v>
      </c>
      <c r="BV40" s="102">
        <v>10.61583869190151</v>
      </c>
      <c r="BW40" s="102">
        <v>7694.3598838902144</v>
      </c>
      <c r="BX40" s="102">
        <v>6.4447894352114421</v>
      </c>
      <c r="BY40" s="102">
        <v>4671.183382641253</v>
      </c>
      <c r="BZ40" s="102">
        <v>0.40013989904684921</v>
      </c>
      <c r="CA40" s="102">
        <v>290.02139882915628</v>
      </c>
      <c r="CB40" s="102">
        <v>8.9226718519818817</v>
      </c>
      <c r="CC40" s="102">
        <v>6467.1525583164675</v>
      </c>
      <c r="CD40" s="102">
        <v>0.31903487224048693</v>
      </c>
      <c r="CE40" s="102">
        <v>231.23647539990492</v>
      </c>
      <c r="CF40" s="102">
        <v>18.269977348848546</v>
      </c>
      <c r="CG40" s="102">
        <v>13242.079582445425</v>
      </c>
      <c r="CH40" s="102">
        <v>6.5525630045489063</v>
      </c>
      <c r="CI40" s="102">
        <v>4749.2976656970468</v>
      </c>
      <c r="CJ40" s="102">
        <v>6.4839232929289761</v>
      </c>
      <c r="CK40" s="102">
        <v>4699.5476027149216</v>
      </c>
      <c r="CL40" s="102">
        <v>10.243832593486189</v>
      </c>
      <c r="CM40" s="102">
        <v>7424.7298637587892</v>
      </c>
      <c r="CN40" s="102">
        <v>4.4301316864589184</v>
      </c>
      <c r="CO40" s="102">
        <v>3210.9594463454237</v>
      </c>
      <c r="CP40" s="102">
        <v>5.1748466023004251</v>
      </c>
      <c r="CQ40" s="102">
        <v>3750.728817347348</v>
      </c>
      <c r="CR40" s="102">
        <v>8.378031481693716</v>
      </c>
      <c r="CS40" s="102">
        <v>6072.3972179316052</v>
      </c>
      <c r="CT40" s="102">
        <v>6.4783807266181626</v>
      </c>
      <c r="CU40" s="102">
        <v>4695.5303506528435</v>
      </c>
    </row>
    <row r="41" spans="2:99" x14ac:dyDescent="0.25">
      <c r="C41" s="101" t="s">
        <v>206</v>
      </c>
      <c r="D41" s="102">
        <v>0</v>
      </c>
      <c r="E41" s="102">
        <v>0</v>
      </c>
      <c r="F41" s="102">
        <v>0</v>
      </c>
      <c r="G41" s="102">
        <v>0</v>
      </c>
      <c r="H41" s="102">
        <v>8.6803846153846163</v>
      </c>
      <c r="I41" s="102">
        <v>5729.0538461538463</v>
      </c>
      <c r="J41" s="102">
        <v>0.29019158256631361</v>
      </c>
      <c r="K41" s="102">
        <v>191.52644449376697</v>
      </c>
      <c r="L41" s="102">
        <v>14.480242337242691</v>
      </c>
      <c r="M41" s="102">
        <v>9556.9599425801753</v>
      </c>
      <c r="N41" s="102">
        <v>8.6085393027252852</v>
      </c>
      <c r="O41" s="102">
        <v>5681.635939798688</v>
      </c>
      <c r="P41" s="102">
        <v>8.2692909621865613</v>
      </c>
      <c r="Q41" s="102">
        <v>5457.7320350431301</v>
      </c>
      <c r="R41" s="102">
        <v>0</v>
      </c>
      <c r="S41" s="102">
        <v>0</v>
      </c>
      <c r="T41" s="102">
        <v>12.428338918142652</v>
      </c>
      <c r="U41" s="102">
        <v>8202.7036859741511</v>
      </c>
      <c r="V41" s="102">
        <v>0.44650377432816135</v>
      </c>
      <c r="W41" s="102">
        <v>294.6924910565865</v>
      </c>
      <c r="X41" s="102">
        <v>10.883720597006789</v>
      </c>
      <c r="Y41" s="102">
        <v>7183.2555940244811</v>
      </c>
      <c r="Z41" s="102">
        <v>12.142982417109408</v>
      </c>
      <c r="AA41" s="102">
        <v>8014.3683952922092</v>
      </c>
      <c r="AB41" s="102">
        <v>9.0864708897383561</v>
      </c>
      <c r="AC41" s="102">
        <v>5997.0707872273151</v>
      </c>
      <c r="AD41" s="102">
        <v>0.47100192712592759</v>
      </c>
      <c r="AE41" s="102">
        <v>310.8612719031122</v>
      </c>
      <c r="AF41" s="102">
        <v>4.4846865708360593</v>
      </c>
      <c r="AG41" s="102">
        <v>2959.8931367517989</v>
      </c>
      <c r="AH41" s="102">
        <v>14.764836476289593</v>
      </c>
      <c r="AI41" s="102">
        <v>9744.7920743511313</v>
      </c>
      <c r="AJ41" s="102">
        <v>10.44474501707003</v>
      </c>
      <c r="AK41" s="102">
        <v>6893.5317112662196</v>
      </c>
      <c r="AL41" s="102">
        <v>0.49013515587928258</v>
      </c>
      <c r="AM41" s="102">
        <v>323.4892028803265</v>
      </c>
      <c r="AN41" s="102">
        <v>21.485466343364532</v>
      </c>
      <c r="AO41" s="102">
        <v>14180.407786620592</v>
      </c>
      <c r="AP41" s="102">
        <v>9.5570230105465015</v>
      </c>
      <c r="AQ41" s="102">
        <v>6307.6351869606906</v>
      </c>
      <c r="AR41" s="102">
        <v>4.5746760102936541</v>
      </c>
      <c r="AS41" s="102">
        <v>3019.2861667938118</v>
      </c>
      <c r="AT41" s="102">
        <v>13.42248872218812</v>
      </c>
      <c r="AU41" s="102">
        <v>8858.8425566441601</v>
      </c>
      <c r="AV41" s="102">
        <v>9.0819678082798188</v>
      </c>
      <c r="AW41" s="102">
        <v>5994.0987534646802</v>
      </c>
      <c r="AX41" s="102">
        <v>0.25781253583486446</v>
      </c>
      <c r="AY41" s="102">
        <v>170.15627365101054</v>
      </c>
      <c r="AZ41" s="102">
        <v>16.196548852982733</v>
      </c>
      <c r="BA41" s="102">
        <v>10689.722242968604</v>
      </c>
      <c r="BB41" s="102">
        <v>0.50350179686987717</v>
      </c>
      <c r="BC41" s="102">
        <v>332.31118593411895</v>
      </c>
      <c r="BD41" s="102">
        <v>12.554184455635156</v>
      </c>
      <c r="BE41" s="102">
        <v>8285.7617407192029</v>
      </c>
      <c r="BF41" s="102">
        <v>3.7995295399529225</v>
      </c>
      <c r="BG41" s="102">
        <v>2507.6894963689288</v>
      </c>
      <c r="BH41" s="102">
        <v>8.8522119257757694</v>
      </c>
      <c r="BI41" s="102">
        <v>5842.4598710120081</v>
      </c>
      <c r="BJ41" s="102">
        <v>15.783481657474965</v>
      </c>
      <c r="BK41" s="102">
        <v>10417.097893933476</v>
      </c>
      <c r="BL41" s="102">
        <v>0.42179199991067662</v>
      </c>
      <c r="BM41" s="102">
        <v>278.38271994104656</v>
      </c>
      <c r="BN41" s="102">
        <v>3.8650516853525159</v>
      </c>
      <c r="BO41" s="102">
        <v>2550.9341123326603</v>
      </c>
      <c r="BP41" s="102">
        <v>0.31265715175050929</v>
      </c>
      <c r="BQ41" s="102">
        <v>206.35372015533613</v>
      </c>
      <c r="BR41" s="102">
        <v>9.9089102091462351</v>
      </c>
      <c r="BS41" s="102">
        <v>6539.8807380365151</v>
      </c>
      <c r="BT41" s="102">
        <v>20.20212950801201</v>
      </c>
      <c r="BU41" s="102">
        <v>13333.405475287927</v>
      </c>
      <c r="BV41" s="102">
        <v>10.916556870417416</v>
      </c>
      <c r="BW41" s="102">
        <v>7204.9275344754951</v>
      </c>
      <c r="BX41" s="102">
        <v>6.902941519075501</v>
      </c>
      <c r="BY41" s="102">
        <v>4555.9414025898304</v>
      </c>
      <c r="BZ41" s="102">
        <v>0.41851764393644253</v>
      </c>
      <c r="CA41" s="102">
        <v>276.22164499805206</v>
      </c>
      <c r="CB41" s="102">
        <v>8.3845022392312831</v>
      </c>
      <c r="CC41" s="102">
        <v>5533.7714778926465</v>
      </c>
      <c r="CD41" s="102">
        <v>0.31974758936902731</v>
      </c>
      <c r="CE41" s="102">
        <v>211.03340898355802</v>
      </c>
      <c r="CF41" s="102">
        <v>16.359089537333514</v>
      </c>
      <c r="CG41" s="102">
        <v>10796.999094640119</v>
      </c>
      <c r="CH41" s="102">
        <v>7.5808085544402681</v>
      </c>
      <c r="CI41" s="102">
        <v>5003.3336459305774</v>
      </c>
      <c r="CJ41" s="102">
        <v>7.5890417013485951</v>
      </c>
      <c r="CK41" s="102">
        <v>5008.7675228900725</v>
      </c>
      <c r="CL41" s="102">
        <v>10.344620282233359</v>
      </c>
      <c r="CM41" s="102">
        <v>6827.4493862740173</v>
      </c>
      <c r="CN41" s="102">
        <v>4.0869177605889799</v>
      </c>
      <c r="CO41" s="102">
        <v>2697.3657219887268</v>
      </c>
      <c r="CP41" s="102">
        <v>4.8300386534607505</v>
      </c>
      <c r="CQ41" s="102">
        <v>3187.8255112840952</v>
      </c>
      <c r="CR41" s="102">
        <v>8.2007381717251473</v>
      </c>
      <c r="CS41" s="102">
        <v>5412.4871933385975</v>
      </c>
      <c r="CT41" s="102">
        <v>6.6520004120996346</v>
      </c>
      <c r="CU41" s="102">
        <v>4390.3202719857591</v>
      </c>
    </row>
    <row r="42" spans="2:99" x14ac:dyDescent="0.25">
      <c r="C42" s="101" t="s">
        <v>207</v>
      </c>
      <c r="D42" s="102">
        <v>0</v>
      </c>
      <c r="E42" s="102">
        <v>0</v>
      </c>
      <c r="F42" s="102">
        <v>0</v>
      </c>
      <c r="G42" s="102">
        <v>0</v>
      </c>
      <c r="H42" s="102">
        <v>8.4995432692307702</v>
      </c>
      <c r="I42" s="102">
        <v>7190.613605769232</v>
      </c>
      <c r="J42" s="102">
        <v>0.27075995097889516</v>
      </c>
      <c r="K42" s="102">
        <v>229.0629185281453</v>
      </c>
      <c r="L42" s="102">
        <v>12.964616231823852</v>
      </c>
      <c r="M42" s="102">
        <v>10968.065332122978</v>
      </c>
      <c r="N42" s="102">
        <v>7.1387886900648709</v>
      </c>
      <c r="O42" s="102">
        <v>6039.415231794881</v>
      </c>
      <c r="P42" s="102">
        <v>7.1201515927962378</v>
      </c>
      <c r="Q42" s="102">
        <v>6023.6482475056173</v>
      </c>
      <c r="R42" s="102">
        <v>0</v>
      </c>
      <c r="S42" s="102">
        <v>0</v>
      </c>
      <c r="T42" s="102">
        <v>13.486069889899472</v>
      </c>
      <c r="U42" s="102">
        <v>11409.215126854953</v>
      </c>
      <c r="V42" s="102">
        <v>0.45080099153231307</v>
      </c>
      <c r="W42" s="102">
        <v>381.37763883633687</v>
      </c>
      <c r="X42" s="102">
        <v>11.190278241368674</v>
      </c>
      <c r="Y42" s="102">
        <v>9466.9753921978972</v>
      </c>
      <c r="Z42" s="102">
        <v>14.684644148516778</v>
      </c>
      <c r="AA42" s="102">
        <v>12423.208949645194</v>
      </c>
      <c r="AB42" s="102">
        <v>9.2877929034780511</v>
      </c>
      <c r="AC42" s="102">
        <v>7857.4727963424311</v>
      </c>
      <c r="AD42" s="102">
        <v>0.43129784339888372</v>
      </c>
      <c r="AE42" s="102">
        <v>364.8779755154556</v>
      </c>
      <c r="AF42" s="102">
        <v>4.3785210523593028</v>
      </c>
      <c r="AG42" s="102">
        <v>3704.2288102959701</v>
      </c>
      <c r="AH42" s="102">
        <v>14.160022546110056</v>
      </c>
      <c r="AI42" s="102">
        <v>11979.379074009108</v>
      </c>
      <c r="AJ42" s="102">
        <v>9.0988860090100658</v>
      </c>
      <c r="AK42" s="102">
        <v>7697.6575636225161</v>
      </c>
      <c r="AL42" s="102">
        <v>0.49013515587928258</v>
      </c>
      <c r="AM42" s="102">
        <v>414.65434187387308</v>
      </c>
      <c r="AN42" s="102">
        <v>18.479878339687122</v>
      </c>
      <c r="AO42" s="102">
        <v>15633.977075375306</v>
      </c>
      <c r="AP42" s="102">
        <v>10.999592521572389</v>
      </c>
      <c r="AQ42" s="102">
        <v>9305.6552732502405</v>
      </c>
      <c r="AR42" s="102">
        <v>4.3537392748451831</v>
      </c>
      <c r="AS42" s="102">
        <v>3683.263426519025</v>
      </c>
      <c r="AT42" s="102">
        <v>13.392042392430508</v>
      </c>
      <c r="AU42" s="102">
        <v>11329.66786399621</v>
      </c>
      <c r="AV42" s="102">
        <v>8.6448005129634229</v>
      </c>
      <c r="AW42" s="102">
        <v>7313.5012339670557</v>
      </c>
      <c r="AX42" s="102">
        <v>0.24918058960455525</v>
      </c>
      <c r="AY42" s="102">
        <v>210.80677880545375</v>
      </c>
      <c r="AZ42" s="102">
        <v>16.196548852982733</v>
      </c>
      <c r="BA42" s="102">
        <v>13702.280329623392</v>
      </c>
      <c r="BB42" s="102">
        <v>0.50103673002148275</v>
      </c>
      <c r="BC42" s="102">
        <v>423.87707359817438</v>
      </c>
      <c r="BD42" s="102">
        <v>11.559236897363341</v>
      </c>
      <c r="BE42" s="102">
        <v>9779.1144151693861</v>
      </c>
      <c r="BF42" s="102">
        <v>3.7238684329260967</v>
      </c>
      <c r="BG42" s="102">
        <v>3150.3926942554776</v>
      </c>
      <c r="BH42" s="102">
        <v>9.4180253475616791</v>
      </c>
      <c r="BI42" s="102">
        <v>7967.6494440371807</v>
      </c>
      <c r="BJ42" s="102">
        <v>14.95356787914054</v>
      </c>
      <c r="BK42" s="102">
        <v>12650.718425752897</v>
      </c>
      <c r="BL42" s="102">
        <v>0.42779568082266833</v>
      </c>
      <c r="BM42" s="102">
        <v>361.9151459759774</v>
      </c>
      <c r="BN42" s="102">
        <v>3.8645643886496699</v>
      </c>
      <c r="BO42" s="102">
        <v>3269.4214727976209</v>
      </c>
      <c r="BP42" s="102">
        <v>0.28091849265942165</v>
      </c>
      <c r="BQ42" s="102">
        <v>237.65704478987072</v>
      </c>
      <c r="BR42" s="102">
        <v>10.500035814328747</v>
      </c>
      <c r="BS42" s="102">
        <v>8883.03029892212</v>
      </c>
      <c r="BT42" s="102">
        <v>18.077592380720311</v>
      </c>
      <c r="BU42" s="102">
        <v>15293.643154089383</v>
      </c>
      <c r="BV42" s="102">
        <v>11.021835287914099</v>
      </c>
      <c r="BW42" s="102">
        <v>9324.4726535753271</v>
      </c>
      <c r="BX42" s="102">
        <v>7.0173289753109973</v>
      </c>
      <c r="BY42" s="102">
        <v>5936.6603131131042</v>
      </c>
      <c r="BZ42" s="102">
        <v>0.41319915025488896</v>
      </c>
      <c r="CA42" s="102">
        <v>349.56648111563607</v>
      </c>
      <c r="CB42" s="102">
        <v>8.1973371086630706</v>
      </c>
      <c r="CC42" s="102">
        <v>6934.9471939289579</v>
      </c>
      <c r="CD42" s="102">
        <v>0.36560121891227076</v>
      </c>
      <c r="CE42" s="102">
        <v>309.29863119978108</v>
      </c>
      <c r="CF42" s="102">
        <v>17.629097328557908</v>
      </c>
      <c r="CG42" s="102">
        <v>14914.21633995999</v>
      </c>
      <c r="CH42" s="102">
        <v>8.0995577324254899</v>
      </c>
      <c r="CI42" s="102">
        <v>6852.2258416319646</v>
      </c>
      <c r="CJ42" s="102">
        <v>6.593580134748783</v>
      </c>
      <c r="CK42" s="102">
        <v>5578.1687939974709</v>
      </c>
      <c r="CL42" s="102">
        <v>10.022185717135152</v>
      </c>
      <c r="CM42" s="102">
        <v>8478.7691166963377</v>
      </c>
      <c r="CN42" s="102">
        <v>4.4611441582428126</v>
      </c>
      <c r="CO42" s="102">
        <v>3774.1279578734193</v>
      </c>
      <c r="CP42" s="102">
        <v>4.1707771621467122</v>
      </c>
      <c r="CQ42" s="102">
        <v>3528.4774791761188</v>
      </c>
      <c r="CR42" s="102">
        <v>7.3721146160798678</v>
      </c>
      <c r="CS42" s="102">
        <v>6236.8089652035678</v>
      </c>
      <c r="CT42" s="102">
        <v>6.894446127648993</v>
      </c>
      <c r="CU42" s="102">
        <v>5832.7014239910477</v>
      </c>
    </row>
    <row r="43" spans="2:99" x14ac:dyDescent="0.25">
      <c r="C43" s="101" t="s">
        <v>208</v>
      </c>
      <c r="D43" s="102">
        <v>0</v>
      </c>
      <c r="E43" s="102">
        <v>0</v>
      </c>
      <c r="F43" s="102">
        <v>0</v>
      </c>
      <c r="G43" s="102">
        <v>0</v>
      </c>
      <c r="H43" s="102">
        <v>7.5953365384615399</v>
      </c>
      <c r="I43" s="102">
        <v>7765.472076923078</v>
      </c>
      <c r="J43" s="102">
        <v>0.28445312672004974</v>
      </c>
      <c r="K43" s="102">
        <v>290.82487675857885</v>
      </c>
      <c r="L43" s="102">
        <v>14.104062288746769</v>
      </c>
      <c r="M43" s="102">
        <v>14419.993284014698</v>
      </c>
      <c r="N43" s="102">
        <v>7.1387886900648709</v>
      </c>
      <c r="O43" s="102">
        <v>7298.6975567223235</v>
      </c>
      <c r="P43" s="102">
        <v>6.7895484087226707</v>
      </c>
      <c r="Q43" s="102">
        <v>6941.6342930780584</v>
      </c>
      <c r="R43" s="102">
        <v>0</v>
      </c>
      <c r="S43" s="102">
        <v>0</v>
      </c>
      <c r="T43" s="102">
        <v>11.635040689325036</v>
      </c>
      <c r="U43" s="102">
        <v>11895.665600765917</v>
      </c>
      <c r="V43" s="102">
        <v>0.43428125007770108</v>
      </c>
      <c r="W43" s="102">
        <v>444.00915007944155</v>
      </c>
      <c r="X43" s="102">
        <v>9.6442726157586147</v>
      </c>
      <c r="Y43" s="102">
        <v>9860.304322351607</v>
      </c>
      <c r="Z43" s="102">
        <v>12.804476445115016</v>
      </c>
      <c r="AA43" s="102">
        <v>13091.296717485593</v>
      </c>
      <c r="AB43" s="102">
        <v>9.9042190582721261</v>
      </c>
      <c r="AC43" s="102">
        <v>10126.073565177421</v>
      </c>
      <c r="AD43" s="102">
        <v>0.39579886986815821</v>
      </c>
      <c r="AE43" s="102">
        <v>404.66476455320492</v>
      </c>
      <c r="AF43" s="102">
        <v>4.9093486447430816</v>
      </c>
      <c r="AG43" s="102">
        <v>5019.3180543853268</v>
      </c>
      <c r="AH43" s="102">
        <v>12.856906378758216</v>
      </c>
      <c r="AI43" s="102">
        <v>13144.9010816424</v>
      </c>
      <c r="AJ43" s="102">
        <v>9.3619163283841917</v>
      </c>
      <c r="AK43" s="102">
        <v>9571.6232541399968</v>
      </c>
      <c r="AL43" s="102">
        <v>0.43754120808505081</v>
      </c>
      <c r="AM43" s="102">
        <v>447.34213114615596</v>
      </c>
      <c r="AN43" s="102">
        <v>20.732740468141177</v>
      </c>
      <c r="AO43" s="102">
        <v>21197.153854627541</v>
      </c>
      <c r="AP43" s="102">
        <v>9.7373441994247365</v>
      </c>
      <c r="AQ43" s="102">
        <v>9955.4607094918501</v>
      </c>
      <c r="AR43" s="102">
        <v>4.3349663524369921</v>
      </c>
      <c r="AS43" s="102">
        <v>4432.0695987315803</v>
      </c>
      <c r="AT43" s="102">
        <v>13.376819227551701</v>
      </c>
      <c r="AU43" s="102">
        <v>13676.459978248859</v>
      </c>
      <c r="AV43" s="102">
        <v>8.06396855148623</v>
      </c>
      <c r="AW43" s="102">
        <v>8244.6014470395221</v>
      </c>
      <c r="AX43" s="102">
        <v>0.24363912220457051</v>
      </c>
      <c r="AY43" s="102">
        <v>249.0966385419529</v>
      </c>
      <c r="AZ43" s="102">
        <v>14.038294098450466</v>
      </c>
      <c r="BA43" s="102">
        <v>14352.751886255755</v>
      </c>
      <c r="BB43" s="102">
        <v>0.50103673002148275</v>
      </c>
      <c r="BC43" s="102">
        <v>512.25995277396396</v>
      </c>
      <c r="BD43" s="102">
        <v>11.806525145237005</v>
      </c>
      <c r="BE43" s="102">
        <v>12070.991308490315</v>
      </c>
      <c r="BF43" s="102">
        <v>3.5005642771832699</v>
      </c>
      <c r="BG43" s="102">
        <v>3578.9769169921751</v>
      </c>
      <c r="BH43" s="102">
        <v>8.6213105837801223</v>
      </c>
      <c r="BI43" s="102">
        <v>8814.4279408567963</v>
      </c>
      <c r="BJ43" s="102">
        <v>15.613732926388813</v>
      </c>
      <c r="BK43" s="102">
        <v>15963.480543939922</v>
      </c>
      <c r="BL43" s="102">
        <v>0.38804863991782251</v>
      </c>
      <c r="BM43" s="102">
        <v>396.74092945198174</v>
      </c>
      <c r="BN43" s="102">
        <v>3.4806418926395013</v>
      </c>
      <c r="BO43" s="102">
        <v>3558.6082710346259</v>
      </c>
      <c r="BP43" s="102">
        <v>0.31922384731146958</v>
      </c>
      <c r="BQ43" s="102">
        <v>326.37446149124651</v>
      </c>
      <c r="BR43" s="102">
        <v>10.295289974485392</v>
      </c>
      <c r="BS43" s="102">
        <v>10525.904469913865</v>
      </c>
      <c r="BT43" s="102">
        <v>20.760846634951445</v>
      </c>
      <c r="BU43" s="102">
        <v>21225.889599574359</v>
      </c>
      <c r="BV43" s="102">
        <v>10.307561976398535</v>
      </c>
      <c r="BW43" s="102">
        <v>10538.451364669862</v>
      </c>
      <c r="BX43" s="102">
        <v>5.807014689889189</v>
      </c>
      <c r="BY43" s="102">
        <v>5937.0918189427066</v>
      </c>
      <c r="BZ43" s="102">
        <v>0.40091397479949781</v>
      </c>
      <c r="CA43" s="102">
        <v>409.89444783500653</v>
      </c>
      <c r="CB43" s="102">
        <v>8.7401718772044763</v>
      </c>
      <c r="CC43" s="102">
        <v>8935.951727253856</v>
      </c>
      <c r="CD43" s="102">
        <v>0.33166616373081026</v>
      </c>
      <c r="CE43" s="102">
        <v>339.09548579838042</v>
      </c>
      <c r="CF43" s="102">
        <v>16.347337287976632</v>
      </c>
      <c r="CG43" s="102">
        <v>16713.517643227307</v>
      </c>
      <c r="CH43" s="102">
        <v>7.6354040325613086</v>
      </c>
      <c r="CI43" s="102">
        <v>7806.4370828906822</v>
      </c>
      <c r="CJ43" s="102">
        <v>6.4011126711695727</v>
      </c>
      <c r="CK43" s="102">
        <v>6544.4975950037706</v>
      </c>
      <c r="CL43" s="102">
        <v>8.685374962485767</v>
      </c>
      <c r="CM43" s="102">
        <v>8879.9273616454484</v>
      </c>
      <c r="CN43" s="102">
        <v>3.9593512790255927</v>
      </c>
      <c r="CO43" s="102">
        <v>4048.0407476757659</v>
      </c>
      <c r="CP43" s="102">
        <v>4.570348605889377</v>
      </c>
      <c r="CQ43" s="102">
        <v>4672.7244146612993</v>
      </c>
      <c r="CR43" s="102">
        <v>7.6091330839339397</v>
      </c>
      <c r="CS43" s="102">
        <v>7779.5776650140597</v>
      </c>
      <c r="CT43" s="102">
        <v>5.7725187867248442</v>
      </c>
      <c r="CU43" s="102">
        <v>5901.8232075474807</v>
      </c>
    </row>
    <row r="44" spans="2:99" x14ac:dyDescent="0.25">
      <c r="C44" s="101" t="s">
        <v>209</v>
      </c>
      <c r="D44" s="102">
        <v>0</v>
      </c>
      <c r="E44" s="102">
        <v>0</v>
      </c>
      <c r="F44" s="102">
        <v>0</v>
      </c>
      <c r="G44" s="102">
        <v>0</v>
      </c>
      <c r="H44" s="102">
        <v>8.1378605769230781</v>
      </c>
      <c r="I44" s="102">
        <v>8320.148653846154</v>
      </c>
      <c r="J44" s="102">
        <v>0.28540953602776042</v>
      </c>
      <c r="K44" s="102">
        <v>291.80270963478227</v>
      </c>
      <c r="L44" s="102">
        <v>12.585709705469142</v>
      </c>
      <c r="M44" s="102">
        <v>12867.629602871652</v>
      </c>
      <c r="N44" s="102">
        <v>6.9288243168276686</v>
      </c>
      <c r="O44" s="102">
        <v>7084.029981524608</v>
      </c>
      <c r="P44" s="102">
        <v>7.0106524248296092</v>
      </c>
      <c r="Q44" s="102">
        <v>7167.6910391457923</v>
      </c>
      <c r="R44" s="102">
        <v>0</v>
      </c>
      <c r="S44" s="102">
        <v>0</v>
      </c>
      <c r="T44" s="102">
        <v>12.957204404021063</v>
      </c>
      <c r="U44" s="102">
        <v>13247.445782671135</v>
      </c>
      <c r="V44" s="102">
        <v>0.41699823025036675</v>
      </c>
      <c r="W44" s="102">
        <v>426.33899060797495</v>
      </c>
      <c r="X44" s="102">
        <v>10.571288550955732</v>
      </c>
      <c r="Y44" s="102">
        <v>10808.08541449714</v>
      </c>
      <c r="Z44" s="102">
        <v>11.823430248238106</v>
      </c>
      <c r="AA44" s="102">
        <v>12088.275085798639</v>
      </c>
      <c r="AB44" s="102">
        <v>8.9391094189028628</v>
      </c>
      <c r="AC44" s="102">
        <v>9139.3454698862861</v>
      </c>
      <c r="AD44" s="102">
        <v>0.41521410316951624</v>
      </c>
      <c r="AE44" s="102">
        <v>424.51489908051337</v>
      </c>
      <c r="AF44" s="102">
        <v>4.5868928901109181</v>
      </c>
      <c r="AG44" s="102">
        <v>4689.6392908494026</v>
      </c>
      <c r="AH44" s="102">
        <v>13.221638881843162</v>
      </c>
      <c r="AI44" s="102">
        <v>13517.803592796448</v>
      </c>
      <c r="AJ44" s="102">
        <v>9.0728147865069655</v>
      </c>
      <c r="AK44" s="102">
        <v>9276.0458377247214</v>
      </c>
      <c r="AL44" s="102">
        <v>0.47007686199485055</v>
      </c>
      <c r="AM44" s="102">
        <v>480.60658370353519</v>
      </c>
      <c r="AN44" s="102">
        <v>20.745143294978558</v>
      </c>
      <c r="AO44" s="102">
        <v>21209.834504786078</v>
      </c>
      <c r="AP44" s="102">
        <v>10.45862895493768</v>
      </c>
      <c r="AQ44" s="102">
        <v>10692.902243528284</v>
      </c>
      <c r="AR44" s="102">
        <v>4.1703483842130957</v>
      </c>
      <c r="AS44" s="102">
        <v>4263.7641880194687</v>
      </c>
      <c r="AT44" s="102">
        <v>12.21530628967807</v>
      </c>
      <c r="AU44" s="102">
        <v>12488.929150566859</v>
      </c>
      <c r="AV44" s="102">
        <v>8.2363661508791868</v>
      </c>
      <c r="AW44" s="102">
        <v>8420.8607526588803</v>
      </c>
      <c r="AX44" s="102">
        <v>0.25703991612728333</v>
      </c>
      <c r="AY44" s="102">
        <v>262.79761024853445</v>
      </c>
      <c r="AZ44" s="102">
        <v>14.402698754611578</v>
      </c>
      <c r="BA44" s="102">
        <v>14725.319206714878</v>
      </c>
      <c r="BB44" s="102">
        <v>0.48091238818330584</v>
      </c>
      <c r="BC44" s="102">
        <v>491.6848256786119</v>
      </c>
      <c r="BD44" s="102">
        <v>12.059607959887828</v>
      </c>
      <c r="BE44" s="102">
        <v>12329.743178189316</v>
      </c>
      <c r="BF44" s="102">
        <v>3.8139259282907574</v>
      </c>
      <c r="BG44" s="102">
        <v>3899.3578690844702</v>
      </c>
      <c r="BH44" s="102">
        <v>8.4563182845049152</v>
      </c>
      <c r="BI44" s="102">
        <v>8645.7398140778259</v>
      </c>
      <c r="BJ44" s="102">
        <v>13.929370562050897</v>
      </c>
      <c r="BK44" s="102">
        <v>14241.388462640836</v>
      </c>
      <c r="BL44" s="102">
        <v>0.39267566708972684</v>
      </c>
      <c r="BM44" s="102">
        <v>401.47160203253674</v>
      </c>
      <c r="BN44" s="102">
        <v>3.577718934223447</v>
      </c>
      <c r="BO44" s="102">
        <v>3657.8598383500521</v>
      </c>
      <c r="BP44" s="102">
        <v>0.29006488230785477</v>
      </c>
      <c r="BQ44" s="102">
        <v>296.56233567155073</v>
      </c>
      <c r="BR44" s="102">
        <v>10.297215967347688</v>
      </c>
      <c r="BS44" s="102">
        <v>10527.873605016275</v>
      </c>
      <c r="BT44" s="102">
        <v>19.984458390612829</v>
      </c>
      <c r="BU44" s="102">
        <v>20432.110258562556</v>
      </c>
      <c r="BV44" s="102">
        <v>9.7386989128699319</v>
      </c>
      <c r="BW44" s="102">
        <v>9956.8457685182184</v>
      </c>
      <c r="BX44" s="102">
        <v>6.5267098535661088</v>
      </c>
      <c r="BY44" s="102">
        <v>6672.9081542859894</v>
      </c>
      <c r="BZ44" s="102">
        <v>0.40555842931538955</v>
      </c>
      <c r="CA44" s="102">
        <v>414.64293813205427</v>
      </c>
      <c r="CB44" s="102">
        <v>8.1950045307676671</v>
      </c>
      <c r="CC44" s="102">
        <v>8378.5726322568626</v>
      </c>
      <c r="CD44" s="102">
        <v>0.34124896988356823</v>
      </c>
      <c r="CE44" s="102">
        <v>348.89294680896018</v>
      </c>
      <c r="CF44" s="102">
        <v>16.666797944008881</v>
      </c>
      <c r="CG44" s="102">
        <v>17040.134217954681</v>
      </c>
      <c r="CH44" s="102">
        <v>7.2713727545308133</v>
      </c>
      <c r="CI44" s="102">
        <v>7434.251504232303</v>
      </c>
      <c r="CJ44" s="102">
        <v>6.4342369198733342</v>
      </c>
      <c r="CK44" s="102">
        <v>6578.3638268784971</v>
      </c>
      <c r="CL44" s="102">
        <v>9.2025988066897071</v>
      </c>
      <c r="CM44" s="102">
        <v>9408.7370199595571</v>
      </c>
      <c r="CN44" s="102">
        <v>4.2180008365801758</v>
      </c>
      <c r="CO44" s="102">
        <v>4312.4840553195718</v>
      </c>
      <c r="CP44" s="102">
        <v>4.6554665071576764</v>
      </c>
      <c r="CQ44" s="102">
        <v>4759.7489569180079</v>
      </c>
      <c r="CR44" s="102">
        <v>8.1768481085709457</v>
      </c>
      <c r="CS44" s="102">
        <v>8360.0095062029341</v>
      </c>
      <c r="CT44" s="102">
        <v>6.2832858343819327</v>
      </c>
      <c r="CU44" s="102">
        <v>6424.031437072088</v>
      </c>
    </row>
    <row r="45" spans="2:99" x14ac:dyDescent="0.25">
      <c r="C45" s="101" t="s">
        <v>210</v>
      </c>
      <c r="D45" s="102">
        <v>0</v>
      </c>
      <c r="E45" s="102">
        <v>0</v>
      </c>
      <c r="F45" s="102">
        <v>0</v>
      </c>
      <c r="G45" s="102">
        <v>0</v>
      </c>
      <c r="H45" s="102">
        <v>8.3187019230769241</v>
      </c>
      <c r="I45" s="102">
        <v>10391.722442307693</v>
      </c>
      <c r="J45" s="102">
        <v>0.24941550077605543</v>
      </c>
      <c r="K45" s="102">
        <v>311.56984356944844</v>
      </c>
      <c r="L45" s="102">
        <v>12.204076701255643</v>
      </c>
      <c r="M45" s="102">
        <v>15245.33261520855</v>
      </c>
      <c r="N45" s="102">
        <v>8.3281946589537537</v>
      </c>
      <c r="O45" s="102">
        <v>10403.58076796503</v>
      </c>
      <c r="P45" s="102">
        <v>7.1042080430619086</v>
      </c>
      <c r="Q45" s="102">
        <v>8874.5766873929369</v>
      </c>
      <c r="R45" s="102">
        <v>0</v>
      </c>
      <c r="S45" s="102">
        <v>0</v>
      </c>
      <c r="T45" s="102">
        <v>11.106175203446625</v>
      </c>
      <c r="U45" s="102">
        <v>13873.834064145525</v>
      </c>
      <c r="V45" s="102">
        <v>0.39541799321888066</v>
      </c>
      <c r="W45" s="102">
        <v>493.95615712902571</v>
      </c>
      <c r="X45" s="102">
        <v>10.568351350111142</v>
      </c>
      <c r="Y45" s="102">
        <v>13201.984506558838</v>
      </c>
      <c r="Z45" s="102">
        <v>13.53771640253937</v>
      </c>
      <c r="AA45" s="102">
        <v>16911.315330052181</v>
      </c>
      <c r="AB45" s="102">
        <v>9.8108181303408326</v>
      </c>
      <c r="AC45" s="102">
        <v>12255.674008421769</v>
      </c>
      <c r="AD45" s="102">
        <v>0.39818828753161012</v>
      </c>
      <c r="AE45" s="102">
        <v>497.41680878448739</v>
      </c>
      <c r="AF45" s="102">
        <v>4.0560652977271401</v>
      </c>
      <c r="AG45" s="102">
        <v>5066.8367699207438</v>
      </c>
      <c r="AH45" s="102">
        <v>12.298836602075063</v>
      </c>
      <c r="AI45" s="102">
        <v>15363.70668331217</v>
      </c>
      <c r="AJ45" s="102">
        <v>8.4662223859062955</v>
      </c>
      <c r="AK45" s="102">
        <v>10576.005004474146</v>
      </c>
      <c r="AL45" s="102">
        <v>0.40879602110478336</v>
      </c>
      <c r="AM45" s="102">
        <v>510.66798956409536</v>
      </c>
      <c r="AN45" s="102">
        <v>19.61162490113017</v>
      </c>
      <c r="AO45" s="102">
        <v>24498.841826491811</v>
      </c>
      <c r="AP45" s="102">
        <v>9.0160594439117947</v>
      </c>
      <c r="AQ45" s="102">
        <v>11262.861457334615</v>
      </c>
      <c r="AR45" s="102">
        <v>4.0504935552847652</v>
      </c>
      <c r="AS45" s="102">
        <v>5059.8765492617285</v>
      </c>
      <c r="AT45" s="102">
        <v>11.810754318618615</v>
      </c>
      <c r="AU45" s="102">
        <v>14753.994294818374</v>
      </c>
      <c r="AV45" s="102">
        <v>7.7417329890984705</v>
      </c>
      <c r="AW45" s="102">
        <v>9670.9728499818102</v>
      </c>
      <c r="AX45" s="102">
        <v>0.23577979568184243</v>
      </c>
      <c r="AY45" s="102">
        <v>294.53612076575757</v>
      </c>
      <c r="AZ45" s="102">
        <v>14.036811299374969</v>
      </c>
      <c r="BA45" s="102">
        <v>17534.784675179213</v>
      </c>
      <c r="BB45" s="102">
        <v>0.45380720898653359</v>
      </c>
      <c r="BC45" s="102">
        <v>566.89596546597784</v>
      </c>
      <c r="BD45" s="102">
        <v>11.304705441018228</v>
      </c>
      <c r="BE45" s="102">
        <v>14121.838036919971</v>
      </c>
      <c r="BF45" s="102">
        <v>3.3673176168051047</v>
      </c>
      <c r="BG45" s="102">
        <v>4206.4531669129365</v>
      </c>
      <c r="BH45" s="102">
        <v>8.9324640272675513</v>
      </c>
      <c r="BI45" s="102">
        <v>11158.434062862625</v>
      </c>
      <c r="BJ45" s="102">
        <v>14.157603847023346</v>
      </c>
      <c r="BK45" s="102">
        <v>17685.678725701564</v>
      </c>
      <c r="BL45" s="102">
        <v>0.33743359992854133</v>
      </c>
      <c r="BM45" s="102">
        <v>421.52205303073384</v>
      </c>
      <c r="BN45" s="102">
        <v>3.8650516853525159</v>
      </c>
      <c r="BO45" s="102">
        <v>4828.2225653423629</v>
      </c>
      <c r="BP45" s="102">
        <v>0.27919869660110636</v>
      </c>
      <c r="BQ45" s="102">
        <v>348.77501179410206</v>
      </c>
      <c r="BR45" s="102">
        <v>9.3110436289456899</v>
      </c>
      <c r="BS45" s="102">
        <v>11631.355701278957</v>
      </c>
      <c r="BT45" s="102">
        <v>19.20807014627421</v>
      </c>
      <c r="BU45" s="102">
        <v>23994.721226725746</v>
      </c>
      <c r="BV45" s="102">
        <v>9.7061256193667269</v>
      </c>
      <c r="BW45" s="102">
        <v>12124.892123712916</v>
      </c>
      <c r="BX45" s="102">
        <v>5.8561669409019901</v>
      </c>
      <c r="BY45" s="102">
        <v>7315.5237425747664</v>
      </c>
      <c r="BZ45" s="102">
        <v>0.3948214053652957</v>
      </c>
      <c r="CA45" s="102">
        <v>493.21089958232739</v>
      </c>
      <c r="CB45" s="102">
        <v>7.6498371843308579</v>
      </c>
      <c r="CC45" s="102">
        <v>9556.1766106661089</v>
      </c>
      <c r="CD45" s="102">
        <v>0.3183221551119465</v>
      </c>
      <c r="CE45" s="102">
        <v>397.64803616584356</v>
      </c>
      <c r="CF45" s="102">
        <v>16.035711464848976</v>
      </c>
      <c r="CG45" s="102">
        <v>20031.810761889341</v>
      </c>
      <c r="CH45" s="102">
        <v>7.7628241934555158</v>
      </c>
      <c r="CI45" s="102">
        <v>9697.3199824646308</v>
      </c>
      <c r="CJ45" s="102">
        <v>6.417674795521453</v>
      </c>
      <c r="CK45" s="102">
        <v>8016.9593545653997</v>
      </c>
      <c r="CL45" s="102">
        <v>8.9809519303386676</v>
      </c>
      <c r="CM45" s="102">
        <v>11219.005151379064</v>
      </c>
      <c r="CN45" s="102">
        <v>4.1214468268006836</v>
      </c>
      <c r="CO45" s="102">
        <v>5148.5113760394142</v>
      </c>
      <c r="CP45" s="102">
        <v>4.5746849496558495</v>
      </c>
      <c r="CQ45" s="102">
        <v>5714.6964391100873</v>
      </c>
      <c r="CR45" s="102">
        <v>6.6032162183200924</v>
      </c>
      <c r="CS45" s="102">
        <v>8248.7376999254593</v>
      </c>
      <c r="CT45" s="102">
        <v>5.8937416444995234</v>
      </c>
      <c r="CU45" s="102">
        <v>7362.4620623088049</v>
      </c>
    </row>
    <row r="46" spans="2:99" x14ac:dyDescent="0.25">
      <c r="C46" s="101" t="s">
        <v>211</v>
      </c>
      <c r="D46" s="102">
        <v>0</v>
      </c>
      <c r="E46" s="102">
        <v>0</v>
      </c>
      <c r="F46" s="102">
        <v>0</v>
      </c>
      <c r="G46" s="102">
        <v>0</v>
      </c>
      <c r="H46" s="102">
        <v>7.5953365384615399</v>
      </c>
      <c r="I46" s="102">
        <v>9205.5478846153856</v>
      </c>
      <c r="J46" s="102">
        <v>0.26152233983904127</v>
      </c>
      <c r="K46" s="102">
        <v>316.96507588491801</v>
      </c>
      <c r="L46" s="102">
        <v>13.338069802460979</v>
      </c>
      <c r="M46" s="102">
        <v>16165.740600582705</v>
      </c>
      <c r="N46" s="102">
        <v>6.5088955703532649</v>
      </c>
      <c r="O46" s="102">
        <v>7888.7814312681567</v>
      </c>
      <c r="P46" s="102">
        <v>6.9468782258922896</v>
      </c>
      <c r="Q46" s="102">
        <v>8419.6164097814544</v>
      </c>
      <c r="R46" s="102">
        <v>0</v>
      </c>
      <c r="S46" s="102">
        <v>0</v>
      </c>
      <c r="T46" s="102">
        <v>12.428338918142652</v>
      </c>
      <c r="U46" s="102">
        <v>15063.146768788894</v>
      </c>
      <c r="V46" s="102">
        <v>0.41126860731149778</v>
      </c>
      <c r="W46" s="102">
        <v>498.4575520615353</v>
      </c>
      <c r="X46" s="102">
        <v>10.263262306171555</v>
      </c>
      <c r="Y46" s="102">
        <v>12439.073915079924</v>
      </c>
      <c r="Z46" s="102">
        <v>13.631852022221125</v>
      </c>
      <c r="AA46" s="102">
        <v>16521.804650932005</v>
      </c>
      <c r="AB46" s="102">
        <v>8.9121291474507611</v>
      </c>
      <c r="AC46" s="102">
        <v>10801.500526710322</v>
      </c>
      <c r="AD46" s="102">
        <v>0.41804032939513208</v>
      </c>
      <c r="AE46" s="102">
        <v>506.6648792269001</v>
      </c>
      <c r="AF46" s="102">
        <v>3.9498997792503849</v>
      </c>
      <c r="AG46" s="102">
        <v>4787.2785324514662</v>
      </c>
      <c r="AH46" s="102">
        <v>13.686220351533549</v>
      </c>
      <c r="AI46" s="102">
        <v>16587.699066058663</v>
      </c>
      <c r="AJ46" s="102">
        <v>9.124957231513168</v>
      </c>
      <c r="AK46" s="102">
        <v>11059.44816459396</v>
      </c>
      <c r="AL46" s="102">
        <v>0.44529607486954759</v>
      </c>
      <c r="AM46" s="102">
        <v>539.69884274189167</v>
      </c>
      <c r="AN46" s="102">
        <v>19.232604214910477</v>
      </c>
      <c r="AO46" s="102">
        <v>23309.9163084715</v>
      </c>
      <c r="AP46" s="102">
        <v>9.7373441994247365</v>
      </c>
      <c r="AQ46" s="102">
        <v>11801.66116970278</v>
      </c>
      <c r="AR46" s="102">
        <v>4.3349663524369921</v>
      </c>
      <c r="AS46" s="102">
        <v>5253.9792191536344</v>
      </c>
      <c r="AT46" s="102">
        <v>12.482849776828267</v>
      </c>
      <c r="AU46" s="102">
        <v>15129.213929515859</v>
      </c>
      <c r="AV46" s="102">
        <v>7.5375158080563525</v>
      </c>
      <c r="AW46" s="102">
        <v>9135.4691593642983</v>
      </c>
      <c r="AX46" s="102">
        <v>0.2562672964197022</v>
      </c>
      <c r="AY46" s="102">
        <v>310.59596326067907</v>
      </c>
      <c r="AZ46" s="102">
        <v>14.036811299374969</v>
      </c>
      <c r="BA46" s="102">
        <v>17012.615294842464</v>
      </c>
      <c r="BB46" s="102">
        <v>0.4891257589660985</v>
      </c>
      <c r="BC46" s="102">
        <v>592.82041986691138</v>
      </c>
      <c r="BD46" s="102">
        <v>11.556339613974762</v>
      </c>
      <c r="BE46" s="102">
        <v>14006.283612137411</v>
      </c>
      <c r="BF46" s="102">
        <v>3.590621772547931</v>
      </c>
      <c r="BG46" s="102">
        <v>4351.8335883280924</v>
      </c>
      <c r="BH46" s="102">
        <v>8.1169181084230129</v>
      </c>
      <c r="BI46" s="102">
        <v>9837.7047474086921</v>
      </c>
      <c r="BJ46" s="102">
        <v>15.215750910330218</v>
      </c>
      <c r="BK46" s="102">
        <v>18441.490103320226</v>
      </c>
      <c r="BL46" s="102">
        <v>0.38804863991782251</v>
      </c>
      <c r="BM46" s="102">
        <v>470.31495158040087</v>
      </c>
      <c r="BN46" s="102">
        <v>3.6713848988874709</v>
      </c>
      <c r="BO46" s="102">
        <v>4449.7184974516149</v>
      </c>
      <c r="BP46" s="102">
        <v>0.26090591730424006</v>
      </c>
      <c r="BQ46" s="102">
        <v>316.21797177273896</v>
      </c>
      <c r="BR46" s="102">
        <v>8.9140709028639051</v>
      </c>
      <c r="BS46" s="102">
        <v>10803.853934271054</v>
      </c>
      <c r="BT46" s="102">
        <v>19.59626426844352</v>
      </c>
      <c r="BU46" s="102">
        <v>23750.672293353546</v>
      </c>
      <c r="BV46" s="102">
        <v>9.7386989128699319</v>
      </c>
      <c r="BW46" s="102">
        <v>11803.303082398357</v>
      </c>
      <c r="BX46" s="102">
        <v>6.837405184391768</v>
      </c>
      <c r="BY46" s="102">
        <v>8286.9350834828238</v>
      </c>
      <c r="BZ46" s="102">
        <v>0.35274742190455549</v>
      </c>
      <c r="CA46" s="102">
        <v>427.52987534832124</v>
      </c>
      <c r="CB46" s="102">
        <v>7.6545023401216659</v>
      </c>
      <c r="CC46" s="102">
        <v>9277.2568362274596</v>
      </c>
      <c r="CD46" s="102">
        <v>0.30180979449718837</v>
      </c>
      <c r="CE46" s="102">
        <v>365.79347093059232</v>
      </c>
      <c r="CF46" s="102">
        <v>17.946599276364008</v>
      </c>
      <c r="CG46" s="102">
        <v>21751.278322953178</v>
      </c>
      <c r="CH46" s="102">
        <v>6.7981505202582388</v>
      </c>
      <c r="CI46" s="102">
        <v>8239.3584305529857</v>
      </c>
      <c r="CJ46" s="102">
        <v>6.7363612252723506</v>
      </c>
      <c r="CK46" s="102">
        <v>8164.4698050300885</v>
      </c>
      <c r="CL46" s="102">
        <v>9.5116045731652612</v>
      </c>
      <c r="CM46" s="102">
        <v>11528.064742676297</v>
      </c>
      <c r="CN46" s="102">
        <v>4.3723432664092936</v>
      </c>
      <c r="CO46" s="102">
        <v>5299.2800388880642</v>
      </c>
      <c r="CP46" s="102">
        <v>4.5155851109863869</v>
      </c>
      <c r="CQ46" s="102">
        <v>5472.8891545155011</v>
      </c>
      <c r="CR46" s="102">
        <v>6.8282896545970635</v>
      </c>
      <c r="CS46" s="102">
        <v>8275.8870613716408</v>
      </c>
      <c r="CT46" s="102">
        <v>5.5723778900949492</v>
      </c>
      <c r="CU46" s="102">
        <v>6753.7220027950789</v>
      </c>
    </row>
    <row r="47" spans="2:99" x14ac:dyDescent="0.25">
      <c r="C47" s="101" t="s">
        <v>212</v>
      </c>
      <c r="D47" s="102">
        <v>0</v>
      </c>
      <c r="E47" s="102">
        <v>0</v>
      </c>
      <c r="F47" s="102">
        <v>0</v>
      </c>
      <c r="G47" s="102">
        <v>0</v>
      </c>
      <c r="H47" s="102">
        <v>7.4144951923076929</v>
      </c>
      <c r="I47" s="102">
        <v>11326.38285576923</v>
      </c>
      <c r="J47" s="102">
        <v>0.23476591572719019</v>
      </c>
      <c r="K47" s="102">
        <v>358.6284128648557</v>
      </c>
      <c r="L47" s="102">
        <v>12.956436798247479</v>
      </c>
      <c r="M47" s="102">
        <v>19792.252853002847</v>
      </c>
      <c r="N47" s="102">
        <v>6.7188599435904663</v>
      </c>
      <c r="O47" s="102">
        <v>10263.730449828796</v>
      </c>
      <c r="P47" s="102">
        <v>6.5525008428814004</v>
      </c>
      <c r="Q47" s="102">
        <v>10009.600287585627</v>
      </c>
      <c r="R47" s="102">
        <v>0</v>
      </c>
      <c r="S47" s="102">
        <v>0</v>
      </c>
      <c r="T47" s="102">
        <v>10.577309717568214</v>
      </c>
      <c r="U47" s="102">
        <v>16157.898324557204</v>
      </c>
      <c r="V47" s="102">
        <v>0.38825596454529443</v>
      </c>
      <c r="W47" s="102">
        <v>593.09981143939171</v>
      </c>
      <c r="X47" s="102">
        <v>10.257387904482377</v>
      </c>
      <c r="Y47" s="102">
        <v>15669.185762887277</v>
      </c>
      <c r="Z47" s="102">
        <v>12.851544254955892</v>
      </c>
      <c r="AA47" s="102">
        <v>19632.019003870621</v>
      </c>
      <c r="AB47" s="102">
        <v>6.9736696915037593</v>
      </c>
      <c r="AC47" s="102">
        <v>10652.977820741142</v>
      </c>
      <c r="AD47" s="102">
        <v>0.36174723859234598</v>
      </c>
      <c r="AE47" s="102">
        <v>552.60508167366766</v>
      </c>
      <c r="AF47" s="102">
        <v>4.2690562012143012</v>
      </c>
      <c r="AG47" s="102">
        <v>6521.4102529749662</v>
      </c>
      <c r="AH47" s="102">
        <v>12.329999371072653</v>
      </c>
      <c r="AI47" s="102">
        <v>18835.307039250583</v>
      </c>
      <c r="AJ47" s="102">
        <v>8.2008739721890507</v>
      </c>
      <c r="AK47" s="102">
        <v>12527.655079915992</v>
      </c>
      <c r="AL47" s="102">
        <v>0.42278956790196387</v>
      </c>
      <c r="AM47" s="102">
        <v>645.85334392703999</v>
      </c>
      <c r="AN47" s="102">
        <v>18.09908582106209</v>
      </c>
      <c r="AO47" s="102">
        <v>27648.163500254446</v>
      </c>
      <c r="AP47" s="102">
        <v>8.8357382550335579</v>
      </c>
      <c r="AQ47" s="102">
        <v>13497.473758389262</v>
      </c>
      <c r="AR47" s="102">
        <v>4.243270907120948</v>
      </c>
      <c r="AS47" s="102">
        <v>6482.0206377179602</v>
      </c>
      <c r="AT47" s="102">
        <v>12.13919046528404</v>
      </c>
      <c r="AU47" s="102">
        <v>18543.827354767898</v>
      </c>
      <c r="AV47" s="102">
        <v>7.6842671226341537</v>
      </c>
      <c r="AW47" s="102">
        <v>11738.486456535933</v>
      </c>
      <c r="AX47" s="102">
        <v>0.2350071759742613</v>
      </c>
      <c r="AY47" s="102">
        <v>358.99696201828152</v>
      </c>
      <c r="AZ47" s="102">
        <v>13.679820638591334</v>
      </c>
      <c r="BA47" s="102">
        <v>20897.294007512119</v>
      </c>
      <c r="BB47" s="102">
        <v>0.41848865900696863</v>
      </c>
      <c r="BC47" s="102">
        <v>639.2832754990452</v>
      </c>
      <c r="BD47" s="102">
        <v>10.54690563876005</v>
      </c>
      <c r="BE47" s="102">
        <v>16111.453053769852</v>
      </c>
      <c r="BF47" s="102">
        <v>3.3529212284672703</v>
      </c>
      <c r="BG47" s="102">
        <v>5121.9224686066018</v>
      </c>
      <c r="BH47" s="102">
        <v>7.5936944780029183</v>
      </c>
      <c r="BI47" s="102">
        <v>11600.127684597257</v>
      </c>
      <c r="BJ47" s="102">
        <v>13.031557291282015</v>
      </c>
      <c r="BK47" s="102">
        <v>19907.006918162406</v>
      </c>
      <c r="BL47" s="102">
        <v>0.36274111992318192</v>
      </c>
      <c r="BM47" s="102">
        <v>554.12333479465269</v>
      </c>
      <c r="BN47" s="102">
        <v>3.5762570441149095</v>
      </c>
      <c r="BO47" s="102">
        <v>5463.0902605899355</v>
      </c>
      <c r="BP47" s="102">
        <v>0.29092478033701241</v>
      </c>
      <c r="BQ47" s="102">
        <v>444.41669444282013</v>
      </c>
      <c r="BR47" s="102">
        <v>8.3287232762682812</v>
      </c>
      <c r="BS47" s="102">
        <v>12722.957676827426</v>
      </c>
      <c r="BT47" s="102">
        <v>16.926053525887408</v>
      </c>
      <c r="BU47" s="102">
        <v>25856.239366145604</v>
      </c>
      <c r="BV47" s="102">
        <v>9.876550623869818</v>
      </c>
      <c r="BW47" s="102">
        <v>15087.418733023533</v>
      </c>
      <c r="BX47" s="102">
        <v>5.4471671080507305</v>
      </c>
      <c r="BY47" s="102">
        <v>8321.0924742582956</v>
      </c>
      <c r="BZ47" s="102">
        <v>0.39172510235470115</v>
      </c>
      <c r="CA47" s="102">
        <v>598.39926635704148</v>
      </c>
      <c r="CB47" s="102">
        <v>7.2918349684622612</v>
      </c>
      <c r="CC47" s="102">
        <v>11139.007097822949</v>
      </c>
      <c r="CD47" s="102">
        <v>0.31903487224048693</v>
      </c>
      <c r="CE47" s="102">
        <v>487.35767083456778</v>
      </c>
      <c r="CF47" s="102">
        <v>17.309636672525663</v>
      </c>
      <c r="CG47" s="102">
        <v>26442.200980950201</v>
      </c>
      <c r="CH47" s="102">
        <v>7.5535108153797488</v>
      </c>
      <c r="CI47" s="102">
        <v>11538.743121574103</v>
      </c>
      <c r="CJ47" s="102">
        <v>6.417674795521453</v>
      </c>
      <c r="CK47" s="102">
        <v>9803.6400176385705</v>
      </c>
      <c r="CL47" s="102">
        <v>8.4637280861347293</v>
      </c>
      <c r="CM47" s="102">
        <v>12929.191024379412</v>
      </c>
      <c r="CN47" s="102">
        <v>4.0636584067510588</v>
      </c>
      <c r="CO47" s="102">
        <v>6207.6445821529169</v>
      </c>
      <c r="CP47" s="102">
        <v>3.9197598021082851</v>
      </c>
      <c r="CQ47" s="102">
        <v>5987.8250737006156</v>
      </c>
      <c r="CR47" s="102">
        <v>7.2067663376884017</v>
      </c>
      <c r="CS47" s="102">
        <v>11009.056257452801</v>
      </c>
      <c r="CT47" s="102">
        <v>5.9253088600416088</v>
      </c>
      <c r="CU47" s="102">
        <v>9051.5018145995618</v>
      </c>
    </row>
    <row r="48" spans="2:99" x14ac:dyDescent="0.25">
      <c r="C48" s="101" t="s">
        <v>213</v>
      </c>
      <c r="D48" s="102">
        <v>0</v>
      </c>
      <c r="E48" s="102">
        <v>0</v>
      </c>
      <c r="F48" s="102">
        <v>0</v>
      </c>
      <c r="G48" s="102">
        <v>0</v>
      </c>
      <c r="H48" s="102">
        <v>7.5953365384615399</v>
      </c>
      <c r="I48" s="102">
        <v>6589.713980769232</v>
      </c>
      <c r="J48" s="102">
        <v>0.29655996578303562</v>
      </c>
      <c r="K48" s="102">
        <v>257.2954263133617</v>
      </c>
      <c r="L48" s="102">
        <v>13.730608718109645</v>
      </c>
      <c r="M48" s="102">
        <v>11912.676123831929</v>
      </c>
      <c r="N48" s="102">
        <v>7.3487530633020732</v>
      </c>
      <c r="O48" s="102">
        <v>6375.7781577208789</v>
      </c>
      <c r="P48" s="102">
        <v>7.6240281437737556</v>
      </c>
      <c r="Q48" s="102">
        <v>6614.6068175381106</v>
      </c>
      <c r="R48" s="102">
        <v>0</v>
      </c>
      <c r="S48" s="102">
        <v>0</v>
      </c>
      <c r="T48" s="102">
        <v>11.635040689325036</v>
      </c>
      <c r="U48" s="102">
        <v>10094.561302058402</v>
      </c>
      <c r="V48" s="102">
        <v>0.44363896285872689</v>
      </c>
      <c r="W48" s="102">
        <v>384.90116417623148</v>
      </c>
      <c r="X48" s="102">
        <v>11.815142333470794</v>
      </c>
      <c r="Y48" s="102">
        <v>10250.81748851926</v>
      </c>
      <c r="Z48" s="102">
        <v>15.004196317388081</v>
      </c>
      <c r="AA48" s="102">
        <v>13017.640724965899</v>
      </c>
      <c r="AB48" s="102">
        <v>9.1404314326425578</v>
      </c>
      <c r="AC48" s="102">
        <v>7930.2383109606835</v>
      </c>
      <c r="AD48" s="102">
        <v>0.44832365903678978</v>
      </c>
      <c r="AE48" s="102">
        <v>388.96560658031882</v>
      </c>
      <c r="AF48" s="102">
        <v>4.2710358008152483</v>
      </c>
      <c r="AG48" s="102">
        <v>3705.5506607873094</v>
      </c>
      <c r="AH48" s="102">
        <v>13.461720308937753</v>
      </c>
      <c r="AI48" s="102">
        <v>11679.388540034395</v>
      </c>
      <c r="AJ48" s="102">
        <v>9.6533359646045369</v>
      </c>
      <c r="AK48" s="102">
        <v>8375.2342828908968</v>
      </c>
      <c r="AL48" s="102">
        <v>0.44057358162867666</v>
      </c>
      <c r="AM48" s="102">
        <v>382.24163942103991</v>
      </c>
      <c r="AN48" s="102">
        <v>18.864214523122833</v>
      </c>
      <c r="AO48" s="102">
        <v>16366.592520261371</v>
      </c>
      <c r="AP48" s="102">
        <v>9.1963806327900297</v>
      </c>
      <c r="AQ48" s="102">
        <v>7978.7798370086302</v>
      </c>
      <c r="AR48" s="102">
        <v>4.967448008445202</v>
      </c>
      <c r="AS48" s="102">
        <v>4309.7578921270569</v>
      </c>
      <c r="AT48" s="102">
        <v>13.392042392430508</v>
      </c>
      <c r="AU48" s="102">
        <v>11618.935979672709</v>
      </c>
      <c r="AV48" s="102">
        <v>7.8884843036762717</v>
      </c>
      <c r="AW48" s="102">
        <v>6844.0489818695332</v>
      </c>
      <c r="AX48" s="102">
        <v>0.27907265628030536</v>
      </c>
      <c r="AY48" s="102">
        <v>242.12343658879294</v>
      </c>
      <c r="AZ48" s="102">
        <v>15.124094071556327</v>
      </c>
      <c r="BA48" s="102">
        <v>13121.664016482269</v>
      </c>
      <c r="BB48" s="102">
        <v>0.53840598366285408</v>
      </c>
      <c r="BC48" s="102">
        <v>467.12103142589223</v>
      </c>
      <c r="BD48" s="102">
        <v>11.803627861848424</v>
      </c>
      <c r="BE48" s="102">
        <v>10240.827532939693</v>
      </c>
      <c r="BF48" s="102">
        <v>3.5762253842100966</v>
      </c>
      <c r="BG48" s="102">
        <v>3102.7331433406798</v>
      </c>
      <c r="BH48" s="102">
        <v>8.9983730699879914</v>
      </c>
      <c r="BI48" s="102">
        <v>7806.9884755215817</v>
      </c>
      <c r="BJ48" s="102">
        <v>13.861471069616439</v>
      </c>
      <c r="BK48" s="102">
        <v>12026.212299999223</v>
      </c>
      <c r="BL48" s="102">
        <v>0.36274111992318192</v>
      </c>
      <c r="BM48" s="102">
        <v>314.71419564535262</v>
      </c>
      <c r="BN48" s="102">
        <v>4.2494614780655304</v>
      </c>
      <c r="BO48" s="102">
        <v>3686.8327783696541</v>
      </c>
      <c r="BP48" s="102">
        <v>0.27134215399640971</v>
      </c>
      <c r="BQ48" s="102">
        <v>235.41645280728505</v>
      </c>
      <c r="BR48" s="102">
        <v>9.3187476003948717</v>
      </c>
      <c r="BS48" s="102">
        <v>8084.9454181025912</v>
      </c>
      <c r="BT48" s="102">
        <v>18.649353019334772</v>
      </c>
      <c r="BU48" s="102">
        <v>16180.178679574849</v>
      </c>
      <c r="BV48" s="102">
        <v>9.8689920868827432</v>
      </c>
      <c r="BW48" s="102">
        <v>8562.3375345794684</v>
      </c>
      <c r="BX48" s="102">
        <v>6.3304019789759458</v>
      </c>
      <c r="BY48" s="102">
        <v>5492.2567569595303</v>
      </c>
      <c r="BZ48" s="102">
        <v>0.39636955687059289</v>
      </c>
      <c r="CA48" s="102">
        <v>343.89022754092639</v>
      </c>
      <c r="CB48" s="102">
        <v>7.8323371591082624</v>
      </c>
      <c r="CC48" s="102">
        <v>6795.3357192423291</v>
      </c>
      <c r="CD48" s="102">
        <v>0.32331117501172935</v>
      </c>
      <c r="CE48" s="102">
        <v>280.50477544017639</v>
      </c>
      <c r="CF48" s="102">
        <v>17.6330147450102</v>
      </c>
      <c r="CG48" s="102">
        <v>15298.40359277085</v>
      </c>
      <c r="CH48" s="102">
        <v>8.3361688495617763</v>
      </c>
      <c r="CI48" s="102">
        <v>7232.4600938797976</v>
      </c>
      <c r="CJ48" s="102">
        <v>7.413136362121266</v>
      </c>
      <c r="CK48" s="102">
        <v>6431.6371077764106</v>
      </c>
      <c r="CL48" s="102">
        <v>9.9079692297653317</v>
      </c>
      <c r="CM48" s="102">
        <v>8596.1541037444022</v>
      </c>
      <c r="CN48" s="102">
        <v>4.3568370305173465</v>
      </c>
      <c r="CO48" s="102">
        <v>3779.9918076768499</v>
      </c>
      <c r="CP48" s="102">
        <v>4.5285941422858054</v>
      </c>
      <c r="CQ48" s="102">
        <v>3929.0082778471647</v>
      </c>
      <c r="CR48" s="102">
        <v>7.9517746722939737</v>
      </c>
      <c r="CS48" s="102">
        <v>6898.9597056822522</v>
      </c>
      <c r="CT48" s="102">
        <v>6.4783807266181626</v>
      </c>
      <c r="CU48" s="102">
        <v>5620.6431184139183</v>
      </c>
    </row>
    <row r="49" spans="2:99" x14ac:dyDescent="0.25">
      <c r="B49" s="101" t="s">
        <v>129</v>
      </c>
      <c r="C49" s="101" t="s">
        <v>214</v>
      </c>
      <c r="D49" s="102">
        <v>0</v>
      </c>
      <c r="E49" s="102">
        <v>0</v>
      </c>
      <c r="F49" s="102">
        <v>0</v>
      </c>
      <c r="G49" s="102">
        <v>0</v>
      </c>
      <c r="H49" s="102">
        <v>1.9862869198312236</v>
      </c>
      <c r="I49" s="102">
        <v>1956.8898734177214</v>
      </c>
      <c r="J49" s="102">
        <v>1.2979619590438634</v>
      </c>
      <c r="K49" s="102">
        <v>1278.7521220500141</v>
      </c>
      <c r="L49" s="102">
        <v>2.4621725095560683</v>
      </c>
      <c r="M49" s="102">
        <v>2425.7323564146382</v>
      </c>
      <c r="N49" s="102">
        <v>1.9242394361133834</v>
      </c>
      <c r="O49" s="102">
        <v>1895.7606924589052</v>
      </c>
      <c r="P49" s="102">
        <v>2.1555268015745455</v>
      </c>
      <c r="Q49" s="102">
        <v>2123.6250049112418</v>
      </c>
      <c r="R49" s="102">
        <v>0.44007396552622791</v>
      </c>
      <c r="S49" s="102">
        <v>433.56087083643968</v>
      </c>
      <c r="T49" s="102">
        <v>2.4050624761172665</v>
      </c>
      <c r="U49" s="102">
        <v>2369.467551470731</v>
      </c>
      <c r="V49" s="102">
        <v>0.92222938622255801</v>
      </c>
      <c r="W49" s="102">
        <v>908.58039130646409</v>
      </c>
      <c r="X49" s="102">
        <v>1.6909622777895676</v>
      </c>
      <c r="Y49" s="102">
        <v>1665.9360360782819</v>
      </c>
      <c r="Z49" s="102">
        <v>1.1520244714025794</v>
      </c>
      <c r="AA49" s="102">
        <v>1134.9745092258211</v>
      </c>
      <c r="AB49" s="102">
        <v>3.5525568610840845</v>
      </c>
      <c r="AC49" s="102">
        <v>3499.9790195400396</v>
      </c>
      <c r="AD49" s="102">
        <v>1.1130420426057586</v>
      </c>
      <c r="AE49" s="102">
        <v>1096.5690203751933</v>
      </c>
      <c r="AF49" s="102">
        <v>2.2267469818481809</v>
      </c>
      <c r="AG49" s="102">
        <v>2193.7911265168277</v>
      </c>
      <c r="AH49" s="102">
        <v>1.9324986712275616</v>
      </c>
      <c r="AI49" s="102">
        <v>1903.8976908933935</v>
      </c>
      <c r="AJ49" s="102">
        <v>1.0059383147363257</v>
      </c>
      <c r="AK49" s="102">
        <v>991.05042767822795</v>
      </c>
      <c r="AL49" s="102">
        <v>1.4955553137045108</v>
      </c>
      <c r="AM49" s="102">
        <v>1473.4210950616839</v>
      </c>
      <c r="AN49" s="102">
        <v>1.5825928648635352</v>
      </c>
      <c r="AO49" s="102">
        <v>1559.1704904635549</v>
      </c>
      <c r="AP49" s="102">
        <v>2.9531329993384734</v>
      </c>
      <c r="AQ49" s="102">
        <v>2909.4266309482637</v>
      </c>
      <c r="AR49" s="102">
        <v>0</v>
      </c>
      <c r="AS49" s="102">
        <v>0</v>
      </c>
      <c r="AT49" s="102">
        <v>0.66650700742603997</v>
      </c>
      <c r="AU49" s="102">
        <v>656.64270371613452</v>
      </c>
      <c r="AV49" s="102">
        <v>1.9193446723047507</v>
      </c>
      <c r="AW49" s="102">
        <v>1890.9383711546402</v>
      </c>
      <c r="AX49" s="102">
        <v>1.5067364456716434</v>
      </c>
      <c r="AY49" s="102">
        <v>1484.4367462757029</v>
      </c>
      <c r="AZ49" s="102">
        <v>1.706815753094957</v>
      </c>
      <c r="BA49" s="102">
        <v>1681.5548799491517</v>
      </c>
      <c r="BB49" s="102">
        <v>0.42551879112965857</v>
      </c>
      <c r="BC49" s="102">
        <v>419.22111302093958</v>
      </c>
      <c r="BD49" s="102">
        <v>1.8691962137858749</v>
      </c>
      <c r="BE49" s="102">
        <v>1841.5321098218437</v>
      </c>
      <c r="BF49" s="102">
        <v>1.9470384209456695</v>
      </c>
      <c r="BG49" s="102">
        <v>1918.2222523156734</v>
      </c>
      <c r="BH49" s="102">
        <v>0.37320124572127911</v>
      </c>
      <c r="BI49" s="102">
        <v>367.67786728460413</v>
      </c>
      <c r="BJ49" s="102">
        <v>1.174479586370123</v>
      </c>
      <c r="BK49" s="102">
        <v>1157.0972884918451</v>
      </c>
      <c r="BL49" s="102">
        <v>1.5340757150090478</v>
      </c>
      <c r="BM49" s="102">
        <v>1511.3713944269139</v>
      </c>
      <c r="BN49" s="102">
        <v>2.4229503116943154</v>
      </c>
      <c r="BO49" s="102">
        <v>2387.0906470812392</v>
      </c>
      <c r="BP49" s="102">
        <v>1.4755567271057233</v>
      </c>
      <c r="BQ49" s="102">
        <v>1453.7184875445585</v>
      </c>
      <c r="BR49" s="102">
        <v>1.8488945263089804</v>
      </c>
      <c r="BS49" s="102">
        <v>1821.5308873196075</v>
      </c>
      <c r="BT49" s="102">
        <v>2.2883849948103219</v>
      </c>
      <c r="BU49" s="102">
        <v>2254.516896887129</v>
      </c>
      <c r="BV49" s="102">
        <v>1.6561827840114431</v>
      </c>
      <c r="BW49" s="102">
        <v>1631.6712788080736</v>
      </c>
      <c r="BX49" s="102">
        <v>0.43070442722580843</v>
      </c>
      <c r="BY49" s="102">
        <v>424.33000170286641</v>
      </c>
      <c r="BZ49" s="102">
        <v>1.7702911254655986</v>
      </c>
      <c r="CA49" s="102">
        <v>1744.0908168087076</v>
      </c>
      <c r="CB49" s="102">
        <v>2.2228404776918342</v>
      </c>
      <c r="CC49" s="102">
        <v>2189.9424386219948</v>
      </c>
      <c r="CD49" s="102">
        <v>2.1195729337423495</v>
      </c>
      <c r="CE49" s="102">
        <v>2088.2032543229625</v>
      </c>
      <c r="CF49" s="102">
        <v>0.7904560876174419</v>
      </c>
      <c r="CG49" s="102">
        <v>778.75733752070369</v>
      </c>
      <c r="CH49" s="102">
        <v>2.7553111558824912</v>
      </c>
      <c r="CI49" s="102">
        <v>2714.5325507754301</v>
      </c>
      <c r="CJ49" s="102">
        <v>1.5346927234640724</v>
      </c>
      <c r="CK49" s="102">
        <v>1511.9792711568041</v>
      </c>
      <c r="CL49" s="102">
        <v>1.6290652058050872</v>
      </c>
      <c r="CM49" s="102">
        <v>1604.9550407591719</v>
      </c>
      <c r="CN49" s="102">
        <v>1.721063487420512</v>
      </c>
      <c r="CO49" s="102">
        <v>1695.5917478066883</v>
      </c>
      <c r="CP49" s="102">
        <v>1.5896470118602888</v>
      </c>
      <c r="CQ49" s="102">
        <v>1566.1202360847565</v>
      </c>
      <c r="CR49" s="102">
        <v>0.85508372200778993</v>
      </c>
      <c r="CS49" s="102">
        <v>842.42848292207452</v>
      </c>
      <c r="CT49" s="102">
        <v>2.74919206246715</v>
      </c>
      <c r="CU49" s="102">
        <v>2708.5040199426358</v>
      </c>
    </row>
    <row r="50" spans="2:99" x14ac:dyDescent="0.25">
      <c r="C50" s="101" t="s">
        <v>215</v>
      </c>
      <c r="D50" s="102">
        <v>0</v>
      </c>
      <c r="E50" s="102">
        <v>0</v>
      </c>
      <c r="F50" s="102">
        <v>0</v>
      </c>
      <c r="G50" s="102">
        <v>0</v>
      </c>
      <c r="H50" s="102">
        <v>5.0635576923076933</v>
      </c>
      <c r="I50" s="102">
        <v>1427.9232692307694</v>
      </c>
      <c r="J50" s="102">
        <v>0.2729992515315689</v>
      </c>
      <c r="K50" s="102">
        <v>76.985788931902434</v>
      </c>
      <c r="L50" s="102">
        <v>13.7442411074036</v>
      </c>
      <c r="M50" s="102">
        <v>3875.8759922878153</v>
      </c>
      <c r="N50" s="102">
        <v>4.6192162112184452</v>
      </c>
      <c r="O50" s="102">
        <v>1302.6189715636015</v>
      </c>
      <c r="P50" s="102">
        <v>6.6141693616450397</v>
      </c>
      <c r="Q50" s="102">
        <v>1865.1957599839011</v>
      </c>
      <c r="R50" s="102">
        <v>0</v>
      </c>
      <c r="S50" s="102">
        <v>0</v>
      </c>
      <c r="T50" s="102">
        <v>10.312876974629008</v>
      </c>
      <c r="U50" s="102">
        <v>2908.23130684538</v>
      </c>
      <c r="V50" s="102">
        <v>0.31291343695654805</v>
      </c>
      <c r="W50" s="102">
        <v>88.241589221746551</v>
      </c>
      <c r="X50" s="102">
        <v>8.7392856868959221</v>
      </c>
      <c r="Y50" s="102">
        <v>2464.4785637046502</v>
      </c>
      <c r="Z50" s="102">
        <v>13.329600163146178</v>
      </c>
      <c r="AA50" s="102">
        <v>3758.9472460072225</v>
      </c>
      <c r="AB50" s="102">
        <v>6.6249862069285719</v>
      </c>
      <c r="AC50" s="102">
        <v>1868.2461103538574</v>
      </c>
      <c r="AD50" s="102">
        <v>0.18533136291567875</v>
      </c>
      <c r="AE50" s="102">
        <v>52.263444342221412</v>
      </c>
      <c r="AF50" s="102">
        <v>3.5232581057424142</v>
      </c>
      <c r="AG50" s="102">
        <v>993.55878581936076</v>
      </c>
      <c r="AH50" s="102">
        <v>8.538941285394813</v>
      </c>
      <c r="AI50" s="102">
        <v>2407.9814424813371</v>
      </c>
      <c r="AJ50" s="102">
        <v>4.2507829928909331</v>
      </c>
      <c r="AK50" s="102">
        <v>1198.7208039952432</v>
      </c>
      <c r="AL50" s="102">
        <v>0.21585637780370448</v>
      </c>
      <c r="AM50" s="102">
        <v>60.871498540644666</v>
      </c>
      <c r="AN50" s="102">
        <v>10.936673095805464</v>
      </c>
      <c r="AO50" s="102">
        <v>3084.141813017141</v>
      </c>
      <c r="AP50" s="102">
        <v>7.9341323106423784</v>
      </c>
      <c r="AQ50" s="102">
        <v>2237.4253116011505</v>
      </c>
      <c r="AR50" s="102">
        <v>2.7804821155140793</v>
      </c>
      <c r="AS50" s="102">
        <v>784.09595657497039</v>
      </c>
      <c r="AT50" s="102">
        <v>12.589411930979912</v>
      </c>
      <c r="AU50" s="102">
        <v>3550.2141645363354</v>
      </c>
      <c r="AV50" s="102">
        <v>6.7391669743899083</v>
      </c>
      <c r="AW50" s="102">
        <v>1900.4450867779542</v>
      </c>
      <c r="AX50" s="102">
        <v>0.2151591654970656</v>
      </c>
      <c r="AY50" s="102">
        <v>60.674884670172496</v>
      </c>
      <c r="AZ50" s="102">
        <v>9.0226312585736093</v>
      </c>
      <c r="BA50" s="102">
        <v>2544.3820149177577</v>
      </c>
      <c r="BB50" s="102">
        <v>0.23818775270098569</v>
      </c>
      <c r="BC50" s="102">
        <v>67.168946261677959</v>
      </c>
      <c r="BD50" s="102">
        <v>8.2923385740112785</v>
      </c>
      <c r="BE50" s="102">
        <v>2338.4394778711803</v>
      </c>
      <c r="BF50" s="102">
        <v>3.6558859295873565</v>
      </c>
      <c r="BG50" s="102">
        <v>1030.9598321436345</v>
      </c>
      <c r="BH50" s="102">
        <v>5.0717321012173668</v>
      </c>
      <c r="BI50" s="102">
        <v>1430.2284525432974</v>
      </c>
      <c r="BJ50" s="102">
        <v>9.9004807861267867</v>
      </c>
      <c r="BK50" s="102">
        <v>2791.9355816877537</v>
      </c>
      <c r="BL50" s="102">
        <v>0.25307519994640598</v>
      </c>
      <c r="BM50" s="102">
        <v>71.367206384886487</v>
      </c>
      <c r="BN50" s="102">
        <v>3.3825902576498641</v>
      </c>
      <c r="BO50" s="102">
        <v>953.89045265726168</v>
      </c>
      <c r="BP50" s="102">
        <v>0.280058594630264</v>
      </c>
      <c r="BQ50" s="102">
        <v>78.976523685734449</v>
      </c>
      <c r="BR50" s="102">
        <v>5.3625022896131016</v>
      </c>
      <c r="BS50" s="102">
        <v>1512.2256456708947</v>
      </c>
      <c r="BT50" s="102">
        <v>16.000203366057665</v>
      </c>
      <c r="BU50" s="102">
        <v>4512.057349228262</v>
      </c>
      <c r="BV50" s="102">
        <v>5.074957450157342</v>
      </c>
      <c r="BW50" s="102">
        <v>1431.1380009443706</v>
      </c>
      <c r="BX50" s="102">
        <v>5.9863362218863436</v>
      </c>
      <c r="BY50" s="102">
        <v>1688.1468145719489</v>
      </c>
      <c r="BZ50" s="102">
        <v>0.16917004618259607</v>
      </c>
      <c r="CA50" s="102">
        <v>47.705953023492093</v>
      </c>
      <c r="CB50" s="102">
        <v>7.1023372599986452</v>
      </c>
      <c r="CC50" s="102">
        <v>2002.859107319618</v>
      </c>
      <c r="CD50" s="102">
        <v>0.28949598648859776</v>
      </c>
      <c r="CE50" s="102">
        <v>81.637868189784569</v>
      </c>
      <c r="CF50" s="102">
        <v>11.580890654432858</v>
      </c>
      <c r="CG50" s="102">
        <v>3265.8111645500662</v>
      </c>
      <c r="CH50" s="102">
        <v>6.3522260250461855</v>
      </c>
      <c r="CI50" s="102">
        <v>1791.3277390630244</v>
      </c>
      <c r="CJ50" s="102">
        <v>4.2468402560293343</v>
      </c>
      <c r="CK50" s="102">
        <v>1197.6089522002724</v>
      </c>
      <c r="CL50" s="102">
        <v>5.3200986250431299</v>
      </c>
      <c r="CM50" s="102">
        <v>1500.2678122621626</v>
      </c>
      <c r="CN50" s="102">
        <v>2.7168587224466796</v>
      </c>
      <c r="CO50" s="102">
        <v>766.15415972996368</v>
      </c>
      <c r="CP50" s="102">
        <v>2.2938469904776344</v>
      </c>
      <c r="CQ50" s="102">
        <v>646.86485131469294</v>
      </c>
      <c r="CR50" s="102">
        <v>5.5514013900857906</v>
      </c>
      <c r="CS50" s="102">
        <v>1565.4951920041929</v>
      </c>
      <c r="CT50" s="102">
        <v>6.7265180411512384</v>
      </c>
      <c r="CU50" s="102">
        <v>1896.8780876046492</v>
      </c>
    </row>
    <row r="51" spans="2:99" x14ac:dyDescent="0.25">
      <c r="C51" s="101" t="s">
        <v>216</v>
      </c>
      <c r="D51" s="102">
        <v>0</v>
      </c>
      <c r="E51" s="102">
        <v>0</v>
      </c>
      <c r="F51" s="102">
        <v>0</v>
      </c>
      <c r="G51" s="102">
        <v>0</v>
      </c>
      <c r="H51" s="102">
        <v>4.7018750000000002</v>
      </c>
      <c r="I51" s="102">
        <v>4017.2820000000002</v>
      </c>
      <c r="J51" s="102">
        <v>0.25897959385316183</v>
      </c>
      <c r="K51" s="102">
        <v>221.27216498814147</v>
      </c>
      <c r="L51" s="102">
        <v>11.070083600050305</v>
      </c>
      <c r="M51" s="102">
        <v>9458.2794278829806</v>
      </c>
      <c r="N51" s="102">
        <v>4.6192162112184452</v>
      </c>
      <c r="O51" s="102">
        <v>3946.6583308650393</v>
      </c>
      <c r="P51" s="102">
        <v>5.9370194437635746</v>
      </c>
      <c r="Q51" s="102">
        <v>5072.5894127515976</v>
      </c>
      <c r="R51" s="102">
        <v>0</v>
      </c>
      <c r="S51" s="102">
        <v>0</v>
      </c>
      <c r="T51" s="102">
        <v>8.4618477740545703</v>
      </c>
      <c r="U51" s="102">
        <v>7229.8027381522243</v>
      </c>
      <c r="V51" s="102">
        <v>0.24817272586208983</v>
      </c>
      <c r="W51" s="102">
        <v>212.03877697656955</v>
      </c>
      <c r="X51" s="102">
        <v>7.1771254566406206</v>
      </c>
      <c r="Y51" s="102">
        <v>6132.1359901537462</v>
      </c>
      <c r="Z51" s="102">
        <v>14.288256669760079</v>
      </c>
      <c r="AA51" s="102">
        <v>12207.886498643011</v>
      </c>
      <c r="AB51" s="102">
        <v>5.9276192377781962</v>
      </c>
      <c r="AC51" s="102">
        <v>5064.5578767576908</v>
      </c>
      <c r="AD51" s="102">
        <v>0.19148908221328523</v>
      </c>
      <c r="AE51" s="102">
        <v>163.60827184303091</v>
      </c>
      <c r="AF51" s="102">
        <v>2.780759342938774</v>
      </c>
      <c r="AG51" s="102">
        <v>2375.8807826068883</v>
      </c>
      <c r="AH51" s="102">
        <v>8.1274646288134829</v>
      </c>
      <c r="AI51" s="102">
        <v>6944.1057788582393</v>
      </c>
      <c r="AJ51" s="102">
        <v>3.8811496891612869</v>
      </c>
      <c r="AK51" s="102">
        <v>3316.0542944194035</v>
      </c>
      <c r="AL51" s="102">
        <v>0.20034664423471105</v>
      </c>
      <c r="AM51" s="102">
        <v>171.17617283413711</v>
      </c>
      <c r="AN51" s="102">
        <v>9.4347650101694267</v>
      </c>
      <c r="AO51" s="102">
        <v>8061.0632246887581</v>
      </c>
      <c r="AP51" s="102">
        <v>6.1309204218600195</v>
      </c>
      <c r="AQ51" s="102">
        <v>5238.2584084372002</v>
      </c>
      <c r="AR51" s="102">
        <v>2.2750725829133809</v>
      </c>
      <c r="AS51" s="102">
        <v>1943.8220148411926</v>
      </c>
      <c r="AT51" s="102">
        <v>9.8922804139308091</v>
      </c>
      <c r="AU51" s="102">
        <v>8451.9643856624825</v>
      </c>
      <c r="AV51" s="102">
        <v>5.5138638881371973</v>
      </c>
      <c r="AW51" s="102">
        <v>4711.0453060244208</v>
      </c>
      <c r="AX51" s="102">
        <v>0.19789527303644724</v>
      </c>
      <c r="AY51" s="102">
        <v>169.08172128234051</v>
      </c>
      <c r="AZ51" s="102">
        <v>7.9486936780717103</v>
      </c>
      <c r="BA51" s="102">
        <v>6791.3638785444691</v>
      </c>
      <c r="BB51" s="102">
        <v>0.24640112348377827</v>
      </c>
      <c r="BC51" s="102">
        <v>210.52511990454013</v>
      </c>
      <c r="BD51" s="102">
        <v>7.2872505238794343</v>
      </c>
      <c r="BE51" s="102">
        <v>6226.2268476025884</v>
      </c>
      <c r="BF51" s="102">
        <v>3.3425242784798685</v>
      </c>
      <c r="BG51" s="102">
        <v>2855.8527435331998</v>
      </c>
      <c r="BH51" s="102">
        <v>5.3452232345788309</v>
      </c>
      <c r="BI51" s="102">
        <v>4566.9587316241532</v>
      </c>
      <c r="BJ51" s="102">
        <v>9.104516754009591</v>
      </c>
      <c r="BK51" s="102">
        <v>7778.899114625794</v>
      </c>
      <c r="BL51" s="102">
        <v>0.22776767995176539</v>
      </c>
      <c r="BM51" s="102">
        <v>194.60470575078836</v>
      </c>
      <c r="BN51" s="102">
        <v>2.9011034233529052</v>
      </c>
      <c r="BO51" s="102">
        <v>2478.7027649127222</v>
      </c>
      <c r="BP51" s="102">
        <v>0.25617647814387312</v>
      </c>
      <c r="BQ51" s="102">
        <v>218.87718292612519</v>
      </c>
      <c r="BR51" s="102">
        <v>4.9703445456870572</v>
      </c>
      <c r="BS51" s="102">
        <v>4246.662379835022</v>
      </c>
      <c r="BT51" s="102">
        <v>12.587708980116963</v>
      </c>
      <c r="BU51" s="102">
        <v>10754.938552611933</v>
      </c>
      <c r="BV51" s="102">
        <v>5.2779557481636363</v>
      </c>
      <c r="BW51" s="102">
        <v>4509.4853912310109</v>
      </c>
      <c r="BX51" s="102">
        <v>5.6264886400478842</v>
      </c>
      <c r="BY51" s="102">
        <v>4807.2718940569121</v>
      </c>
      <c r="BZ51" s="102">
        <v>0.15765894647985351</v>
      </c>
      <c r="CA51" s="102">
        <v>134.70380387238683</v>
      </c>
      <c r="CB51" s="102">
        <v>7.098838393155539</v>
      </c>
      <c r="CC51" s="102">
        <v>6065.2475231120925</v>
      </c>
      <c r="CD51" s="102">
        <v>0.25342277992151602</v>
      </c>
      <c r="CE51" s="102">
        <v>216.52442316494327</v>
      </c>
      <c r="CF51" s="102">
        <v>9.6562918853347988</v>
      </c>
      <c r="CG51" s="102">
        <v>8250.3357868300518</v>
      </c>
      <c r="CH51" s="102">
        <v>6.0154924860762096</v>
      </c>
      <c r="CI51" s="102">
        <v>5139.636780103513</v>
      </c>
      <c r="CJ51" s="102">
        <v>3.3422014453192599</v>
      </c>
      <c r="CK51" s="102">
        <v>2855.5769148807753</v>
      </c>
      <c r="CL51" s="102">
        <v>4.8968763711977559</v>
      </c>
      <c r="CM51" s="102">
        <v>4183.8911715513623</v>
      </c>
      <c r="CN51" s="102">
        <v>2.6203047126671866</v>
      </c>
      <c r="CO51" s="102">
        <v>2238.788346502844</v>
      </c>
      <c r="CP51" s="102">
        <v>1.9490390416379604</v>
      </c>
      <c r="CQ51" s="102">
        <v>1665.2589571754734</v>
      </c>
      <c r="CR51" s="102">
        <v>5.3502180169630211</v>
      </c>
      <c r="CS51" s="102">
        <v>4571.2262736932053</v>
      </c>
      <c r="CT51" s="102">
        <v>5.1620040880478353</v>
      </c>
      <c r="CU51" s="102">
        <v>4410.4162928280703</v>
      </c>
    </row>
    <row r="52" spans="2:99" x14ac:dyDescent="0.25">
      <c r="C52" s="101" t="s">
        <v>217</v>
      </c>
      <c r="D52" s="102">
        <v>0</v>
      </c>
      <c r="E52" s="102">
        <v>0</v>
      </c>
      <c r="F52" s="102">
        <v>0</v>
      </c>
      <c r="G52" s="102">
        <v>0</v>
      </c>
      <c r="H52" s="102">
        <v>4.8827163461538472</v>
      </c>
      <c r="I52" s="102">
        <v>2636.6668269230777</v>
      </c>
      <c r="J52" s="102">
        <v>0.240504371573454</v>
      </c>
      <c r="K52" s="102">
        <v>129.87236064966515</v>
      </c>
      <c r="L52" s="102">
        <v>14.106788766605563</v>
      </c>
      <c r="M52" s="102">
        <v>7617.6659339670041</v>
      </c>
      <c r="N52" s="102">
        <v>4.8291805844556475</v>
      </c>
      <c r="O52" s="102">
        <v>2607.7575156060498</v>
      </c>
      <c r="P52" s="102">
        <v>6.1262363604018519</v>
      </c>
      <c r="Q52" s="102">
        <v>3308.1676346170002</v>
      </c>
      <c r="R52" s="102">
        <v>0</v>
      </c>
      <c r="S52" s="102">
        <v>0</v>
      </c>
      <c r="T52" s="102">
        <v>11.106175203446625</v>
      </c>
      <c r="U52" s="102">
        <v>5997.3346098611773</v>
      </c>
      <c r="V52" s="102">
        <v>0.26975296289357586</v>
      </c>
      <c r="W52" s="102">
        <v>145.66659996253097</v>
      </c>
      <c r="X52" s="102">
        <v>9.045843331257803</v>
      </c>
      <c r="Y52" s="102">
        <v>4884.7553988792133</v>
      </c>
      <c r="Z52" s="102">
        <v>13.141328923782671</v>
      </c>
      <c r="AA52" s="102">
        <v>7096.3176188426423</v>
      </c>
      <c r="AB52" s="102">
        <v>6.1019609800657895</v>
      </c>
      <c r="AC52" s="102">
        <v>3295.0589292355262</v>
      </c>
      <c r="AD52" s="102">
        <v>0.18438928750714015</v>
      </c>
      <c r="AE52" s="102">
        <v>99.570215253855679</v>
      </c>
      <c r="AF52" s="102">
        <v>2.8875847279491786</v>
      </c>
      <c r="AG52" s="102">
        <v>1559.2957530925564</v>
      </c>
      <c r="AH52" s="102">
        <v>9.321511104673764</v>
      </c>
      <c r="AI52" s="102">
        <v>5033.6159965238321</v>
      </c>
      <c r="AJ52" s="102">
        <v>3.8811496891612869</v>
      </c>
      <c r="AK52" s="102">
        <v>2095.8208321470947</v>
      </c>
      <c r="AL52" s="102">
        <v>0.20658532424739487</v>
      </c>
      <c r="AM52" s="102">
        <v>111.55607509359324</v>
      </c>
      <c r="AN52" s="102">
        <v>10.566511571612477</v>
      </c>
      <c r="AO52" s="102">
        <v>5705.9162486707373</v>
      </c>
      <c r="AP52" s="102">
        <v>7.3931687440076699</v>
      </c>
      <c r="AQ52" s="102">
        <v>3992.3111217641417</v>
      </c>
      <c r="AR52" s="102">
        <v>2.3104492610048495</v>
      </c>
      <c r="AS52" s="102">
        <v>1247.6426009426186</v>
      </c>
      <c r="AT52" s="102">
        <v>11.023347022046826</v>
      </c>
      <c r="AU52" s="102">
        <v>5952.607391905286</v>
      </c>
      <c r="AV52" s="102">
        <v>5.7180810691793154</v>
      </c>
      <c r="AW52" s="102">
        <v>3087.7637773568304</v>
      </c>
      <c r="AX52" s="102">
        <v>0.18926332680613803</v>
      </c>
      <c r="AY52" s="102">
        <v>102.20219647531454</v>
      </c>
      <c r="AZ52" s="102">
        <v>9.0241140576491059</v>
      </c>
      <c r="BA52" s="102">
        <v>4873.0215911305168</v>
      </c>
      <c r="BB52" s="102">
        <v>0.2546144942665709</v>
      </c>
      <c r="BC52" s="102">
        <v>137.49182690394829</v>
      </c>
      <c r="BD52" s="102">
        <v>7.0457568427829296</v>
      </c>
      <c r="BE52" s="102">
        <v>3804.7086951027818</v>
      </c>
      <c r="BF52" s="102">
        <v>3.760339813289852</v>
      </c>
      <c r="BG52" s="102">
        <v>2030.58349917652</v>
      </c>
      <c r="BH52" s="102">
        <v>5.684623410660735</v>
      </c>
      <c r="BI52" s="102">
        <v>3069.6966417567969</v>
      </c>
      <c r="BJ52" s="102">
        <v>9.4006495314164997</v>
      </c>
      <c r="BK52" s="102">
        <v>5076.3507469649103</v>
      </c>
      <c r="BL52" s="102">
        <v>0.22776767995176539</v>
      </c>
      <c r="BM52" s="102">
        <v>122.99454717395331</v>
      </c>
      <c r="BN52" s="102">
        <v>3.0937956164122582</v>
      </c>
      <c r="BO52" s="102">
        <v>1670.6496328626195</v>
      </c>
      <c r="BP52" s="102">
        <v>0.24046339293447971</v>
      </c>
      <c r="BQ52" s="102">
        <v>129.85023218461905</v>
      </c>
      <c r="BR52" s="102">
        <v>5.5614701508695683</v>
      </c>
      <c r="BS52" s="102">
        <v>3003.1938814695668</v>
      </c>
      <c r="BT52" s="102">
        <v>13.214635308964453</v>
      </c>
      <c r="BU52" s="102">
        <v>7135.903066840805</v>
      </c>
      <c r="BV52" s="102">
        <v>4.6689608541447543</v>
      </c>
      <c r="BW52" s="102">
        <v>2521.2388612381674</v>
      </c>
      <c r="BX52" s="102">
        <v>6.2970315527120038</v>
      </c>
      <c r="BY52" s="102">
        <v>3400.3970384644822</v>
      </c>
      <c r="BZ52" s="102">
        <v>0.16994412193524469</v>
      </c>
      <c r="CA52" s="102">
        <v>91.76982584503213</v>
      </c>
      <c r="CB52" s="102">
        <v>6.9198372852212406</v>
      </c>
      <c r="CC52" s="102">
        <v>3736.7121340194699</v>
      </c>
      <c r="CD52" s="102">
        <v>0.28878326936005733</v>
      </c>
      <c r="CE52" s="102">
        <v>155.94296545443095</v>
      </c>
      <c r="CF52" s="102">
        <v>9.3407486457548465</v>
      </c>
      <c r="CG52" s="102">
        <v>5044.0042687076175</v>
      </c>
      <c r="CH52" s="102">
        <v>6.3522260250461855</v>
      </c>
      <c r="CI52" s="102">
        <v>3430.2020535249403</v>
      </c>
      <c r="CJ52" s="102">
        <v>4.5986509344839934</v>
      </c>
      <c r="CK52" s="102">
        <v>2483.2715046213566</v>
      </c>
      <c r="CL52" s="102">
        <v>4.9237339684430603</v>
      </c>
      <c r="CM52" s="102">
        <v>2658.8163429592528</v>
      </c>
      <c r="CN52" s="102">
        <v>2.7013524865547325</v>
      </c>
      <c r="CO52" s="102">
        <v>1458.7303427395555</v>
      </c>
      <c r="CP52" s="102">
        <v>2.2000564016763877</v>
      </c>
      <c r="CQ52" s="102">
        <v>1188.0304569052494</v>
      </c>
      <c r="CR52" s="102">
        <v>5.7764748263627625</v>
      </c>
      <c r="CS52" s="102">
        <v>3119.2964062358919</v>
      </c>
      <c r="CT52" s="102">
        <v>6.4367215022887505</v>
      </c>
      <c r="CU52" s="102">
        <v>3475.8296112359253</v>
      </c>
    </row>
    <row r="53" spans="2:99" x14ac:dyDescent="0.25">
      <c r="C53" s="101" t="s">
        <v>218</v>
      </c>
      <c r="D53" s="102">
        <v>0</v>
      </c>
      <c r="E53" s="102">
        <v>0</v>
      </c>
      <c r="F53" s="102">
        <v>0</v>
      </c>
      <c r="G53" s="102">
        <v>0</v>
      </c>
      <c r="H53" s="102">
        <v>5.6060817307692314</v>
      </c>
      <c r="I53" s="102">
        <v>2280.5540480769232</v>
      </c>
      <c r="J53" s="102">
        <v>0.24337359949658588</v>
      </c>
      <c r="K53" s="102">
        <v>99.004380275211133</v>
      </c>
      <c r="L53" s="102">
        <v>11.838802564194889</v>
      </c>
      <c r="M53" s="102">
        <v>4816.0248831144809</v>
      </c>
      <c r="N53" s="102">
        <v>5.2491093309300521</v>
      </c>
      <c r="O53" s="102">
        <v>2135.3376758223453</v>
      </c>
      <c r="P53" s="102">
        <v>5.6223598094243368</v>
      </c>
      <c r="Q53" s="102">
        <v>2287.1759704738201</v>
      </c>
      <c r="R53" s="102">
        <v>0</v>
      </c>
      <c r="S53" s="102">
        <v>0</v>
      </c>
      <c r="T53" s="102">
        <v>9.5195787458113923</v>
      </c>
      <c r="U53" s="102">
        <v>3872.5646337960743</v>
      </c>
      <c r="V53" s="102">
        <v>0.30212331844080498</v>
      </c>
      <c r="W53" s="102">
        <v>122.90376594171947</v>
      </c>
      <c r="X53" s="102">
        <v>7.8063953500096259</v>
      </c>
      <c r="Y53" s="102">
        <v>3175.6416283839158</v>
      </c>
      <c r="Z53" s="102">
        <v>14.974428817343556</v>
      </c>
      <c r="AA53" s="102">
        <v>6091.5976428953591</v>
      </c>
      <c r="AB53" s="102">
        <v>6.6249862069285719</v>
      </c>
      <c r="AC53" s="102">
        <v>2695.0443889785433</v>
      </c>
      <c r="AD53" s="102">
        <v>0.1943153084389011</v>
      </c>
      <c r="AE53" s="102">
        <v>79.047467472944973</v>
      </c>
      <c r="AF53" s="102">
        <v>3.2087207495140428</v>
      </c>
      <c r="AG53" s="102">
        <v>1305.3076009023127</v>
      </c>
      <c r="AH53" s="102">
        <v>9.321511104673764</v>
      </c>
      <c r="AI53" s="102">
        <v>3791.9907173812871</v>
      </c>
      <c r="AJ53" s="102">
        <v>3.6963330372964638</v>
      </c>
      <c r="AK53" s="102">
        <v>1503.6682795722015</v>
      </c>
      <c r="AL53" s="102">
        <v>0.23136611137269789</v>
      </c>
      <c r="AM53" s="102">
        <v>94.119734106413503</v>
      </c>
      <c r="AN53" s="102">
        <v>11.689398971028822</v>
      </c>
      <c r="AO53" s="102">
        <v>4755.2475014145248</v>
      </c>
      <c r="AP53" s="102">
        <v>7.0325263662511999</v>
      </c>
      <c r="AQ53" s="102">
        <v>2860.831725790988</v>
      </c>
      <c r="AR53" s="102">
        <v>2.3949274118417128</v>
      </c>
      <c r="AS53" s="102">
        <v>974.25647113720879</v>
      </c>
      <c r="AT53" s="102">
        <v>11.336560003833442</v>
      </c>
      <c r="AU53" s="102">
        <v>4611.7126095594449</v>
      </c>
      <c r="AV53" s="102">
        <v>6.3307326123056713</v>
      </c>
      <c r="AW53" s="102">
        <v>2575.3420266859471</v>
      </c>
      <c r="AX53" s="102">
        <v>0.19557741391370392</v>
      </c>
      <c r="AY53" s="102">
        <v>79.560891980094752</v>
      </c>
      <c r="AZ53" s="102">
        <v>8.3086499370063382</v>
      </c>
      <c r="BA53" s="102">
        <v>3379.9587943741785</v>
      </c>
      <c r="BB53" s="102">
        <v>0.2546144942665709</v>
      </c>
      <c r="BC53" s="102">
        <v>103.57717626764105</v>
      </c>
      <c r="BD53" s="102">
        <v>7.7934161531810799</v>
      </c>
      <c r="BE53" s="102">
        <v>3170.3616911140634</v>
      </c>
      <c r="BF53" s="102">
        <v>4.1704767444117499</v>
      </c>
      <c r="BG53" s="102">
        <v>1696.5499396266998</v>
      </c>
      <c r="BH53" s="102">
        <v>5.2178932454295905</v>
      </c>
      <c r="BI53" s="102">
        <v>2122.6389722407575</v>
      </c>
      <c r="BJ53" s="102">
        <v>8.9441829614716024</v>
      </c>
      <c r="BK53" s="102">
        <v>3638.4936287266478</v>
      </c>
      <c r="BL53" s="102">
        <v>0.22776767995176539</v>
      </c>
      <c r="BM53" s="102">
        <v>92.655892204378162</v>
      </c>
      <c r="BN53" s="102">
        <v>3.6684611186703955</v>
      </c>
      <c r="BO53" s="102">
        <v>1492.3299830751168</v>
      </c>
      <c r="BP53" s="102">
        <v>0.25832622321676718</v>
      </c>
      <c r="BQ53" s="102">
        <v>105.08710760458089</v>
      </c>
      <c r="BR53" s="102">
        <v>5.3634652860442493</v>
      </c>
      <c r="BS53" s="102">
        <v>2181.8576783628005</v>
      </c>
      <c r="BT53" s="102">
        <v>15.339172436256151</v>
      </c>
      <c r="BU53" s="102">
        <v>6239.9753470690021</v>
      </c>
      <c r="BV53" s="102">
        <v>5.074957450157342</v>
      </c>
      <c r="BW53" s="102">
        <v>2064.4926907240069</v>
      </c>
      <c r="BX53" s="102">
        <v>6.4278030926184337</v>
      </c>
      <c r="BY53" s="102">
        <v>2614.8302980771791</v>
      </c>
      <c r="BZ53" s="102">
        <v>0.1783589186273927</v>
      </c>
      <c r="CA53" s="102">
        <v>72.556408097623347</v>
      </c>
      <c r="CB53" s="102">
        <v>7.6486708953831561</v>
      </c>
      <c r="CC53" s="102">
        <v>3111.4793202418682</v>
      </c>
      <c r="CD53" s="102">
        <v>0.26035233438351624</v>
      </c>
      <c r="CE53" s="102">
        <v>105.91132962721441</v>
      </c>
      <c r="CF53" s="102">
        <v>10.945886758820659</v>
      </c>
      <c r="CG53" s="102">
        <v>4452.786733488244</v>
      </c>
      <c r="CH53" s="102">
        <v>6.3249282859856653</v>
      </c>
      <c r="CI53" s="102">
        <v>2572.9808267389685</v>
      </c>
      <c r="CJ53" s="102">
        <v>4.045822802228578</v>
      </c>
      <c r="CK53" s="102">
        <v>1645.8407159465855</v>
      </c>
      <c r="CL53" s="102">
        <v>5.0379504558128811</v>
      </c>
      <c r="CM53" s="102">
        <v>2049.4382454246802</v>
      </c>
      <c r="CN53" s="102">
        <v>2.5702694105635353</v>
      </c>
      <c r="CO53" s="102">
        <v>1045.5855962172461</v>
      </c>
      <c r="CP53" s="102">
        <v>2.1957200579099152</v>
      </c>
      <c r="CQ53" s="102">
        <v>893.21891955775357</v>
      </c>
      <c r="CR53" s="102">
        <v>5.7764748263627625</v>
      </c>
      <c r="CS53" s="102">
        <v>2349.8699593643719</v>
      </c>
      <c r="CT53" s="102">
        <v>6.0680069245710477</v>
      </c>
      <c r="CU53" s="102">
        <v>2468.4652169155024</v>
      </c>
    </row>
    <row r="54" spans="2:99" x14ac:dyDescent="0.25">
      <c r="C54" s="101" t="s">
        <v>219</v>
      </c>
      <c r="D54" s="102">
        <v>0</v>
      </c>
      <c r="E54" s="102">
        <v>0</v>
      </c>
      <c r="F54" s="102">
        <v>0</v>
      </c>
      <c r="G54" s="102">
        <v>0</v>
      </c>
      <c r="H54" s="102">
        <v>5.2443990384615393</v>
      </c>
      <c r="I54" s="102">
        <v>1755.8247980769233</v>
      </c>
      <c r="J54" s="102">
        <v>0.27649840682515903</v>
      </c>
      <c r="K54" s="102">
        <v>92.571666605063243</v>
      </c>
      <c r="L54" s="102">
        <v>14.488421770819064</v>
      </c>
      <c r="M54" s="102">
        <v>4850.723608870223</v>
      </c>
      <c r="N54" s="102">
        <v>4.8291805844556475</v>
      </c>
      <c r="O54" s="102">
        <v>1616.8096596757509</v>
      </c>
      <c r="P54" s="102">
        <v>6.70772497987734</v>
      </c>
      <c r="Q54" s="102">
        <v>2245.7463232629334</v>
      </c>
      <c r="R54" s="102">
        <v>0</v>
      </c>
      <c r="S54" s="102">
        <v>0</v>
      </c>
      <c r="T54" s="102">
        <v>9.7840114887505987</v>
      </c>
      <c r="U54" s="102">
        <v>3275.6870464337007</v>
      </c>
      <c r="V54" s="102">
        <v>0.28054308140931894</v>
      </c>
      <c r="W54" s="102">
        <v>93.925823655839977</v>
      </c>
      <c r="X54" s="102">
        <v>8.1144215947938001</v>
      </c>
      <c r="Y54" s="102">
        <v>2716.7083499369642</v>
      </c>
      <c r="Z54" s="102">
        <v>15.56646534524528</v>
      </c>
      <c r="AA54" s="102">
        <v>5211.6525975881204</v>
      </c>
      <c r="AB54" s="102">
        <v>6.1019609800657895</v>
      </c>
      <c r="AC54" s="102">
        <v>2042.9365361260263</v>
      </c>
      <c r="AD54" s="102">
        <v>0.20329925396212348</v>
      </c>
      <c r="AE54" s="102">
        <v>68.064590226518945</v>
      </c>
      <c r="AF54" s="102">
        <v>3.0992558983690408</v>
      </c>
      <c r="AG54" s="102">
        <v>1037.6308747739549</v>
      </c>
      <c r="AH54" s="102">
        <v>9.9419064193520938</v>
      </c>
      <c r="AI54" s="102">
        <v>3328.550269199081</v>
      </c>
      <c r="AJ54" s="102">
        <v>3.6963330372964638</v>
      </c>
      <c r="AK54" s="102">
        <v>1237.5323008868561</v>
      </c>
      <c r="AL54" s="102">
        <v>0.21509828441779802</v>
      </c>
      <c r="AM54" s="102">
        <v>72.014905623078775</v>
      </c>
      <c r="AN54" s="102">
        <v>11.691170803434165</v>
      </c>
      <c r="AO54" s="102">
        <v>3914.2039849897587</v>
      </c>
      <c r="AP54" s="102">
        <v>7.5734899328859067</v>
      </c>
      <c r="AQ54" s="102">
        <v>2535.6044295302017</v>
      </c>
      <c r="AR54" s="102">
        <v>2.4678499347495646</v>
      </c>
      <c r="AS54" s="102">
        <v>826.23615815415428</v>
      </c>
      <c r="AT54" s="102">
        <v>10.771026699775433</v>
      </c>
      <c r="AU54" s="102">
        <v>3606.1397390848151</v>
      </c>
      <c r="AV54" s="102">
        <v>5.9222982502214343</v>
      </c>
      <c r="AW54" s="102">
        <v>1982.7854541741362</v>
      </c>
      <c r="AX54" s="102">
        <v>0.20266412072885087</v>
      </c>
      <c r="AY54" s="102">
        <v>67.851947620019274</v>
      </c>
      <c r="AZ54" s="102">
        <v>9.7469921736693497</v>
      </c>
      <c r="BA54" s="102">
        <v>3263.2929797444986</v>
      </c>
      <c r="BB54" s="102">
        <v>0.26282786504936351</v>
      </c>
      <c r="BC54" s="102">
        <v>87.994769218526912</v>
      </c>
      <c r="BD54" s="102">
        <v>8.043601684443324</v>
      </c>
      <c r="BE54" s="102">
        <v>2692.9978439516249</v>
      </c>
      <c r="BF54" s="102">
        <v>3.5514320458848605</v>
      </c>
      <c r="BG54" s="102">
        <v>1189.0194489622513</v>
      </c>
      <c r="BH54" s="102">
        <v>5.7034545657237175</v>
      </c>
      <c r="BI54" s="102">
        <v>1909.5165886043008</v>
      </c>
      <c r="BJ54" s="102">
        <v>9.6722475011543381</v>
      </c>
      <c r="BK54" s="102">
        <v>3238.2684633864724</v>
      </c>
      <c r="BL54" s="102">
        <v>0.22776767995176539</v>
      </c>
      <c r="BM54" s="102">
        <v>76.256619247851049</v>
      </c>
      <c r="BN54" s="102">
        <v>3.1898980645905115</v>
      </c>
      <c r="BO54" s="102">
        <v>1067.9778720249033</v>
      </c>
      <c r="BP54" s="102">
        <v>0.28834508624953958</v>
      </c>
      <c r="BQ54" s="102">
        <v>96.537934876345858</v>
      </c>
      <c r="BR54" s="102">
        <v>5.7585120192637387</v>
      </c>
      <c r="BS54" s="102">
        <v>1927.9498240494997</v>
      </c>
      <c r="BT54" s="102">
        <v>15.373277037210174</v>
      </c>
      <c r="BU54" s="102">
        <v>5146.9731520579662</v>
      </c>
      <c r="BV54" s="102">
        <v>5.2779557481636363</v>
      </c>
      <c r="BW54" s="102">
        <v>1767.0595844851855</v>
      </c>
      <c r="BX54" s="102">
        <v>5.8555646819799154</v>
      </c>
      <c r="BY54" s="102">
        <v>1960.4430555268757</v>
      </c>
      <c r="BZ54" s="102">
        <v>0.18976998174314841</v>
      </c>
      <c r="CA54" s="102">
        <v>63.534989887606088</v>
      </c>
      <c r="CB54" s="102">
        <v>6.9175047073258371</v>
      </c>
      <c r="CC54" s="102">
        <v>2315.9805760126906</v>
      </c>
      <c r="CD54" s="102">
        <v>0.28185371489805722</v>
      </c>
      <c r="CE54" s="102">
        <v>94.364623747869558</v>
      </c>
      <c r="CF54" s="102">
        <v>9.9777112495931917</v>
      </c>
      <c r="CG54" s="102">
        <v>3340.5377263638006</v>
      </c>
      <c r="CH54" s="102">
        <v>6.5069439250009129</v>
      </c>
      <c r="CI54" s="102">
        <v>2178.5248260903059</v>
      </c>
      <c r="CJ54" s="102">
        <v>3.8699174630012481</v>
      </c>
      <c r="CK54" s="102">
        <v>1295.6483666128179</v>
      </c>
      <c r="CL54" s="102">
        <v>4.8834475725751032</v>
      </c>
      <c r="CM54" s="102">
        <v>1634.9782472981447</v>
      </c>
      <c r="CN54" s="102">
        <v>2.4737154007840432</v>
      </c>
      <c r="CO54" s="102">
        <v>828.19991618249765</v>
      </c>
      <c r="CP54" s="102">
        <v>2.4380647304153968</v>
      </c>
      <c r="CQ54" s="102">
        <v>816.26407174307485</v>
      </c>
      <c r="CR54" s="102">
        <v>6.095226351568594</v>
      </c>
      <c r="CS54" s="102">
        <v>2040.6817825051653</v>
      </c>
      <c r="CT54" s="102">
        <v>6.5737279678344729</v>
      </c>
      <c r="CU54" s="102">
        <v>2200.8841236309818</v>
      </c>
    </row>
    <row r="55" spans="2:99" x14ac:dyDescent="0.25">
      <c r="C55" s="101" t="s">
        <v>220</v>
      </c>
      <c r="D55" s="102">
        <v>0</v>
      </c>
      <c r="E55" s="102">
        <v>0</v>
      </c>
      <c r="F55" s="102">
        <v>0</v>
      </c>
      <c r="G55" s="102">
        <v>0</v>
      </c>
      <c r="H55" s="102">
        <v>5.6060817307692314</v>
      </c>
      <c r="I55" s="102">
        <v>3720.1958365384621</v>
      </c>
      <c r="J55" s="102">
        <v>0.23413598835673202</v>
      </c>
      <c r="K55" s="102">
        <v>155.37264187352739</v>
      </c>
      <c r="L55" s="102">
        <v>13.736061673827228</v>
      </c>
      <c r="M55" s="102">
        <v>9115.2505267517481</v>
      </c>
      <c r="N55" s="102">
        <v>4.1992874647440415</v>
      </c>
      <c r="O55" s="102">
        <v>2786.6471616041458</v>
      </c>
      <c r="P55" s="102">
        <v>6.3771217958037703</v>
      </c>
      <c r="Q55" s="102">
        <v>4231.8580236953821</v>
      </c>
      <c r="R55" s="102">
        <v>0</v>
      </c>
      <c r="S55" s="102">
        <v>0</v>
      </c>
      <c r="T55" s="102">
        <v>9.5195787458113923</v>
      </c>
      <c r="U55" s="102">
        <v>6317.1924557204402</v>
      </c>
      <c r="V55" s="102">
        <v>0.29133319992506201</v>
      </c>
      <c r="W55" s="102">
        <v>193.32871147027117</v>
      </c>
      <c r="X55" s="102">
        <v>7.4851517014247966</v>
      </c>
      <c r="Y55" s="102">
        <v>4967.1466690654952</v>
      </c>
      <c r="Z55" s="102">
        <v>13.235464543464424</v>
      </c>
      <c r="AA55" s="102">
        <v>8783.0542710429927</v>
      </c>
      <c r="AB55" s="102">
        <v>6.6249862069285719</v>
      </c>
      <c r="AC55" s="102">
        <v>4396.3408469178003</v>
      </c>
      <c r="AD55" s="102">
        <v>0.19337323303036247</v>
      </c>
      <c r="AE55" s="102">
        <v>128.32247743894854</v>
      </c>
      <c r="AF55" s="102">
        <v>3.2060812833794459</v>
      </c>
      <c r="AG55" s="102">
        <v>2127.5555396506002</v>
      </c>
      <c r="AH55" s="102">
        <v>8.4142902094044558</v>
      </c>
      <c r="AI55" s="102">
        <v>5583.7229829607968</v>
      </c>
      <c r="AJ55" s="102">
        <v>3.6963330372964638</v>
      </c>
      <c r="AK55" s="102">
        <v>2452.8866035499336</v>
      </c>
      <c r="AL55" s="102">
        <v>0.21358209764598515</v>
      </c>
      <c r="AM55" s="102">
        <v>141.73307999787576</v>
      </c>
      <c r="AN55" s="102">
        <v>10.566511571612477</v>
      </c>
      <c r="AO55" s="102">
        <v>7011.9370789220402</v>
      </c>
      <c r="AP55" s="102">
        <v>6.6718839884947272</v>
      </c>
      <c r="AQ55" s="102">
        <v>4427.4622147651007</v>
      </c>
      <c r="AR55" s="102">
        <v>2.5501589188615124</v>
      </c>
      <c r="AS55" s="102">
        <v>1692.2854585564996</v>
      </c>
      <c r="AT55" s="102">
        <v>10.427367388231204</v>
      </c>
      <c r="AU55" s="102">
        <v>6919.6009988302276</v>
      </c>
      <c r="AV55" s="102">
        <v>6.3307326123056713</v>
      </c>
      <c r="AW55" s="102">
        <v>4201.074161526044</v>
      </c>
      <c r="AX55" s="102">
        <v>0.19789527303644724</v>
      </c>
      <c r="AY55" s="102">
        <v>131.32330318698641</v>
      </c>
      <c r="AZ55" s="102">
        <v>7.9472108789962137</v>
      </c>
      <c r="BA55" s="102">
        <v>5273.7691393018877</v>
      </c>
      <c r="BB55" s="102">
        <v>0.22176101113540045</v>
      </c>
      <c r="BC55" s="102">
        <v>147.16060698945174</v>
      </c>
      <c r="BD55" s="102">
        <v>6.7897767447435271</v>
      </c>
      <c r="BE55" s="102">
        <v>4505.6958478118049</v>
      </c>
      <c r="BF55" s="102">
        <v>3.8139259282907574</v>
      </c>
      <c r="BG55" s="102">
        <v>2530.9212460137469</v>
      </c>
      <c r="BH55" s="102">
        <v>5.4017166997677792</v>
      </c>
      <c r="BI55" s="102">
        <v>3584.5792019658984</v>
      </c>
      <c r="BJ55" s="102">
        <v>8.3085527218923971</v>
      </c>
      <c r="BK55" s="102">
        <v>5513.555586247795</v>
      </c>
      <c r="BL55" s="102">
        <v>0.22776767995176539</v>
      </c>
      <c r="BM55" s="102">
        <v>151.14663241599152</v>
      </c>
      <c r="BN55" s="102">
        <v>3.3811283675413271</v>
      </c>
      <c r="BO55" s="102">
        <v>2243.7167847004248</v>
      </c>
      <c r="BP55" s="102">
        <v>0.24917983356833404</v>
      </c>
      <c r="BQ55" s="102">
        <v>165.35573755594646</v>
      </c>
      <c r="BR55" s="102">
        <v>4.9732335349805004</v>
      </c>
      <c r="BS55" s="102">
        <v>3300.2377738130604</v>
      </c>
      <c r="BT55" s="102">
        <v>14.242799271656276</v>
      </c>
      <c r="BU55" s="102">
        <v>9451.5215966711057</v>
      </c>
      <c r="BV55" s="102">
        <v>5.4809540461699298</v>
      </c>
      <c r="BW55" s="102">
        <v>3637.1611050383653</v>
      </c>
      <c r="BX55" s="102">
        <v>5.7900283472961807</v>
      </c>
      <c r="BY55" s="102">
        <v>3842.2628112657458</v>
      </c>
      <c r="BZ55" s="102">
        <v>0.16607374317200158</v>
      </c>
      <c r="CA55" s="102">
        <v>110.20653596894024</v>
      </c>
      <c r="CB55" s="102">
        <v>7.1011709710509425</v>
      </c>
      <c r="CC55" s="102">
        <v>4712.3370563894059</v>
      </c>
      <c r="CD55" s="102">
        <v>0.26870732310259721</v>
      </c>
      <c r="CE55" s="102">
        <v>178.31417961088351</v>
      </c>
      <c r="CF55" s="102">
        <v>9.6543331771086507</v>
      </c>
      <c r="CG55" s="102">
        <v>6406.6154963293011</v>
      </c>
      <c r="CH55" s="102">
        <v>5.9335992688946497</v>
      </c>
      <c r="CI55" s="102">
        <v>3937.5364748384895</v>
      </c>
      <c r="CJ55" s="102">
        <v>4.5986509344839934</v>
      </c>
      <c r="CK55" s="102">
        <v>3051.6647601235782</v>
      </c>
      <c r="CL55" s="102">
        <v>4.4065101242391203</v>
      </c>
      <c r="CM55" s="102">
        <v>2924.1601184450801</v>
      </c>
      <c r="CN55" s="102">
        <v>2.4737154007840432</v>
      </c>
      <c r="CO55" s="102">
        <v>1641.557539960291</v>
      </c>
      <c r="CP55" s="102">
        <v>2.0471659742056794</v>
      </c>
      <c r="CQ55" s="102">
        <v>1358.4993404828888</v>
      </c>
      <c r="CR55" s="102">
        <v>5.3502180169630211</v>
      </c>
      <c r="CS55" s="102">
        <v>3550.4046760566607</v>
      </c>
      <c r="CT55" s="102">
        <v>5.5307186657655372</v>
      </c>
      <c r="CU55" s="102">
        <v>3670.1849066020104</v>
      </c>
    </row>
    <row r="56" spans="2:99" x14ac:dyDescent="0.25">
      <c r="C56" s="101" t="s">
        <v>221</v>
      </c>
      <c r="D56" s="102">
        <v>0</v>
      </c>
      <c r="E56" s="102">
        <v>0</v>
      </c>
      <c r="F56" s="102">
        <v>0</v>
      </c>
      <c r="G56" s="102">
        <v>0</v>
      </c>
      <c r="H56" s="102">
        <v>1.7025316455696202</v>
      </c>
      <c r="I56" s="102">
        <v>1959.2734177215189</v>
      </c>
      <c r="J56" s="102">
        <v>1.2489418202511233</v>
      </c>
      <c r="K56" s="102">
        <v>1437.2822467449926</v>
      </c>
      <c r="L56" s="102">
        <v>2.2341991890162531</v>
      </c>
      <c r="M56" s="102">
        <v>2571.1164267199042</v>
      </c>
      <c r="N56" s="102">
        <v>1.6631138887206092</v>
      </c>
      <c r="O56" s="102">
        <v>1913.9114631396769</v>
      </c>
      <c r="P56" s="102">
        <v>2.1555268015745455</v>
      </c>
      <c r="Q56" s="102">
        <v>2480.5802432519868</v>
      </c>
      <c r="R56" s="102">
        <v>0.4387420077117607</v>
      </c>
      <c r="S56" s="102">
        <v>504.90430247469419</v>
      </c>
      <c r="T56" s="102">
        <v>2.4050624761172665</v>
      </c>
      <c r="U56" s="102">
        <v>2767.7458975157501</v>
      </c>
      <c r="V56" s="102">
        <v>0.91871235017848729</v>
      </c>
      <c r="W56" s="102">
        <v>1057.2541725854032</v>
      </c>
      <c r="X56" s="102">
        <v>1.8974347940041483</v>
      </c>
      <c r="Y56" s="102">
        <v>2183.5679609399735</v>
      </c>
      <c r="Z56" s="102">
        <v>0.9811224999710203</v>
      </c>
      <c r="AA56" s="102">
        <v>1129.0757729666502</v>
      </c>
      <c r="AB56" s="102">
        <v>3.7526940292538833</v>
      </c>
      <c r="AC56" s="102">
        <v>4318.6002888653684</v>
      </c>
      <c r="AD56" s="102">
        <v>1.1169501935334865</v>
      </c>
      <c r="AE56" s="102">
        <v>1285.3862827183361</v>
      </c>
      <c r="AF56" s="102">
        <v>2.2175876048671843</v>
      </c>
      <c r="AG56" s="102">
        <v>2551.9998156811557</v>
      </c>
      <c r="AH56" s="102">
        <v>1.7173819644223127</v>
      </c>
      <c r="AI56" s="102">
        <v>1976.3631646571973</v>
      </c>
      <c r="AJ56" s="102">
        <v>0.9599840491053202</v>
      </c>
      <c r="AK56" s="102">
        <v>1104.7496437104026</v>
      </c>
      <c r="AL56" s="102">
        <v>1.5518819819357699</v>
      </c>
      <c r="AM56" s="102">
        <v>1785.9057848116838</v>
      </c>
      <c r="AN56" s="102">
        <v>1.3174854560058378</v>
      </c>
      <c r="AO56" s="102">
        <v>1516.162262771518</v>
      </c>
      <c r="AP56" s="102">
        <v>2.9556241687043348</v>
      </c>
      <c r="AQ56" s="102">
        <v>3401.3322933449481</v>
      </c>
      <c r="AR56" s="102">
        <v>0</v>
      </c>
      <c r="AS56" s="102">
        <v>0</v>
      </c>
      <c r="AT56" s="102">
        <v>0.60769756559433052</v>
      </c>
      <c r="AU56" s="102">
        <v>699.3383584859555</v>
      </c>
      <c r="AV56" s="102">
        <v>2.0600381209179188</v>
      </c>
      <c r="AW56" s="102">
        <v>2370.6918695523409</v>
      </c>
      <c r="AX56" s="102">
        <v>1.3233235509055543</v>
      </c>
      <c r="AY56" s="102">
        <v>1522.8807423821117</v>
      </c>
      <c r="AZ56" s="102">
        <v>1.7716599705744649</v>
      </c>
      <c r="BA56" s="102">
        <v>2038.826294137094</v>
      </c>
      <c r="BB56" s="102">
        <v>0.37435450078635357</v>
      </c>
      <c r="BC56" s="102">
        <v>430.80715950493567</v>
      </c>
      <c r="BD56" s="102">
        <v>1.9356077192926824</v>
      </c>
      <c r="BE56" s="102">
        <v>2227.4973633620189</v>
      </c>
      <c r="BF56" s="102">
        <v>2.2014308003705643</v>
      </c>
      <c r="BG56" s="102">
        <v>2533.4065650664452</v>
      </c>
      <c r="BH56" s="102">
        <v>0.4019258707445898</v>
      </c>
      <c r="BI56" s="102">
        <v>462.53629205287393</v>
      </c>
      <c r="BJ56" s="102">
        <v>1.1130323788182144</v>
      </c>
      <c r="BK56" s="102">
        <v>1280.8776615440011</v>
      </c>
      <c r="BL56" s="102">
        <v>1.4181930631889561</v>
      </c>
      <c r="BM56" s="102">
        <v>1632.0565771178506</v>
      </c>
      <c r="BN56" s="102">
        <v>2.4203431818849643</v>
      </c>
      <c r="BO56" s="102">
        <v>2785.3309337132168</v>
      </c>
      <c r="BP56" s="102">
        <v>1.420031350187924</v>
      </c>
      <c r="BQ56" s="102">
        <v>1634.172077796263</v>
      </c>
      <c r="BR56" s="102">
        <v>1.5327900404868096</v>
      </c>
      <c r="BS56" s="102">
        <v>1763.9347785922205</v>
      </c>
      <c r="BT56" s="102">
        <v>2.1005040115761231</v>
      </c>
      <c r="BU56" s="102">
        <v>2417.2600165218023</v>
      </c>
      <c r="BV56" s="102">
        <v>1.729112451362198</v>
      </c>
      <c r="BW56" s="102">
        <v>1989.8626090276175</v>
      </c>
      <c r="BX56" s="102">
        <v>0.42928588730063788</v>
      </c>
      <c r="BY56" s="102">
        <v>494.02219910557403</v>
      </c>
      <c r="BZ56" s="102">
        <v>1.8699420961500293</v>
      </c>
      <c r="CA56" s="102">
        <v>2151.9293642494536</v>
      </c>
      <c r="CB56" s="102">
        <v>1.9303177514057306</v>
      </c>
      <c r="CC56" s="102">
        <v>2221.4096683177145</v>
      </c>
      <c r="CD56" s="102">
        <v>2.2407522993309863</v>
      </c>
      <c r="CE56" s="102">
        <v>2578.6577460700987</v>
      </c>
      <c r="CF56" s="102">
        <v>0.7904560876174419</v>
      </c>
      <c r="CG56" s="102">
        <v>909.65686563015208</v>
      </c>
      <c r="CH56" s="102">
        <v>2.8537438708677803</v>
      </c>
      <c r="CI56" s="102">
        <v>3284.0884465946415</v>
      </c>
      <c r="CJ56" s="102">
        <v>1.5346927234640724</v>
      </c>
      <c r="CK56" s="102">
        <v>1766.1243861624544</v>
      </c>
      <c r="CL56" s="102">
        <v>1.7004705761214596</v>
      </c>
      <c r="CM56" s="102">
        <v>1956.9015390005757</v>
      </c>
      <c r="CN56" s="102">
        <v>1.774711666267075</v>
      </c>
      <c r="CO56" s="102">
        <v>2042.3381855401499</v>
      </c>
      <c r="CP56" s="102">
        <v>1.5896470118602888</v>
      </c>
      <c r="CQ56" s="102">
        <v>1829.3657812488202</v>
      </c>
      <c r="CR56" s="102">
        <v>0.78814893507858763</v>
      </c>
      <c r="CS56" s="102">
        <v>907.00179448843858</v>
      </c>
      <c r="CT56" s="102">
        <v>2.3301513347895599</v>
      </c>
      <c r="CU56" s="102">
        <v>2681.5381560758256</v>
      </c>
    </row>
    <row r="57" spans="2:99" x14ac:dyDescent="0.25">
      <c r="C57" s="101" t="s">
        <v>222</v>
      </c>
      <c r="D57" s="102">
        <v>0</v>
      </c>
      <c r="E57" s="102">
        <v>0</v>
      </c>
      <c r="F57" s="102">
        <v>0</v>
      </c>
      <c r="G57" s="102">
        <v>0</v>
      </c>
      <c r="H57" s="102">
        <v>4.5210336538461542</v>
      </c>
      <c r="I57" s="102">
        <v>6380.0826923076929</v>
      </c>
      <c r="J57" s="102">
        <v>0.20642315493717028</v>
      </c>
      <c r="K57" s="102">
        <v>291.30435624733474</v>
      </c>
      <c r="L57" s="102">
        <v>11.833349608477306</v>
      </c>
      <c r="M57" s="102">
        <v>16699.222967483176</v>
      </c>
      <c r="N57" s="102">
        <v>4.1992874647440415</v>
      </c>
      <c r="O57" s="102">
        <v>5926.0344702467919</v>
      </c>
      <c r="P57" s="102">
        <v>5.4650299922547179</v>
      </c>
      <c r="Q57" s="102">
        <v>7712.2503250698583</v>
      </c>
      <c r="R57" s="102">
        <v>0</v>
      </c>
      <c r="S57" s="102">
        <v>0</v>
      </c>
      <c r="T57" s="102">
        <v>8.4618477740545703</v>
      </c>
      <c r="U57" s="102">
        <v>11941.359578745811</v>
      </c>
      <c r="V57" s="102">
        <v>0.27099706660683825</v>
      </c>
      <c r="W57" s="102">
        <v>382.43106039557017</v>
      </c>
      <c r="X57" s="102">
        <v>8.1100157935269159</v>
      </c>
      <c r="Y57" s="102">
        <v>11444.854287825185</v>
      </c>
      <c r="Z57" s="102">
        <v>12.135604607327892</v>
      </c>
      <c r="AA57" s="102">
        <v>17125.765221861122</v>
      </c>
      <c r="AB57" s="102">
        <v>5.5789357532030071</v>
      </c>
      <c r="AC57" s="102">
        <v>7872.9941349200835</v>
      </c>
      <c r="AD57" s="102">
        <v>0.16547932105215685</v>
      </c>
      <c r="AE57" s="102">
        <v>233.52441786880374</v>
      </c>
      <c r="AF57" s="102">
        <v>2.8862649948818802</v>
      </c>
      <c r="AG57" s="102">
        <v>4073.0971607773095</v>
      </c>
      <c r="AH57" s="102">
        <v>7.4914879296363575</v>
      </c>
      <c r="AI57" s="102">
        <v>10571.987766302827</v>
      </c>
      <c r="AJ57" s="102">
        <v>3.6963330372964638</v>
      </c>
      <c r="AK57" s="102">
        <v>5216.2651822327698</v>
      </c>
      <c r="AL57" s="102">
        <v>0.17329157695168873</v>
      </c>
      <c r="AM57" s="102">
        <v>244.54907339422314</v>
      </c>
      <c r="AN57" s="102">
        <v>9.0539724915443962</v>
      </c>
      <c r="AO57" s="102">
        <v>12776.965980067453</v>
      </c>
      <c r="AP57" s="102">
        <v>6.4915627996164913</v>
      </c>
      <c r="AQ57" s="102">
        <v>9160.8934228187936</v>
      </c>
      <c r="AR57" s="102">
        <v>2.0895125255563785</v>
      </c>
      <c r="AS57" s="102">
        <v>2948.7200760651613</v>
      </c>
      <c r="AT57" s="102">
        <v>9.2810776152363808</v>
      </c>
      <c r="AU57" s="102">
        <v>13097.456730621581</v>
      </c>
      <c r="AV57" s="102">
        <v>5.7180810691793154</v>
      </c>
      <c r="AW57" s="102">
        <v>8069.3560048258505</v>
      </c>
      <c r="AX57" s="102">
        <v>0.17122681463793857</v>
      </c>
      <c r="AY57" s="102">
        <v>241.63528081705891</v>
      </c>
      <c r="AZ57" s="102">
        <v>7.9383140845432418</v>
      </c>
      <c r="BA57" s="102">
        <v>11202.548836107424</v>
      </c>
      <c r="BB57" s="102">
        <v>0.23818775270098569</v>
      </c>
      <c r="BC57" s="102">
        <v>336.13055661163099</v>
      </c>
      <c r="BD57" s="102">
        <v>6.5381425717869943</v>
      </c>
      <c r="BE57" s="102">
        <v>9226.6267973058075</v>
      </c>
      <c r="BF57" s="102">
        <v>2.8202548599673891</v>
      </c>
      <c r="BG57" s="102">
        <v>3979.9436583859797</v>
      </c>
      <c r="BH57" s="102">
        <v>4.3270227063331186</v>
      </c>
      <c r="BI57" s="102">
        <v>6106.2944431772976</v>
      </c>
      <c r="BJ57" s="102">
        <v>7.5465384359924323</v>
      </c>
      <c r="BK57" s="102">
        <v>10649.67504087252</v>
      </c>
      <c r="BL57" s="102">
        <v>0.18558847996069772</v>
      </c>
      <c r="BM57" s="102">
        <v>261.90246292053661</v>
      </c>
      <c r="BN57" s="102">
        <v>2.8035390850661135</v>
      </c>
      <c r="BO57" s="102">
        <v>3956.3543568452997</v>
      </c>
      <c r="BP57" s="102">
        <v>0.2170112254626676</v>
      </c>
      <c r="BQ57" s="102">
        <v>306.24624137291653</v>
      </c>
      <c r="BR57" s="102">
        <v>4.3715149690553634</v>
      </c>
      <c r="BS57" s="102">
        <v>6169.0819243309288</v>
      </c>
      <c r="BT57" s="102">
        <v>11.743111533870293</v>
      </c>
      <c r="BU57" s="102">
        <v>16571.878996597759</v>
      </c>
      <c r="BV57" s="102">
        <v>4.2629642581321674</v>
      </c>
      <c r="BW57" s="102">
        <v>6015.8951610761151</v>
      </c>
      <c r="BX57" s="102">
        <v>5.0703331836192618</v>
      </c>
      <c r="BY57" s="102">
        <v>7155.254188723502</v>
      </c>
      <c r="BZ57" s="102">
        <v>0.1492441497877055</v>
      </c>
      <c r="CA57" s="102">
        <v>210.61334418041002</v>
      </c>
      <c r="CB57" s="102">
        <v>5.8271700144522187</v>
      </c>
      <c r="CC57" s="102">
        <v>8223.3023243949719</v>
      </c>
      <c r="CD57" s="102">
        <v>0.23120868227843469</v>
      </c>
      <c r="CE57" s="102">
        <v>326.28169243132703</v>
      </c>
      <c r="CF57" s="102">
        <v>9.0095357403657186</v>
      </c>
      <c r="CG57" s="102">
        <v>12714.256836804103</v>
      </c>
      <c r="CH57" s="102">
        <v>5.4148500909094279</v>
      </c>
      <c r="CI57" s="102">
        <v>7641.4364482913852</v>
      </c>
      <c r="CJ57" s="102">
        <v>3.9550000463388408</v>
      </c>
      <c r="CK57" s="102">
        <v>5581.2960653933724</v>
      </c>
      <c r="CL57" s="102">
        <v>3.9295726759031364</v>
      </c>
      <c r="CM57" s="102">
        <v>5545.4129602345065</v>
      </c>
      <c r="CN57" s="102">
        <v>2.3193729709549258</v>
      </c>
      <c r="CO57" s="102">
        <v>3273.0991366115913</v>
      </c>
      <c r="CP57" s="102">
        <v>2.1870473703769688</v>
      </c>
      <c r="CQ57" s="102">
        <v>3086.3612490759783</v>
      </c>
      <c r="CR57" s="102">
        <v>5.1609796754173525</v>
      </c>
      <c r="CS57" s="102">
        <v>7283.1745179489681</v>
      </c>
      <c r="CT57" s="102">
        <v>4.9934304069600266</v>
      </c>
      <c r="CU57" s="102">
        <v>7046.7289903019901</v>
      </c>
    </row>
    <row r="58" spans="2:99" x14ac:dyDescent="0.25">
      <c r="C58" s="101" t="s">
        <v>223</v>
      </c>
      <c r="D58" s="102">
        <v>0</v>
      </c>
      <c r="E58" s="102">
        <v>0</v>
      </c>
      <c r="F58" s="102">
        <v>0</v>
      </c>
      <c r="G58" s="102">
        <v>0</v>
      </c>
      <c r="H58" s="102">
        <v>1.7025316455696202</v>
      </c>
      <c r="I58" s="102">
        <v>2004.2202531645571</v>
      </c>
      <c r="J58" s="102">
        <v>1.2979619590438634</v>
      </c>
      <c r="K58" s="102">
        <v>1527.960818186436</v>
      </c>
      <c r="L58" s="102">
        <v>2.6080633051563362</v>
      </c>
      <c r="M58" s="102">
        <v>3070.2121228300393</v>
      </c>
      <c r="N58" s="102">
        <v>1.6830826499342673</v>
      </c>
      <c r="O58" s="102">
        <v>1981.3248955026195</v>
      </c>
      <c r="P58" s="102">
        <v>1.9694962857360094</v>
      </c>
      <c r="Q58" s="102">
        <v>2318.4910275684306</v>
      </c>
      <c r="R58" s="102">
        <v>0.42347205876156568</v>
      </c>
      <c r="S58" s="102">
        <v>498.51130757411516</v>
      </c>
      <c r="T58" s="102">
        <v>2.2782907603991625</v>
      </c>
      <c r="U58" s="102">
        <v>2682.0038831418942</v>
      </c>
      <c r="V58" s="102">
        <v>1.0393370822444565</v>
      </c>
      <c r="W58" s="102">
        <v>1223.5076132181744</v>
      </c>
      <c r="X58" s="102">
        <v>1.9074915044619289</v>
      </c>
      <c r="Y58" s="102">
        <v>2245.4989990525828</v>
      </c>
      <c r="Z58" s="102">
        <v>1.0131160706210236</v>
      </c>
      <c r="AA58" s="102">
        <v>1192.6402383350689</v>
      </c>
      <c r="AB58" s="102">
        <v>3.6572477529289076</v>
      </c>
      <c r="AC58" s="102">
        <v>4305.3120547479102</v>
      </c>
      <c r="AD58" s="102">
        <v>1.0488180591162715</v>
      </c>
      <c r="AE58" s="102">
        <v>1234.6686191916749</v>
      </c>
      <c r="AF58" s="102">
        <v>2.126441600144231</v>
      </c>
      <c r="AG58" s="102">
        <v>2503.2470516897888</v>
      </c>
      <c r="AH58" s="102">
        <v>1.7280370344813594</v>
      </c>
      <c r="AI58" s="102">
        <v>2034.2451969914564</v>
      </c>
      <c r="AJ58" s="102">
        <v>1.0006260240264364</v>
      </c>
      <c r="AK58" s="102">
        <v>1177.9369554839209</v>
      </c>
      <c r="AL58" s="102">
        <v>1.4337153419761162</v>
      </c>
      <c r="AM58" s="102">
        <v>1687.7697005742841</v>
      </c>
      <c r="AN58" s="102">
        <v>1.4770912901340498</v>
      </c>
      <c r="AO58" s="102">
        <v>1738.8318667458036</v>
      </c>
      <c r="AP58" s="102">
        <v>3.123130460987654</v>
      </c>
      <c r="AQ58" s="102">
        <v>3676.5491786746666</v>
      </c>
      <c r="AR58" s="102">
        <v>0</v>
      </c>
      <c r="AS58" s="102">
        <v>0</v>
      </c>
      <c r="AT58" s="102">
        <v>0.68611015470327641</v>
      </c>
      <c r="AU58" s="102">
        <v>807.68887411669698</v>
      </c>
      <c r="AV58" s="102">
        <v>2.0549360487408155</v>
      </c>
      <c r="AW58" s="102">
        <v>2419.070716577688</v>
      </c>
      <c r="AX58" s="102">
        <v>1.3233235509055543</v>
      </c>
      <c r="AY58" s="102">
        <v>1557.8164841260186</v>
      </c>
      <c r="AZ58" s="102">
        <v>1.6386353097994282</v>
      </c>
      <c r="BA58" s="102">
        <v>1929.001486695887</v>
      </c>
      <c r="BB58" s="102">
        <v>0.35888805896031578</v>
      </c>
      <c r="BC58" s="102">
        <v>422.48302300808376</v>
      </c>
      <c r="BD58" s="102">
        <v>1.7999204306625605</v>
      </c>
      <c r="BE58" s="102">
        <v>2118.8663309759663</v>
      </c>
      <c r="BF58" s="102">
        <v>2.0786610775215877</v>
      </c>
      <c r="BG58" s="102">
        <v>2446.9998204584131</v>
      </c>
      <c r="BH58" s="102">
        <v>0.4170887549315222</v>
      </c>
      <c r="BI58" s="102">
        <v>490.99688230538794</v>
      </c>
      <c r="BJ58" s="102">
        <v>1.1166155738621646</v>
      </c>
      <c r="BK58" s="102">
        <v>1314.4798535505402</v>
      </c>
      <c r="BL58" s="102">
        <v>1.6497813967040069</v>
      </c>
      <c r="BM58" s="102">
        <v>1942.122660199957</v>
      </c>
      <c r="BN58" s="102">
        <v>2.34178518948187</v>
      </c>
      <c r="BO58" s="102">
        <v>2756.7495250580573</v>
      </c>
      <c r="BP58" s="102">
        <v>1.5402627703457206</v>
      </c>
      <c r="BQ58" s="102">
        <v>1813.1973332509824</v>
      </c>
      <c r="BR58" s="102">
        <v>1.6027695235021606</v>
      </c>
      <c r="BS58" s="102">
        <v>1886.7802830667436</v>
      </c>
      <c r="BT58" s="102">
        <v>2.2848603521618234</v>
      </c>
      <c r="BU58" s="102">
        <v>2689.7376065648987</v>
      </c>
      <c r="BV58" s="102">
        <v>1.7199910048027642</v>
      </c>
      <c r="BW58" s="102">
        <v>2024.7734108538141</v>
      </c>
      <c r="BX58" s="102">
        <v>0.3924110697030071</v>
      </c>
      <c r="BY58" s="102">
        <v>461.94631125437996</v>
      </c>
      <c r="BZ58" s="102">
        <v>1.9707657533549257</v>
      </c>
      <c r="CA58" s="102">
        <v>2319.9854448494184</v>
      </c>
      <c r="CB58" s="102">
        <v>1.9843475041110539</v>
      </c>
      <c r="CC58" s="102">
        <v>2335.9738818395326</v>
      </c>
      <c r="CD58" s="102">
        <v>1.9983935681537131</v>
      </c>
      <c r="CE58" s="102">
        <v>2352.5089084305509</v>
      </c>
      <c r="CF58" s="102">
        <v>0.74599568033383479</v>
      </c>
      <c r="CG58" s="102">
        <v>878.18611488899035</v>
      </c>
      <c r="CH58" s="102">
        <v>2.7495928397417093</v>
      </c>
      <c r="CI58" s="102">
        <v>3236.8206909439405</v>
      </c>
      <c r="CJ58" s="102">
        <v>1.5294137761980768</v>
      </c>
      <c r="CK58" s="102">
        <v>1800.4258973403762</v>
      </c>
      <c r="CL58" s="102">
        <v>1.638819521561601</v>
      </c>
      <c r="CM58" s="102">
        <v>1929.2183407823168</v>
      </c>
      <c r="CN58" s="102">
        <v>1.6578807142929766</v>
      </c>
      <c r="CO58" s="102">
        <v>1951.657176865692</v>
      </c>
      <c r="CP58" s="102">
        <v>1.4132310842020057</v>
      </c>
      <c r="CQ58" s="102">
        <v>1663.6556323226012</v>
      </c>
      <c r="CR58" s="102">
        <v>0.91183493731511256</v>
      </c>
      <c r="CS58" s="102">
        <v>1073.4120882073505</v>
      </c>
      <c r="CT58" s="102">
        <v>2.6687134919205064</v>
      </c>
      <c r="CU58" s="102">
        <v>3141.6095226888201</v>
      </c>
    </row>
    <row r="59" spans="2:99" x14ac:dyDescent="0.25">
      <c r="C59" s="101" t="s">
        <v>224</v>
      </c>
      <c r="D59" s="102">
        <v>0</v>
      </c>
      <c r="E59" s="102">
        <v>0</v>
      </c>
      <c r="F59" s="102">
        <v>0</v>
      </c>
      <c r="G59" s="102">
        <v>0</v>
      </c>
      <c r="H59" s="102">
        <v>5.0635576923076933</v>
      </c>
      <c r="I59" s="102">
        <v>1537.2961153846154</v>
      </c>
      <c r="J59" s="102">
        <v>0.25643684786728238</v>
      </c>
      <c r="K59" s="102">
        <v>77.854227012506925</v>
      </c>
      <c r="L59" s="102">
        <v>12.978248621117807</v>
      </c>
      <c r="M59" s="102">
        <v>3940.1962813713658</v>
      </c>
      <c r="N59" s="102">
        <v>4.4092518379812438</v>
      </c>
      <c r="O59" s="102">
        <v>1338.6488580111054</v>
      </c>
      <c r="P59" s="102">
        <v>6.2357355283684823</v>
      </c>
      <c r="Q59" s="102">
        <v>1893.1693064126709</v>
      </c>
      <c r="R59" s="102">
        <v>0</v>
      </c>
      <c r="S59" s="102">
        <v>0</v>
      </c>
      <c r="T59" s="102">
        <v>11.106175203446625</v>
      </c>
      <c r="U59" s="102">
        <v>3371.834791766395</v>
      </c>
      <c r="V59" s="102">
        <v>0.25896284437783285</v>
      </c>
      <c r="W59" s="102">
        <v>78.621119553110049</v>
      </c>
      <c r="X59" s="102">
        <v>8.425385040422567</v>
      </c>
      <c r="Y59" s="102">
        <v>2557.946898272291</v>
      </c>
      <c r="Z59" s="102">
        <v>13.649152332017481</v>
      </c>
      <c r="AA59" s="102">
        <v>4143.8826480005064</v>
      </c>
      <c r="AB59" s="102">
        <v>6.7993279492161651</v>
      </c>
      <c r="AC59" s="102">
        <v>2064.2759653820276</v>
      </c>
      <c r="AD59" s="102">
        <v>0.20757282244265268</v>
      </c>
      <c r="AE59" s="102">
        <v>63.019108893589348</v>
      </c>
      <c r="AF59" s="102">
        <v>3.2087207495140428</v>
      </c>
      <c r="AG59" s="102">
        <v>974.16761955246329</v>
      </c>
      <c r="AH59" s="102">
        <v>9.4149994116665301</v>
      </c>
      <c r="AI59" s="102">
        <v>2858.3938213819583</v>
      </c>
      <c r="AJ59" s="102">
        <v>4.06596634102611</v>
      </c>
      <c r="AK59" s="102">
        <v>1234.427381135527</v>
      </c>
      <c r="AL59" s="102">
        <v>0.22285315120229474</v>
      </c>
      <c r="AM59" s="102">
        <v>67.65821670501667</v>
      </c>
      <c r="AN59" s="102">
        <v>11.687627138623482</v>
      </c>
      <c r="AO59" s="102">
        <v>3548.3635992860886</v>
      </c>
      <c r="AP59" s="102">
        <v>8.1144534995206143</v>
      </c>
      <c r="AQ59" s="102">
        <v>2463.5480824544584</v>
      </c>
      <c r="AR59" s="102">
        <v>2.4772363959536601</v>
      </c>
      <c r="AS59" s="102">
        <v>752.08896981153111</v>
      </c>
      <c r="AT59" s="102">
        <v>11.412675828227474</v>
      </c>
      <c r="AU59" s="102">
        <v>3464.8883814498608</v>
      </c>
      <c r="AV59" s="102">
        <v>5.7180810691793154</v>
      </c>
      <c r="AW59" s="102">
        <v>1736.00941260284</v>
      </c>
      <c r="AX59" s="102">
        <v>0.2057545995591753</v>
      </c>
      <c r="AY59" s="102">
        <v>62.467096426165611</v>
      </c>
      <c r="AZ59" s="102">
        <v>8.6686061959409653</v>
      </c>
      <c r="BA59" s="102">
        <v>2631.7888410876767</v>
      </c>
      <c r="BB59" s="102">
        <v>0.26282786504936351</v>
      </c>
      <c r="BC59" s="102">
        <v>79.794539828986757</v>
      </c>
      <c r="BD59" s="102">
        <v>7.2959423740451728</v>
      </c>
      <c r="BE59" s="102">
        <v>2215.0481047601143</v>
      </c>
      <c r="BF59" s="102">
        <v>3.760339813289852</v>
      </c>
      <c r="BG59" s="102">
        <v>1141.6391673147989</v>
      </c>
      <c r="BH59" s="102">
        <v>5.1990620903666072</v>
      </c>
      <c r="BI59" s="102">
        <v>1578.4352506353018</v>
      </c>
      <c r="BJ59" s="102">
        <v>10.036279770995705</v>
      </c>
      <c r="BK59" s="102">
        <v>3047.0145384742955</v>
      </c>
      <c r="BL59" s="102">
        <v>0.22776767995176539</v>
      </c>
      <c r="BM59" s="102">
        <v>69.150267633355966</v>
      </c>
      <c r="BN59" s="102">
        <v>3.7670000503628782</v>
      </c>
      <c r="BO59" s="102">
        <v>1143.6612152901696</v>
      </c>
      <c r="BP59" s="102">
        <v>0.27005230695267324</v>
      </c>
      <c r="BQ59" s="102">
        <v>81.987880390831592</v>
      </c>
      <c r="BR59" s="102">
        <v>5.7575490228325901</v>
      </c>
      <c r="BS59" s="102">
        <v>1747.9918833319741</v>
      </c>
      <c r="BT59" s="102">
        <v>15.019187515994894</v>
      </c>
      <c r="BU59" s="102">
        <v>4559.8253298560494</v>
      </c>
      <c r="BV59" s="102">
        <v>5.6839523441762232</v>
      </c>
      <c r="BW59" s="102">
        <v>1725.6479316919012</v>
      </c>
      <c r="BX59" s="102">
        <v>6.149875929134641</v>
      </c>
      <c r="BY59" s="102">
        <v>1867.1023320852769</v>
      </c>
      <c r="BZ59" s="102">
        <v>0.17071819768789331</v>
      </c>
      <c r="CA59" s="102">
        <v>51.830044818044406</v>
      </c>
      <c r="CB59" s="102">
        <v>7.6486708953831561</v>
      </c>
      <c r="CC59" s="102">
        <v>2322.1364838383261</v>
      </c>
      <c r="CD59" s="102">
        <v>0.28664511797443615</v>
      </c>
      <c r="CE59" s="102">
        <v>87.025457817038799</v>
      </c>
      <c r="CF59" s="102">
        <v>9.9796699578193362</v>
      </c>
      <c r="CG59" s="102">
        <v>3029.8277991939503</v>
      </c>
      <c r="CH59" s="102">
        <v>6.5342416640614331</v>
      </c>
      <c r="CI59" s="102">
        <v>1983.7957692090508</v>
      </c>
      <c r="CJ59" s="102">
        <v>4.5986509344839934</v>
      </c>
      <c r="CK59" s="102">
        <v>1396.1504237093402</v>
      </c>
      <c r="CL59" s="102">
        <v>5.0916656503034901</v>
      </c>
      <c r="CM59" s="102">
        <v>1545.8296914321395</v>
      </c>
      <c r="CN59" s="102">
        <v>2.6125515947212135</v>
      </c>
      <c r="CO59" s="102">
        <v>793.17066415736031</v>
      </c>
      <c r="CP59" s="102">
        <v>2.2938469904776344</v>
      </c>
      <c r="CQ59" s="102">
        <v>696.41194630900975</v>
      </c>
      <c r="CR59" s="102">
        <v>5.3979981432714261</v>
      </c>
      <c r="CS59" s="102">
        <v>1638.8322362972049</v>
      </c>
      <c r="CT59" s="102">
        <v>5.5780694890786657</v>
      </c>
      <c r="CU59" s="102">
        <v>1693.5018968842828</v>
      </c>
    </row>
    <row r="60" spans="2:99" x14ac:dyDescent="0.25">
      <c r="C60" s="101" t="s">
        <v>225</v>
      </c>
      <c r="D60" s="102">
        <v>0</v>
      </c>
      <c r="E60" s="102">
        <v>0</v>
      </c>
      <c r="F60" s="102">
        <v>0</v>
      </c>
      <c r="G60" s="102">
        <v>0</v>
      </c>
      <c r="H60" s="102">
        <v>5.2443990384615393</v>
      </c>
      <c r="I60" s="102">
        <v>3417.2504134615392</v>
      </c>
      <c r="J60" s="102">
        <v>0.25165480132872919</v>
      </c>
      <c r="K60" s="102">
        <v>163.97826854579995</v>
      </c>
      <c r="L60" s="102">
        <v>12.983701576835388</v>
      </c>
      <c r="M60" s="102">
        <v>8460.1799474659401</v>
      </c>
      <c r="N60" s="102">
        <v>4.1992874647440415</v>
      </c>
      <c r="O60" s="102">
        <v>2736.2557120272177</v>
      </c>
      <c r="P60" s="102">
        <v>5.5904727099556757</v>
      </c>
      <c r="Q60" s="102">
        <v>3642.7520178071186</v>
      </c>
      <c r="R60" s="102">
        <v>0</v>
      </c>
      <c r="S60" s="102">
        <v>0</v>
      </c>
      <c r="T60" s="102">
        <v>9.7840114887505987</v>
      </c>
      <c r="U60" s="102">
        <v>6375.2618860698904</v>
      </c>
      <c r="V60" s="102">
        <v>0.25896284437783285</v>
      </c>
      <c r="W60" s="102">
        <v>168.74018939659589</v>
      </c>
      <c r="X60" s="102">
        <v>8.727536883517562</v>
      </c>
      <c r="Y60" s="102">
        <v>5686.8630333000438</v>
      </c>
      <c r="Z60" s="102">
        <v>12.596360205721826</v>
      </c>
      <c r="AA60" s="102">
        <v>8207.7883100483414</v>
      </c>
      <c r="AB60" s="102">
        <v>6.7993279492161651</v>
      </c>
      <c r="AC60" s="102">
        <v>4430.442091709253</v>
      </c>
      <c r="AD60" s="102">
        <v>0.16736347186923406</v>
      </c>
      <c r="AE60" s="102">
        <v>109.05403826999292</v>
      </c>
      <c r="AF60" s="102">
        <v>2.7820790760060725</v>
      </c>
      <c r="AG60" s="102">
        <v>1812.8027259255568</v>
      </c>
      <c r="AH60" s="102">
        <v>8.9723599860876107</v>
      </c>
      <c r="AI60" s="102">
        <v>5846.389766934687</v>
      </c>
      <c r="AJ60" s="102">
        <v>3.5115163854316407</v>
      </c>
      <c r="AK60" s="102">
        <v>2288.1040767472573</v>
      </c>
      <c r="AL60" s="102">
        <v>0.21282400426007869</v>
      </c>
      <c r="AM60" s="102">
        <v>138.67612117586728</v>
      </c>
      <c r="AN60" s="102">
        <v>9.4365368425747675</v>
      </c>
      <c r="AO60" s="102">
        <v>6148.8474066217186</v>
      </c>
      <c r="AP60" s="102">
        <v>6.6718839884947272</v>
      </c>
      <c r="AQ60" s="102">
        <v>4347.3996069031646</v>
      </c>
      <c r="AR60" s="102">
        <v>2.5126130740451291</v>
      </c>
      <c r="AS60" s="102">
        <v>1637.2186790478063</v>
      </c>
      <c r="AT60" s="102">
        <v>10.205493395717426</v>
      </c>
      <c r="AU60" s="102">
        <v>6649.8994966494747</v>
      </c>
      <c r="AV60" s="102">
        <v>5.9222982502214343</v>
      </c>
      <c r="AW60" s="102">
        <v>3858.9695398442868</v>
      </c>
      <c r="AX60" s="102">
        <v>0.19235380563646245</v>
      </c>
      <c r="AY60" s="102">
        <v>125.33773975271895</v>
      </c>
      <c r="AZ60" s="102">
        <v>8.6700889950164601</v>
      </c>
      <c r="BA60" s="102">
        <v>5649.4299891527253</v>
      </c>
      <c r="BB60" s="102">
        <v>0.2546144942665709</v>
      </c>
      <c r="BC60" s="102">
        <v>165.9068044640976</v>
      </c>
      <c r="BD60" s="102">
        <v>6.7912253864378176</v>
      </c>
      <c r="BE60" s="102">
        <v>4425.1624618028818</v>
      </c>
      <c r="BF60" s="102">
        <v>3.133616511074877</v>
      </c>
      <c r="BG60" s="102">
        <v>2041.8645186163899</v>
      </c>
      <c r="BH60" s="102">
        <v>5.0905632562803493</v>
      </c>
      <c r="BI60" s="102">
        <v>3317.0110177922757</v>
      </c>
      <c r="BJ60" s="102">
        <v>8.7404844841682241</v>
      </c>
      <c r="BK60" s="102">
        <v>5695.2996898840147</v>
      </c>
      <c r="BL60" s="102">
        <v>0.25307519994640598</v>
      </c>
      <c r="BM60" s="102">
        <v>164.90380028507815</v>
      </c>
      <c r="BN60" s="102">
        <v>3.5733332638978337</v>
      </c>
      <c r="BO60" s="102">
        <v>2328.3839547558287</v>
      </c>
      <c r="BP60" s="102">
        <v>0.23960349490532207</v>
      </c>
      <c r="BQ60" s="102">
        <v>156.12563728030787</v>
      </c>
      <c r="BR60" s="102">
        <v>5.5614701508695683</v>
      </c>
      <c r="BS60" s="102">
        <v>3623.8539503066108</v>
      </c>
      <c r="BT60" s="102">
        <v>14.699202595733636</v>
      </c>
      <c r="BU60" s="102">
        <v>9578.0004113800369</v>
      </c>
      <c r="BV60" s="102">
        <v>5.2779557481636363</v>
      </c>
      <c r="BW60" s="102">
        <v>3439.1159655034257</v>
      </c>
      <c r="BX60" s="102">
        <v>5.7900283472961807</v>
      </c>
      <c r="BY60" s="102">
        <v>3772.7824710981913</v>
      </c>
      <c r="BZ60" s="102">
        <v>0.16839597042994744</v>
      </c>
      <c r="CA60" s="102">
        <v>109.72681433215377</v>
      </c>
      <c r="CB60" s="102">
        <v>6.3758362277321341</v>
      </c>
      <c r="CC60" s="102">
        <v>4154.4948859902588</v>
      </c>
      <c r="CD60" s="102">
        <v>0.25413549705005645</v>
      </c>
      <c r="CE60" s="102">
        <v>165.59468987781679</v>
      </c>
      <c r="CF60" s="102">
        <v>10.301089322077731</v>
      </c>
      <c r="CG60" s="102">
        <v>6712.1898022658497</v>
      </c>
      <c r="CH60" s="102">
        <v>5.9335992688946497</v>
      </c>
      <c r="CI60" s="102">
        <v>3866.3332836117538</v>
      </c>
      <c r="CJ60" s="102">
        <v>4.2634023803812156</v>
      </c>
      <c r="CK60" s="102">
        <v>2778.0329910564001</v>
      </c>
      <c r="CL60" s="102">
        <v>4.9103051698204077</v>
      </c>
      <c r="CM60" s="102">
        <v>3199.5548486549778</v>
      </c>
      <c r="CN60" s="102">
        <v>2.5625162926175622</v>
      </c>
      <c r="CO60" s="102">
        <v>1669.7356162696035</v>
      </c>
      <c r="CP60" s="102">
        <v>2.0384932866727334</v>
      </c>
      <c r="CQ60" s="102">
        <v>1328.2822255959532</v>
      </c>
      <c r="CR60" s="102">
        <v>5.0195214601800888</v>
      </c>
      <c r="CS60" s="102">
        <v>3270.7201834533462</v>
      </c>
      <c r="CT60" s="102">
        <v>5.3621449846777294</v>
      </c>
      <c r="CU60" s="102">
        <v>3493.9736720160085</v>
      </c>
    </row>
    <row r="61" spans="2:99" x14ac:dyDescent="0.25">
      <c r="C61" s="101" t="s">
        <v>226</v>
      </c>
      <c r="D61" s="102">
        <v>0</v>
      </c>
      <c r="E61" s="102">
        <v>0</v>
      </c>
      <c r="F61" s="102">
        <v>0</v>
      </c>
      <c r="G61" s="102">
        <v>0</v>
      </c>
      <c r="H61" s="102">
        <v>5.2443990384615393</v>
      </c>
      <c r="I61" s="102">
        <v>4990.5701250000002</v>
      </c>
      <c r="J61" s="102">
        <v>0.24241719018887525</v>
      </c>
      <c r="K61" s="102">
        <v>230.68419818373366</v>
      </c>
      <c r="L61" s="102">
        <v>11.841529042053679</v>
      </c>
      <c r="M61" s="102">
        <v>11268.399036418279</v>
      </c>
      <c r="N61" s="102">
        <v>4.4092518379812438</v>
      </c>
      <c r="O61" s="102">
        <v>4195.8440490229514</v>
      </c>
      <c r="P61" s="102">
        <v>5.480973541989048</v>
      </c>
      <c r="Q61" s="102">
        <v>5215.6944225567777</v>
      </c>
      <c r="R61" s="102">
        <v>0</v>
      </c>
      <c r="S61" s="102">
        <v>0</v>
      </c>
      <c r="T61" s="102">
        <v>10.048444231689803</v>
      </c>
      <c r="U61" s="102">
        <v>9562.0995308760157</v>
      </c>
      <c r="V61" s="102">
        <v>0.24817272586208983</v>
      </c>
      <c r="W61" s="102">
        <v>236.16116593036466</v>
      </c>
      <c r="X61" s="102">
        <v>7.8019895487427418</v>
      </c>
      <c r="Y61" s="102">
        <v>7424.3732545835919</v>
      </c>
      <c r="Z61" s="102">
        <v>13.555016712335727</v>
      </c>
      <c r="AA61" s="102">
        <v>12898.953903458676</v>
      </c>
      <c r="AB61" s="102">
        <v>6.1019609800657895</v>
      </c>
      <c r="AC61" s="102">
        <v>5806.626068630605</v>
      </c>
      <c r="AD61" s="102">
        <v>0.18250513669006291</v>
      </c>
      <c r="AE61" s="102">
        <v>173.67188807426385</v>
      </c>
      <c r="AF61" s="102">
        <v>2.9917706468249872</v>
      </c>
      <c r="AG61" s="102">
        <v>2846.9689475186574</v>
      </c>
      <c r="AH61" s="102">
        <v>7.5693948521303289</v>
      </c>
      <c r="AI61" s="102">
        <v>7203.0361412872207</v>
      </c>
      <c r="AJ61" s="102">
        <v>3.6963330372964638</v>
      </c>
      <c r="AK61" s="102">
        <v>3517.4305182913145</v>
      </c>
      <c r="AL61" s="102">
        <v>0.19958855084880464</v>
      </c>
      <c r="AM61" s="102">
        <v>189.92846498772249</v>
      </c>
      <c r="AN61" s="102">
        <v>9.4383086749801084</v>
      </c>
      <c r="AO61" s="102">
        <v>8981.4945351110709</v>
      </c>
      <c r="AP61" s="102">
        <v>6.3112416107382554</v>
      </c>
      <c r="AQ61" s="102">
        <v>6005.777516778523</v>
      </c>
      <c r="AR61" s="102">
        <v>2.2187538156888058</v>
      </c>
      <c r="AS61" s="102">
        <v>2111.3661310094676</v>
      </c>
      <c r="AT61" s="102">
        <v>9.6095137619018036</v>
      </c>
      <c r="AU61" s="102">
        <v>9144.413295825756</v>
      </c>
      <c r="AV61" s="102">
        <v>6.1265154312635524</v>
      </c>
      <c r="AW61" s="102">
        <v>5829.9920843903956</v>
      </c>
      <c r="AX61" s="102">
        <v>0.19557741391370392</v>
      </c>
      <c r="AY61" s="102">
        <v>186.11146708028065</v>
      </c>
      <c r="AZ61" s="102">
        <v>8.3012359416288586</v>
      </c>
      <c r="BA61" s="102">
        <v>7899.4561220540209</v>
      </c>
      <c r="BB61" s="102">
        <v>0.23818775270098569</v>
      </c>
      <c r="BC61" s="102">
        <v>226.65946547025797</v>
      </c>
      <c r="BD61" s="102">
        <v>7.2886991655737248</v>
      </c>
      <c r="BE61" s="102">
        <v>6935.9261259599562</v>
      </c>
      <c r="BF61" s="102">
        <v>3.2380703947773726</v>
      </c>
      <c r="BG61" s="102">
        <v>3081.3477876701472</v>
      </c>
      <c r="BH61" s="102">
        <v>4.8784930693476865</v>
      </c>
      <c r="BI61" s="102">
        <v>4642.3740047912579</v>
      </c>
      <c r="BJ61" s="102">
        <v>8.2406532294579389</v>
      </c>
      <c r="BK61" s="102">
        <v>7841.8056131521735</v>
      </c>
      <c r="BL61" s="102">
        <v>0.2362035199499789</v>
      </c>
      <c r="BM61" s="102">
        <v>224.7712695843999</v>
      </c>
      <c r="BN61" s="102">
        <v>2.9967185748283125</v>
      </c>
      <c r="BO61" s="102">
        <v>2851.6773958066219</v>
      </c>
      <c r="BP61" s="102">
        <v>0.23088705427146772</v>
      </c>
      <c r="BQ61" s="102">
        <v>219.71212084472864</v>
      </c>
      <c r="BR61" s="102">
        <v>4.5733718196052733</v>
      </c>
      <c r="BS61" s="102">
        <v>4352.0206235363776</v>
      </c>
      <c r="BT61" s="102">
        <v>13.146426107056401</v>
      </c>
      <c r="BU61" s="102">
        <v>12510.139083474871</v>
      </c>
      <c r="BV61" s="102">
        <v>4.8719591521510486</v>
      </c>
      <c r="BW61" s="102">
        <v>4636.156329186937</v>
      </c>
      <c r="BX61" s="102">
        <v>5.4301807654577221</v>
      </c>
      <c r="BY61" s="102">
        <v>5167.3600164095678</v>
      </c>
      <c r="BZ61" s="102">
        <v>0.16529966741935295</v>
      </c>
      <c r="CA61" s="102">
        <v>157.29916351625624</v>
      </c>
      <c r="CB61" s="102">
        <v>6.3723373608890279</v>
      </c>
      <c r="CC61" s="102">
        <v>6063.9162326219985</v>
      </c>
      <c r="CD61" s="102">
        <v>0.27349872617897614</v>
      </c>
      <c r="CE61" s="102">
        <v>260.26138783191368</v>
      </c>
      <c r="CF61" s="102">
        <v>9.6504157606563581</v>
      </c>
      <c r="CG61" s="102">
        <v>9183.3356378405897</v>
      </c>
      <c r="CH61" s="102">
        <v>6.0154924860762096</v>
      </c>
      <c r="CI61" s="102">
        <v>5724.3426497501205</v>
      </c>
      <c r="CJ61" s="102">
        <v>4.1143432612142901</v>
      </c>
      <c r="CK61" s="102">
        <v>3915.209047371518</v>
      </c>
      <c r="CL61" s="102">
        <v>4.5610130074768973</v>
      </c>
      <c r="CM61" s="102">
        <v>4340.259977915015</v>
      </c>
      <c r="CN61" s="102">
        <v>2.2305720791214063</v>
      </c>
      <c r="CO61" s="102">
        <v>2122.61239049193</v>
      </c>
      <c r="CP61" s="102">
        <v>2.0341569429062605</v>
      </c>
      <c r="CQ61" s="102">
        <v>1935.7037468695974</v>
      </c>
      <c r="CR61" s="102">
        <v>5.3502180169630211</v>
      </c>
      <c r="CS61" s="102">
        <v>5091.2674649420105</v>
      </c>
      <c r="CT61" s="102">
        <v>5.8678660279411536</v>
      </c>
      <c r="CU61" s="102">
        <v>5583.8613121888011</v>
      </c>
    </row>
    <row r="62" spans="2:99" x14ac:dyDescent="0.25">
      <c r="C62" s="101" t="s">
        <v>227</v>
      </c>
      <c r="D62" s="102">
        <v>0</v>
      </c>
      <c r="E62" s="102">
        <v>0</v>
      </c>
      <c r="F62" s="102">
        <v>0</v>
      </c>
      <c r="G62" s="102">
        <v>0</v>
      </c>
      <c r="H62" s="102">
        <v>4.7018750000000002</v>
      </c>
      <c r="I62" s="102">
        <v>8017.6372500000007</v>
      </c>
      <c r="J62" s="102">
        <v>0.2229855586014568</v>
      </c>
      <c r="K62" s="102">
        <v>380.23497452720414</v>
      </c>
      <c r="L62" s="102">
        <v>11.07826303362668</v>
      </c>
      <c r="M62" s="102">
        <v>18890.654124940214</v>
      </c>
      <c r="N62" s="102">
        <v>3.7793587182696373</v>
      </c>
      <c r="O62" s="102">
        <v>6444.5624863933854</v>
      </c>
      <c r="P62" s="102">
        <v>5.2439259761477777</v>
      </c>
      <c r="Q62" s="102">
        <v>8941.942574527191</v>
      </c>
      <c r="R62" s="102">
        <v>0</v>
      </c>
      <c r="S62" s="102">
        <v>0</v>
      </c>
      <c r="T62" s="102">
        <v>7.9329822881761602</v>
      </c>
      <c r="U62" s="102">
        <v>13527.321397797989</v>
      </c>
      <c r="V62" s="102">
        <v>0.22659248883060376</v>
      </c>
      <c r="W62" s="102">
        <v>386.38551195394552</v>
      </c>
      <c r="X62" s="102">
        <v>6.2457037201766186</v>
      </c>
      <c r="Y62" s="102">
        <v>10650.173983645171</v>
      </c>
      <c r="Z62" s="102">
        <v>11.355296840062659</v>
      </c>
      <c r="AA62" s="102">
        <v>19363.052171674844</v>
      </c>
      <c r="AB62" s="102">
        <v>4.8815687840526314</v>
      </c>
      <c r="AC62" s="102">
        <v>8324.0510905665469</v>
      </c>
      <c r="AD62" s="102">
        <v>0.16642139646069545</v>
      </c>
      <c r="AE62" s="102">
        <v>283.78176524477789</v>
      </c>
      <c r="AF62" s="102">
        <v>2.5671085729179643</v>
      </c>
      <c r="AG62" s="102">
        <v>4377.4335385397126</v>
      </c>
      <c r="AH62" s="102">
        <v>6.8866739994568205</v>
      </c>
      <c r="AI62" s="102">
        <v>11743.15650387377</v>
      </c>
      <c r="AJ62" s="102">
        <v>3.3266997335668176</v>
      </c>
      <c r="AK62" s="102">
        <v>5672.6883856781378</v>
      </c>
      <c r="AL62" s="102">
        <v>0.18028835035027899</v>
      </c>
      <c r="AM62" s="102">
        <v>307.42769501729572</v>
      </c>
      <c r="AN62" s="102">
        <v>9.8066983667677547</v>
      </c>
      <c r="AO62" s="102">
        <v>16722.382055012375</v>
      </c>
      <c r="AP62" s="102">
        <v>6.1309204218600195</v>
      </c>
      <c r="AQ62" s="102">
        <v>10454.445503355706</v>
      </c>
      <c r="AR62" s="102">
        <v>1.9342810185365786</v>
      </c>
      <c r="AS62" s="102">
        <v>3298.3359928085738</v>
      </c>
      <c r="AT62" s="102">
        <v>10.083708076686976</v>
      </c>
      <c r="AU62" s="102">
        <v>17194.739012366634</v>
      </c>
      <c r="AV62" s="102">
        <v>5.3096467070950784</v>
      </c>
      <c r="AW62" s="102">
        <v>9054.0095649385275</v>
      </c>
      <c r="AX62" s="102">
        <v>0.15705340100764459</v>
      </c>
      <c r="AY62" s="102">
        <v>267.80745939823555</v>
      </c>
      <c r="AZ62" s="102">
        <v>7.2228499639004733</v>
      </c>
      <c r="BA62" s="102">
        <v>12316.403758443088</v>
      </c>
      <c r="BB62" s="102">
        <v>0.21354764035260784</v>
      </c>
      <c r="BC62" s="102">
        <v>364.14143632926692</v>
      </c>
      <c r="BD62" s="102">
        <v>6.5352452883984142</v>
      </c>
      <c r="BE62" s="102">
        <v>11143.900265776976</v>
      </c>
      <c r="BF62" s="102">
        <v>3.1584098494001132</v>
      </c>
      <c r="BG62" s="102">
        <v>5385.720475197073</v>
      </c>
      <c r="BH62" s="102">
        <v>4.3176071288016269</v>
      </c>
      <c r="BI62" s="102">
        <v>7362.3836760325348</v>
      </c>
      <c r="BJ62" s="102">
        <v>7.876620959616571</v>
      </c>
      <c r="BK62" s="102">
        <v>13431.214060338178</v>
      </c>
      <c r="BL62" s="102">
        <v>0.21089599995533831</v>
      </c>
      <c r="BM62" s="102">
        <v>359.6198591238429</v>
      </c>
      <c r="BN62" s="102">
        <v>2.5137698504228152</v>
      </c>
      <c r="BO62" s="102">
        <v>4286.4803489409842</v>
      </c>
      <c r="BP62" s="102">
        <v>0.19742859912206484</v>
      </c>
      <c r="BQ62" s="102">
        <v>336.65524722294498</v>
      </c>
      <c r="BR62" s="102">
        <v>4.1744731006611939</v>
      </c>
      <c r="BS62" s="102">
        <v>7118.3115312474683</v>
      </c>
      <c r="BT62" s="102">
        <v>12.839484698470168</v>
      </c>
      <c r="BU62" s="102">
        <v>21893.88930783133</v>
      </c>
      <c r="BV62" s="102">
        <v>4.059965960125874</v>
      </c>
      <c r="BW62" s="102">
        <v>6923.0539552066402</v>
      </c>
      <c r="BX62" s="102">
        <v>5.1194854346320628</v>
      </c>
      <c r="BY62" s="102">
        <v>8729.7465631345931</v>
      </c>
      <c r="BZ62" s="102">
        <v>0.15843302223250216</v>
      </c>
      <c r="CA62" s="102">
        <v>270.15998951086272</v>
      </c>
      <c r="CB62" s="102">
        <v>5.2831689569631104</v>
      </c>
      <c r="CC62" s="102">
        <v>9008.8597054134952</v>
      </c>
      <c r="CD62" s="102">
        <v>0.21663685622589396</v>
      </c>
      <c r="CE62" s="102">
        <v>369.40916723639441</v>
      </c>
      <c r="CF62" s="102">
        <v>8.6959512090119144</v>
      </c>
      <c r="CG62" s="102">
        <v>14828.336001607116</v>
      </c>
      <c r="CH62" s="102">
        <v>4.8142076957426463</v>
      </c>
      <c r="CI62" s="102">
        <v>8209.1869627803608</v>
      </c>
      <c r="CJ62" s="102">
        <v>3.619751492236063</v>
      </c>
      <c r="CK62" s="102">
        <v>6172.4002445609349</v>
      </c>
      <c r="CL62" s="102">
        <v>4.1982920465107334</v>
      </c>
      <c r="CM62" s="102">
        <v>7158.9275977101024</v>
      </c>
      <c r="CN62" s="102">
        <v>1.9296403374091451</v>
      </c>
      <c r="CO62" s="102">
        <v>3290.4227033500742</v>
      </c>
      <c r="CP62" s="102">
        <v>1.9490390416379604</v>
      </c>
      <c r="CQ62" s="102">
        <v>3323.5013738010502</v>
      </c>
      <c r="CR62" s="102">
        <v>4.5813196192032466</v>
      </c>
      <c r="CS62" s="102">
        <v>7812.0662146653767</v>
      </c>
      <c r="CT62" s="102">
        <v>5.3779285924487716</v>
      </c>
      <c r="CU62" s="102">
        <v>9170.4438358436455</v>
      </c>
    </row>
    <row r="63" spans="2:99" x14ac:dyDescent="0.25">
      <c r="C63" s="101" t="s">
        <v>228</v>
      </c>
      <c r="D63" s="102">
        <v>0</v>
      </c>
      <c r="E63" s="102">
        <v>0</v>
      </c>
      <c r="F63" s="102">
        <v>0</v>
      </c>
      <c r="G63" s="102">
        <v>0</v>
      </c>
      <c r="H63" s="102">
        <v>4.8827163461538472</v>
      </c>
      <c r="I63" s="102">
        <v>3884.6891250000008</v>
      </c>
      <c r="J63" s="102">
        <v>0.24974198271330791</v>
      </c>
      <c r="K63" s="102">
        <v>198.69472144670777</v>
      </c>
      <c r="L63" s="102">
        <v>13.346249236037352</v>
      </c>
      <c r="M63" s="102">
        <v>10618.275892191317</v>
      </c>
      <c r="N63" s="102">
        <v>4.4092518379812438</v>
      </c>
      <c r="O63" s="102">
        <v>3508.0007622978778</v>
      </c>
      <c r="P63" s="102">
        <v>5.9529629934979038</v>
      </c>
      <c r="Q63" s="102">
        <v>4736.1773576269325</v>
      </c>
      <c r="R63" s="102">
        <v>0</v>
      </c>
      <c r="S63" s="102">
        <v>0</v>
      </c>
      <c r="T63" s="102">
        <v>9.7840114887505987</v>
      </c>
      <c r="U63" s="102">
        <v>7784.1595404499767</v>
      </c>
      <c r="V63" s="102">
        <v>0.23738260734634678</v>
      </c>
      <c r="W63" s="102">
        <v>188.86160240475351</v>
      </c>
      <c r="X63" s="102">
        <v>8.420979239155681</v>
      </c>
      <c r="Y63" s="102">
        <v>6699.7310826722596</v>
      </c>
      <c r="Z63" s="102">
        <v>12.962980184434</v>
      </c>
      <c r="AA63" s="102">
        <v>10313.347034735691</v>
      </c>
      <c r="AB63" s="102">
        <v>6.4506444646409777</v>
      </c>
      <c r="AC63" s="102">
        <v>5132.1327360683617</v>
      </c>
      <c r="AD63" s="102">
        <v>0.1692476226863113</v>
      </c>
      <c r="AE63" s="102">
        <v>134.65340860922927</v>
      </c>
      <c r="AF63" s="102">
        <v>3.1005756314363397</v>
      </c>
      <c r="AG63" s="102">
        <v>2466.8179723707522</v>
      </c>
      <c r="AH63" s="102">
        <v>9.3059297201749658</v>
      </c>
      <c r="AI63" s="102">
        <v>7403.7976853712025</v>
      </c>
      <c r="AJ63" s="102">
        <v>3.8811496891612869</v>
      </c>
      <c r="AK63" s="102">
        <v>3087.84269269672</v>
      </c>
      <c r="AL63" s="102">
        <v>0.19883045746289818</v>
      </c>
      <c r="AM63" s="102">
        <v>158.18951195748178</v>
      </c>
      <c r="AN63" s="102">
        <v>10.936673095805464</v>
      </c>
      <c r="AO63" s="102">
        <v>8701.2171150228278</v>
      </c>
      <c r="AP63" s="102">
        <v>6.4915627996164913</v>
      </c>
      <c r="AQ63" s="102">
        <v>5164.687363374881</v>
      </c>
      <c r="AR63" s="102">
        <v>2.2562996605051895</v>
      </c>
      <c r="AS63" s="102">
        <v>1795.1120098979288</v>
      </c>
      <c r="AT63" s="102">
        <v>10.786249864654243</v>
      </c>
      <c r="AU63" s="102">
        <v>8581.5403923189169</v>
      </c>
      <c r="AV63" s="102">
        <v>5.9222982502214343</v>
      </c>
      <c r="AW63" s="102">
        <v>4711.7804878761735</v>
      </c>
      <c r="AX63" s="102">
        <v>0.19003594651371913</v>
      </c>
      <c r="AY63" s="102">
        <v>151.19259904631494</v>
      </c>
      <c r="AZ63" s="102">
        <v>8.3042015397798501</v>
      </c>
      <c r="BA63" s="102">
        <v>6606.8227450488494</v>
      </c>
      <c r="BB63" s="102">
        <v>0.2546144942665709</v>
      </c>
      <c r="BC63" s="102">
        <v>202.57129163848381</v>
      </c>
      <c r="BD63" s="102">
        <v>7.538884696835968</v>
      </c>
      <c r="BE63" s="102">
        <v>5997.9366648026962</v>
      </c>
      <c r="BF63" s="102">
        <v>3.4469781621823645</v>
      </c>
      <c r="BG63" s="102">
        <v>2742.4158258322891</v>
      </c>
      <c r="BH63" s="102">
        <v>4.7229163476039711</v>
      </c>
      <c r="BI63" s="102">
        <v>3757.5522461537194</v>
      </c>
      <c r="BJ63" s="102">
        <v>8.4783014529785454</v>
      </c>
      <c r="BK63" s="102">
        <v>6745.3366359897309</v>
      </c>
      <c r="BL63" s="102">
        <v>0.21933183995355188</v>
      </c>
      <c r="BM63" s="102">
        <v>174.50041186704587</v>
      </c>
      <c r="BN63" s="102">
        <v>3.0918464296008739</v>
      </c>
      <c r="BO63" s="102">
        <v>2459.8730193904553</v>
      </c>
      <c r="BP63" s="102">
        <v>0.26876245990893677</v>
      </c>
      <c r="BQ63" s="102">
        <v>213.8274131035501</v>
      </c>
      <c r="BR63" s="102">
        <v>4.7675246987059996</v>
      </c>
      <c r="BS63" s="102">
        <v>3793.0426502904934</v>
      </c>
      <c r="BT63" s="102">
        <v>14.733307196687662</v>
      </c>
      <c r="BU63" s="102">
        <v>11721.819205684704</v>
      </c>
      <c r="BV63" s="102">
        <v>5.074957450157342</v>
      </c>
      <c r="BW63" s="102">
        <v>4037.6361473451816</v>
      </c>
      <c r="BX63" s="102">
        <v>5.4793330164705223</v>
      </c>
      <c r="BY63" s="102">
        <v>4359.3573479039478</v>
      </c>
      <c r="BZ63" s="102">
        <v>0.15765894647985351</v>
      </c>
      <c r="CA63" s="102">
        <v>125.43345781937145</v>
      </c>
      <c r="CB63" s="102">
        <v>6.5536710467187307</v>
      </c>
      <c r="CC63" s="102">
        <v>5214.1006847694225</v>
      </c>
      <c r="CD63" s="102">
        <v>0.28735783510297652</v>
      </c>
      <c r="CE63" s="102">
        <v>228.62189360792811</v>
      </c>
      <c r="CF63" s="102">
        <v>9.9796699578193362</v>
      </c>
      <c r="CG63" s="102">
        <v>7939.8254184410644</v>
      </c>
      <c r="CH63" s="102">
        <v>5.9335992688946497</v>
      </c>
      <c r="CI63" s="102">
        <v>4720.7715783325839</v>
      </c>
      <c r="CJ63" s="102">
        <v>4.4061834709047831</v>
      </c>
      <c r="CK63" s="102">
        <v>3505.5595694518456</v>
      </c>
      <c r="CL63" s="102">
        <v>4.6012994033448535</v>
      </c>
      <c r="CM63" s="102">
        <v>3660.7938053011658</v>
      </c>
      <c r="CN63" s="102">
        <v>2.2305720791214063</v>
      </c>
      <c r="CO63" s="102">
        <v>1774.6431461489908</v>
      </c>
      <c r="CP63" s="102">
        <v>2.2808379591782151</v>
      </c>
      <c r="CQ63" s="102">
        <v>1814.6346803221879</v>
      </c>
      <c r="CR63" s="102">
        <v>5.3860531116943244</v>
      </c>
      <c r="CS63" s="102">
        <v>4285.1438556640051</v>
      </c>
      <c r="CT63" s="102">
        <v>5.2409221269030493</v>
      </c>
      <c r="CU63" s="102">
        <v>4169.6776441640659</v>
      </c>
    </row>
    <row r="64" spans="2:99" x14ac:dyDescent="0.25">
      <c r="C64" s="101" t="s">
        <v>229</v>
      </c>
      <c r="D64" s="102">
        <v>0</v>
      </c>
      <c r="E64" s="102">
        <v>0</v>
      </c>
      <c r="F64" s="102">
        <v>0</v>
      </c>
      <c r="G64" s="102">
        <v>0</v>
      </c>
      <c r="H64" s="102">
        <v>4.3401923076923081</v>
      </c>
      <c r="I64" s="102">
        <v>4380.1220769230767</v>
      </c>
      <c r="J64" s="102">
        <v>0.25515395662231927</v>
      </c>
      <c r="K64" s="102">
        <v>257.50137302324458</v>
      </c>
      <c r="L64" s="102">
        <v>12.964616231823852</v>
      </c>
      <c r="M64" s="102">
        <v>13083.89070115663</v>
      </c>
      <c r="N64" s="102">
        <v>4.6192162112184452</v>
      </c>
      <c r="O64" s="102">
        <v>4661.7130003616539</v>
      </c>
      <c r="P64" s="102">
        <v>5.7478025271252946</v>
      </c>
      <c r="Q64" s="102">
        <v>5800.6823103748466</v>
      </c>
      <c r="R64" s="102">
        <v>0</v>
      </c>
      <c r="S64" s="102">
        <v>0</v>
      </c>
      <c r="T64" s="102">
        <v>8.7262805169937767</v>
      </c>
      <c r="U64" s="102">
        <v>8806.5622977501171</v>
      </c>
      <c r="V64" s="102">
        <v>0.22659248883060376</v>
      </c>
      <c r="W64" s="102">
        <v>228.67713972784529</v>
      </c>
      <c r="X64" s="102">
        <v>7.1800626574852098</v>
      </c>
      <c r="Y64" s="102">
        <v>7246.1192339340723</v>
      </c>
      <c r="Z64" s="102">
        <v>13.188396733623547</v>
      </c>
      <c r="AA64" s="102">
        <v>13309.729983572881</v>
      </c>
      <c r="AB64" s="102">
        <v>6.2763027223533836</v>
      </c>
      <c r="AC64" s="102">
        <v>6334.0447073990335</v>
      </c>
      <c r="AD64" s="102">
        <v>0.17728949280099504</v>
      </c>
      <c r="AE64" s="102">
        <v>178.92055613476415</v>
      </c>
      <c r="AF64" s="102">
        <v>2.7814192094724235</v>
      </c>
      <c r="AG64" s="102">
        <v>2807.0082661995693</v>
      </c>
      <c r="AH64" s="102">
        <v>8.1430460133122775</v>
      </c>
      <c r="AI64" s="102">
        <v>8217.9620366347481</v>
      </c>
      <c r="AJ64" s="102">
        <v>3.5115163854316407</v>
      </c>
      <c r="AK64" s="102">
        <v>3543.8223361776113</v>
      </c>
      <c r="AL64" s="102">
        <v>0.20582723086148846</v>
      </c>
      <c r="AM64" s="102">
        <v>207.72084138541413</v>
      </c>
      <c r="AN64" s="102">
        <v>9.4329931777640876</v>
      </c>
      <c r="AO64" s="102">
        <v>9519.7767149995161</v>
      </c>
      <c r="AP64" s="102">
        <v>7.2128475551294358</v>
      </c>
      <c r="AQ64" s="102">
        <v>7279.2057526366252</v>
      </c>
      <c r="AR64" s="102">
        <v>2.1176719091686662</v>
      </c>
      <c r="AS64" s="102">
        <v>2137.1544907330176</v>
      </c>
      <c r="AT64" s="102">
        <v>10.725357205139016</v>
      </c>
      <c r="AU64" s="102">
        <v>10824.030491426292</v>
      </c>
      <c r="AV64" s="102">
        <v>5.3096467070950784</v>
      </c>
      <c r="AW64" s="102">
        <v>5358.4954568003523</v>
      </c>
      <c r="AX64" s="102">
        <v>0.19003594651371913</v>
      </c>
      <c r="AY64" s="102">
        <v>191.78427722164531</v>
      </c>
      <c r="AZ64" s="102">
        <v>7.5872546200615867</v>
      </c>
      <c r="BA64" s="102">
        <v>7657.0573625661518</v>
      </c>
      <c r="BB64" s="102">
        <v>0.22176101113540045</v>
      </c>
      <c r="BC64" s="102">
        <v>223.80121243784609</v>
      </c>
      <c r="BD64" s="102">
        <v>6.5395912134812839</v>
      </c>
      <c r="BE64" s="102">
        <v>6599.7554526453105</v>
      </c>
      <c r="BF64" s="102">
        <v>3.133616511074877</v>
      </c>
      <c r="BG64" s="102">
        <v>3162.4457829767653</v>
      </c>
      <c r="BH64" s="102">
        <v>5.0529009461543843</v>
      </c>
      <c r="BI64" s="102">
        <v>5099.3876348590038</v>
      </c>
      <c r="BJ64" s="102">
        <v>8.4104019605440854</v>
      </c>
      <c r="BK64" s="102">
        <v>8487.7776585810898</v>
      </c>
      <c r="BL64" s="102">
        <v>0.2024601599571248</v>
      </c>
      <c r="BM64" s="102">
        <v>204.32279342873031</v>
      </c>
      <c r="BN64" s="102">
        <v>3.1859996909677446</v>
      </c>
      <c r="BO64" s="102">
        <v>3215.3108881246471</v>
      </c>
      <c r="BP64" s="102">
        <v>0.23874359687616445</v>
      </c>
      <c r="BQ64" s="102">
        <v>240.94003796742513</v>
      </c>
      <c r="BR64" s="102">
        <v>4.5714458267429778</v>
      </c>
      <c r="BS64" s="102">
        <v>4613.5031283490125</v>
      </c>
      <c r="BT64" s="102">
        <v>12.199514857947653</v>
      </c>
      <c r="BU64" s="102">
        <v>12311.750394640769</v>
      </c>
      <c r="BV64" s="102">
        <v>4.4659625561384608</v>
      </c>
      <c r="BW64" s="102">
        <v>4507.0494116549335</v>
      </c>
      <c r="BX64" s="102">
        <v>4.9395616437128327</v>
      </c>
      <c r="BY64" s="102">
        <v>4985.00561083499</v>
      </c>
      <c r="BZ64" s="102">
        <v>0.1515663770456514</v>
      </c>
      <c r="CA64" s="102">
        <v>152.96078771447137</v>
      </c>
      <c r="CB64" s="102">
        <v>6.1945025419024313</v>
      </c>
      <c r="CC64" s="102">
        <v>6251.4919652879325</v>
      </c>
      <c r="CD64" s="102">
        <v>0.27136057479335501</v>
      </c>
      <c r="CE64" s="102">
        <v>273.85709208145386</v>
      </c>
      <c r="CF64" s="102">
        <v>9.3427073539809928</v>
      </c>
      <c r="CG64" s="102">
        <v>9428.6602616376167</v>
      </c>
      <c r="CH64" s="102">
        <v>5.8334768470609619</v>
      </c>
      <c r="CI64" s="102">
        <v>5887.1448340539218</v>
      </c>
      <c r="CJ64" s="102">
        <v>4.1805917586218122</v>
      </c>
      <c r="CK64" s="102">
        <v>4219.0532028011321</v>
      </c>
      <c r="CL64" s="102">
        <v>4.2520072410013432</v>
      </c>
      <c r="CM64" s="102">
        <v>4291.1257076185548</v>
      </c>
      <c r="CN64" s="102">
        <v>2.4582091648920961</v>
      </c>
      <c r="CO64" s="102">
        <v>2480.8246892091029</v>
      </c>
      <c r="CP64" s="102">
        <v>2.1913837141434422</v>
      </c>
      <c r="CQ64" s="102">
        <v>2211.5444443135616</v>
      </c>
      <c r="CR64" s="102">
        <v>4.9836863654487846</v>
      </c>
      <c r="CS64" s="102">
        <v>5029.5362800109124</v>
      </c>
      <c r="CT64" s="102">
        <v>5.8994332434832399</v>
      </c>
      <c r="CU64" s="102">
        <v>5953.7080293232848</v>
      </c>
    </row>
    <row r="65" spans="2:99" x14ac:dyDescent="0.25">
      <c r="C65" s="101" t="s">
        <v>230</v>
      </c>
      <c r="D65" s="102">
        <v>0</v>
      </c>
      <c r="E65" s="102">
        <v>0</v>
      </c>
      <c r="F65" s="102">
        <v>0</v>
      </c>
      <c r="G65" s="102">
        <v>0</v>
      </c>
      <c r="H65" s="102">
        <v>4.3401923076923081</v>
      </c>
      <c r="I65" s="102">
        <v>4453.0373076923079</v>
      </c>
      <c r="J65" s="102">
        <v>0.23031035112588943</v>
      </c>
      <c r="K65" s="102">
        <v>236.29842025516257</v>
      </c>
      <c r="L65" s="102">
        <v>11.45989603784018</v>
      </c>
      <c r="M65" s="102">
        <v>11757.853334824023</v>
      </c>
      <c r="N65" s="102">
        <v>4.4092518379812438</v>
      </c>
      <c r="O65" s="102">
        <v>4523.892385768756</v>
      </c>
      <c r="P65" s="102">
        <v>5.4331428927860568</v>
      </c>
      <c r="Q65" s="102">
        <v>5574.4046079984946</v>
      </c>
      <c r="R65" s="102">
        <v>0</v>
      </c>
      <c r="S65" s="102">
        <v>0</v>
      </c>
      <c r="T65" s="102">
        <v>8.9907132599329813</v>
      </c>
      <c r="U65" s="102">
        <v>9224.4718046912385</v>
      </c>
      <c r="V65" s="102">
        <v>0.25896284437783285</v>
      </c>
      <c r="W65" s="102">
        <v>265.6958783316565</v>
      </c>
      <c r="X65" s="102">
        <v>7.8019895487427418</v>
      </c>
      <c r="Y65" s="102">
        <v>8004.8412770100531</v>
      </c>
      <c r="Z65" s="102">
        <v>13.46088109265397</v>
      </c>
      <c r="AA65" s="102">
        <v>13810.864001062973</v>
      </c>
      <c r="AB65" s="102">
        <v>5.4045940109154138</v>
      </c>
      <c r="AC65" s="102">
        <v>5545.1134551992145</v>
      </c>
      <c r="AD65" s="102">
        <v>0.15743745093747311</v>
      </c>
      <c r="AE65" s="102">
        <v>161.53082466184742</v>
      </c>
      <c r="AF65" s="102">
        <v>2.9937502464259347</v>
      </c>
      <c r="AG65" s="102">
        <v>3071.5877528330088</v>
      </c>
      <c r="AH65" s="102">
        <v>8.3831274404068683</v>
      </c>
      <c r="AI65" s="102">
        <v>8601.0887538574461</v>
      </c>
      <c r="AJ65" s="102">
        <v>3.6963330372964638</v>
      </c>
      <c r="AK65" s="102">
        <v>3792.4376962661718</v>
      </c>
      <c r="AL65" s="102">
        <v>0.19107559067840146</v>
      </c>
      <c r="AM65" s="102">
        <v>196.04355603603989</v>
      </c>
      <c r="AN65" s="102">
        <v>9.4347650101694267</v>
      </c>
      <c r="AO65" s="102">
        <v>9680.068900433831</v>
      </c>
      <c r="AP65" s="102">
        <v>6.3112416107382554</v>
      </c>
      <c r="AQ65" s="102">
        <v>6475.3338926174501</v>
      </c>
      <c r="AR65" s="102">
        <v>2.4021447063208932</v>
      </c>
      <c r="AS65" s="102">
        <v>2464.6004686852366</v>
      </c>
      <c r="AT65" s="102">
        <v>9.9075035788096137</v>
      </c>
      <c r="AU65" s="102">
        <v>10165.098671858665</v>
      </c>
      <c r="AV65" s="102">
        <v>5.5138638881371973</v>
      </c>
      <c r="AW65" s="102">
        <v>5657.2243492287644</v>
      </c>
      <c r="AX65" s="102">
        <v>0.17277205405310075</v>
      </c>
      <c r="AY65" s="102">
        <v>177.26412745848137</v>
      </c>
      <c r="AZ65" s="102">
        <v>7.5842890219105952</v>
      </c>
      <c r="BA65" s="102">
        <v>7781.4805364802705</v>
      </c>
      <c r="BB65" s="102">
        <v>0.22997438191819305</v>
      </c>
      <c r="BC65" s="102">
        <v>235.95371584806608</v>
      </c>
      <c r="BD65" s="102">
        <v>6.542488496869864</v>
      </c>
      <c r="BE65" s="102">
        <v>6712.5931977884802</v>
      </c>
      <c r="BF65" s="102">
        <v>3.4469781621823645</v>
      </c>
      <c r="BG65" s="102">
        <v>3536.5995943991061</v>
      </c>
      <c r="BH65" s="102">
        <v>5.3263920795158475</v>
      </c>
      <c r="BI65" s="102">
        <v>5464.8782735832592</v>
      </c>
      <c r="BJ65" s="102">
        <v>8.3764522143268572</v>
      </c>
      <c r="BK65" s="102">
        <v>8594.2399718993547</v>
      </c>
      <c r="BL65" s="102">
        <v>0.2024601599571248</v>
      </c>
      <c r="BM65" s="102">
        <v>207.72412411601005</v>
      </c>
      <c r="BN65" s="102">
        <v>2.80158989825473</v>
      </c>
      <c r="BO65" s="102">
        <v>2874.4312356093528</v>
      </c>
      <c r="BP65" s="102">
        <v>0.21830107250640407</v>
      </c>
      <c r="BQ65" s="102">
        <v>223.97690039157058</v>
      </c>
      <c r="BR65" s="102">
        <v>5.1654604212189312</v>
      </c>
      <c r="BS65" s="102">
        <v>5299.7623921706236</v>
      </c>
      <c r="BT65" s="102">
        <v>13.820500548532941</v>
      </c>
      <c r="BU65" s="102">
        <v>14179.833562794798</v>
      </c>
      <c r="BV65" s="102">
        <v>5.074957450157342</v>
      </c>
      <c r="BW65" s="102">
        <v>5206.906343861433</v>
      </c>
      <c r="BX65" s="102">
        <v>5.2666410582094265</v>
      </c>
      <c r="BY65" s="102">
        <v>5403.573725722872</v>
      </c>
      <c r="BZ65" s="102">
        <v>0.16607374317200158</v>
      </c>
      <c r="CA65" s="102">
        <v>170.39166049447363</v>
      </c>
      <c r="CB65" s="102">
        <v>6.1910036750593251</v>
      </c>
      <c r="CC65" s="102">
        <v>6351.9697706108673</v>
      </c>
      <c r="CD65" s="102">
        <v>0.26443102033135485</v>
      </c>
      <c r="CE65" s="102">
        <v>271.30622685997008</v>
      </c>
      <c r="CF65" s="102">
        <v>8.3843253858842566</v>
      </c>
      <c r="CG65" s="102">
        <v>8602.3178459172468</v>
      </c>
      <c r="CH65" s="102">
        <v>5.6241634689851949</v>
      </c>
      <c r="CI65" s="102">
        <v>5770.3917191788096</v>
      </c>
      <c r="CJ65" s="102">
        <v>3.3422014453192599</v>
      </c>
      <c r="CK65" s="102">
        <v>3429.0986828975606</v>
      </c>
      <c r="CL65" s="102">
        <v>4.7289446893373261</v>
      </c>
      <c r="CM65" s="102">
        <v>4851.8972512600967</v>
      </c>
      <c r="CN65" s="102">
        <v>2.3694082730585766</v>
      </c>
      <c r="CO65" s="102">
        <v>2431.0128881580995</v>
      </c>
      <c r="CP65" s="102">
        <v>2.1870473703769688</v>
      </c>
      <c r="CQ65" s="102">
        <v>2243.9106020067702</v>
      </c>
      <c r="CR65" s="102">
        <v>5.1609796754173525</v>
      </c>
      <c r="CS65" s="102">
        <v>5295.1651469782037</v>
      </c>
      <c r="CT65" s="102">
        <v>5.8994332434832399</v>
      </c>
      <c r="CU65" s="102">
        <v>6052.818507813804</v>
      </c>
    </row>
    <row r="66" spans="2:99" x14ac:dyDescent="0.25">
      <c r="C66" s="101" t="s">
        <v>231</v>
      </c>
      <c r="D66" s="102">
        <v>0</v>
      </c>
      <c r="E66" s="102">
        <v>0</v>
      </c>
      <c r="F66" s="102">
        <v>0</v>
      </c>
      <c r="G66" s="102">
        <v>0</v>
      </c>
      <c r="H66" s="102">
        <v>4.5210336538461542</v>
      </c>
      <c r="I66" s="102">
        <v>5381.8384615384612</v>
      </c>
      <c r="J66" s="102">
        <v>0.240504371573454</v>
      </c>
      <c r="K66" s="102">
        <v>286.2964039210396</v>
      </c>
      <c r="L66" s="102">
        <v>12.591162661186724</v>
      </c>
      <c r="M66" s="102">
        <v>14988.520031876675</v>
      </c>
      <c r="N66" s="102">
        <v>3.9893230915068396</v>
      </c>
      <c r="O66" s="102">
        <v>4748.890208129741</v>
      </c>
      <c r="P66" s="102">
        <v>5.6383033591586669</v>
      </c>
      <c r="Q66" s="102">
        <v>6711.8363187424766</v>
      </c>
      <c r="R66" s="102">
        <v>0</v>
      </c>
      <c r="S66" s="102">
        <v>0</v>
      </c>
      <c r="T66" s="102">
        <v>9.5195787458113923</v>
      </c>
      <c r="U66" s="102">
        <v>11332.106539013879</v>
      </c>
      <c r="V66" s="102">
        <v>0.25896284437783285</v>
      </c>
      <c r="W66" s="102">
        <v>308.26936994737218</v>
      </c>
      <c r="X66" s="102">
        <v>8.1100157935269159</v>
      </c>
      <c r="Y66" s="102">
        <v>9654.1628006144401</v>
      </c>
      <c r="Z66" s="102">
        <v>11.496500269585292</v>
      </c>
      <c r="AA66" s="102">
        <v>13685.433920914331</v>
      </c>
      <c r="AB66" s="102">
        <v>5.4045940109154138</v>
      </c>
      <c r="AC66" s="102">
        <v>6433.6287105937081</v>
      </c>
      <c r="AD66" s="102">
        <v>0.18438928750714015</v>
      </c>
      <c r="AE66" s="102">
        <v>219.49700784849961</v>
      </c>
      <c r="AF66" s="102">
        <v>3.0985960318353913</v>
      </c>
      <c r="AG66" s="102">
        <v>3688.5687162968493</v>
      </c>
      <c r="AH66" s="102">
        <v>7.793894894726126</v>
      </c>
      <c r="AI66" s="102">
        <v>9277.8524826819794</v>
      </c>
      <c r="AJ66" s="102">
        <v>3.1418830817019945</v>
      </c>
      <c r="AK66" s="102">
        <v>3740.0976204580538</v>
      </c>
      <c r="AL66" s="102">
        <v>0.18180453712209188</v>
      </c>
      <c r="AM66" s="102">
        <v>216.42012099013814</v>
      </c>
      <c r="AN66" s="102">
        <v>9.8102420315784364</v>
      </c>
      <c r="AO66" s="102">
        <v>11678.11211439097</v>
      </c>
      <c r="AP66" s="102">
        <v>5.7702780441035477</v>
      </c>
      <c r="AQ66" s="102">
        <v>6868.9389837008621</v>
      </c>
      <c r="AR66" s="102">
        <v>2.2469131993010936</v>
      </c>
      <c r="AS66" s="102">
        <v>2674.7254724480213</v>
      </c>
      <c r="AT66" s="102">
        <v>9.877057249052001</v>
      </c>
      <c r="AU66" s="102">
        <v>11757.648949271501</v>
      </c>
      <c r="AV66" s="102">
        <v>5.7180810691793154</v>
      </c>
      <c r="AW66" s="102">
        <v>6806.8037047510561</v>
      </c>
      <c r="AX66" s="102">
        <v>0.17199943434551968</v>
      </c>
      <c r="AY66" s="102">
        <v>204.74812664490659</v>
      </c>
      <c r="AZ66" s="102">
        <v>7.9472108789962137</v>
      </c>
      <c r="BA66" s="102">
        <v>9460.3598303570925</v>
      </c>
      <c r="BB66" s="102">
        <v>0.21354764035260784</v>
      </c>
      <c r="BC66" s="102">
        <v>254.20711107574434</v>
      </c>
      <c r="BD66" s="102">
        <v>7.0385136343114816</v>
      </c>
      <c r="BE66" s="102">
        <v>8378.6466302843874</v>
      </c>
      <c r="BF66" s="102">
        <v>2.8202548599673891</v>
      </c>
      <c r="BG66" s="102">
        <v>3357.2313853051796</v>
      </c>
      <c r="BH66" s="102">
        <v>4.8502463367532114</v>
      </c>
      <c r="BI66" s="102">
        <v>5773.7332392710223</v>
      </c>
      <c r="BJ66" s="102">
        <v>7.5465384359924323</v>
      </c>
      <c r="BK66" s="102">
        <v>8983.3993542053904</v>
      </c>
      <c r="BL66" s="102">
        <v>0.2362035199499789</v>
      </c>
      <c r="BM66" s="102">
        <v>281.17667014845483</v>
      </c>
      <c r="BN66" s="102">
        <v>2.995256684719775</v>
      </c>
      <c r="BO66" s="102">
        <v>3565.5535574904197</v>
      </c>
      <c r="BP66" s="102">
        <v>0.22701751314025842</v>
      </c>
      <c r="BQ66" s="102">
        <v>270.24164764216357</v>
      </c>
      <c r="BR66" s="102">
        <v>4.379218940504547</v>
      </c>
      <c r="BS66" s="102">
        <v>5213.0222267766121</v>
      </c>
      <c r="BT66" s="102">
        <v>12.553604379162936</v>
      </c>
      <c r="BU66" s="102">
        <v>14943.810652955557</v>
      </c>
      <c r="BV66" s="102">
        <v>4.2629642581321674</v>
      </c>
      <c r="BW66" s="102">
        <v>5074.6326528805312</v>
      </c>
      <c r="BX66" s="102">
        <v>4.8087901038064027</v>
      </c>
      <c r="BY66" s="102">
        <v>5724.3837395711407</v>
      </c>
      <c r="BZ66" s="102">
        <v>0.15688487072720492</v>
      </c>
      <c r="CA66" s="102">
        <v>186.7557501136647</v>
      </c>
      <c r="CB66" s="102">
        <v>5.6481689065179195</v>
      </c>
      <c r="CC66" s="102">
        <v>6723.5802663189306</v>
      </c>
      <c r="CD66" s="102">
        <v>0.2436423569453543</v>
      </c>
      <c r="CE66" s="102">
        <v>290.03186170774973</v>
      </c>
      <c r="CF66" s="102">
        <v>9.3387899375286985</v>
      </c>
      <c r="CG66" s="102">
        <v>11116.895541634161</v>
      </c>
      <c r="CH66" s="102">
        <v>5.3602546127883883</v>
      </c>
      <c r="CI66" s="102">
        <v>6380.8470910632968</v>
      </c>
      <c r="CJ66" s="102">
        <v>3.586627243532301</v>
      </c>
      <c r="CK66" s="102">
        <v>4269.5210707008509</v>
      </c>
      <c r="CL66" s="102">
        <v>4.0840755591409135</v>
      </c>
      <c r="CM66" s="102">
        <v>4861.6835456013432</v>
      </c>
      <c r="CN66" s="102">
        <v>2.2305720791214063</v>
      </c>
      <c r="CO66" s="102">
        <v>2655.2730029861218</v>
      </c>
      <c r="CP66" s="102">
        <v>2.0298205991397875</v>
      </c>
      <c r="CQ66" s="102">
        <v>2416.2984412160026</v>
      </c>
      <c r="CR66" s="102">
        <v>4.7705579607489144</v>
      </c>
      <c r="CS66" s="102">
        <v>5678.8721964755068</v>
      </c>
      <c r="CT66" s="102">
        <v>5.8994332434832399</v>
      </c>
      <c r="CU66" s="102">
        <v>7022.6853330424483</v>
      </c>
    </row>
    <row r="67" spans="2:99" x14ac:dyDescent="0.25">
      <c r="C67" s="101" t="s">
        <v>232</v>
      </c>
      <c r="D67" s="102">
        <v>0</v>
      </c>
      <c r="E67" s="102">
        <v>0</v>
      </c>
      <c r="F67" s="102">
        <v>0</v>
      </c>
      <c r="G67" s="102">
        <v>0</v>
      </c>
      <c r="H67" s="102">
        <v>4.3401923076923081</v>
      </c>
      <c r="I67" s="102">
        <v>4874.9040000000005</v>
      </c>
      <c r="J67" s="102">
        <v>0.25261121063643982</v>
      </c>
      <c r="K67" s="102">
        <v>283.73291178684923</v>
      </c>
      <c r="L67" s="102">
        <v>11.075536555767888</v>
      </c>
      <c r="M67" s="102">
        <v>12440.042659438492</v>
      </c>
      <c r="N67" s="102">
        <v>4.4092518379812438</v>
      </c>
      <c r="O67" s="102">
        <v>4952.4716644205328</v>
      </c>
      <c r="P67" s="102">
        <v>5.4650299922547179</v>
      </c>
      <c r="Q67" s="102">
        <v>6138.3216873004994</v>
      </c>
      <c r="R67" s="102">
        <v>0</v>
      </c>
      <c r="S67" s="102">
        <v>0</v>
      </c>
      <c r="T67" s="102">
        <v>8.9907132599329813</v>
      </c>
      <c r="U67" s="102">
        <v>10098.369133556726</v>
      </c>
      <c r="V67" s="102">
        <v>0.26975296289357586</v>
      </c>
      <c r="W67" s="102">
        <v>302.9865279220644</v>
      </c>
      <c r="X67" s="102">
        <v>8.4121676366219127</v>
      </c>
      <c r="Y67" s="102">
        <v>9448.5466894537331</v>
      </c>
      <c r="Z67" s="102">
        <v>12.915912374593125</v>
      </c>
      <c r="AA67" s="102">
        <v>14507.152779142998</v>
      </c>
      <c r="AB67" s="102">
        <v>5.9276192377781962</v>
      </c>
      <c r="AC67" s="102">
        <v>6657.90192787247</v>
      </c>
      <c r="AD67" s="102">
        <v>0.15743745093747311</v>
      </c>
      <c r="AE67" s="102">
        <v>176.8337448929698</v>
      </c>
      <c r="AF67" s="102">
        <v>2.673933957928369</v>
      </c>
      <c r="AG67" s="102">
        <v>3003.3626215451441</v>
      </c>
      <c r="AH67" s="102">
        <v>8.4454529784020451</v>
      </c>
      <c r="AI67" s="102">
        <v>9485.9327853411778</v>
      </c>
      <c r="AJ67" s="102">
        <v>3.3266997335668176</v>
      </c>
      <c r="AK67" s="102">
        <v>3736.5491407422496</v>
      </c>
      <c r="AL67" s="102">
        <v>0.19107559067840146</v>
      </c>
      <c r="AM67" s="102">
        <v>214.61610344998053</v>
      </c>
      <c r="AN67" s="102">
        <v>10.564739739207136</v>
      </c>
      <c r="AO67" s="102">
        <v>11866.315675077456</v>
      </c>
      <c r="AP67" s="102">
        <v>7.0325263662511999</v>
      </c>
      <c r="AQ67" s="102">
        <v>7898.9336145733478</v>
      </c>
      <c r="AR67" s="102">
        <v>2.2187538156888058</v>
      </c>
      <c r="AS67" s="102">
        <v>2492.1042857816669</v>
      </c>
      <c r="AT67" s="102">
        <v>10.427367388231204</v>
      </c>
      <c r="AU67" s="102">
        <v>11712.019050461289</v>
      </c>
      <c r="AV67" s="102">
        <v>5.5138638881371973</v>
      </c>
      <c r="AW67" s="102">
        <v>6193.1719191557004</v>
      </c>
      <c r="AX67" s="102">
        <v>0.19003594651371913</v>
      </c>
      <c r="AY67" s="102">
        <v>213.44837512420935</v>
      </c>
      <c r="AZ67" s="102">
        <v>8.296787544402374</v>
      </c>
      <c r="BA67" s="102">
        <v>9318.9517698727468</v>
      </c>
      <c r="BB67" s="102">
        <v>0.23818775270098569</v>
      </c>
      <c r="BC67" s="102">
        <v>267.53248383374716</v>
      </c>
      <c r="BD67" s="102">
        <v>6.0392201509567967</v>
      </c>
      <c r="BE67" s="102">
        <v>6783.2520735546741</v>
      </c>
      <c r="BF67" s="102">
        <v>3.4573751121697662</v>
      </c>
      <c r="BG67" s="102">
        <v>3883.3237259890816</v>
      </c>
      <c r="BH67" s="102">
        <v>4.5108461606713073</v>
      </c>
      <c r="BI67" s="102">
        <v>5066.5824076660128</v>
      </c>
      <c r="BJ67" s="102">
        <v>8.4443517067613154</v>
      </c>
      <c r="BK67" s="102">
        <v>9484.6958370343091</v>
      </c>
      <c r="BL67" s="102">
        <v>0.2362035199499789</v>
      </c>
      <c r="BM67" s="102">
        <v>265.30379360781632</v>
      </c>
      <c r="BN67" s="102">
        <v>3.2825894358488434</v>
      </c>
      <c r="BO67" s="102">
        <v>3687.004454345421</v>
      </c>
      <c r="BP67" s="102">
        <v>0.24703008849543995</v>
      </c>
      <c r="BQ67" s="102">
        <v>277.46419539807818</v>
      </c>
      <c r="BR67" s="102">
        <v>4.96456656710017</v>
      </c>
      <c r="BS67" s="102">
        <v>5576.201168166911</v>
      </c>
      <c r="BT67" s="102">
        <v>12.587708980116963</v>
      </c>
      <c r="BU67" s="102">
        <v>14138.514726467372</v>
      </c>
      <c r="BV67" s="102">
        <v>4.6689608541447543</v>
      </c>
      <c r="BW67" s="102">
        <v>5244.1768313753882</v>
      </c>
      <c r="BX67" s="102">
        <v>5.5773363890350849</v>
      </c>
      <c r="BY67" s="102">
        <v>6264.4642321642077</v>
      </c>
      <c r="BZ67" s="102">
        <v>0.15765894647985351</v>
      </c>
      <c r="CA67" s="102">
        <v>177.08252868617149</v>
      </c>
      <c r="CB67" s="102">
        <v>6.552504757771028</v>
      </c>
      <c r="CC67" s="102">
        <v>7359.7733439284193</v>
      </c>
      <c r="CD67" s="102">
        <v>0.23956367099751572</v>
      </c>
      <c r="CE67" s="102">
        <v>269.07791526440968</v>
      </c>
      <c r="CF67" s="102">
        <v>8.7018273336903533</v>
      </c>
      <c r="CG67" s="102">
        <v>9773.8924612010051</v>
      </c>
      <c r="CH67" s="102">
        <v>5.5968657299246756</v>
      </c>
      <c r="CI67" s="102">
        <v>6286.3995878513961</v>
      </c>
      <c r="CJ67" s="102">
        <v>3.3422014453192599</v>
      </c>
      <c r="CK67" s="102">
        <v>3753.9606633825929</v>
      </c>
      <c r="CL67" s="102">
        <v>4.2251496437560379</v>
      </c>
      <c r="CM67" s="102">
        <v>4745.6880798667817</v>
      </c>
      <c r="CN67" s="102">
        <v>2.2228189611754332</v>
      </c>
      <c r="CO67" s="102">
        <v>2496.6702571922465</v>
      </c>
      <c r="CP67" s="102">
        <v>2.2721652716452692</v>
      </c>
      <c r="CQ67" s="102">
        <v>2552.0960331119663</v>
      </c>
      <c r="CR67" s="102">
        <v>4.9478512707174813</v>
      </c>
      <c r="CS67" s="102">
        <v>5557.4265472698753</v>
      </c>
      <c r="CT67" s="102">
        <v>5.3305777691356431</v>
      </c>
      <c r="CU67" s="102">
        <v>5987.3049502931544</v>
      </c>
    </row>
    <row r="68" spans="2:99" x14ac:dyDescent="0.25">
      <c r="C68" s="101" t="s">
        <v>233</v>
      </c>
      <c r="D68" s="102">
        <v>0</v>
      </c>
      <c r="E68" s="102">
        <v>0</v>
      </c>
      <c r="F68" s="102">
        <v>0</v>
      </c>
      <c r="G68" s="102">
        <v>0</v>
      </c>
      <c r="H68" s="102">
        <v>4.7018750000000002</v>
      </c>
      <c r="I68" s="102">
        <v>4857.9772500000008</v>
      </c>
      <c r="J68" s="102">
        <v>0.23126676043360009</v>
      </c>
      <c r="K68" s="102">
        <v>238.94481687999561</v>
      </c>
      <c r="L68" s="102">
        <v>12.588436183327934</v>
      </c>
      <c r="M68" s="102">
        <v>13006.372264614422</v>
      </c>
      <c r="N68" s="102">
        <v>4.4092518379812438</v>
      </c>
      <c r="O68" s="102">
        <v>4555.6389990022217</v>
      </c>
      <c r="P68" s="102">
        <v>5.5585856104870155</v>
      </c>
      <c r="Q68" s="102">
        <v>5743.1306527551851</v>
      </c>
      <c r="R68" s="102">
        <v>0</v>
      </c>
      <c r="S68" s="102">
        <v>0</v>
      </c>
      <c r="T68" s="102">
        <v>8.7262805169937767</v>
      </c>
      <c r="U68" s="102">
        <v>9015.9930301579698</v>
      </c>
      <c r="V68" s="102">
        <v>0.25896284437783285</v>
      </c>
      <c r="W68" s="102">
        <v>267.56041081117689</v>
      </c>
      <c r="X68" s="102">
        <v>7.1829998583297998</v>
      </c>
      <c r="Y68" s="102">
        <v>7421.4754536263499</v>
      </c>
      <c r="Z68" s="102">
        <v>13.555016712335727</v>
      </c>
      <c r="AA68" s="102">
        <v>14005.043267185274</v>
      </c>
      <c r="AB68" s="102">
        <v>6.2763027223533836</v>
      </c>
      <c r="AC68" s="102">
        <v>6484.6759727355166</v>
      </c>
      <c r="AD68" s="102">
        <v>0.1692476226863113</v>
      </c>
      <c r="AE68" s="102">
        <v>174.86664375949684</v>
      </c>
      <c r="AF68" s="102">
        <v>2.9937502464259347</v>
      </c>
      <c r="AG68" s="102">
        <v>3093.1427546072759</v>
      </c>
      <c r="AH68" s="102">
        <v>8.1430460133122775</v>
      </c>
      <c r="AI68" s="102">
        <v>8413.395140954246</v>
      </c>
      <c r="AJ68" s="102">
        <v>3.3266997335668176</v>
      </c>
      <c r="AK68" s="102">
        <v>3437.1461647212359</v>
      </c>
      <c r="AL68" s="102">
        <v>0.18180453712209188</v>
      </c>
      <c r="AM68" s="102">
        <v>187.84044775454535</v>
      </c>
      <c r="AN68" s="102">
        <v>10.564739739207136</v>
      </c>
      <c r="AO68" s="102">
        <v>10915.489098548813</v>
      </c>
      <c r="AP68" s="102">
        <v>6.4915627996164913</v>
      </c>
      <c r="AQ68" s="102">
        <v>6707.0826845637594</v>
      </c>
      <c r="AR68" s="102">
        <v>2.1646042151891454</v>
      </c>
      <c r="AS68" s="102">
        <v>2236.4690751334251</v>
      </c>
      <c r="AT68" s="102">
        <v>11.069016516683245</v>
      </c>
      <c r="AU68" s="102">
        <v>11436.507865037129</v>
      </c>
      <c r="AV68" s="102">
        <v>5.1054295260529603</v>
      </c>
      <c r="AW68" s="102">
        <v>5274.929786317919</v>
      </c>
      <c r="AX68" s="102">
        <v>0.18294923969857216</v>
      </c>
      <c r="AY68" s="102">
        <v>189.02315445656475</v>
      </c>
      <c r="AZ68" s="102">
        <v>7.5842890219105952</v>
      </c>
      <c r="BA68" s="102">
        <v>7836.0874174380269</v>
      </c>
      <c r="BB68" s="102">
        <v>0.21354764035260784</v>
      </c>
      <c r="BC68" s="102">
        <v>220.63742201231443</v>
      </c>
      <c r="BD68" s="102">
        <v>6.7912253864378176</v>
      </c>
      <c r="BE68" s="102">
        <v>7016.6940692675535</v>
      </c>
      <c r="BF68" s="102">
        <v>3.133616511074877</v>
      </c>
      <c r="BG68" s="102">
        <v>3237.6525792425632</v>
      </c>
      <c r="BH68" s="102">
        <v>4.5108461606713073</v>
      </c>
      <c r="BI68" s="102">
        <v>4660.6062532055948</v>
      </c>
      <c r="BJ68" s="102">
        <v>8.4104019605440854</v>
      </c>
      <c r="BK68" s="102">
        <v>8689.6273056341488</v>
      </c>
      <c r="BL68" s="102">
        <v>0.21089599995533831</v>
      </c>
      <c r="BM68" s="102">
        <v>217.89774715385556</v>
      </c>
      <c r="BN68" s="102">
        <v>3.0898972427894913</v>
      </c>
      <c r="BO68" s="102">
        <v>3192.4818312501025</v>
      </c>
      <c r="BP68" s="102">
        <v>0.24960978258291283</v>
      </c>
      <c r="BQ68" s="102">
        <v>257.89682736466557</v>
      </c>
      <c r="BR68" s="102">
        <v>4.96456656710017</v>
      </c>
      <c r="BS68" s="102">
        <v>5129.3901771278961</v>
      </c>
      <c r="BT68" s="102">
        <v>13.684082144716838</v>
      </c>
      <c r="BU68" s="102">
        <v>14138.393671921438</v>
      </c>
      <c r="BV68" s="102">
        <v>4.8719591521510486</v>
      </c>
      <c r="BW68" s="102">
        <v>5033.7081960024634</v>
      </c>
      <c r="BX68" s="102">
        <v>5.1031013509611292</v>
      </c>
      <c r="BY68" s="102">
        <v>5272.5243158130388</v>
      </c>
      <c r="BZ68" s="102">
        <v>0.16529966741935295</v>
      </c>
      <c r="CA68" s="102">
        <v>170.78761637767548</v>
      </c>
      <c r="CB68" s="102">
        <v>6.7338384436007308</v>
      </c>
      <c r="CC68" s="102">
        <v>6957.4018799282758</v>
      </c>
      <c r="CD68" s="102">
        <v>0.25271006279297564</v>
      </c>
      <c r="CE68" s="102">
        <v>261.10003687770245</v>
      </c>
      <c r="CF68" s="102">
        <v>8.3725731365273752</v>
      </c>
      <c r="CG68" s="102">
        <v>8650.5425646600852</v>
      </c>
      <c r="CH68" s="102">
        <v>5.7788813689399232</v>
      </c>
      <c r="CI68" s="102">
        <v>5970.7402303887293</v>
      </c>
      <c r="CJ68" s="102">
        <v>4.0212485437463634</v>
      </c>
      <c r="CK68" s="102">
        <v>4154.7539953987425</v>
      </c>
      <c r="CL68" s="102">
        <v>4.265436039623995</v>
      </c>
      <c r="CM68" s="102">
        <v>4407.0485161395118</v>
      </c>
      <c r="CN68" s="102">
        <v>2.4659622828380692</v>
      </c>
      <c r="CO68" s="102">
        <v>2547.832230628293</v>
      </c>
      <c r="CP68" s="102">
        <v>1.9447026978714872</v>
      </c>
      <c r="CQ68" s="102">
        <v>2009.2668274408206</v>
      </c>
      <c r="CR68" s="102">
        <v>5.184869738571555</v>
      </c>
      <c r="CS68" s="102">
        <v>5357.0074138921309</v>
      </c>
      <c r="CT68" s="102">
        <v>5.0723484458152406</v>
      </c>
      <c r="CU68" s="102">
        <v>5240.750414216307</v>
      </c>
    </row>
    <row r="69" spans="2:99" x14ac:dyDescent="0.25">
      <c r="C69" s="101" t="s">
        <v>234</v>
      </c>
      <c r="D69" s="102">
        <v>0</v>
      </c>
      <c r="E69" s="102">
        <v>0</v>
      </c>
      <c r="F69" s="102">
        <v>0</v>
      </c>
      <c r="G69" s="102">
        <v>0</v>
      </c>
      <c r="H69" s="102">
        <v>4.7018750000000002</v>
      </c>
      <c r="I69" s="102">
        <v>3565.902</v>
      </c>
      <c r="J69" s="102">
        <v>0.25069839202101851</v>
      </c>
      <c r="K69" s="102">
        <v>190.12966050874044</v>
      </c>
      <c r="L69" s="102">
        <v>11.451716604263806</v>
      </c>
      <c r="M69" s="102">
        <v>8684.9818726736703</v>
      </c>
      <c r="N69" s="102">
        <v>4.4092518379812438</v>
      </c>
      <c r="O69" s="102">
        <v>3343.9765939249751</v>
      </c>
      <c r="P69" s="102">
        <v>5.4331428927860568</v>
      </c>
      <c r="Q69" s="102">
        <v>4120.4955698889453</v>
      </c>
      <c r="R69" s="102">
        <v>0</v>
      </c>
      <c r="S69" s="102">
        <v>0</v>
      </c>
      <c r="T69" s="102">
        <v>10.312876974629008</v>
      </c>
      <c r="U69" s="102">
        <v>7821.2858975586396</v>
      </c>
      <c r="V69" s="102">
        <v>0.25896284437783285</v>
      </c>
      <c r="W69" s="102">
        <v>196.39742117614841</v>
      </c>
      <c r="X69" s="102">
        <v>7.8034581491650359</v>
      </c>
      <c r="Y69" s="102">
        <v>5918.1426603267628</v>
      </c>
      <c r="Z69" s="102">
        <v>12.962980184434</v>
      </c>
      <c r="AA69" s="102">
        <v>9831.124171874746</v>
      </c>
      <c r="AB69" s="102">
        <v>6.2763027223533836</v>
      </c>
      <c r="AC69" s="102">
        <v>4759.9479846328059</v>
      </c>
      <c r="AD69" s="102">
        <v>0.19337323303036247</v>
      </c>
      <c r="AE69" s="102">
        <v>146.65425993022689</v>
      </c>
      <c r="AF69" s="102">
        <v>2.780099476405125</v>
      </c>
      <c r="AG69" s="102">
        <v>2108.4274429056468</v>
      </c>
      <c r="AH69" s="102">
        <v>8.1274646288134829</v>
      </c>
      <c r="AI69" s="102">
        <v>6163.8691744921452</v>
      </c>
      <c r="AJ69" s="102">
        <v>4.06596634102611</v>
      </c>
      <c r="AK69" s="102">
        <v>3083.6288730342017</v>
      </c>
      <c r="AL69" s="102">
        <v>0.20034664423471105</v>
      </c>
      <c r="AM69" s="102">
        <v>151.94289498760486</v>
      </c>
      <c r="AN69" s="102">
        <v>9.8120138639837773</v>
      </c>
      <c r="AO69" s="102">
        <v>7441.4313144452963</v>
      </c>
      <c r="AP69" s="102">
        <v>6.6718839884947272</v>
      </c>
      <c r="AQ69" s="102">
        <v>5059.9568168744008</v>
      </c>
      <c r="AR69" s="102">
        <v>2.3761544894335209</v>
      </c>
      <c r="AS69" s="102">
        <v>1802.0755647863823</v>
      </c>
      <c r="AT69" s="102">
        <v>11.336560003833442</v>
      </c>
      <c r="AU69" s="102">
        <v>8597.6471069072832</v>
      </c>
      <c r="AV69" s="102">
        <v>5.7180810691793154</v>
      </c>
      <c r="AW69" s="102">
        <v>4336.5926828655929</v>
      </c>
      <c r="AX69" s="102">
        <v>0.18294923969857216</v>
      </c>
      <c r="AY69" s="102">
        <v>138.74870338739711</v>
      </c>
      <c r="AZ69" s="102">
        <v>8.3027187407043552</v>
      </c>
      <c r="BA69" s="102">
        <v>6296.7818929501827</v>
      </c>
      <c r="BB69" s="102">
        <v>0.2546144942665709</v>
      </c>
      <c r="BC69" s="102">
        <v>193.09963245176738</v>
      </c>
      <c r="BD69" s="102">
        <v>7.2915964489623049</v>
      </c>
      <c r="BE69" s="102">
        <v>5529.9467468930116</v>
      </c>
      <c r="BF69" s="102">
        <v>3.9039834236554185</v>
      </c>
      <c r="BG69" s="102">
        <v>2960.7810285002693</v>
      </c>
      <c r="BH69" s="102">
        <v>5.0246542135599093</v>
      </c>
      <c r="BI69" s="102">
        <v>3810.697755563835</v>
      </c>
      <c r="BJ69" s="102">
        <v>8.5122511991957772</v>
      </c>
      <c r="BK69" s="102">
        <v>6455.6913094700776</v>
      </c>
      <c r="BL69" s="102">
        <v>0.22776767995176539</v>
      </c>
      <c r="BM69" s="102">
        <v>172.73900847541887</v>
      </c>
      <c r="BN69" s="102">
        <v>3.3786918840270976</v>
      </c>
      <c r="BO69" s="102">
        <v>2562.399924846151</v>
      </c>
      <c r="BP69" s="102">
        <v>0.23745374983242801</v>
      </c>
      <c r="BQ69" s="102">
        <v>180.08492387291341</v>
      </c>
      <c r="BR69" s="102">
        <v>4.769450691568295</v>
      </c>
      <c r="BS69" s="102">
        <v>3617.1514044853948</v>
      </c>
      <c r="BT69" s="102">
        <v>14.208694670702249</v>
      </c>
      <c r="BU69" s="102">
        <v>10775.874038260585</v>
      </c>
      <c r="BV69" s="102">
        <v>4.6689608541447543</v>
      </c>
      <c r="BW69" s="102">
        <v>3540.9399117833814</v>
      </c>
      <c r="BX69" s="102">
        <v>5.7736442636252479</v>
      </c>
      <c r="BY69" s="102">
        <v>4378.7318095333876</v>
      </c>
      <c r="BZ69" s="102">
        <v>0.16762189467729882</v>
      </c>
      <c r="CA69" s="102">
        <v>127.12444492326343</v>
      </c>
      <c r="CB69" s="102">
        <v>6.3758362277321341</v>
      </c>
      <c r="CC69" s="102">
        <v>4835.4341951120505</v>
      </c>
      <c r="CD69" s="102">
        <v>0.28042828064097636</v>
      </c>
      <c r="CE69" s="102">
        <v>212.67680803811646</v>
      </c>
      <c r="CF69" s="102">
        <v>10.612715145205387</v>
      </c>
      <c r="CG69" s="102">
        <v>8048.6831661237657</v>
      </c>
      <c r="CH69" s="102">
        <v>5.3147276690757401</v>
      </c>
      <c r="CI69" s="102">
        <v>4030.6894642270413</v>
      </c>
      <c r="CJ69" s="102">
        <v>3.8619053288709146</v>
      </c>
      <c r="CK69" s="102">
        <v>2928.8690014157014</v>
      </c>
      <c r="CL69" s="102">
        <v>4.8700187739524505</v>
      </c>
      <c r="CM69" s="102">
        <v>3693.4222381655381</v>
      </c>
      <c r="CN69" s="102">
        <v>2.531503820833668</v>
      </c>
      <c r="CO69" s="102">
        <v>1919.8924977202537</v>
      </c>
      <c r="CP69" s="102">
        <v>2.2851743029446885</v>
      </c>
      <c r="CQ69" s="102">
        <v>1733.0761913532517</v>
      </c>
      <c r="CR69" s="102">
        <v>5.184869738571555</v>
      </c>
      <c r="CS69" s="102">
        <v>3932.2052097326673</v>
      </c>
      <c r="CT69" s="102">
        <v>5.7624267779375176</v>
      </c>
      <c r="CU69" s="102">
        <v>4370.2244683878134</v>
      </c>
    </row>
    <row r="70" spans="2:99" x14ac:dyDescent="0.25">
      <c r="C70" s="101" t="s">
        <v>235</v>
      </c>
      <c r="D70" s="102">
        <v>0</v>
      </c>
      <c r="E70" s="102">
        <v>0</v>
      </c>
      <c r="F70" s="102">
        <v>0</v>
      </c>
      <c r="G70" s="102">
        <v>0</v>
      </c>
      <c r="H70" s="102">
        <v>4.7018750000000002</v>
      </c>
      <c r="I70" s="102">
        <v>2516.4434999999999</v>
      </c>
      <c r="J70" s="102">
        <v>0.23413598835673202</v>
      </c>
      <c r="K70" s="102">
        <v>125.30958096852297</v>
      </c>
      <c r="L70" s="102">
        <v>12.593889139045517</v>
      </c>
      <c r="M70" s="102">
        <v>6740.2494672171597</v>
      </c>
      <c r="N70" s="102">
        <v>5.0391449576928498</v>
      </c>
      <c r="O70" s="102">
        <v>2696.9503813572128</v>
      </c>
      <c r="P70" s="102">
        <v>5.6223598094243368</v>
      </c>
      <c r="Q70" s="102">
        <v>3009.0869700039048</v>
      </c>
      <c r="R70" s="102">
        <v>0</v>
      </c>
      <c r="S70" s="102">
        <v>0</v>
      </c>
      <c r="T70" s="102">
        <v>8.9907132599329813</v>
      </c>
      <c r="U70" s="102">
        <v>4811.8297367161313</v>
      </c>
      <c r="V70" s="102">
        <v>0.26975296289357586</v>
      </c>
      <c r="W70" s="102">
        <v>144.3717857406418</v>
      </c>
      <c r="X70" s="102">
        <v>7.7975837474758558</v>
      </c>
      <c r="Y70" s="102">
        <v>4173.2668216490774</v>
      </c>
      <c r="Z70" s="102">
        <v>13.602084522176602</v>
      </c>
      <c r="AA70" s="102">
        <v>7279.8356362689165</v>
      </c>
      <c r="AB70" s="102">
        <v>6.1019609800657895</v>
      </c>
      <c r="AC70" s="102">
        <v>3265.7695165312102</v>
      </c>
      <c r="AD70" s="102">
        <v>0.18438928750714015</v>
      </c>
      <c r="AE70" s="102">
        <v>98.685146673821393</v>
      </c>
      <c r="AF70" s="102">
        <v>2.9950699794932332</v>
      </c>
      <c r="AG70" s="102">
        <v>1602.9614530247782</v>
      </c>
      <c r="AH70" s="102">
        <v>9.0191041395839946</v>
      </c>
      <c r="AI70" s="102">
        <v>4827.024535505353</v>
      </c>
      <c r="AJ70" s="102">
        <v>3.8811496891612869</v>
      </c>
      <c r="AK70" s="102">
        <v>2077.1913136391204</v>
      </c>
      <c r="AL70" s="102">
        <v>0.20734341763330133</v>
      </c>
      <c r="AM70" s="102">
        <v>110.97019711734286</v>
      </c>
      <c r="AN70" s="102">
        <v>10.943760425426825</v>
      </c>
      <c r="AO70" s="102">
        <v>5857.1005796884365</v>
      </c>
      <c r="AP70" s="102">
        <v>7.3931687440076699</v>
      </c>
      <c r="AQ70" s="102">
        <v>3956.8239117929043</v>
      </c>
      <c r="AR70" s="102">
        <v>2.4209176287290854</v>
      </c>
      <c r="AS70" s="102">
        <v>1295.6751148958065</v>
      </c>
      <c r="AT70" s="102">
        <v>11.664996150498867</v>
      </c>
      <c r="AU70" s="102">
        <v>6243.1059397469926</v>
      </c>
      <c r="AV70" s="102">
        <v>6.1265154312635524</v>
      </c>
      <c r="AW70" s="102">
        <v>3278.911058812253</v>
      </c>
      <c r="AX70" s="102">
        <v>0.18372185940615329</v>
      </c>
      <c r="AY70" s="102">
        <v>98.327939154173237</v>
      </c>
      <c r="AZ70" s="102">
        <v>8.3101327360818331</v>
      </c>
      <c r="BA70" s="102">
        <v>4447.5830403509963</v>
      </c>
      <c r="BB70" s="102">
        <v>0.22997438191819305</v>
      </c>
      <c r="BC70" s="102">
        <v>123.08228920261691</v>
      </c>
      <c r="BD70" s="102">
        <v>7.2901478072680144</v>
      </c>
      <c r="BE70" s="102">
        <v>3901.6871064498409</v>
      </c>
      <c r="BF70" s="102">
        <v>3.3425242784798685</v>
      </c>
      <c r="BG70" s="102">
        <v>1788.9189938424254</v>
      </c>
      <c r="BH70" s="102">
        <v>5.7599480309126658</v>
      </c>
      <c r="BI70" s="102">
        <v>3082.7241861444581</v>
      </c>
      <c r="BJ70" s="102">
        <v>8.6141004378474637</v>
      </c>
      <c r="BK70" s="102">
        <v>4610.2665543359617</v>
      </c>
      <c r="BL70" s="102">
        <v>0.26151103994461955</v>
      </c>
      <c r="BM70" s="102">
        <v>139.96070857836037</v>
      </c>
      <c r="BN70" s="102">
        <v>3.3796664774327891</v>
      </c>
      <c r="BO70" s="102">
        <v>1808.7974987220284</v>
      </c>
      <c r="BP70" s="102">
        <v>0.27704895152821235</v>
      </c>
      <c r="BQ70" s="102">
        <v>148.27659885789924</v>
      </c>
      <c r="BR70" s="102">
        <v>5.1683494105123753</v>
      </c>
      <c r="BS70" s="102">
        <v>2766.1006045062227</v>
      </c>
      <c r="BT70" s="102">
        <v>13.07821690514835</v>
      </c>
      <c r="BU70" s="102">
        <v>6999.4616876353966</v>
      </c>
      <c r="BV70" s="102">
        <v>5.074957450157342</v>
      </c>
      <c r="BW70" s="102">
        <v>2716.1172273242091</v>
      </c>
      <c r="BX70" s="102">
        <v>5.8064124309671143</v>
      </c>
      <c r="BY70" s="102">
        <v>3107.5919330535994</v>
      </c>
      <c r="BZ70" s="102">
        <v>0.16075524949044803</v>
      </c>
      <c r="CA70" s="102">
        <v>86.036209527287781</v>
      </c>
      <c r="CB70" s="102">
        <v>7.2813383679329426</v>
      </c>
      <c r="CC70" s="102">
        <v>3896.9722945177105</v>
      </c>
      <c r="CD70" s="102">
        <v>0.25271006279297564</v>
      </c>
      <c r="CE70" s="102">
        <v>135.25042560680055</v>
      </c>
      <c r="CF70" s="102">
        <v>10.618591269883828</v>
      </c>
      <c r="CG70" s="102">
        <v>5683.0700476418242</v>
      </c>
      <c r="CH70" s="102">
        <v>5.4967433080909869</v>
      </c>
      <c r="CI70" s="102">
        <v>2941.857018490296</v>
      </c>
      <c r="CJ70" s="102">
        <v>4.3233728491453807</v>
      </c>
      <c r="CK70" s="102">
        <v>2313.8691488626073</v>
      </c>
      <c r="CL70" s="102">
        <v>4.7289446893373261</v>
      </c>
      <c r="CM70" s="102">
        <v>2530.9311977333368</v>
      </c>
      <c r="CN70" s="102">
        <v>2.4737154007840432</v>
      </c>
      <c r="CO70" s="102">
        <v>1323.9324824996197</v>
      </c>
      <c r="CP70" s="102">
        <v>2.2851743029446885</v>
      </c>
      <c r="CQ70" s="102">
        <v>1223.0252869359972</v>
      </c>
      <c r="CR70" s="102">
        <v>5.184869738571555</v>
      </c>
      <c r="CS70" s="102">
        <v>2774.9422840834959</v>
      </c>
      <c r="CT70" s="102">
        <v>6.2207969978878133</v>
      </c>
      <c r="CU70" s="102">
        <v>3329.3705532695571</v>
      </c>
    </row>
    <row r="71" spans="2:99" x14ac:dyDescent="0.25">
      <c r="B71" s="101" t="s">
        <v>130</v>
      </c>
      <c r="C71" s="101" t="s">
        <v>236</v>
      </c>
      <c r="D71" s="102">
        <v>0</v>
      </c>
      <c r="E71" s="102">
        <v>0</v>
      </c>
      <c r="F71" s="102">
        <v>0</v>
      </c>
      <c r="G71" s="102">
        <v>0</v>
      </c>
      <c r="H71" s="102">
        <v>1.9862869198312236</v>
      </c>
      <c r="I71" s="102">
        <v>1120.2658227848101</v>
      </c>
      <c r="J71" s="102">
        <v>1.5770805486292598</v>
      </c>
      <c r="K71" s="102">
        <v>889.4734294269025</v>
      </c>
      <c r="L71" s="102">
        <v>1.4969133877525596</v>
      </c>
      <c r="M71" s="102">
        <v>844.25915069244354</v>
      </c>
      <c r="N71" s="102">
        <v>2.1574087178070362</v>
      </c>
      <c r="O71" s="102">
        <v>1216.7785168431685</v>
      </c>
      <c r="P71" s="102">
        <v>1.6837101209719274</v>
      </c>
      <c r="Q71" s="102">
        <v>949.61250822816703</v>
      </c>
      <c r="R71" s="102">
        <v>0.43862127019784281</v>
      </c>
      <c r="S71" s="102">
        <v>247.38239639158334</v>
      </c>
      <c r="T71" s="102">
        <v>1.6308807484666461</v>
      </c>
      <c r="U71" s="102">
        <v>919.81674213518841</v>
      </c>
      <c r="V71" s="102">
        <v>1.2951361593438948</v>
      </c>
      <c r="W71" s="102">
        <v>730.45679386995664</v>
      </c>
      <c r="X71" s="102">
        <v>2.5890287515386756</v>
      </c>
      <c r="Y71" s="102">
        <v>1460.212215867813</v>
      </c>
      <c r="Z71" s="102">
        <v>0.81022052853946125</v>
      </c>
      <c r="AA71" s="102">
        <v>456.96437809625616</v>
      </c>
      <c r="AB71" s="102">
        <v>2.7520081884048868</v>
      </c>
      <c r="AC71" s="102">
        <v>1552.1326182603561</v>
      </c>
      <c r="AD71" s="102">
        <v>1.2649389151511006</v>
      </c>
      <c r="AE71" s="102">
        <v>713.42554814522077</v>
      </c>
      <c r="AF71" s="102">
        <v>1.6981897074724555</v>
      </c>
      <c r="AG71" s="102">
        <v>957.77899501446484</v>
      </c>
      <c r="AH71" s="102">
        <v>1.7760646699518938</v>
      </c>
      <c r="AI71" s="102">
        <v>1001.7004738528681</v>
      </c>
      <c r="AJ71" s="102">
        <v>1.7677680183818552</v>
      </c>
      <c r="AK71" s="102">
        <v>997.02116236736629</v>
      </c>
      <c r="AL71" s="102">
        <v>1.164302241073994</v>
      </c>
      <c r="AM71" s="102">
        <v>656.66646396573265</v>
      </c>
      <c r="AN71" s="102">
        <v>1.1957768388291723</v>
      </c>
      <c r="AO71" s="102">
        <v>674.41813709965322</v>
      </c>
      <c r="AP71" s="102">
        <v>1.8677798811604096</v>
      </c>
      <c r="AQ71" s="102">
        <v>1053.4278529744711</v>
      </c>
      <c r="AR71" s="102">
        <v>0</v>
      </c>
      <c r="AS71" s="102">
        <v>0</v>
      </c>
      <c r="AT71" s="102">
        <v>0.37245979826749287</v>
      </c>
      <c r="AU71" s="102">
        <v>210.06732622286597</v>
      </c>
      <c r="AV71" s="102">
        <v>1.6379577750784151</v>
      </c>
      <c r="AW71" s="102">
        <v>923.80818514422617</v>
      </c>
      <c r="AX71" s="102">
        <v>1.6290117088490361</v>
      </c>
      <c r="AY71" s="102">
        <v>918.76260379085636</v>
      </c>
      <c r="AZ71" s="102">
        <v>2.0758637030758758</v>
      </c>
      <c r="BA71" s="102">
        <v>1170.787128534794</v>
      </c>
      <c r="BB71" s="102">
        <v>0.44336898062663976</v>
      </c>
      <c r="BC71" s="102">
        <v>250.06010507342484</v>
      </c>
      <c r="BD71" s="102">
        <v>1.6677274903825248</v>
      </c>
      <c r="BE71" s="102">
        <v>940.59830457574401</v>
      </c>
      <c r="BF71" s="102">
        <v>1.3183916676665828</v>
      </c>
      <c r="BG71" s="102">
        <v>743.57290056395266</v>
      </c>
      <c r="BH71" s="102">
        <v>0.4879174262605479</v>
      </c>
      <c r="BI71" s="102">
        <v>275.18542841094904</v>
      </c>
      <c r="BJ71" s="102">
        <v>1.7352037362299511</v>
      </c>
      <c r="BK71" s="102">
        <v>978.65490723369237</v>
      </c>
      <c r="BL71" s="102">
        <v>0.99926686737799097</v>
      </c>
      <c r="BM71" s="102">
        <v>563.5865132011869</v>
      </c>
      <c r="BN71" s="102">
        <v>2.4151289222662631</v>
      </c>
      <c r="BO71" s="102">
        <v>1362.1327121581724</v>
      </c>
      <c r="BP71" s="102">
        <v>1.2936794858153289</v>
      </c>
      <c r="BQ71" s="102">
        <v>729.63522999984548</v>
      </c>
      <c r="BR71" s="102">
        <v>1.4087418706641222</v>
      </c>
      <c r="BS71" s="102">
        <v>794.53041505456486</v>
      </c>
      <c r="BT71" s="102">
        <v>1.7180510674319907</v>
      </c>
      <c r="BU71" s="102">
        <v>968.98080203164272</v>
      </c>
      <c r="BV71" s="102">
        <v>1.6683447127573547</v>
      </c>
      <c r="BW71" s="102">
        <v>940.94641799514807</v>
      </c>
      <c r="BX71" s="102">
        <v>0.40019590696068558</v>
      </c>
      <c r="BY71" s="102">
        <v>225.71049152582665</v>
      </c>
      <c r="BZ71" s="102">
        <v>2.7972906818420165</v>
      </c>
      <c r="CA71" s="102">
        <v>1577.6719445588974</v>
      </c>
      <c r="CB71" s="102">
        <v>1.2819607189418551</v>
      </c>
      <c r="CC71" s="102">
        <v>723.02584548320635</v>
      </c>
      <c r="CD71" s="102">
        <v>1.9068718325724461</v>
      </c>
      <c r="CE71" s="102">
        <v>1075.4757135708596</v>
      </c>
      <c r="CF71" s="102">
        <v>0.86111389968295982</v>
      </c>
      <c r="CG71" s="102">
        <v>485.66823942118936</v>
      </c>
      <c r="CH71" s="102">
        <v>2.9636132181346326</v>
      </c>
      <c r="CI71" s="102">
        <v>1671.4778550279327</v>
      </c>
      <c r="CJ71" s="102">
        <v>1.5821209749168876</v>
      </c>
      <c r="CK71" s="102">
        <v>892.31622985312458</v>
      </c>
      <c r="CL71" s="102">
        <v>1.4571177964675299</v>
      </c>
      <c r="CM71" s="102">
        <v>821.81443720768686</v>
      </c>
      <c r="CN71" s="102">
        <v>1.6801281009485793</v>
      </c>
      <c r="CO71" s="102">
        <v>947.59224893499879</v>
      </c>
      <c r="CP71" s="102">
        <v>1.6245494126157016</v>
      </c>
      <c r="CQ71" s="102">
        <v>916.24586871525571</v>
      </c>
      <c r="CR71" s="102">
        <v>0.63237351038555512</v>
      </c>
      <c r="CS71" s="102">
        <v>356.65865985745307</v>
      </c>
      <c r="CT71" s="102">
        <v>1.922209190408219</v>
      </c>
      <c r="CU71" s="102">
        <v>1084.1259833902354</v>
      </c>
    </row>
    <row r="72" spans="2:99" x14ac:dyDescent="0.25">
      <c r="C72" s="101" t="s">
        <v>237</v>
      </c>
      <c r="D72" s="102">
        <v>0</v>
      </c>
      <c r="E72" s="102">
        <v>0</v>
      </c>
      <c r="F72" s="102">
        <v>0</v>
      </c>
      <c r="G72" s="102">
        <v>0</v>
      </c>
      <c r="H72" s="102">
        <v>2.1991033755274265</v>
      </c>
      <c r="I72" s="102">
        <v>163.61329113924052</v>
      </c>
      <c r="J72" s="102">
        <v>1.7671081829439501</v>
      </c>
      <c r="K72" s="102">
        <v>131.47284881102988</v>
      </c>
      <c r="L72" s="102">
        <v>1.5711640894297525</v>
      </c>
      <c r="M72" s="102">
        <v>116.89460825357357</v>
      </c>
      <c r="N72" s="102">
        <v>2.4909323561073857</v>
      </c>
      <c r="O72" s="102">
        <v>185.32536729438948</v>
      </c>
      <c r="P72" s="102">
        <v>1.8818729842938686</v>
      </c>
      <c r="Q72" s="102">
        <v>140.01135003146382</v>
      </c>
      <c r="R72" s="102">
        <v>0.45724626733293872</v>
      </c>
      <c r="S72" s="102">
        <v>34.019122289570639</v>
      </c>
      <c r="T72" s="102">
        <v>1.7648267524246326</v>
      </c>
      <c r="U72" s="102">
        <v>131.30311038039264</v>
      </c>
      <c r="V72" s="102">
        <v>1.6179744568678365</v>
      </c>
      <c r="W72" s="102">
        <v>120.37729959096701</v>
      </c>
      <c r="X72" s="102">
        <v>2.5243948754912244</v>
      </c>
      <c r="Y72" s="102">
        <v>187.81497873654709</v>
      </c>
      <c r="Z72" s="102">
        <v>0.89854325777366717</v>
      </c>
      <c r="AA72" s="102">
        <v>66.851618378360826</v>
      </c>
      <c r="AB72" s="102">
        <v>3.1661494480242545</v>
      </c>
      <c r="AC72" s="102">
        <v>235.56151893300449</v>
      </c>
      <c r="AD72" s="102">
        <v>1.3738461274914344</v>
      </c>
      <c r="AE72" s="102">
        <v>102.21415188536271</v>
      </c>
      <c r="AF72" s="102">
        <v>1.7984950891764053</v>
      </c>
      <c r="AG72" s="102">
        <v>133.80803463472455</v>
      </c>
      <c r="AH72" s="102">
        <v>2.1049950977966239</v>
      </c>
      <c r="AI72" s="102">
        <v>156.6116352760688</v>
      </c>
      <c r="AJ72" s="102">
        <v>1.9189115420495937</v>
      </c>
      <c r="AK72" s="102">
        <v>142.76701872848975</v>
      </c>
      <c r="AL72" s="102">
        <v>1.4282020384789804</v>
      </c>
      <c r="AM72" s="102">
        <v>106.25823166283612</v>
      </c>
      <c r="AN72" s="102">
        <v>1.1497934116343487</v>
      </c>
      <c r="AO72" s="102">
        <v>85.544629825595536</v>
      </c>
      <c r="AP72" s="102">
        <v>2.1828631108001515</v>
      </c>
      <c r="AQ72" s="102">
        <v>162.40501544353125</v>
      </c>
      <c r="AR72" s="102">
        <v>0</v>
      </c>
      <c r="AS72" s="102">
        <v>0</v>
      </c>
      <c r="AT72" s="102">
        <v>0.41166609282196587</v>
      </c>
      <c r="AU72" s="102">
        <v>30.627957305954258</v>
      </c>
      <c r="AV72" s="102">
        <v>1.7812022597801345</v>
      </c>
      <c r="AW72" s="102">
        <v>132.521448127642</v>
      </c>
      <c r="AX72" s="102">
        <v>1.8924192825410016</v>
      </c>
      <c r="AY72" s="102">
        <v>140.79599462105051</v>
      </c>
      <c r="AZ72" s="102">
        <v>2.2937499362265479</v>
      </c>
      <c r="BA72" s="102">
        <v>170.65499525525513</v>
      </c>
      <c r="BB72" s="102">
        <v>0.46898054100288861</v>
      </c>
      <c r="BC72" s="102">
        <v>34.892152250614906</v>
      </c>
      <c r="BD72" s="102">
        <v>1.8052947802898403</v>
      </c>
      <c r="BE72" s="102">
        <v>134.31393165356411</v>
      </c>
      <c r="BF72" s="102">
        <v>1.3812513204731534</v>
      </c>
      <c r="BG72" s="102">
        <v>102.7650982432026</v>
      </c>
      <c r="BH72" s="102">
        <v>0.54720125951075027</v>
      </c>
      <c r="BI72" s="102">
        <v>40.711773707599818</v>
      </c>
      <c r="BJ72" s="102">
        <v>1.7923511097291192</v>
      </c>
      <c r="BK72" s="102">
        <v>133.35092256384644</v>
      </c>
      <c r="BL72" s="102">
        <v>1.2224421008948358</v>
      </c>
      <c r="BM72" s="102">
        <v>90.94969230657577</v>
      </c>
      <c r="BN72" s="102">
        <v>2.7688119371414732</v>
      </c>
      <c r="BO72" s="102">
        <v>205.99960812332557</v>
      </c>
      <c r="BP72" s="102">
        <v>1.2967397079227283</v>
      </c>
      <c r="BQ72" s="102">
        <v>96.477434269450981</v>
      </c>
      <c r="BR72" s="102">
        <v>1.5554594225457417</v>
      </c>
      <c r="BS72" s="102">
        <v>115.72618103740317</v>
      </c>
      <c r="BT72" s="102">
        <v>1.9411784771511731</v>
      </c>
      <c r="BU72" s="102">
        <v>144.42367870004725</v>
      </c>
      <c r="BV72" s="102">
        <v>1.8719313038772298</v>
      </c>
      <c r="BW72" s="102">
        <v>139.27168900846587</v>
      </c>
      <c r="BX72" s="102">
        <v>0.46283034211745916</v>
      </c>
      <c r="BY72" s="102">
        <v>34.434577453538957</v>
      </c>
      <c r="BZ72" s="102">
        <v>2.9074958312106389</v>
      </c>
      <c r="CA72" s="102">
        <v>216.3176898420715</v>
      </c>
      <c r="CB72" s="102">
        <v>1.2204729786500361</v>
      </c>
      <c r="CC72" s="102">
        <v>90.803189611562672</v>
      </c>
      <c r="CD72" s="102">
        <v>1.9039060695717089</v>
      </c>
      <c r="CE72" s="102">
        <v>141.65061157613513</v>
      </c>
      <c r="CF72" s="102">
        <v>0.9602360886104494</v>
      </c>
      <c r="CG72" s="102">
        <v>71.44156499261743</v>
      </c>
      <c r="CH72" s="102">
        <v>3.0934966718942221</v>
      </c>
      <c r="CI72" s="102">
        <v>230.15615238893008</v>
      </c>
      <c r="CJ72" s="102">
        <v>1.7350458977484668</v>
      </c>
      <c r="CK72" s="102">
        <v>129.08741479248593</v>
      </c>
      <c r="CL72" s="102">
        <v>1.4603692350530346</v>
      </c>
      <c r="CM72" s="102">
        <v>108.65147108794577</v>
      </c>
      <c r="CN72" s="102">
        <v>1.6328363182893317</v>
      </c>
      <c r="CO72" s="102">
        <v>121.48302208072627</v>
      </c>
      <c r="CP72" s="102">
        <v>1.7432176795622969</v>
      </c>
      <c r="CQ72" s="102">
        <v>129.69539535943488</v>
      </c>
      <c r="CR72" s="102">
        <v>0.76125632298837853</v>
      </c>
      <c r="CS72" s="102">
        <v>56.637470430335355</v>
      </c>
      <c r="CT72" s="102">
        <v>1.9388570653525918</v>
      </c>
      <c r="CU72" s="102">
        <v>144.25096566223283</v>
      </c>
    </row>
    <row r="73" spans="2:99" x14ac:dyDescent="0.25">
      <c r="C73" s="101" t="s">
        <v>238</v>
      </c>
      <c r="D73" s="102">
        <v>0</v>
      </c>
      <c r="E73" s="102">
        <v>0</v>
      </c>
      <c r="F73" s="102">
        <v>0</v>
      </c>
      <c r="G73" s="102">
        <v>0</v>
      </c>
      <c r="H73" s="102">
        <v>1.7734704641350212</v>
      </c>
      <c r="I73" s="102">
        <v>991.72468354430373</v>
      </c>
      <c r="J73" s="102">
        <v>1.5794496933839153</v>
      </c>
      <c r="K73" s="102">
        <v>883.22826854028528</v>
      </c>
      <c r="L73" s="102">
        <v>1.4200520783212485</v>
      </c>
      <c r="M73" s="102">
        <v>794.093122197242</v>
      </c>
      <c r="N73" s="102">
        <v>1.9886500225354955</v>
      </c>
      <c r="O73" s="102">
        <v>1112.0530926018489</v>
      </c>
      <c r="P73" s="102">
        <v>1.6136117173701447</v>
      </c>
      <c r="Q73" s="102">
        <v>902.33167235338487</v>
      </c>
      <c r="R73" s="102">
        <v>0.38878536552537651</v>
      </c>
      <c r="S73" s="102">
        <v>217.40877640179053</v>
      </c>
      <c r="T73" s="102">
        <v>1.5651034611943002</v>
      </c>
      <c r="U73" s="102">
        <v>875.20585549985253</v>
      </c>
      <c r="V73" s="102">
        <v>1.41917093438922</v>
      </c>
      <c r="W73" s="102">
        <v>793.6003865104517</v>
      </c>
      <c r="X73" s="102">
        <v>2.442161756142657</v>
      </c>
      <c r="Y73" s="102">
        <v>1365.6568540349735</v>
      </c>
      <c r="Z73" s="102">
        <v>0.78397044492631074</v>
      </c>
      <c r="AA73" s="102">
        <v>438.39627280279291</v>
      </c>
      <c r="AB73" s="102">
        <v>2.8474544647298639</v>
      </c>
      <c r="AC73" s="102">
        <v>1592.2965366769397</v>
      </c>
      <c r="AD73" s="102">
        <v>1.3291628986405875</v>
      </c>
      <c r="AE73" s="102">
        <v>743.2678929198164</v>
      </c>
      <c r="AF73" s="102">
        <v>1.7832294608747443</v>
      </c>
      <c r="AG73" s="102">
        <v>997.18191452115695</v>
      </c>
      <c r="AH73" s="102">
        <v>1.7725129799322119</v>
      </c>
      <c r="AI73" s="102">
        <v>991.18925837809275</v>
      </c>
      <c r="AJ73" s="102">
        <v>1.6192806400690614</v>
      </c>
      <c r="AK73" s="102">
        <v>905.50173392661895</v>
      </c>
      <c r="AL73" s="102">
        <v>1.2907388362793515</v>
      </c>
      <c r="AM73" s="102">
        <v>721.78115724741326</v>
      </c>
      <c r="AN73" s="102">
        <v>1.0388779487689277</v>
      </c>
      <c r="AO73" s="102">
        <v>580.94054895158433</v>
      </c>
      <c r="AP73" s="102">
        <v>1.9428139345215523</v>
      </c>
      <c r="AQ73" s="102">
        <v>1086.4215521844519</v>
      </c>
      <c r="AR73" s="102">
        <v>0</v>
      </c>
      <c r="AS73" s="102">
        <v>0</v>
      </c>
      <c r="AT73" s="102">
        <v>0.39206294554472937</v>
      </c>
      <c r="AU73" s="102">
        <v>219.24159914861264</v>
      </c>
      <c r="AV73" s="102">
        <v>1.5671858780904062</v>
      </c>
      <c r="AW73" s="102">
        <v>876.37034302815505</v>
      </c>
      <c r="AX73" s="102">
        <v>1.6478687561862162</v>
      </c>
      <c r="AY73" s="102">
        <v>921.48820845933199</v>
      </c>
      <c r="AZ73" s="102">
        <v>1.9943383565162616</v>
      </c>
      <c r="BA73" s="102">
        <v>1115.2340089638933</v>
      </c>
      <c r="BB73" s="102">
        <v>0.49517269807540126</v>
      </c>
      <c r="BC73" s="102">
        <v>276.90057276376433</v>
      </c>
      <c r="BD73" s="102">
        <v>1.5282801991980162</v>
      </c>
      <c r="BE73" s="102">
        <v>854.61428739153052</v>
      </c>
      <c r="BF73" s="102">
        <v>1.1985798984506679</v>
      </c>
      <c r="BG73" s="102">
        <v>670.24587921361342</v>
      </c>
      <c r="BH73" s="102">
        <v>0.47323425079084103</v>
      </c>
      <c r="BI73" s="102">
        <v>264.63259304223828</v>
      </c>
      <c r="BJ73" s="102">
        <v>1.5630449767236572</v>
      </c>
      <c r="BK73" s="102">
        <v>874.05475098386898</v>
      </c>
      <c r="BL73" s="102">
        <v>1.1659472008491074</v>
      </c>
      <c r="BM73" s="102">
        <v>651.99767471482073</v>
      </c>
      <c r="BN73" s="102">
        <v>2.4728298761945506</v>
      </c>
      <c r="BO73" s="102">
        <v>1382.8064667679926</v>
      </c>
      <c r="BP73" s="102">
        <v>1.3614457511627254</v>
      </c>
      <c r="BQ73" s="102">
        <v>761.32046405019594</v>
      </c>
      <c r="BR73" s="102">
        <v>1.5351836649929906</v>
      </c>
      <c r="BS73" s="102">
        <v>858.47470546408022</v>
      </c>
      <c r="BT73" s="102">
        <v>1.7994761559687151</v>
      </c>
      <c r="BU73" s="102">
        <v>1006.2670664177053</v>
      </c>
      <c r="BV73" s="102">
        <v>1.644020855265532</v>
      </c>
      <c r="BW73" s="102">
        <v>919.33646226448536</v>
      </c>
      <c r="BX73" s="102">
        <v>0.44887806222863036</v>
      </c>
      <c r="BY73" s="102">
        <v>251.01261239825007</v>
      </c>
      <c r="BZ73" s="102">
        <v>2.8019814279238791</v>
      </c>
      <c r="CA73" s="102">
        <v>1566.8680144950329</v>
      </c>
      <c r="CB73" s="102">
        <v>1.1627142321514652</v>
      </c>
      <c r="CC73" s="102">
        <v>650.18979861909929</v>
      </c>
      <c r="CD73" s="102">
        <v>1.8299704532740744</v>
      </c>
      <c r="CE73" s="102">
        <v>1023.3194774708622</v>
      </c>
      <c r="CF73" s="102">
        <v>0.80758560407910784</v>
      </c>
      <c r="CG73" s="102">
        <v>451.60186980103703</v>
      </c>
      <c r="CH73" s="102">
        <v>2.8680396612197345</v>
      </c>
      <c r="CI73" s="102">
        <v>1603.8077785540754</v>
      </c>
      <c r="CJ73" s="102">
        <v>1.814147832797254</v>
      </c>
      <c r="CK73" s="102">
        <v>1014.4714681002243</v>
      </c>
      <c r="CL73" s="102">
        <v>1.2040107010570864</v>
      </c>
      <c r="CM73" s="102">
        <v>673.28278403112267</v>
      </c>
      <c r="CN73" s="102">
        <v>1.6137671297273866</v>
      </c>
      <c r="CO73" s="102">
        <v>902.41857894355451</v>
      </c>
      <c r="CP73" s="102">
        <v>1.8587130009856729</v>
      </c>
      <c r="CQ73" s="102">
        <v>1039.3923101511882</v>
      </c>
      <c r="CR73" s="102">
        <v>0.6285546710273503</v>
      </c>
      <c r="CS73" s="102">
        <v>351.48777203849426</v>
      </c>
      <c r="CT73" s="102">
        <v>2.1765932492271056</v>
      </c>
      <c r="CU73" s="102">
        <v>1217.1509449677974</v>
      </c>
    </row>
    <row r="74" spans="2:99" x14ac:dyDescent="0.25">
      <c r="C74" s="101" t="s">
        <v>239</v>
      </c>
      <c r="D74" s="102">
        <v>0</v>
      </c>
      <c r="E74" s="102">
        <v>0</v>
      </c>
      <c r="F74" s="102">
        <v>0</v>
      </c>
      <c r="G74" s="102">
        <v>0</v>
      </c>
      <c r="H74" s="102">
        <v>2.1281645569620253</v>
      </c>
      <c r="I74" s="102">
        <v>858.07594936708858</v>
      </c>
      <c r="J74" s="102">
        <v>1.5818188381385707</v>
      </c>
      <c r="K74" s="102">
        <v>637.78935553747169</v>
      </c>
      <c r="L74" s="102">
        <v>1.3484119843981737</v>
      </c>
      <c r="M74" s="102">
        <v>543.67971210934365</v>
      </c>
      <c r="N74" s="102">
        <v>2.0690356179285341</v>
      </c>
      <c r="O74" s="102">
        <v>834.23516114878487</v>
      </c>
      <c r="P74" s="102">
        <v>1.6297881806813523</v>
      </c>
      <c r="Q74" s="102">
        <v>657.13059445072122</v>
      </c>
      <c r="R74" s="102">
        <v>0.42133829233670722</v>
      </c>
      <c r="S74" s="102">
        <v>169.88359947016033</v>
      </c>
      <c r="T74" s="102">
        <v>1.8226326083193303</v>
      </c>
      <c r="U74" s="102">
        <v>734.88546767435389</v>
      </c>
      <c r="V74" s="102">
        <v>1.5840536226629041</v>
      </c>
      <c r="W74" s="102">
        <v>638.69042065768292</v>
      </c>
      <c r="X74" s="102">
        <v>2.2281467070847407</v>
      </c>
      <c r="Y74" s="102">
        <v>898.38875229656742</v>
      </c>
      <c r="Z74" s="102">
        <v>0.81213502421841222</v>
      </c>
      <c r="AA74" s="102">
        <v>327.45284176486382</v>
      </c>
      <c r="AB74" s="102">
        <v>2.75663049616481</v>
      </c>
      <c r="AC74" s="102">
        <v>1111.4734160536514</v>
      </c>
      <c r="AD74" s="102">
        <v>1.3330710495683156</v>
      </c>
      <c r="AE74" s="102">
        <v>537.4942471859448</v>
      </c>
      <c r="AF74" s="102">
        <v>1.8713223399373651</v>
      </c>
      <c r="AG74" s="102">
        <v>754.51716746274553</v>
      </c>
      <c r="AH74" s="102">
        <v>1.9698712366390498</v>
      </c>
      <c r="AI74" s="102">
        <v>794.25208261286491</v>
      </c>
      <c r="AJ74" s="102">
        <v>1.5706702290831116</v>
      </c>
      <c r="AK74" s="102">
        <v>633.29423636631054</v>
      </c>
      <c r="AL74" s="102">
        <v>1.2233855610538211</v>
      </c>
      <c r="AM74" s="102">
        <v>493.26905821690065</v>
      </c>
      <c r="AN74" s="102">
        <v>1.03617100470096</v>
      </c>
      <c r="AO74" s="102">
        <v>417.78414909542704</v>
      </c>
      <c r="AP74" s="102">
        <v>2.0303038347120044</v>
      </c>
      <c r="AQ74" s="102">
        <v>818.61850615588014</v>
      </c>
      <c r="AR74" s="102">
        <v>0</v>
      </c>
      <c r="AS74" s="102">
        <v>0</v>
      </c>
      <c r="AT74" s="102">
        <v>0.37245979826749287</v>
      </c>
      <c r="AU74" s="102">
        <v>150.17579066145314</v>
      </c>
      <c r="AV74" s="102">
        <v>1.6396584658041162</v>
      </c>
      <c r="AW74" s="102">
        <v>661.11029341221968</v>
      </c>
      <c r="AX74" s="102">
        <v>1.8924192825410016</v>
      </c>
      <c r="AY74" s="102">
        <v>763.02345472053184</v>
      </c>
      <c r="AZ74" s="102">
        <v>2.1440441463714048</v>
      </c>
      <c r="BA74" s="102">
        <v>864.47859981695035</v>
      </c>
      <c r="BB74" s="102">
        <v>0.50863261297128037</v>
      </c>
      <c r="BC74" s="102">
        <v>205.08066955002025</v>
      </c>
      <c r="BD74" s="102">
        <v>1.5994138457481657</v>
      </c>
      <c r="BE74" s="102">
        <v>644.88366260566045</v>
      </c>
      <c r="BF74" s="102">
        <v>1.4293421322866593</v>
      </c>
      <c r="BG74" s="102">
        <v>576.31074773798105</v>
      </c>
      <c r="BH74" s="102">
        <v>0.56098226634484771</v>
      </c>
      <c r="BI74" s="102">
        <v>226.18804979024259</v>
      </c>
      <c r="BJ74" s="102">
        <v>1.6766230847132029</v>
      </c>
      <c r="BK74" s="102">
        <v>676.01442775636338</v>
      </c>
      <c r="BL74" s="102">
        <v>1.2252464675609047</v>
      </c>
      <c r="BM74" s="102">
        <v>494.01937572055675</v>
      </c>
      <c r="BN74" s="102">
        <v>2.551387868597645</v>
      </c>
      <c r="BO74" s="102">
        <v>1028.7195886185705</v>
      </c>
      <c r="BP74" s="102">
        <v>1.4939180597501189</v>
      </c>
      <c r="BQ74" s="102">
        <v>602.34776169124791</v>
      </c>
      <c r="BR74" s="102">
        <v>1.4188797494404977</v>
      </c>
      <c r="BS74" s="102">
        <v>572.09231497440862</v>
      </c>
      <c r="BT74" s="102">
        <v>1.7853775853747214</v>
      </c>
      <c r="BU74" s="102">
        <v>719.8642424230876</v>
      </c>
      <c r="BV74" s="102">
        <v>1.6592232661979212</v>
      </c>
      <c r="BW74" s="102">
        <v>668.99882093100177</v>
      </c>
      <c r="BX74" s="102">
        <v>0.43842073516045038</v>
      </c>
      <c r="BY74" s="102">
        <v>176.77124041669359</v>
      </c>
      <c r="BZ74" s="102">
        <v>3.2087941163048628</v>
      </c>
      <c r="CA74" s="102">
        <v>1293.7857876941207</v>
      </c>
      <c r="CB74" s="102">
        <v>1.328532484060682</v>
      </c>
      <c r="CC74" s="102">
        <v>535.66429757326694</v>
      </c>
      <c r="CD74" s="102">
        <v>1.8299704532740744</v>
      </c>
      <c r="CE74" s="102">
        <v>737.84408676010673</v>
      </c>
      <c r="CF74" s="102">
        <v>0.98416652131229876</v>
      </c>
      <c r="CG74" s="102">
        <v>396.81594139311886</v>
      </c>
      <c r="CH74" s="102">
        <v>2.7524519978121003</v>
      </c>
      <c r="CI74" s="102">
        <v>1109.7886455178389</v>
      </c>
      <c r="CJ74" s="102">
        <v>1.6717808044976654</v>
      </c>
      <c r="CK74" s="102">
        <v>674.06202037345872</v>
      </c>
      <c r="CL74" s="102">
        <v>1.2786675099589633</v>
      </c>
      <c r="CM74" s="102">
        <v>515.55874001545396</v>
      </c>
      <c r="CN74" s="102">
        <v>1.7401326759824574</v>
      </c>
      <c r="CO74" s="102">
        <v>701.62149495612675</v>
      </c>
      <c r="CP74" s="102">
        <v>1.9228065527437996</v>
      </c>
      <c r="CQ74" s="102">
        <v>775.27560206629994</v>
      </c>
      <c r="CR74" s="102">
        <v>0.69936080959243674</v>
      </c>
      <c r="CS74" s="102">
        <v>281.98227842767051</v>
      </c>
      <c r="CT74" s="102">
        <v>2.1876918325233543</v>
      </c>
      <c r="CU74" s="102">
        <v>882.07734687341645</v>
      </c>
    </row>
    <row r="75" spans="2:99" x14ac:dyDescent="0.25">
      <c r="C75" s="101" t="s">
        <v>240</v>
      </c>
      <c r="D75" s="102">
        <v>0</v>
      </c>
      <c r="E75" s="102">
        <v>0</v>
      </c>
      <c r="F75" s="102">
        <v>0</v>
      </c>
      <c r="G75" s="102">
        <v>0</v>
      </c>
      <c r="H75" s="102">
        <v>1.9862869198312236</v>
      </c>
      <c r="I75" s="102">
        <v>1277.5797468354428</v>
      </c>
      <c r="J75" s="102">
        <v>1.4434441157232007</v>
      </c>
      <c r="K75" s="102">
        <v>928.42325523316265</v>
      </c>
      <c r="L75" s="102">
        <v>1.4278839015836025</v>
      </c>
      <c r="M75" s="102">
        <v>918.41492549857298</v>
      </c>
      <c r="N75" s="102">
        <v>2.3141861563503823</v>
      </c>
      <c r="O75" s="102">
        <v>1488.4845357645656</v>
      </c>
      <c r="P75" s="102">
        <v>1.4855472576499857</v>
      </c>
      <c r="Q75" s="102">
        <v>955.50399612047067</v>
      </c>
      <c r="R75" s="102">
        <v>0.4087523819344327</v>
      </c>
      <c r="S75" s="102">
        <v>262.90953206022709</v>
      </c>
      <c r="T75" s="102">
        <v>1.8234297514570952</v>
      </c>
      <c r="U75" s="102">
        <v>1172.8300161372035</v>
      </c>
      <c r="V75" s="102">
        <v>1.2879415976586812</v>
      </c>
      <c r="W75" s="102">
        <v>828.40403561406367</v>
      </c>
      <c r="X75" s="102">
        <v>2.3800420577096504</v>
      </c>
      <c r="Y75" s="102">
        <v>1530.843051518847</v>
      </c>
      <c r="Z75" s="102">
        <v>0.78588494060526182</v>
      </c>
      <c r="AA75" s="102">
        <v>505.48119379730434</v>
      </c>
      <c r="AB75" s="102">
        <v>2.9498342026947251</v>
      </c>
      <c r="AC75" s="102">
        <v>1897.3333591732469</v>
      </c>
      <c r="AD75" s="102">
        <v>1.2610307642233725</v>
      </c>
      <c r="AE75" s="102">
        <v>811.09498754847311</v>
      </c>
      <c r="AF75" s="102">
        <v>1.8713223399373651</v>
      </c>
      <c r="AG75" s="102">
        <v>1203.6345290477132</v>
      </c>
      <c r="AH75" s="102">
        <v>1.761857909873165</v>
      </c>
      <c r="AI75" s="102">
        <v>1133.2270076304196</v>
      </c>
      <c r="AJ75" s="102">
        <v>1.7111891713310721</v>
      </c>
      <c r="AK75" s="102">
        <v>1100.6368750001454</v>
      </c>
      <c r="AL75" s="102">
        <v>1.2288988645509569</v>
      </c>
      <c r="AM75" s="102">
        <v>790.42774967917535</v>
      </c>
      <c r="AN75" s="102">
        <v>0.96311813682645997</v>
      </c>
      <c r="AO75" s="102">
        <v>619.47758560677903</v>
      </c>
      <c r="AP75" s="102">
        <v>1.7052559276088148</v>
      </c>
      <c r="AQ75" s="102">
        <v>1096.8206126379896</v>
      </c>
      <c r="AR75" s="102">
        <v>0</v>
      </c>
      <c r="AS75" s="102">
        <v>0</v>
      </c>
      <c r="AT75" s="102">
        <v>0.33325350371301998</v>
      </c>
      <c r="AU75" s="102">
        <v>214.34865358821443</v>
      </c>
      <c r="AV75" s="102">
        <v>1.5006657079166497</v>
      </c>
      <c r="AW75" s="102">
        <v>965.22818333198893</v>
      </c>
      <c r="AX75" s="102">
        <v>1.8124246036151253</v>
      </c>
      <c r="AY75" s="102">
        <v>1165.7515050452485</v>
      </c>
      <c r="AZ75" s="102">
        <v>2.2870774845945054</v>
      </c>
      <c r="BA75" s="102">
        <v>1471.0482380911858</v>
      </c>
      <c r="BB75" s="102">
        <v>0.43127616555546272</v>
      </c>
      <c r="BC75" s="102">
        <v>277.39682968527359</v>
      </c>
      <c r="BD75" s="102">
        <v>1.664907488466735</v>
      </c>
      <c r="BE75" s="102">
        <v>1070.8684965818038</v>
      </c>
      <c r="BF75" s="102">
        <v>1.2466707102641736</v>
      </c>
      <c r="BG75" s="102">
        <v>801.85860084191643</v>
      </c>
      <c r="BH75" s="102">
        <v>0.5302706268643681</v>
      </c>
      <c r="BI75" s="102">
        <v>341.07006719916154</v>
      </c>
      <c r="BJ75" s="102">
        <v>1.5051809642156992</v>
      </c>
      <c r="BK75" s="102">
        <v>968.13239618353771</v>
      </c>
      <c r="BL75" s="102">
        <v>1.1687515675151763</v>
      </c>
      <c r="BM75" s="102">
        <v>751.74100822576133</v>
      </c>
      <c r="BN75" s="102">
        <v>2.483258395431954</v>
      </c>
      <c r="BO75" s="102">
        <v>1597.2317999418326</v>
      </c>
      <c r="BP75" s="102">
        <v>1.2289734425753318</v>
      </c>
      <c r="BQ75" s="102">
        <v>790.47571826445335</v>
      </c>
      <c r="BR75" s="102">
        <v>1.3522795593506047</v>
      </c>
      <c r="BS75" s="102">
        <v>869.78621257430882</v>
      </c>
      <c r="BT75" s="102">
        <v>1.5974966021405228</v>
      </c>
      <c r="BU75" s="102">
        <v>1027.5098144967842</v>
      </c>
      <c r="BV75" s="102">
        <v>1.729112451362198</v>
      </c>
      <c r="BW75" s="102">
        <v>1112.1651287161656</v>
      </c>
      <c r="BX75" s="102">
        <v>0.45940391861984686</v>
      </c>
      <c r="BY75" s="102">
        <v>295.4886004562855</v>
      </c>
      <c r="BZ75" s="102">
        <v>3.0024560558132065</v>
      </c>
      <c r="CA75" s="102">
        <v>1931.1797350990541</v>
      </c>
      <c r="CB75" s="102">
        <v>1.104955485652894</v>
      </c>
      <c r="CC75" s="102">
        <v>710.70736837194136</v>
      </c>
      <c r="CD75" s="102">
        <v>1.6467185233907511</v>
      </c>
      <c r="CE75" s="102">
        <v>1059.1693542449309</v>
      </c>
      <c r="CF75" s="102">
        <v>0.91010825112668925</v>
      </c>
      <c r="CG75" s="102">
        <v>585.38162712468647</v>
      </c>
      <c r="CH75" s="102">
        <v>2.7610294720232726</v>
      </c>
      <c r="CI75" s="102">
        <v>1775.8941564053687</v>
      </c>
      <c r="CJ75" s="102">
        <v>1.814147832797254</v>
      </c>
      <c r="CK75" s="102">
        <v>1166.8598860551936</v>
      </c>
      <c r="CL75" s="102">
        <v>1.3305642487623082</v>
      </c>
      <c r="CM75" s="102">
        <v>855.8189248039165</v>
      </c>
      <c r="CN75" s="102">
        <v>1.6233017240083591</v>
      </c>
      <c r="CO75" s="102">
        <v>1044.1076688821765</v>
      </c>
      <c r="CP75" s="102">
        <v>1.8041382857972044</v>
      </c>
      <c r="CQ75" s="102">
        <v>1160.4217454247616</v>
      </c>
      <c r="CR75" s="102">
        <v>0.69543694567887315</v>
      </c>
      <c r="CS75" s="102">
        <v>447.30504346065118</v>
      </c>
      <c r="CT75" s="102">
        <v>1.8509794392751158</v>
      </c>
      <c r="CU75" s="102">
        <v>1190.5499753417544</v>
      </c>
    </row>
    <row r="76" spans="2:99" x14ac:dyDescent="0.25">
      <c r="C76" s="101" t="s">
        <v>241</v>
      </c>
      <c r="D76" s="102">
        <v>0</v>
      </c>
      <c r="E76" s="102">
        <v>0</v>
      </c>
      <c r="F76" s="102">
        <v>0</v>
      </c>
      <c r="G76" s="102">
        <v>0</v>
      </c>
      <c r="H76" s="102">
        <v>1.9153481012658227</v>
      </c>
      <c r="I76" s="102">
        <v>1491.6731012658227</v>
      </c>
      <c r="J76" s="102">
        <v>1.4292292471952666</v>
      </c>
      <c r="K76" s="102">
        <v>1113.0837377156736</v>
      </c>
      <c r="L76" s="102">
        <v>1.3536331999064097</v>
      </c>
      <c r="M76" s="102">
        <v>1054.2095360871119</v>
      </c>
      <c r="N76" s="102">
        <v>1.9002769226569936</v>
      </c>
      <c r="O76" s="102">
        <v>1479.9356673652665</v>
      </c>
      <c r="P76" s="102">
        <v>1.6877542367997291</v>
      </c>
      <c r="Q76" s="102">
        <v>1314.4229996196291</v>
      </c>
      <c r="R76" s="102">
        <v>0.36092950617290687</v>
      </c>
      <c r="S76" s="102">
        <v>281.09189940745983</v>
      </c>
      <c r="T76" s="102">
        <v>1.7568553210469846</v>
      </c>
      <c r="U76" s="102">
        <v>1368.2389240313914</v>
      </c>
      <c r="V76" s="102">
        <v>1.2853806316512841</v>
      </c>
      <c r="W76" s="102">
        <v>1001.0544359300201</v>
      </c>
      <c r="X76" s="102">
        <v>2.0863080669176117</v>
      </c>
      <c r="Y76" s="102">
        <v>1624.8167225154359</v>
      </c>
      <c r="Z76" s="102">
        <v>0.80830603286051017</v>
      </c>
      <c r="AA76" s="102">
        <v>629.50873839176529</v>
      </c>
      <c r="AB76" s="102">
        <v>2.7496970345249259</v>
      </c>
      <c r="AC76" s="102">
        <v>2141.4640504880122</v>
      </c>
      <c r="AD76" s="102">
        <v>1.1325827972443987</v>
      </c>
      <c r="AE76" s="102">
        <v>882.05548249393769</v>
      </c>
      <c r="AF76" s="102">
        <v>1.692083456151791</v>
      </c>
      <c r="AG76" s="102">
        <v>1317.7945956510148</v>
      </c>
      <c r="AH76" s="102">
        <v>1.9040851510701038</v>
      </c>
      <c r="AI76" s="102">
        <v>1482.9015156533967</v>
      </c>
      <c r="AJ76" s="102">
        <v>1.5706702290831116</v>
      </c>
      <c r="AK76" s="102">
        <v>1223.2379744099273</v>
      </c>
      <c r="AL76" s="102">
        <v>1.2261422128023889</v>
      </c>
      <c r="AM76" s="102">
        <v>954.91955533050043</v>
      </c>
      <c r="AN76" s="102">
        <v>0.97123896903036289</v>
      </c>
      <c r="AO76" s="102">
        <v>756.40090908084653</v>
      </c>
      <c r="AP76" s="102">
        <v>1.860306373062824</v>
      </c>
      <c r="AQ76" s="102">
        <v>1448.8066033413272</v>
      </c>
      <c r="AR76" s="102">
        <v>0</v>
      </c>
      <c r="AS76" s="102">
        <v>0</v>
      </c>
      <c r="AT76" s="102">
        <v>0.37245979826749287</v>
      </c>
      <c r="AU76" s="102">
        <v>290.0716908907234</v>
      </c>
      <c r="AV76" s="102">
        <v>1.4998153625537991</v>
      </c>
      <c r="AW76" s="102">
        <v>1168.0562043568987</v>
      </c>
      <c r="AX76" s="102">
        <v>1.5130221281173701</v>
      </c>
      <c r="AY76" s="102">
        <v>1178.3416333778077</v>
      </c>
      <c r="AZ76" s="102">
        <v>2.0658550256278119</v>
      </c>
      <c r="BA76" s="102">
        <v>1608.8878939589397</v>
      </c>
      <c r="BB76" s="102">
        <v>0.45746832262797543</v>
      </c>
      <c r="BC76" s="102">
        <v>356.27632966266725</v>
      </c>
      <c r="BD76" s="102">
        <v>1.4580865532864633</v>
      </c>
      <c r="BE76" s="102">
        <v>1135.5578076994975</v>
      </c>
      <c r="BF76" s="102">
        <v>1.1779035210603772</v>
      </c>
      <c r="BG76" s="102">
        <v>917.35126220182167</v>
      </c>
      <c r="BH76" s="102">
        <v>0.51709475713460451</v>
      </c>
      <c r="BI76" s="102">
        <v>402.71339685642999</v>
      </c>
      <c r="BJ76" s="102">
        <v>1.5066142422332793</v>
      </c>
      <c r="BK76" s="102">
        <v>1173.351171851278</v>
      </c>
      <c r="BL76" s="102">
        <v>1.0585661340897881</v>
      </c>
      <c r="BM76" s="102">
        <v>824.41130522912692</v>
      </c>
      <c r="BN76" s="102">
        <v>2.3313566702444666</v>
      </c>
      <c r="BO76" s="102">
        <v>1815.6605747863905</v>
      </c>
      <c r="BP76" s="102">
        <v>1.3492048627331283</v>
      </c>
      <c r="BQ76" s="102">
        <v>1050.7607470965602</v>
      </c>
      <c r="BR76" s="102">
        <v>1.4787213536794734</v>
      </c>
      <c r="BS76" s="102">
        <v>1151.6281902455739</v>
      </c>
      <c r="BT76" s="102">
        <v>1.7889022280232199</v>
      </c>
      <c r="BU76" s="102">
        <v>1393.1970551844836</v>
      </c>
      <c r="BV76" s="102">
        <v>1.5103234493099336</v>
      </c>
      <c r="BW76" s="102">
        <v>1176.2399023225762</v>
      </c>
      <c r="BX76" s="102">
        <v>0.42381058230131358</v>
      </c>
      <c r="BY76" s="102">
        <v>330.06368149626297</v>
      </c>
      <c r="BZ76" s="102">
        <v>2.7961179953215503</v>
      </c>
      <c r="CA76" s="102">
        <v>2177.6166947564234</v>
      </c>
      <c r="CB76" s="102">
        <v>1.2633157499756151</v>
      </c>
      <c r="CC76" s="102">
        <v>983.87030608100906</v>
      </c>
      <c r="CD76" s="102">
        <v>1.6437527603900142</v>
      </c>
      <c r="CE76" s="102">
        <v>1280.1546497917429</v>
      </c>
      <c r="CF76" s="102">
        <v>0.88617781842483978</v>
      </c>
      <c r="CG76" s="102">
        <v>690.15528498926517</v>
      </c>
      <c r="CH76" s="102">
        <v>2.5441499355599579</v>
      </c>
      <c r="CI76" s="102">
        <v>1981.3839698140951</v>
      </c>
      <c r="CJ76" s="102">
        <v>1.5610051858529066</v>
      </c>
      <c r="CK76" s="102">
        <v>1215.7108387422436</v>
      </c>
      <c r="CL76" s="102">
        <v>1.2624103170314407</v>
      </c>
      <c r="CM76" s="102">
        <v>983.16515490408597</v>
      </c>
      <c r="CN76" s="102">
        <v>1.5632971489744811</v>
      </c>
      <c r="CO76" s="102">
        <v>1217.4958196213258</v>
      </c>
      <c r="CP76" s="102">
        <v>1.791446503704327</v>
      </c>
      <c r="CQ76" s="102">
        <v>1395.1785370849298</v>
      </c>
      <c r="CR76" s="102">
        <v>0.69548945795655259</v>
      </c>
      <c r="CS76" s="102">
        <v>541.64718985656316</v>
      </c>
      <c r="CT76" s="102">
        <v>1.757552521549516</v>
      </c>
      <c r="CU76" s="102">
        <v>1368.781903782763</v>
      </c>
    </row>
    <row r="77" spans="2:99" x14ac:dyDescent="0.25">
      <c r="C77" s="101" t="s">
        <v>242</v>
      </c>
      <c r="D77" s="102">
        <v>0</v>
      </c>
      <c r="E77" s="102">
        <v>0</v>
      </c>
      <c r="F77" s="102">
        <v>0</v>
      </c>
      <c r="G77" s="102">
        <v>0</v>
      </c>
      <c r="H77" s="102">
        <v>2.0572257383966246</v>
      </c>
      <c r="I77" s="102">
        <v>572.73164556962024</v>
      </c>
      <c r="J77" s="102">
        <v>1.6732789381639326</v>
      </c>
      <c r="K77" s="102">
        <v>465.84085638483879</v>
      </c>
      <c r="L77" s="102">
        <v>1.6558572221234176</v>
      </c>
      <c r="M77" s="102">
        <v>460.99065063915941</v>
      </c>
      <c r="N77" s="102">
        <v>2.3181799085931134</v>
      </c>
      <c r="O77" s="102">
        <v>645.38128655232276</v>
      </c>
      <c r="P77" s="102">
        <v>1.5475574295961645</v>
      </c>
      <c r="Q77" s="102">
        <v>430.83998839957218</v>
      </c>
      <c r="R77" s="102">
        <v>0.3901273847993369</v>
      </c>
      <c r="S77" s="102">
        <v>108.61146392813538</v>
      </c>
      <c r="T77" s="102">
        <v>1.8908013250049704</v>
      </c>
      <c r="U77" s="102">
        <v>526.3990888813837</v>
      </c>
      <c r="V77" s="102">
        <v>1.5025182858032584</v>
      </c>
      <c r="W77" s="102">
        <v>418.3010907676271</v>
      </c>
      <c r="X77" s="102">
        <v>2.2356892399280763</v>
      </c>
      <c r="Y77" s="102">
        <v>622.41588439597638</v>
      </c>
      <c r="Z77" s="102">
        <v>0.8383851078315625</v>
      </c>
      <c r="AA77" s="102">
        <v>233.40641402030698</v>
      </c>
      <c r="AB77" s="102">
        <v>2.9567676643346092</v>
      </c>
      <c r="AC77" s="102">
        <v>823.16411775075517</v>
      </c>
      <c r="AD77" s="102">
        <v>1.2241638372279817</v>
      </c>
      <c r="AE77" s="102">
        <v>340.80721228427007</v>
      </c>
      <c r="AF77" s="102">
        <v>1.7042959587931199</v>
      </c>
      <c r="AG77" s="102">
        <v>474.47599492800452</v>
      </c>
      <c r="AH77" s="102">
        <v>1.9111885311094681</v>
      </c>
      <c r="AI77" s="102">
        <v>532.07488706087588</v>
      </c>
      <c r="AJ77" s="102">
        <v>1.8703011310636439</v>
      </c>
      <c r="AK77" s="102">
        <v>520.69183488811848</v>
      </c>
      <c r="AL77" s="102">
        <v>1.4309586902275484</v>
      </c>
      <c r="AM77" s="102">
        <v>398.37889935934942</v>
      </c>
      <c r="AN77" s="102">
        <v>1.0848613759637515</v>
      </c>
      <c r="AO77" s="102">
        <v>302.02540706830843</v>
      </c>
      <c r="AP77" s="102">
        <v>2.105337888073147</v>
      </c>
      <c r="AQ77" s="102">
        <v>586.12606803956407</v>
      </c>
      <c r="AR77" s="102">
        <v>0</v>
      </c>
      <c r="AS77" s="102">
        <v>0</v>
      </c>
      <c r="AT77" s="102">
        <v>0.37245979826749287</v>
      </c>
      <c r="AU77" s="102">
        <v>103.69280783767</v>
      </c>
      <c r="AV77" s="102">
        <v>1.5697369141789574</v>
      </c>
      <c r="AW77" s="102">
        <v>437.01475690742171</v>
      </c>
      <c r="AX77" s="102">
        <v>1.8249959685065786</v>
      </c>
      <c r="AY77" s="102">
        <v>508.07887763223147</v>
      </c>
      <c r="AZ77" s="102">
        <v>2.0825361547079182</v>
      </c>
      <c r="BA77" s="102">
        <v>579.7780654706844</v>
      </c>
      <c r="BB77" s="102">
        <v>0.44333956542204339</v>
      </c>
      <c r="BC77" s="102">
        <v>123.42573501349688</v>
      </c>
      <c r="BD77" s="102">
        <v>1.80247477837405</v>
      </c>
      <c r="BE77" s="102">
        <v>501.80897829933548</v>
      </c>
      <c r="BF77" s="102">
        <v>1.4441109732797239</v>
      </c>
      <c r="BG77" s="102">
        <v>402.04049496107513</v>
      </c>
      <c r="BH77" s="102">
        <v>0.47548170796751638</v>
      </c>
      <c r="BI77" s="102">
        <v>132.37410749815655</v>
      </c>
      <c r="BJ77" s="102">
        <v>1.5659115327588176</v>
      </c>
      <c r="BK77" s="102">
        <v>435.9497707200548</v>
      </c>
      <c r="BL77" s="102">
        <v>1.0557617674237196</v>
      </c>
      <c r="BM77" s="102">
        <v>293.92407605076352</v>
      </c>
      <c r="BN77" s="102">
        <v>2.480651265622603</v>
      </c>
      <c r="BO77" s="102">
        <v>690.61331234933266</v>
      </c>
      <c r="BP77" s="102">
        <v>1.4261517944027224</v>
      </c>
      <c r="BQ77" s="102">
        <v>397.04065956171792</v>
      </c>
      <c r="BR77" s="102">
        <v>1.4787213536794734</v>
      </c>
      <c r="BS77" s="102">
        <v>411.67602486436539</v>
      </c>
      <c r="BT77" s="102">
        <v>1.8597533886144488</v>
      </c>
      <c r="BU77" s="102">
        <v>517.75534339026251</v>
      </c>
      <c r="BV77" s="102">
        <v>1.7443148622945874</v>
      </c>
      <c r="BW77" s="102">
        <v>485.61725766281307</v>
      </c>
      <c r="BX77" s="102">
        <v>0.48651354678112368</v>
      </c>
      <c r="BY77" s="102">
        <v>135.44537142386483</v>
      </c>
      <c r="BZ77" s="102">
        <v>2.8031541144443453</v>
      </c>
      <c r="CA77" s="102">
        <v>780.3981054613057</v>
      </c>
      <c r="CB77" s="102">
        <v>1.3322614778539301</v>
      </c>
      <c r="CC77" s="102">
        <v>370.9015954345341</v>
      </c>
      <c r="CD77" s="102">
        <v>1.9570813448641851</v>
      </c>
      <c r="CE77" s="102">
        <v>544.85144641018906</v>
      </c>
      <c r="CF77" s="102">
        <v>0.90897476508665864</v>
      </c>
      <c r="CG77" s="102">
        <v>253.05857460012575</v>
      </c>
      <c r="CH77" s="102">
        <v>3.0763417234718764</v>
      </c>
      <c r="CI77" s="102">
        <v>856.45353581457027</v>
      </c>
      <c r="CJ77" s="102">
        <v>1.7456037922804575</v>
      </c>
      <c r="CK77" s="102">
        <v>485.97609577087934</v>
      </c>
      <c r="CL77" s="102">
        <v>1.4603692350530346</v>
      </c>
      <c r="CM77" s="102">
        <v>406.56679503876478</v>
      </c>
      <c r="CN77" s="102">
        <v>1.676949902854922</v>
      </c>
      <c r="CO77" s="102">
        <v>466.86285295481025</v>
      </c>
      <c r="CP77" s="102">
        <v>1.8041382857972044</v>
      </c>
      <c r="CQ77" s="102">
        <v>502.27209876594168</v>
      </c>
      <c r="CR77" s="102">
        <v>0.70058124376749231</v>
      </c>
      <c r="CS77" s="102">
        <v>195.04181826486985</v>
      </c>
      <c r="CT77" s="102">
        <v>2.2700201669527056</v>
      </c>
      <c r="CU77" s="102">
        <v>631.97361447963317</v>
      </c>
    </row>
    <row r="78" spans="2:99" x14ac:dyDescent="0.25">
      <c r="C78" s="101" t="s">
        <v>243</v>
      </c>
      <c r="D78" s="102">
        <v>0</v>
      </c>
      <c r="E78" s="102">
        <v>0</v>
      </c>
      <c r="F78" s="102">
        <v>0</v>
      </c>
      <c r="G78" s="102">
        <v>0</v>
      </c>
      <c r="H78" s="102">
        <v>1.9862869198312236</v>
      </c>
      <c r="I78" s="102">
        <v>1096.4303797468353</v>
      </c>
      <c r="J78" s="102">
        <v>1.5770805486292598</v>
      </c>
      <c r="K78" s="102">
        <v>870.54846284335144</v>
      </c>
      <c r="L78" s="102">
        <v>1.5633322661673987</v>
      </c>
      <c r="M78" s="102">
        <v>862.9594109244041</v>
      </c>
      <c r="N78" s="102">
        <v>2.326167413078577</v>
      </c>
      <c r="O78" s="102">
        <v>1284.0444120193745</v>
      </c>
      <c r="P78" s="102">
        <v>1.6136117173701447</v>
      </c>
      <c r="Q78" s="102">
        <v>890.71366798831991</v>
      </c>
      <c r="R78" s="102">
        <v>0.42200930197368741</v>
      </c>
      <c r="S78" s="102">
        <v>232.94913468947544</v>
      </c>
      <c r="T78" s="102">
        <v>1.8258211808703892</v>
      </c>
      <c r="U78" s="102">
        <v>1007.8532918404549</v>
      </c>
      <c r="V78" s="102">
        <v>1.4999038232635038</v>
      </c>
      <c r="W78" s="102">
        <v>827.94691044145407</v>
      </c>
      <c r="X78" s="102">
        <v>2.1534561205795089</v>
      </c>
      <c r="Y78" s="102">
        <v>1188.707778559889</v>
      </c>
      <c r="Z78" s="102">
        <v>0.81213502421841222</v>
      </c>
      <c r="AA78" s="102">
        <v>448.29853336856354</v>
      </c>
      <c r="AB78" s="102">
        <v>2.9521453565746869</v>
      </c>
      <c r="AC78" s="102">
        <v>1629.5842368292272</v>
      </c>
      <c r="AD78" s="102">
        <v>1.3291628986405875</v>
      </c>
      <c r="AE78" s="102">
        <v>733.69792004960425</v>
      </c>
      <c r="AF78" s="102">
        <v>1.8652160886167006</v>
      </c>
      <c r="AG78" s="102">
        <v>1029.5992809164188</v>
      </c>
      <c r="AH78" s="102">
        <v>1.7654095998928472</v>
      </c>
      <c r="AI78" s="102">
        <v>974.50609914085169</v>
      </c>
      <c r="AJ78" s="102">
        <v>1.7624557276719663</v>
      </c>
      <c r="AK78" s="102">
        <v>972.87556167492539</v>
      </c>
      <c r="AL78" s="102">
        <v>1.1560322858282905</v>
      </c>
      <c r="AM78" s="102">
        <v>638.12982177721642</v>
      </c>
      <c r="AN78" s="102">
        <v>1.0740335996918811</v>
      </c>
      <c r="AO78" s="102">
        <v>592.86654702991837</v>
      </c>
      <c r="AP78" s="102">
        <v>2.0278126653461426</v>
      </c>
      <c r="AQ78" s="102">
        <v>1119.3525912710707</v>
      </c>
      <c r="AR78" s="102">
        <v>0</v>
      </c>
      <c r="AS78" s="102">
        <v>0</v>
      </c>
      <c r="AT78" s="102">
        <v>0.37245979826749287</v>
      </c>
      <c r="AU78" s="102">
        <v>205.59780864365607</v>
      </c>
      <c r="AV78" s="102">
        <v>1.709580017429275</v>
      </c>
      <c r="AW78" s="102">
        <v>943.6881696209598</v>
      </c>
      <c r="AX78" s="102">
        <v>1.6995778641063226</v>
      </c>
      <c r="AY78" s="102">
        <v>938.16698098669008</v>
      </c>
      <c r="AZ78" s="102">
        <v>2.2088883638509125</v>
      </c>
      <c r="BA78" s="102">
        <v>1219.3063768457037</v>
      </c>
      <c r="BB78" s="102">
        <v>0.49590037079464683</v>
      </c>
      <c r="BC78" s="102">
        <v>273.73700467864506</v>
      </c>
      <c r="BD78" s="102">
        <v>1.4590265539250602</v>
      </c>
      <c r="BE78" s="102">
        <v>805.3826577666332</v>
      </c>
      <c r="BF78" s="102">
        <v>1.3095303630707442</v>
      </c>
      <c r="BG78" s="102">
        <v>722.86076041505078</v>
      </c>
      <c r="BH78" s="102">
        <v>0.53180493547079111</v>
      </c>
      <c r="BI78" s="102">
        <v>293.55632437987668</v>
      </c>
      <c r="BJ78" s="102">
        <v>1.5051809642156992</v>
      </c>
      <c r="BK78" s="102">
        <v>830.859892247066</v>
      </c>
      <c r="BL78" s="102">
        <v>1.1094523008033792</v>
      </c>
      <c r="BM78" s="102">
        <v>612.41767004346536</v>
      </c>
      <c r="BN78" s="102">
        <v>2.480651265622603</v>
      </c>
      <c r="BO78" s="102">
        <v>1369.3194986236767</v>
      </c>
      <c r="BP78" s="102">
        <v>1.423091572295323</v>
      </c>
      <c r="BQ78" s="102">
        <v>785.54654790701829</v>
      </c>
      <c r="BR78" s="102">
        <v>1.4087418706641222</v>
      </c>
      <c r="BS78" s="102">
        <v>777.62551260659541</v>
      </c>
      <c r="BT78" s="102">
        <v>1.7251003527289874</v>
      </c>
      <c r="BU78" s="102">
        <v>952.25539470640103</v>
      </c>
      <c r="BV78" s="102">
        <v>1.5832531166606885</v>
      </c>
      <c r="BW78" s="102">
        <v>873.95572039670003</v>
      </c>
      <c r="BX78" s="102">
        <v>0.42173416940583525</v>
      </c>
      <c r="BY78" s="102">
        <v>232.79726151202107</v>
      </c>
      <c r="BZ78" s="102">
        <v>2.596816053952689</v>
      </c>
      <c r="CA78" s="102">
        <v>1433.4424617818843</v>
      </c>
      <c r="CB78" s="102">
        <v>1.2204729786500361</v>
      </c>
      <c r="CC78" s="102">
        <v>673.70108421481996</v>
      </c>
      <c r="CD78" s="102">
        <v>1.5876117220968011</v>
      </c>
      <c r="CE78" s="102">
        <v>876.36167059743423</v>
      </c>
      <c r="CF78" s="102">
        <v>0.85998041364292921</v>
      </c>
      <c r="CG78" s="102">
        <v>474.70918833089695</v>
      </c>
      <c r="CH78" s="102">
        <v>2.6568784408972022</v>
      </c>
      <c r="CI78" s="102">
        <v>1466.5968993752556</v>
      </c>
      <c r="CJ78" s="102">
        <v>1.7824741492012826</v>
      </c>
      <c r="CK78" s="102">
        <v>983.925730359108</v>
      </c>
      <c r="CL78" s="102">
        <v>1.3338156873478129</v>
      </c>
      <c r="CM78" s="102">
        <v>736.26625941599275</v>
      </c>
      <c r="CN78" s="102">
        <v>1.4560007912813557</v>
      </c>
      <c r="CO78" s="102">
        <v>803.71243678730832</v>
      </c>
      <c r="CP78" s="102">
        <v>1.6696052912345125</v>
      </c>
      <c r="CQ78" s="102">
        <v>921.6221207614509</v>
      </c>
      <c r="CR78" s="102">
        <v>0.73022979787388864</v>
      </c>
      <c r="CS78" s="102">
        <v>403.08684842638655</v>
      </c>
      <c r="CT78" s="102">
        <v>1.8509794392751158</v>
      </c>
      <c r="CU78" s="102">
        <v>1021.7406504798639</v>
      </c>
    </row>
    <row r="79" spans="2:99" x14ac:dyDescent="0.25">
      <c r="C79" s="101" t="s">
        <v>244</v>
      </c>
      <c r="D79" s="102">
        <v>0</v>
      </c>
      <c r="E79" s="102">
        <v>0</v>
      </c>
      <c r="F79" s="102">
        <v>0</v>
      </c>
      <c r="G79" s="102">
        <v>0</v>
      </c>
      <c r="H79" s="102">
        <v>1.9153481012658227</v>
      </c>
      <c r="I79" s="102">
        <v>1450.3015822784807</v>
      </c>
      <c r="J79" s="102">
        <v>1.4315983919499224</v>
      </c>
      <c r="K79" s="102">
        <v>1084.0063023844812</v>
      </c>
      <c r="L79" s="102">
        <v>1.4278839015836025</v>
      </c>
      <c r="M79" s="102">
        <v>1081.1936902791037</v>
      </c>
      <c r="N79" s="102">
        <v>1.9886500225354955</v>
      </c>
      <c r="O79" s="102">
        <v>1505.805797063877</v>
      </c>
      <c r="P79" s="102">
        <v>1.66753365766072</v>
      </c>
      <c r="Q79" s="102">
        <v>1262.6564855806971</v>
      </c>
      <c r="R79" s="102">
        <v>0.40673935302349229</v>
      </c>
      <c r="S79" s="102">
        <v>307.98303810938836</v>
      </c>
      <c r="T79" s="102">
        <v>1.7592467504602787</v>
      </c>
      <c r="U79" s="102">
        <v>1332.101639448523</v>
      </c>
      <c r="V79" s="102">
        <v>1.2914051371703945</v>
      </c>
      <c r="W79" s="102">
        <v>977.85196986542269</v>
      </c>
      <c r="X79" s="102">
        <v>2.1534561205795089</v>
      </c>
      <c r="Y79" s="102">
        <v>1630.596974502804</v>
      </c>
      <c r="Z79" s="102">
        <v>0.75006237859735669</v>
      </c>
      <c r="AA79" s="102">
        <v>567.94723307391848</v>
      </c>
      <c r="AB79" s="102">
        <v>2.75663049616481</v>
      </c>
      <c r="AC79" s="102">
        <v>2087.3206116959941</v>
      </c>
      <c r="AD79" s="102">
        <v>1.2493063114401886</v>
      </c>
      <c r="AE79" s="102">
        <v>945.97473902251068</v>
      </c>
      <c r="AF79" s="102">
        <v>1.692083456151791</v>
      </c>
      <c r="AG79" s="102">
        <v>1281.2455929981361</v>
      </c>
      <c r="AH79" s="102">
        <v>1.831195685461793</v>
      </c>
      <c r="AI79" s="102">
        <v>1386.5813730316695</v>
      </c>
      <c r="AJ79" s="102">
        <v>1.7111891713310721</v>
      </c>
      <c r="AK79" s="102">
        <v>1295.7124405318878</v>
      </c>
      <c r="AL79" s="102">
        <v>1.164302241073994</v>
      </c>
      <c r="AM79" s="102">
        <v>881.6096569412282</v>
      </c>
      <c r="AN79" s="102">
        <v>0.97394591309833067</v>
      </c>
      <c r="AO79" s="102">
        <v>737.47184539805596</v>
      </c>
      <c r="AP79" s="102">
        <v>1.7902546584334049</v>
      </c>
      <c r="AQ79" s="102">
        <v>1355.580827365774</v>
      </c>
      <c r="AR79" s="102">
        <v>0</v>
      </c>
      <c r="AS79" s="102">
        <v>0</v>
      </c>
      <c r="AT79" s="102">
        <v>0.35285665099025648</v>
      </c>
      <c r="AU79" s="102">
        <v>267.18305612982221</v>
      </c>
      <c r="AV79" s="102">
        <v>1.4298938109286403</v>
      </c>
      <c r="AW79" s="102">
        <v>1082.7155936351664</v>
      </c>
      <c r="AX79" s="102">
        <v>1.6321545500718995</v>
      </c>
      <c r="AY79" s="102">
        <v>1235.8674253144422</v>
      </c>
      <c r="AZ79" s="102">
        <v>2.0725274772598543</v>
      </c>
      <c r="BA79" s="102">
        <v>1569.3178057811615</v>
      </c>
      <c r="BB79" s="102">
        <v>0.40496634766456474</v>
      </c>
      <c r="BC79" s="102">
        <v>306.64051845160839</v>
      </c>
      <c r="BD79" s="102">
        <v>1.5956538431937788</v>
      </c>
      <c r="BE79" s="102">
        <v>1208.2290900663293</v>
      </c>
      <c r="BF79" s="102">
        <v>1.1808572892589904</v>
      </c>
      <c r="BG79" s="102">
        <v>894.14513942690746</v>
      </c>
      <c r="BH79" s="102">
        <v>0.4878634205275888</v>
      </c>
      <c r="BI79" s="102">
        <v>369.41018202349022</v>
      </c>
      <c r="BJ79" s="102">
        <v>1.3923194952349434</v>
      </c>
      <c r="BK79" s="102">
        <v>1054.264321791899</v>
      </c>
      <c r="BL79" s="102">
        <v>1.0417399340933757</v>
      </c>
      <c r="BM79" s="102">
        <v>788.80547809550399</v>
      </c>
      <c r="BN79" s="102">
        <v>2.0484102583442985</v>
      </c>
      <c r="BO79" s="102">
        <v>1551.0562476183027</v>
      </c>
      <c r="BP79" s="102">
        <v>1.3675661953775238</v>
      </c>
      <c r="BQ79" s="102">
        <v>1035.5211231398609</v>
      </c>
      <c r="BR79" s="102">
        <v>1.4087418706641222</v>
      </c>
      <c r="BS79" s="102">
        <v>1066.6993444668733</v>
      </c>
      <c r="BT79" s="102">
        <v>1.5160715136037985</v>
      </c>
      <c r="BU79" s="102">
        <v>1147.9693501007962</v>
      </c>
      <c r="BV79" s="102">
        <v>1.5133639314964116</v>
      </c>
      <c r="BW79" s="102">
        <v>1145.9191689290828</v>
      </c>
      <c r="BX79" s="102">
        <v>0.41190045064644493</v>
      </c>
      <c r="BY79" s="102">
        <v>311.89102122948805</v>
      </c>
      <c r="BZ79" s="102">
        <v>2.7961179953215503</v>
      </c>
      <c r="CA79" s="102">
        <v>2117.2205460574778</v>
      </c>
      <c r="CB79" s="102">
        <v>1.274502731355359</v>
      </c>
      <c r="CC79" s="102">
        <v>965.0534681822777</v>
      </c>
      <c r="CD79" s="102">
        <v>1.7649321259786508</v>
      </c>
      <c r="CE79" s="102">
        <v>1336.4066057910343</v>
      </c>
      <c r="CF79" s="102">
        <v>0.80758560407910784</v>
      </c>
      <c r="CG79" s="102">
        <v>611.50381940870045</v>
      </c>
      <c r="CH79" s="102">
        <v>2.4371397463634965</v>
      </c>
      <c r="CI79" s="102">
        <v>1845.4022159464394</v>
      </c>
      <c r="CJ79" s="102">
        <v>1.5082979871340958</v>
      </c>
      <c r="CK79" s="102">
        <v>1142.0832358579373</v>
      </c>
      <c r="CL79" s="102">
        <v>1.4019696190786803</v>
      </c>
      <c r="CM79" s="102">
        <v>1061.5713955663766</v>
      </c>
      <c r="CN79" s="102">
        <v>1.3864616219665056</v>
      </c>
      <c r="CO79" s="102">
        <v>1049.8287401530379</v>
      </c>
      <c r="CP79" s="102">
        <v>1.6150305760460437</v>
      </c>
      <c r="CQ79" s="102">
        <v>1222.9011521820642</v>
      </c>
      <c r="CR79" s="102">
        <v>0.66329501094468646</v>
      </c>
      <c r="CS79" s="102">
        <v>502.24698228731654</v>
      </c>
      <c r="CT79" s="102">
        <v>2.0924151509150462</v>
      </c>
      <c r="CU79" s="102">
        <v>1584.3767522728729</v>
      </c>
    </row>
    <row r="80" spans="2:99" x14ac:dyDescent="0.25">
      <c r="C80" s="101" t="s">
        <v>245</v>
      </c>
      <c r="D80" s="102">
        <v>0</v>
      </c>
      <c r="E80" s="102">
        <v>0</v>
      </c>
      <c r="F80" s="102">
        <v>0</v>
      </c>
      <c r="G80" s="102">
        <v>0</v>
      </c>
      <c r="H80" s="102">
        <v>1.9862869198312236</v>
      </c>
      <c r="I80" s="102">
        <v>1599.358227848101</v>
      </c>
      <c r="J80" s="102">
        <v>1.5301659262392511</v>
      </c>
      <c r="K80" s="102">
        <v>1232.0896038078449</v>
      </c>
      <c r="L80" s="102">
        <v>1.4122202550588947</v>
      </c>
      <c r="M80" s="102">
        <v>1137.1197493734219</v>
      </c>
      <c r="N80" s="102">
        <v>2.0006312792636907</v>
      </c>
      <c r="O80" s="102">
        <v>1610.9083060631235</v>
      </c>
      <c r="P80" s="102">
        <v>1.6014793698867396</v>
      </c>
      <c r="Q80" s="102">
        <v>1289.5111886328025</v>
      </c>
      <c r="R80" s="102">
        <v>0.38878536552537651</v>
      </c>
      <c r="S80" s="102">
        <v>313.04997632103317</v>
      </c>
      <c r="T80" s="102">
        <v>1.7600438935980438</v>
      </c>
      <c r="U80" s="102">
        <v>1417.1873431251447</v>
      </c>
      <c r="V80" s="102">
        <v>1.3695304310506842</v>
      </c>
      <c r="W80" s="102">
        <v>1102.7459030820107</v>
      </c>
      <c r="X80" s="102">
        <v>2.302837293589973</v>
      </c>
      <c r="Y80" s="102">
        <v>1854.2445887986462</v>
      </c>
      <c r="Z80" s="102">
        <v>0.78588494060526182</v>
      </c>
      <c r="AA80" s="102">
        <v>632.79455417535678</v>
      </c>
      <c r="AB80" s="102">
        <v>2.5472487124751648</v>
      </c>
      <c r="AC80" s="102">
        <v>2051.0446632850026</v>
      </c>
      <c r="AD80" s="102">
        <v>1.2046230825893416</v>
      </c>
      <c r="AE80" s="102">
        <v>969.96250610093773</v>
      </c>
      <c r="AF80" s="102">
        <v>1.6131499540701666</v>
      </c>
      <c r="AG80" s="102">
        <v>1298.908343017298</v>
      </c>
      <c r="AH80" s="102">
        <v>1.8418507555208399</v>
      </c>
      <c r="AI80" s="102">
        <v>1483.05822834538</v>
      </c>
      <c r="AJ80" s="102">
        <v>1.6192806400690614</v>
      </c>
      <c r="AK80" s="102">
        <v>1303.8447713836081</v>
      </c>
      <c r="AL80" s="102">
        <v>1.1615455893254263</v>
      </c>
      <c r="AM80" s="102">
        <v>935.27650852483316</v>
      </c>
      <c r="AN80" s="102">
        <v>1.0821544318957839</v>
      </c>
      <c r="AO80" s="102">
        <v>871.35074856248514</v>
      </c>
      <c r="AP80" s="102">
        <v>1.7902546584334049</v>
      </c>
      <c r="AQ80" s="102">
        <v>1441.5130509705775</v>
      </c>
      <c r="AR80" s="102">
        <v>0</v>
      </c>
      <c r="AS80" s="102">
        <v>0</v>
      </c>
      <c r="AT80" s="102">
        <v>0.39206294554472937</v>
      </c>
      <c r="AU80" s="102">
        <v>315.68908375261606</v>
      </c>
      <c r="AV80" s="102">
        <v>1.4989650171909485</v>
      </c>
      <c r="AW80" s="102">
        <v>1206.9666318421516</v>
      </c>
      <c r="AX80" s="102">
        <v>1.7670011781407455</v>
      </c>
      <c r="AY80" s="102">
        <v>1422.7893486389282</v>
      </c>
      <c r="AZ80" s="102">
        <v>1.9194854615886898</v>
      </c>
      <c r="BA80" s="102">
        <v>1545.5696936712129</v>
      </c>
      <c r="BB80" s="102">
        <v>0.45412411107771089</v>
      </c>
      <c r="BC80" s="102">
        <v>365.66073423977275</v>
      </c>
      <c r="BD80" s="102">
        <v>1.5956538431937788</v>
      </c>
      <c r="BE80" s="102">
        <v>1284.8204745396306</v>
      </c>
      <c r="BF80" s="102">
        <v>1.2584857830586256</v>
      </c>
      <c r="BG80" s="102">
        <v>1013.3327525188053</v>
      </c>
      <c r="BH80" s="102">
        <v>0.48931672053457292</v>
      </c>
      <c r="BI80" s="102">
        <v>393.9978233744381</v>
      </c>
      <c r="BJ80" s="102">
        <v>1.390169578208573</v>
      </c>
      <c r="BK80" s="102">
        <v>1119.3645443735429</v>
      </c>
      <c r="BL80" s="102">
        <v>1.1150610341355165</v>
      </c>
      <c r="BM80" s="102">
        <v>897.84714468591778</v>
      </c>
      <c r="BN80" s="102">
        <v>2.3313566702444666</v>
      </c>
      <c r="BO80" s="102">
        <v>1877.2083908808443</v>
      </c>
      <c r="BP80" s="102">
        <v>1.3492048627331283</v>
      </c>
      <c r="BQ80" s="102">
        <v>1086.3797554727148</v>
      </c>
      <c r="BR80" s="102">
        <v>1.3556588522760635</v>
      </c>
      <c r="BS80" s="102">
        <v>1091.5765078526863</v>
      </c>
      <c r="BT80" s="102">
        <v>1.5160715136037985</v>
      </c>
      <c r="BU80" s="102">
        <v>1220.7407827537784</v>
      </c>
      <c r="BV80" s="102">
        <v>1.4221913710267897</v>
      </c>
      <c r="BW80" s="102">
        <v>1145.1484919507709</v>
      </c>
      <c r="BX80" s="102">
        <v>0.424536984594658</v>
      </c>
      <c r="BY80" s="102">
        <v>341.83717999561861</v>
      </c>
      <c r="BZ80" s="102">
        <v>3.0036287423336723</v>
      </c>
      <c r="CA80" s="102">
        <v>2418.5218633270729</v>
      </c>
      <c r="CB80" s="102">
        <v>1.2595867561823668</v>
      </c>
      <c r="CC80" s="102">
        <v>1014.2192560780417</v>
      </c>
      <c r="CD80" s="102">
        <v>1.8240389272726005</v>
      </c>
      <c r="CE80" s="102">
        <v>1468.7161442398979</v>
      </c>
      <c r="CF80" s="102">
        <v>0.83378300886101842</v>
      </c>
      <c r="CG80" s="102">
        <v>671.36207873489195</v>
      </c>
      <c r="CH80" s="102">
        <v>2.5327133032783942</v>
      </c>
      <c r="CI80" s="102">
        <v>2039.3407517997628</v>
      </c>
      <c r="CJ80" s="102">
        <v>1.7139301086844856</v>
      </c>
      <c r="CK80" s="102">
        <v>1380.0565235127476</v>
      </c>
      <c r="CL80" s="102">
        <v>1.2721646327879543</v>
      </c>
      <c r="CM80" s="102">
        <v>1024.3469623208607</v>
      </c>
      <c r="CN80" s="102">
        <v>1.6233017240083591</v>
      </c>
      <c r="CO80" s="102">
        <v>1307.0825481715308</v>
      </c>
      <c r="CP80" s="102">
        <v>1.6727782367577315</v>
      </c>
      <c r="CQ80" s="102">
        <v>1346.9210362373253</v>
      </c>
      <c r="CR80" s="102">
        <v>0.59259389693495867</v>
      </c>
      <c r="CS80" s="102">
        <v>477.15660581202866</v>
      </c>
      <c r="CT80" s="102">
        <v>2.0979644425631703</v>
      </c>
      <c r="CU80" s="102">
        <v>1689.2809691518646</v>
      </c>
    </row>
    <row r="81" spans="2:99" x14ac:dyDescent="0.25">
      <c r="C81" s="101" t="s">
        <v>246</v>
      </c>
      <c r="D81" s="102">
        <v>0</v>
      </c>
      <c r="E81" s="102">
        <v>0</v>
      </c>
      <c r="F81" s="102">
        <v>0</v>
      </c>
      <c r="G81" s="102">
        <v>0</v>
      </c>
      <c r="H81" s="102">
        <v>2.0572257383966246</v>
      </c>
      <c r="I81" s="102">
        <v>1550.3253164556963</v>
      </c>
      <c r="J81" s="102">
        <v>1.4808821590945866</v>
      </c>
      <c r="K81" s="102">
        <v>1115.9927950936806</v>
      </c>
      <c r="L81" s="102">
        <v>1.2741612827209807</v>
      </c>
      <c r="M81" s="102">
        <v>960.20794265853112</v>
      </c>
      <c r="N81" s="102">
        <v>1.9926437747782273</v>
      </c>
      <c r="O81" s="102">
        <v>1501.6563486728721</v>
      </c>
      <c r="P81" s="102">
        <v>1.66753365766072</v>
      </c>
      <c r="Q81" s="102">
        <v>1256.6533644131187</v>
      </c>
      <c r="R81" s="102">
        <v>0.42335132124764768</v>
      </c>
      <c r="S81" s="102">
        <v>319.03755569222733</v>
      </c>
      <c r="T81" s="102">
        <v>1.6332721778799404</v>
      </c>
      <c r="U81" s="102">
        <v>1230.8339132503231</v>
      </c>
      <c r="V81" s="102">
        <v>1.4493607464206519</v>
      </c>
      <c r="W81" s="102">
        <v>1092.2382585026032</v>
      </c>
      <c r="X81" s="102">
        <v>2.5243948754912244</v>
      </c>
      <c r="Y81" s="102">
        <v>1902.3839781701868</v>
      </c>
      <c r="Z81" s="102">
        <v>0.78014145356840892</v>
      </c>
      <c r="AA81" s="102">
        <v>587.91459940915297</v>
      </c>
      <c r="AB81" s="102">
        <v>2.6426949888001414</v>
      </c>
      <c r="AC81" s="102">
        <v>1991.5349435597866</v>
      </c>
      <c r="AD81" s="102">
        <v>1.2007149316616137</v>
      </c>
      <c r="AE81" s="102">
        <v>904.85877250019212</v>
      </c>
      <c r="AF81" s="102">
        <v>1.6131499540701666</v>
      </c>
      <c r="AG81" s="102">
        <v>1215.6698053872776</v>
      </c>
      <c r="AH81" s="102">
        <v>1.7583062198534825</v>
      </c>
      <c r="AI81" s="102">
        <v>1325.0595672815843</v>
      </c>
      <c r="AJ81" s="102">
        <v>1.6599226149901776</v>
      </c>
      <c r="AK81" s="102">
        <v>1250.9176826565979</v>
      </c>
      <c r="AL81" s="102">
        <v>1.2852255327822155</v>
      </c>
      <c r="AM81" s="102">
        <v>968.54596150467762</v>
      </c>
      <c r="AN81" s="102">
        <v>1.0199293402931544</v>
      </c>
      <c r="AO81" s="102">
        <v>768.61875084492124</v>
      </c>
      <c r="AP81" s="102">
        <v>1.7102382663405387</v>
      </c>
      <c r="AQ81" s="102">
        <v>1288.83555751423</v>
      </c>
      <c r="AR81" s="102">
        <v>0</v>
      </c>
      <c r="AS81" s="102">
        <v>0</v>
      </c>
      <c r="AT81" s="102">
        <v>0.35285665099025648</v>
      </c>
      <c r="AU81" s="102">
        <v>265.91277218625731</v>
      </c>
      <c r="AV81" s="102">
        <v>1.425642084114388</v>
      </c>
      <c r="AW81" s="102">
        <v>1074.3638745886028</v>
      </c>
      <c r="AX81" s="102">
        <v>1.7575726544721555</v>
      </c>
      <c r="AY81" s="102">
        <v>1324.5067524102164</v>
      </c>
      <c r="AZ81" s="102">
        <v>2.1440441463714048</v>
      </c>
      <c r="BA81" s="102">
        <v>1615.7516687054908</v>
      </c>
      <c r="BB81" s="102">
        <v>0.45348468397225444</v>
      </c>
      <c r="BC81" s="102">
        <v>341.74605784149094</v>
      </c>
      <c r="BD81" s="102">
        <v>1.5947138425551821</v>
      </c>
      <c r="BE81" s="102">
        <v>1201.7763517495853</v>
      </c>
      <c r="BF81" s="102">
        <v>1.1808572892589904</v>
      </c>
      <c r="BG81" s="102">
        <v>889.89405318557522</v>
      </c>
      <c r="BH81" s="102">
        <v>0.47402840796053219</v>
      </c>
      <c r="BI81" s="102">
        <v>357.22780823905708</v>
      </c>
      <c r="BJ81" s="102">
        <v>1.3923194952349434</v>
      </c>
      <c r="BK81" s="102">
        <v>1049.2519716090533</v>
      </c>
      <c r="BL81" s="102">
        <v>1.1603384675169701</v>
      </c>
      <c r="BM81" s="102">
        <v>874.43106912078872</v>
      </c>
      <c r="BN81" s="102">
        <v>2.4073075328382099</v>
      </c>
      <c r="BO81" s="102">
        <v>1814.146956746875</v>
      </c>
      <c r="BP81" s="102">
        <v>1.2259132204679326</v>
      </c>
      <c r="BQ81" s="102">
        <v>923.84820294463407</v>
      </c>
      <c r="BR81" s="102">
        <v>1.4821006466049318</v>
      </c>
      <c r="BS81" s="102">
        <v>1116.9110472814766</v>
      </c>
      <c r="BT81" s="102">
        <v>1.7145264247834924</v>
      </c>
      <c r="BU81" s="102">
        <v>1292.0671137168399</v>
      </c>
      <c r="BV81" s="102">
        <v>1.7382338979216316</v>
      </c>
      <c r="BW81" s="102">
        <v>1309.9330654737416</v>
      </c>
      <c r="BX81" s="102">
        <v>0.4363100576034537</v>
      </c>
      <c r="BY81" s="102">
        <v>328.80325940996272</v>
      </c>
      <c r="BZ81" s="102">
        <v>2.4959923967477922</v>
      </c>
      <c r="CA81" s="102">
        <v>1880.9798701891361</v>
      </c>
      <c r="CB81" s="102">
        <v>1.2633157499756151</v>
      </c>
      <c r="CC81" s="102">
        <v>952.03474918162362</v>
      </c>
      <c r="CD81" s="102">
        <v>1.5935432480982752</v>
      </c>
      <c r="CE81" s="102">
        <v>1200.8941917668603</v>
      </c>
      <c r="CF81" s="102">
        <v>0.93403868382853872</v>
      </c>
      <c r="CG81" s="102">
        <v>703.89155213318679</v>
      </c>
      <c r="CH81" s="102">
        <v>2.8623213450789526</v>
      </c>
      <c r="CI81" s="102">
        <v>2157.0453656514987</v>
      </c>
      <c r="CJ81" s="102">
        <v>1.7983109909992683</v>
      </c>
      <c r="CK81" s="102">
        <v>1355.2071628170486</v>
      </c>
      <c r="CL81" s="102">
        <v>1.3305642487623082</v>
      </c>
      <c r="CM81" s="102">
        <v>1002.7132178672755</v>
      </c>
      <c r="CN81" s="102">
        <v>1.6105889316337292</v>
      </c>
      <c r="CO81" s="102">
        <v>1213.7398188791783</v>
      </c>
      <c r="CP81" s="102">
        <v>1.7400447340390777</v>
      </c>
      <c r="CQ81" s="102">
        <v>1311.297711571849</v>
      </c>
      <c r="CR81" s="102">
        <v>0.6323209981078759</v>
      </c>
      <c r="CS81" s="102">
        <v>476.51710417409527</v>
      </c>
      <c r="CT81" s="102">
        <v>2.0174858720165272</v>
      </c>
      <c r="CU81" s="102">
        <v>1520.3773531516549</v>
      </c>
    </row>
    <row r="82" spans="2:99" x14ac:dyDescent="0.25">
      <c r="C82" s="101" t="s">
        <v>247</v>
      </c>
      <c r="D82" s="102">
        <v>0</v>
      </c>
      <c r="E82" s="102">
        <v>0</v>
      </c>
      <c r="F82" s="102">
        <v>0</v>
      </c>
      <c r="G82" s="102">
        <v>0</v>
      </c>
      <c r="H82" s="102">
        <v>1.8444092827004221</v>
      </c>
      <c r="I82" s="102">
        <v>938.43544303797455</v>
      </c>
      <c r="J82" s="102">
        <v>1.4808821590945866</v>
      </c>
      <c r="K82" s="102">
        <v>753.47284254732551</v>
      </c>
      <c r="L82" s="102">
        <v>1.4890815644902058</v>
      </c>
      <c r="M82" s="102">
        <v>757.64470001261657</v>
      </c>
      <c r="N82" s="102">
        <v>2.3061986518649187</v>
      </c>
      <c r="O82" s="102">
        <v>1173.3938740688704</v>
      </c>
      <c r="P82" s="102">
        <v>1.6176558331979467</v>
      </c>
      <c r="Q82" s="102">
        <v>823.06328793111516</v>
      </c>
      <c r="R82" s="102">
        <v>0.40808137229745256</v>
      </c>
      <c r="S82" s="102">
        <v>207.63180222494381</v>
      </c>
      <c r="T82" s="102">
        <v>1.8234297514570952</v>
      </c>
      <c r="U82" s="102">
        <v>927.76105754136984</v>
      </c>
      <c r="V82" s="102">
        <v>1.5433661990316174</v>
      </c>
      <c r="W82" s="102">
        <v>785.26472206728681</v>
      </c>
      <c r="X82" s="102">
        <v>2.3103798264333091</v>
      </c>
      <c r="Y82" s="102">
        <v>1175.5212556892675</v>
      </c>
      <c r="Z82" s="102">
        <v>0.86846418280261484</v>
      </c>
      <c r="AA82" s="102">
        <v>441.87457620997031</v>
      </c>
      <c r="AB82" s="102">
        <v>2.5472487124751648</v>
      </c>
      <c r="AC82" s="102">
        <v>1296.0401449073636</v>
      </c>
      <c r="AD82" s="102">
        <v>1.2649389151511006</v>
      </c>
      <c r="AE82" s="102">
        <v>643.60092002887984</v>
      </c>
      <c r="AF82" s="102">
        <v>1.9533089676793216</v>
      </c>
      <c r="AG82" s="102">
        <v>993.84360275523863</v>
      </c>
      <c r="AH82" s="102">
        <v>1.9040851510701038</v>
      </c>
      <c r="AI82" s="102">
        <v>968.79852486446862</v>
      </c>
      <c r="AJ82" s="102">
        <v>1.7191576073959054</v>
      </c>
      <c r="AK82" s="102">
        <v>874.70739064303643</v>
      </c>
      <c r="AL82" s="102">
        <v>1.2934954880279195</v>
      </c>
      <c r="AM82" s="102">
        <v>658.13050430860528</v>
      </c>
      <c r="AN82" s="102">
        <v>1.0902752640996867</v>
      </c>
      <c r="AO82" s="102">
        <v>554.7320543739205</v>
      </c>
      <c r="AP82" s="102">
        <v>1.7877634890675433</v>
      </c>
      <c r="AQ82" s="102">
        <v>909.61406323756592</v>
      </c>
      <c r="AR82" s="102">
        <v>0</v>
      </c>
      <c r="AS82" s="102">
        <v>0</v>
      </c>
      <c r="AT82" s="102">
        <v>0.41166609282196587</v>
      </c>
      <c r="AU82" s="102">
        <v>209.4557080278162</v>
      </c>
      <c r="AV82" s="102">
        <v>1.5654851873647053</v>
      </c>
      <c r="AW82" s="102">
        <v>796.51886333116192</v>
      </c>
      <c r="AX82" s="102">
        <v>1.5867311245975197</v>
      </c>
      <c r="AY82" s="102">
        <v>807.32879619521793</v>
      </c>
      <c r="AZ82" s="102">
        <v>2.0010108081483042</v>
      </c>
      <c r="BA82" s="102">
        <v>1018.114299185857</v>
      </c>
      <c r="BB82" s="102">
        <v>0.46961996810834505</v>
      </c>
      <c r="BC82" s="102">
        <v>238.94263977352591</v>
      </c>
      <c r="BD82" s="102">
        <v>1.6639674878281383</v>
      </c>
      <c r="BE82" s="102">
        <v>846.62665780695659</v>
      </c>
      <c r="BF82" s="102">
        <v>1.3183916676665828</v>
      </c>
      <c r="BG82" s="102">
        <v>670.79768050875714</v>
      </c>
      <c r="BH82" s="102">
        <v>0.47328825652380024</v>
      </c>
      <c r="BI82" s="102">
        <v>240.80906491930952</v>
      </c>
      <c r="BJ82" s="102">
        <v>1.6766230847132029</v>
      </c>
      <c r="BK82" s="102">
        <v>853.06582550207747</v>
      </c>
      <c r="BL82" s="102">
        <v>1.2280508342269734</v>
      </c>
      <c r="BM82" s="102">
        <v>624.83226445468392</v>
      </c>
      <c r="BN82" s="102">
        <v>2.344392319291221</v>
      </c>
      <c r="BO82" s="102">
        <v>1192.826812055373</v>
      </c>
      <c r="BP82" s="102">
        <v>1.4939180597501189</v>
      </c>
      <c r="BQ82" s="102">
        <v>760.10550880086032</v>
      </c>
      <c r="BR82" s="102">
        <v>1.6717633380982346</v>
      </c>
      <c r="BS82" s="102">
        <v>850.59318642438166</v>
      </c>
      <c r="BT82" s="102">
        <v>1.7959515133202164</v>
      </c>
      <c r="BU82" s="102">
        <v>913.78012997732594</v>
      </c>
      <c r="BV82" s="102">
        <v>1.5802126344742105</v>
      </c>
      <c r="BW82" s="102">
        <v>804.01218842047808</v>
      </c>
      <c r="BX82" s="102">
        <v>0.42246057169917961</v>
      </c>
      <c r="BY82" s="102">
        <v>214.94793888054255</v>
      </c>
      <c r="BZ82" s="102">
        <v>2.7984633683624818</v>
      </c>
      <c r="CA82" s="102">
        <v>1423.8581618228304</v>
      </c>
      <c r="CB82" s="102">
        <v>1.267044743768863</v>
      </c>
      <c r="CC82" s="102">
        <v>644.67236562959738</v>
      </c>
      <c r="CD82" s="102">
        <v>1.8270046902733375</v>
      </c>
      <c r="CE82" s="102">
        <v>929.57998641107395</v>
      </c>
      <c r="CF82" s="102">
        <v>0.95796911653038819</v>
      </c>
      <c r="CG82" s="102">
        <v>487.41468649066144</v>
      </c>
      <c r="CH82" s="102">
        <v>2.5412907774895674</v>
      </c>
      <c r="CI82" s="102">
        <v>1293.0087475866917</v>
      </c>
      <c r="CJ82" s="102">
        <v>1.5768420276508923</v>
      </c>
      <c r="CK82" s="102">
        <v>802.29722366877388</v>
      </c>
      <c r="CL82" s="102">
        <v>1.2721646327879543</v>
      </c>
      <c r="CM82" s="102">
        <v>647.27736516251105</v>
      </c>
      <c r="CN82" s="102">
        <v>1.5096489701279185</v>
      </c>
      <c r="CO82" s="102">
        <v>768.10939600108475</v>
      </c>
      <c r="CP82" s="102">
        <v>1.791446503704327</v>
      </c>
      <c r="CQ82" s="102">
        <v>911.48798108476137</v>
      </c>
      <c r="CR82" s="102">
        <v>0.69681491668696693</v>
      </c>
      <c r="CS82" s="102">
        <v>354.53942961032868</v>
      </c>
      <c r="CT82" s="102">
        <v>1.9277584820563431</v>
      </c>
      <c r="CU82" s="102">
        <v>980.84351567026715</v>
      </c>
    </row>
    <row r="83" spans="2:99" x14ac:dyDescent="0.25">
      <c r="C83" s="101" t="s">
        <v>248</v>
      </c>
      <c r="D83" s="102">
        <v>0</v>
      </c>
      <c r="E83" s="102">
        <v>0</v>
      </c>
      <c r="F83" s="102">
        <v>0</v>
      </c>
      <c r="G83" s="102">
        <v>0</v>
      </c>
      <c r="H83" s="102">
        <v>1.7025316455696202</v>
      </c>
      <c r="I83" s="102">
        <v>1464.8582278481013</v>
      </c>
      <c r="J83" s="102">
        <v>1.4268601024406107</v>
      </c>
      <c r="K83" s="102">
        <v>1227.6704321399013</v>
      </c>
      <c r="L83" s="102">
        <v>1.3484119843981737</v>
      </c>
      <c r="M83" s="102">
        <v>1160.1736713761886</v>
      </c>
      <c r="N83" s="102">
        <v>2.217825551986417</v>
      </c>
      <c r="O83" s="102">
        <v>1908.217104929113</v>
      </c>
      <c r="P83" s="102">
        <v>1.4855472576499857</v>
      </c>
      <c r="Q83" s="102">
        <v>1278.1648604820477</v>
      </c>
      <c r="R83" s="102">
        <v>0.36025849653592679</v>
      </c>
      <c r="S83" s="102">
        <v>309.96641041951142</v>
      </c>
      <c r="T83" s="102">
        <v>1.6300836053288812</v>
      </c>
      <c r="U83" s="102">
        <v>1402.5239340249693</v>
      </c>
      <c r="V83" s="102">
        <v>1.4563948185087934</v>
      </c>
      <c r="W83" s="102">
        <v>1253.0821018449658</v>
      </c>
      <c r="X83" s="102">
        <v>2.300323115975528</v>
      </c>
      <c r="Y83" s="102">
        <v>1979.1980089853441</v>
      </c>
      <c r="Z83" s="102">
        <v>0.69373322001315396</v>
      </c>
      <c r="AA83" s="102">
        <v>596.8880624993177</v>
      </c>
      <c r="AB83" s="102">
        <v>2.4402466667503808</v>
      </c>
      <c r="AC83" s="102">
        <v>2099.5882320720275</v>
      </c>
      <c r="AD83" s="102">
        <v>1.1521235518830386</v>
      </c>
      <c r="AE83" s="102">
        <v>991.28710404016635</v>
      </c>
      <c r="AF83" s="102">
        <v>1.8652160886167006</v>
      </c>
      <c r="AG83" s="102">
        <v>1604.8319226458091</v>
      </c>
      <c r="AH83" s="102">
        <v>1.959216166580003</v>
      </c>
      <c r="AI83" s="102">
        <v>1685.7095897254346</v>
      </c>
      <c r="AJ83" s="102">
        <v>1.5167475273872728</v>
      </c>
      <c r="AK83" s="102">
        <v>1305.0095725640094</v>
      </c>
      <c r="AL83" s="102">
        <v>1.1615455893254263</v>
      </c>
      <c r="AM83" s="102">
        <v>999.39382505559672</v>
      </c>
      <c r="AN83" s="102">
        <v>1.0740335996918811</v>
      </c>
      <c r="AO83" s="102">
        <v>924.09850917489439</v>
      </c>
      <c r="AP83" s="102">
        <v>1.7127294357064005</v>
      </c>
      <c r="AQ83" s="102">
        <v>1473.632406481787</v>
      </c>
      <c r="AR83" s="102">
        <v>0</v>
      </c>
      <c r="AS83" s="102">
        <v>0</v>
      </c>
      <c r="AT83" s="102">
        <v>0.37245979826749287</v>
      </c>
      <c r="AU83" s="102">
        <v>320.46441042935083</v>
      </c>
      <c r="AV83" s="102">
        <v>1.5697369141789574</v>
      </c>
      <c r="AW83" s="102">
        <v>1350.601640959575</v>
      </c>
      <c r="AX83" s="102">
        <v>1.687006499214869</v>
      </c>
      <c r="AY83" s="102">
        <v>1451.5003919244732</v>
      </c>
      <c r="AZ83" s="102">
        <v>2.2188970412989759</v>
      </c>
      <c r="BA83" s="102">
        <v>1909.1390143336389</v>
      </c>
      <c r="BB83" s="102">
        <v>0.41778683545498724</v>
      </c>
      <c r="BC83" s="102">
        <v>359.46379322547102</v>
      </c>
      <c r="BD83" s="102">
        <v>1.5965938438323757</v>
      </c>
      <c r="BE83" s="102">
        <v>1373.7093432333761</v>
      </c>
      <c r="BF83" s="102">
        <v>1.2466707102641736</v>
      </c>
      <c r="BG83" s="102">
        <v>1072.6354791112949</v>
      </c>
      <c r="BH83" s="102">
        <v>0.48937072626753209</v>
      </c>
      <c r="BI83" s="102">
        <v>421.0545728805846</v>
      </c>
      <c r="BJ83" s="102">
        <v>1.620192350222825</v>
      </c>
      <c r="BK83" s="102">
        <v>1394.0134981317187</v>
      </c>
      <c r="BL83" s="102">
        <v>1.0529574007576508</v>
      </c>
      <c r="BM83" s="102">
        <v>905.96454761188272</v>
      </c>
      <c r="BN83" s="102">
        <v>2.1269682507473928</v>
      </c>
      <c r="BO83" s="102">
        <v>1830.0434829430567</v>
      </c>
      <c r="BP83" s="102">
        <v>1.3522650848405278</v>
      </c>
      <c r="BQ83" s="102">
        <v>1163.4888789967902</v>
      </c>
      <c r="BR83" s="102">
        <v>1.5419422508439076</v>
      </c>
      <c r="BS83" s="102">
        <v>1326.687112626098</v>
      </c>
      <c r="BT83" s="102">
        <v>1.5090222283068015</v>
      </c>
      <c r="BU83" s="102">
        <v>1298.3627252351721</v>
      </c>
      <c r="BV83" s="102">
        <v>1.6622637483843989</v>
      </c>
      <c r="BW83" s="102">
        <v>1430.2117291099369</v>
      </c>
      <c r="BX83" s="102">
        <v>0.41058470470582914</v>
      </c>
      <c r="BY83" s="102">
        <v>353.26707992889538</v>
      </c>
      <c r="BZ83" s="102">
        <v>2.4948197102273268</v>
      </c>
      <c r="CA83" s="102">
        <v>2146.5428786795919</v>
      </c>
      <c r="CB83" s="102">
        <v>1.147798256978473</v>
      </c>
      <c r="CC83" s="102">
        <v>987.56562030427813</v>
      </c>
      <c r="CD83" s="102">
        <v>1.5876117220968011</v>
      </c>
      <c r="CE83" s="102">
        <v>1365.9811256920877</v>
      </c>
      <c r="CF83" s="102">
        <v>0.932905197788508</v>
      </c>
      <c r="CG83" s="102">
        <v>802.67163217723225</v>
      </c>
      <c r="CH83" s="102">
        <v>2.3244112410262527</v>
      </c>
      <c r="CI83" s="102">
        <v>1999.9234317789878</v>
      </c>
      <c r="CJ83" s="102">
        <v>1.7139301086844856</v>
      </c>
      <c r="CK83" s="102">
        <v>1474.6654655121313</v>
      </c>
      <c r="CL83" s="102">
        <v>1.2786675099589633</v>
      </c>
      <c r="CM83" s="102">
        <v>1100.1655255686919</v>
      </c>
      <c r="CN83" s="102">
        <v>1.5032925739406036</v>
      </c>
      <c r="CO83" s="102">
        <v>1293.4329306184952</v>
      </c>
      <c r="CP83" s="102">
        <v>1.8555400554624535</v>
      </c>
      <c r="CQ83" s="102">
        <v>1596.506663719895</v>
      </c>
      <c r="CR83" s="102">
        <v>0.65947617158648164</v>
      </c>
      <c r="CS83" s="102">
        <v>567.4132980330088</v>
      </c>
      <c r="CT83" s="102">
        <v>1.9259087181736352</v>
      </c>
      <c r="CU83" s="102">
        <v>1657.0518611165958</v>
      </c>
    </row>
    <row r="84" spans="2:99" x14ac:dyDescent="0.25">
      <c r="C84" s="101" t="s">
        <v>249</v>
      </c>
      <c r="D84" s="102">
        <v>0</v>
      </c>
      <c r="E84" s="102">
        <v>0</v>
      </c>
      <c r="F84" s="102">
        <v>0</v>
      </c>
      <c r="G84" s="102">
        <v>0</v>
      </c>
      <c r="H84" s="102">
        <v>1.9862869198312236</v>
      </c>
      <c r="I84" s="102">
        <v>1551.6873417721517</v>
      </c>
      <c r="J84" s="102">
        <v>1.6192568815099568</v>
      </c>
      <c r="K84" s="102">
        <v>1264.9634758355783</v>
      </c>
      <c r="L84" s="102">
        <v>1.5021346032607956</v>
      </c>
      <c r="M84" s="102">
        <v>1173.4675520673334</v>
      </c>
      <c r="N84" s="102">
        <v>2.0850106268994608</v>
      </c>
      <c r="O84" s="102">
        <v>1628.8103017338588</v>
      </c>
      <c r="P84" s="102">
        <v>1.4976796051333914</v>
      </c>
      <c r="Q84" s="102">
        <v>1169.9873075302053</v>
      </c>
      <c r="R84" s="102">
        <v>0.40808137229745256</v>
      </c>
      <c r="S84" s="102">
        <v>318.79316803876992</v>
      </c>
      <c r="T84" s="102">
        <v>1.5659006043320651</v>
      </c>
      <c r="U84" s="102">
        <v>1223.2815521042091</v>
      </c>
      <c r="V84" s="102">
        <v>1.2827730366572898</v>
      </c>
      <c r="W84" s="102">
        <v>1002.1022962366748</v>
      </c>
      <c r="X84" s="102">
        <v>2.3674711696374247</v>
      </c>
      <c r="Y84" s="102">
        <v>1849.468477720756</v>
      </c>
      <c r="Z84" s="102">
        <v>0.83647061215261165</v>
      </c>
      <c r="AA84" s="102">
        <v>653.45084221362015</v>
      </c>
      <c r="AB84" s="102">
        <v>2.747385880644964</v>
      </c>
      <c r="AC84" s="102">
        <v>2146.2578499598458</v>
      </c>
      <c r="AD84" s="102">
        <v>1.2085312335170695</v>
      </c>
      <c r="AE84" s="102">
        <v>944.10459962353457</v>
      </c>
      <c r="AF84" s="102">
        <v>1.6981897074724555</v>
      </c>
      <c r="AG84" s="102">
        <v>1326.6257994774821</v>
      </c>
      <c r="AH84" s="102">
        <v>1.9076368410897859</v>
      </c>
      <c r="AI84" s="102">
        <v>1490.2459002593407</v>
      </c>
      <c r="AJ84" s="102">
        <v>1.4734494071112121</v>
      </c>
      <c r="AK84" s="102">
        <v>1151.0586768352787</v>
      </c>
      <c r="AL84" s="102">
        <v>1.0914356623513277</v>
      </c>
      <c r="AM84" s="102">
        <v>852.62953942885713</v>
      </c>
      <c r="AN84" s="102">
        <v>1.0740335996918811</v>
      </c>
      <c r="AO84" s="102">
        <v>839.03504807929744</v>
      </c>
      <c r="AP84" s="102">
        <v>1.9378315957898284</v>
      </c>
      <c r="AQ84" s="102">
        <v>1513.8340426310137</v>
      </c>
      <c r="AR84" s="102">
        <v>0</v>
      </c>
      <c r="AS84" s="102">
        <v>0</v>
      </c>
      <c r="AT84" s="102">
        <v>0.37245979826749287</v>
      </c>
      <c r="AU84" s="102">
        <v>290.9655944065654</v>
      </c>
      <c r="AV84" s="102">
        <v>1.5663355327275559</v>
      </c>
      <c r="AW84" s="102">
        <v>1223.6213181667665</v>
      </c>
      <c r="AX84" s="102">
        <v>1.6901493404377324</v>
      </c>
      <c r="AY84" s="102">
        <v>1320.3446647499563</v>
      </c>
      <c r="AZ84" s="102">
        <v>1.9294941390367539</v>
      </c>
      <c r="BA84" s="102">
        <v>1507.320821415512</v>
      </c>
      <c r="BB84" s="102">
        <v>0.4817127831795221</v>
      </c>
      <c r="BC84" s="102">
        <v>376.31402621984262</v>
      </c>
      <c r="BD84" s="102">
        <v>1.5301602004752093</v>
      </c>
      <c r="BE84" s="102">
        <v>1195.3611486112334</v>
      </c>
      <c r="BF84" s="102">
        <v>1.1179976364524198</v>
      </c>
      <c r="BG84" s="102">
        <v>873.37975359663028</v>
      </c>
      <c r="BH84" s="102">
        <v>0.45934523249082521</v>
      </c>
      <c r="BI84" s="102">
        <v>358.84049562183264</v>
      </c>
      <c r="BJ84" s="102">
        <v>1.4501835077429015</v>
      </c>
      <c r="BK84" s="102">
        <v>1132.8833562487546</v>
      </c>
      <c r="BL84" s="102">
        <v>1.1094523008033792</v>
      </c>
      <c r="BM84" s="102">
        <v>866.70413738759976</v>
      </c>
      <c r="BN84" s="102">
        <v>2.3313566702444666</v>
      </c>
      <c r="BO84" s="102">
        <v>1821.2558307949771</v>
      </c>
      <c r="BP84" s="102">
        <v>1.4139109059731256</v>
      </c>
      <c r="BQ84" s="102">
        <v>1104.5471997462057</v>
      </c>
      <c r="BR84" s="102">
        <v>1.345520973499688</v>
      </c>
      <c r="BS84" s="102">
        <v>1051.1209844979562</v>
      </c>
      <c r="BT84" s="102">
        <v>1.590447316843526</v>
      </c>
      <c r="BU84" s="102">
        <v>1242.4574439181624</v>
      </c>
      <c r="BV84" s="102">
        <v>1.5832531166606885</v>
      </c>
      <c r="BW84" s="102">
        <v>1236.8373347353297</v>
      </c>
      <c r="BX84" s="102">
        <v>0.40992683173552125</v>
      </c>
      <c r="BY84" s="102">
        <v>320.23484095178918</v>
      </c>
      <c r="BZ84" s="102">
        <v>2.9989379962518092</v>
      </c>
      <c r="CA84" s="102">
        <v>2342.7703626719131</v>
      </c>
      <c r="CB84" s="102">
        <v>1.2633157499756151</v>
      </c>
      <c r="CC84" s="102">
        <v>986.9022638809505</v>
      </c>
      <c r="CD84" s="102">
        <v>1.5787144330945906</v>
      </c>
      <c r="CE84" s="102">
        <v>1233.2917151334941</v>
      </c>
      <c r="CF84" s="102">
        <v>0.85998041364292921</v>
      </c>
      <c r="CG84" s="102">
        <v>671.81669913785629</v>
      </c>
      <c r="CH84" s="102">
        <v>2.8708988192901255</v>
      </c>
      <c r="CI84" s="102">
        <v>2242.7461576294459</v>
      </c>
      <c r="CJ84" s="102">
        <v>1.5768420276508923</v>
      </c>
      <c r="CK84" s="102">
        <v>1231.828992000877</v>
      </c>
      <c r="CL84" s="102">
        <v>1.2007592624715819</v>
      </c>
      <c r="CM84" s="102">
        <v>938.03313584279977</v>
      </c>
      <c r="CN84" s="102">
        <v>1.4969361777532884</v>
      </c>
      <c r="CO84" s="102">
        <v>1169.4065420608688</v>
      </c>
      <c r="CP84" s="102">
        <v>1.7946194492275462</v>
      </c>
      <c r="CQ84" s="102">
        <v>1401.9567137365591</v>
      </c>
      <c r="CR84" s="102">
        <v>0.62982761748008531</v>
      </c>
      <c r="CS84" s="102">
        <v>492.0213347754426</v>
      </c>
      <c r="CT84" s="102">
        <v>2.0924151509150462</v>
      </c>
      <c r="CU84" s="102">
        <v>1634.5947158948338</v>
      </c>
    </row>
    <row r="85" spans="2:99" x14ac:dyDescent="0.25">
      <c r="C85" s="101" t="s">
        <v>250</v>
      </c>
      <c r="D85" s="102">
        <v>0</v>
      </c>
      <c r="E85" s="102">
        <v>0</v>
      </c>
      <c r="F85" s="102">
        <v>0</v>
      </c>
      <c r="G85" s="102">
        <v>0</v>
      </c>
      <c r="H85" s="102">
        <v>2.1281645569620253</v>
      </c>
      <c r="I85" s="102">
        <v>319.22468354430379</v>
      </c>
      <c r="J85" s="102">
        <v>1.5277967814845954</v>
      </c>
      <c r="K85" s="102">
        <v>229.16951722268931</v>
      </c>
      <c r="L85" s="102">
        <v>1.7301079238006103</v>
      </c>
      <c r="M85" s="102">
        <v>259.51618857009157</v>
      </c>
      <c r="N85" s="102">
        <v>2.4909323561073857</v>
      </c>
      <c r="O85" s="102">
        <v>373.63985341610788</v>
      </c>
      <c r="P85" s="102">
        <v>1.6958424684553328</v>
      </c>
      <c r="Q85" s="102">
        <v>254.37637026829992</v>
      </c>
      <c r="R85" s="102">
        <v>0.45791727696991885</v>
      </c>
      <c r="S85" s="102">
        <v>68.687591545487834</v>
      </c>
      <c r="T85" s="102">
        <v>1.6974551788767567</v>
      </c>
      <c r="U85" s="102">
        <v>254.6182768315135</v>
      </c>
      <c r="V85" s="102">
        <v>1.5344666158567257</v>
      </c>
      <c r="W85" s="102">
        <v>230.16999237850885</v>
      </c>
      <c r="X85" s="102">
        <v>2.3103798264333091</v>
      </c>
      <c r="Y85" s="102">
        <v>346.55697396499636</v>
      </c>
      <c r="Z85" s="102">
        <v>0.9286223327447195</v>
      </c>
      <c r="AA85" s="102">
        <v>139.29334991170794</v>
      </c>
      <c r="AB85" s="102">
        <v>3.0545250945395477</v>
      </c>
      <c r="AC85" s="102">
        <v>458.17876418093215</v>
      </c>
      <c r="AD85" s="102">
        <v>1.3933868821300746</v>
      </c>
      <c r="AE85" s="102">
        <v>209.00803231951119</v>
      </c>
      <c r="AF85" s="102">
        <v>1.9624683446603182</v>
      </c>
      <c r="AG85" s="102">
        <v>294.37025169904774</v>
      </c>
      <c r="AH85" s="102">
        <v>2.1636778033262059</v>
      </c>
      <c r="AI85" s="102">
        <v>324.55167049893089</v>
      </c>
      <c r="AJ85" s="102">
        <v>1.6192806400690614</v>
      </c>
      <c r="AK85" s="102">
        <v>242.89209601035921</v>
      </c>
      <c r="AL85" s="102">
        <v>1.4282020384789804</v>
      </c>
      <c r="AM85" s="102">
        <v>214.23030577184707</v>
      </c>
      <c r="AN85" s="102">
        <v>1.1308448031585752</v>
      </c>
      <c r="AO85" s="102">
        <v>169.62672047378626</v>
      </c>
      <c r="AP85" s="102">
        <v>1.8652887117945478</v>
      </c>
      <c r="AQ85" s="102">
        <v>279.79330676918215</v>
      </c>
      <c r="AR85" s="102">
        <v>0</v>
      </c>
      <c r="AS85" s="102">
        <v>0</v>
      </c>
      <c r="AT85" s="102">
        <v>0.43126924009920231</v>
      </c>
      <c r="AU85" s="102">
        <v>64.690386014880346</v>
      </c>
      <c r="AV85" s="102">
        <v>1.6396584658041162</v>
      </c>
      <c r="AW85" s="102">
        <v>245.94876987061744</v>
      </c>
      <c r="AX85" s="102">
        <v>1.8892764413181382</v>
      </c>
      <c r="AY85" s="102">
        <v>283.39146619772072</v>
      </c>
      <c r="AZ85" s="102">
        <v>2.2155608154829549</v>
      </c>
      <c r="BA85" s="102">
        <v>332.33412232244325</v>
      </c>
      <c r="BB85" s="102">
        <v>0.48244045589876766</v>
      </c>
      <c r="BC85" s="102">
        <v>72.366068384815151</v>
      </c>
      <c r="BD85" s="102">
        <v>1.6677274903825248</v>
      </c>
      <c r="BE85" s="102">
        <v>250.15912355737871</v>
      </c>
      <c r="BF85" s="102">
        <v>1.3124841312693571</v>
      </c>
      <c r="BG85" s="102">
        <v>196.87261969040358</v>
      </c>
      <c r="BH85" s="102">
        <v>0.54714725377779116</v>
      </c>
      <c r="BI85" s="102">
        <v>82.07208806666867</v>
      </c>
      <c r="BJ85" s="102">
        <v>1.5666281717676074</v>
      </c>
      <c r="BK85" s="102">
        <v>234.9942257651411</v>
      </c>
      <c r="BL85" s="102">
        <v>1.2845457342727018</v>
      </c>
      <c r="BM85" s="102">
        <v>192.68186014090526</v>
      </c>
      <c r="BN85" s="102">
        <v>2.4073075328382099</v>
      </c>
      <c r="BO85" s="102">
        <v>361.09612992573147</v>
      </c>
      <c r="BP85" s="102">
        <v>1.4847373934279211</v>
      </c>
      <c r="BQ85" s="102">
        <v>222.71060901418818</v>
      </c>
      <c r="BR85" s="102">
        <v>1.6119217338592586</v>
      </c>
      <c r="BS85" s="102">
        <v>241.78826007888878</v>
      </c>
      <c r="BT85" s="102">
        <v>1.65072454948926</v>
      </c>
      <c r="BU85" s="102">
        <v>247.60868242338898</v>
      </c>
      <c r="BV85" s="102">
        <v>1.7412743801081094</v>
      </c>
      <c r="BW85" s="102">
        <v>261.19115701621644</v>
      </c>
      <c r="BX85" s="102">
        <v>0.43710498921983459</v>
      </c>
      <c r="BY85" s="102">
        <v>65.565748382975187</v>
      </c>
      <c r="BZ85" s="102">
        <v>3.0012833692927408</v>
      </c>
      <c r="CA85" s="102">
        <v>450.19250539391112</v>
      </c>
      <c r="CB85" s="102">
        <v>1.2819607189418551</v>
      </c>
      <c r="CC85" s="102">
        <v>192.29410784127828</v>
      </c>
      <c r="CD85" s="102">
        <v>2.0280511981610827</v>
      </c>
      <c r="CE85" s="102">
        <v>304.2076797241624</v>
      </c>
      <c r="CF85" s="102">
        <v>0.86224738572299031</v>
      </c>
      <c r="CG85" s="102">
        <v>129.33710785844855</v>
      </c>
      <c r="CH85" s="102">
        <v>3.0820600396126583</v>
      </c>
      <c r="CI85" s="102">
        <v>462.30900594189876</v>
      </c>
      <c r="CJ85" s="102">
        <v>1.945956966564852</v>
      </c>
      <c r="CK85" s="102">
        <v>291.89354498472778</v>
      </c>
      <c r="CL85" s="102">
        <v>1.3468214416898312</v>
      </c>
      <c r="CM85" s="102">
        <v>202.02321625347469</v>
      </c>
      <c r="CN85" s="102">
        <v>1.5632971489744811</v>
      </c>
      <c r="CO85" s="102">
        <v>234.49457234617216</v>
      </c>
      <c r="CP85" s="102">
        <v>1.752736516131955</v>
      </c>
      <c r="CQ85" s="102">
        <v>262.91047741979327</v>
      </c>
      <c r="CR85" s="102">
        <v>0.69426902378149702</v>
      </c>
      <c r="CS85" s="102">
        <v>104.14035356722455</v>
      </c>
      <c r="CT85" s="102">
        <v>2.1913913602887707</v>
      </c>
      <c r="CU85" s="102">
        <v>328.70870404331561</v>
      </c>
    </row>
    <row r="86" spans="2:99" x14ac:dyDescent="0.25">
      <c r="C86" s="101" t="s">
        <v>251</v>
      </c>
      <c r="D86" s="102">
        <v>0</v>
      </c>
      <c r="E86" s="102">
        <v>0</v>
      </c>
      <c r="F86" s="102">
        <v>0</v>
      </c>
      <c r="G86" s="102">
        <v>0</v>
      </c>
      <c r="H86" s="102">
        <v>2.1281645569620253</v>
      </c>
      <c r="I86" s="102">
        <v>1149.2088607594937</v>
      </c>
      <c r="J86" s="102">
        <v>1.5325350709939065</v>
      </c>
      <c r="K86" s="102">
        <v>827.56893833670949</v>
      </c>
      <c r="L86" s="102">
        <v>1.5047452110149135</v>
      </c>
      <c r="M86" s="102">
        <v>812.56241394805329</v>
      </c>
      <c r="N86" s="102">
        <v>2.1534149655643047</v>
      </c>
      <c r="O86" s="102">
        <v>1162.8440814047244</v>
      </c>
      <c r="P86" s="102">
        <v>1.5475574295961645</v>
      </c>
      <c r="Q86" s="102">
        <v>835.6810119819288</v>
      </c>
      <c r="R86" s="102">
        <v>0.40808137229745256</v>
      </c>
      <c r="S86" s="102">
        <v>220.36394104062438</v>
      </c>
      <c r="T86" s="102">
        <v>1.6324750347421759</v>
      </c>
      <c r="U86" s="102">
        <v>881.53651876077504</v>
      </c>
      <c r="V86" s="102">
        <v>1.4581533365308286</v>
      </c>
      <c r="W86" s="102">
        <v>787.40280172664745</v>
      </c>
      <c r="X86" s="102">
        <v>2.5168523426478888</v>
      </c>
      <c r="Y86" s="102">
        <v>1359.1002650298599</v>
      </c>
      <c r="Z86" s="102">
        <v>0.78397044492631074</v>
      </c>
      <c r="AA86" s="102">
        <v>423.34404026020781</v>
      </c>
      <c r="AB86" s="102">
        <v>2.7543193422848486</v>
      </c>
      <c r="AC86" s="102">
        <v>1487.3324448338183</v>
      </c>
      <c r="AD86" s="102">
        <v>1.1521235518830386</v>
      </c>
      <c r="AE86" s="102">
        <v>622.14671801684085</v>
      </c>
      <c r="AF86" s="102">
        <v>1.7771232095540794</v>
      </c>
      <c r="AG86" s="102">
        <v>959.64653315920293</v>
      </c>
      <c r="AH86" s="102">
        <v>1.831195685461793</v>
      </c>
      <c r="AI86" s="102">
        <v>988.84567014936817</v>
      </c>
      <c r="AJ86" s="102">
        <v>1.6192806400690614</v>
      </c>
      <c r="AK86" s="102">
        <v>874.4115456372931</v>
      </c>
      <c r="AL86" s="102">
        <v>1.2879821845307835</v>
      </c>
      <c r="AM86" s="102">
        <v>695.51037964662305</v>
      </c>
      <c r="AN86" s="102">
        <v>1.19848378289714</v>
      </c>
      <c r="AO86" s="102">
        <v>647.18124276445553</v>
      </c>
      <c r="AP86" s="102">
        <v>1.8652887117945478</v>
      </c>
      <c r="AQ86" s="102">
        <v>1007.2559043690558</v>
      </c>
      <c r="AR86" s="102">
        <v>0</v>
      </c>
      <c r="AS86" s="102">
        <v>0</v>
      </c>
      <c r="AT86" s="102">
        <v>0.35285665099025648</v>
      </c>
      <c r="AU86" s="102">
        <v>190.54259153473851</v>
      </c>
      <c r="AV86" s="102">
        <v>1.6379577750784151</v>
      </c>
      <c r="AW86" s="102">
        <v>884.49719854234411</v>
      </c>
      <c r="AX86" s="102">
        <v>1.8249959685065786</v>
      </c>
      <c r="AY86" s="102">
        <v>985.49782299355252</v>
      </c>
      <c r="AZ86" s="102">
        <v>2.2122245896669339</v>
      </c>
      <c r="BA86" s="102">
        <v>1194.6012784201444</v>
      </c>
      <c r="BB86" s="102">
        <v>0.4817127831795221</v>
      </c>
      <c r="BC86" s="102">
        <v>260.12490291694195</v>
      </c>
      <c r="BD86" s="102">
        <v>1.7351011343782874</v>
      </c>
      <c r="BE86" s="102">
        <v>936.95461256427518</v>
      </c>
      <c r="BF86" s="102">
        <v>1.2407631738669478</v>
      </c>
      <c r="BG86" s="102">
        <v>670.01211388815182</v>
      </c>
      <c r="BH86" s="102">
        <v>0.54857355091829563</v>
      </c>
      <c r="BI86" s="102">
        <v>296.22971749587964</v>
      </c>
      <c r="BJ86" s="102">
        <v>1.5644782547412375</v>
      </c>
      <c r="BK86" s="102">
        <v>844.81825756026819</v>
      </c>
      <c r="BL86" s="102">
        <v>1.2280508342269734</v>
      </c>
      <c r="BM86" s="102">
        <v>663.14745048256566</v>
      </c>
      <c r="BN86" s="102">
        <v>2.1347896401754456</v>
      </c>
      <c r="BO86" s="102">
        <v>1152.7864056947406</v>
      </c>
      <c r="BP86" s="102">
        <v>1.3675661953775238</v>
      </c>
      <c r="BQ86" s="102">
        <v>738.48574550386286</v>
      </c>
      <c r="BR86" s="102">
        <v>1.6119217338592586</v>
      </c>
      <c r="BS86" s="102">
        <v>870.4377362839997</v>
      </c>
      <c r="BT86" s="102">
        <v>1.6577738347862565</v>
      </c>
      <c r="BU86" s="102">
        <v>895.19787078457853</v>
      </c>
      <c r="BV86" s="102">
        <v>1.6470613374520096</v>
      </c>
      <c r="BW86" s="102">
        <v>889.41312222408521</v>
      </c>
      <c r="BX86" s="102">
        <v>0.41061896936734738</v>
      </c>
      <c r="BY86" s="102">
        <v>221.73424345836759</v>
      </c>
      <c r="BZ86" s="102">
        <v>3.004801428854138</v>
      </c>
      <c r="CA86" s="102">
        <v>1622.5927715812345</v>
      </c>
      <c r="CB86" s="102">
        <v>1.2130149910635399</v>
      </c>
      <c r="CC86" s="102">
        <v>655.0280951743116</v>
      </c>
      <c r="CD86" s="102">
        <v>1.9039060695717089</v>
      </c>
      <c r="CE86" s="102">
        <v>1028.1092775687227</v>
      </c>
      <c r="CF86" s="102">
        <v>0.85657995552283728</v>
      </c>
      <c r="CG86" s="102">
        <v>462.55317598233211</v>
      </c>
      <c r="CH86" s="102">
        <v>2.6511601247564203</v>
      </c>
      <c r="CI86" s="102">
        <v>1431.626467368467</v>
      </c>
      <c r="CJ86" s="102">
        <v>1.7244880032164762</v>
      </c>
      <c r="CK86" s="102">
        <v>931.22352173689717</v>
      </c>
      <c r="CL86" s="102">
        <v>1.2202678939846094</v>
      </c>
      <c r="CM86" s="102">
        <v>658.94466275168907</v>
      </c>
      <c r="CN86" s="102">
        <v>1.7274198836078272</v>
      </c>
      <c r="CO86" s="102">
        <v>932.80673714822672</v>
      </c>
      <c r="CP86" s="102">
        <v>1.791446503704327</v>
      </c>
      <c r="CQ86" s="102">
        <v>967.38111200033654</v>
      </c>
      <c r="CR86" s="102">
        <v>0.6917231308760271</v>
      </c>
      <c r="CS86" s="102">
        <v>373.53049067305466</v>
      </c>
      <c r="CT86" s="102">
        <v>1.9314580098217593</v>
      </c>
      <c r="CU86" s="102">
        <v>1042.9873253037499</v>
      </c>
    </row>
    <row r="87" spans="2:99" x14ac:dyDescent="0.25">
      <c r="B87" s="101" t="s">
        <v>131</v>
      </c>
      <c r="C87" s="101" t="s">
        <v>252</v>
      </c>
      <c r="D87" s="102">
        <v>0</v>
      </c>
      <c r="E87" s="102">
        <v>0</v>
      </c>
      <c r="F87" s="102">
        <v>0</v>
      </c>
      <c r="G87" s="102">
        <v>0</v>
      </c>
      <c r="H87" s="102">
        <v>1.7025316455696202</v>
      </c>
      <c r="I87" s="102">
        <v>3328.1088607594934</v>
      </c>
      <c r="J87" s="102">
        <v>1.2720838786785986</v>
      </c>
      <c r="K87" s="102">
        <v>2486.6695660409246</v>
      </c>
      <c r="L87" s="102">
        <v>2.0036152607223205</v>
      </c>
      <c r="M87" s="102">
        <v>3916.6671116599923</v>
      </c>
      <c r="N87" s="102">
        <v>1.7919350615648337</v>
      </c>
      <c r="O87" s="102">
        <v>3502.8746583469369</v>
      </c>
      <c r="P87" s="102">
        <v>1.1835846295746961</v>
      </c>
      <c r="Q87" s="102">
        <v>2313.6712338926159</v>
      </c>
      <c r="R87" s="102">
        <v>0.32512214577160703</v>
      </c>
      <c r="S87" s="102">
        <v>635.54877055433735</v>
      </c>
      <c r="T87" s="102">
        <v>1.1808025983511672</v>
      </c>
      <c r="U87" s="102">
        <v>2308.2329192568614</v>
      </c>
      <c r="V87" s="102">
        <v>1.1990512095167494</v>
      </c>
      <c r="W87" s="102">
        <v>2343.9053043633417</v>
      </c>
      <c r="X87" s="102">
        <v>2.0888222445320572</v>
      </c>
      <c r="Y87" s="102">
        <v>4083.2297236112654</v>
      </c>
      <c r="Z87" s="102">
        <v>0.83127998100792166</v>
      </c>
      <c r="AA87" s="102">
        <v>1624.9861068742853</v>
      </c>
      <c r="AB87" s="102">
        <v>2.5195148659156272</v>
      </c>
      <c r="AC87" s="102">
        <v>4925.147659891868</v>
      </c>
      <c r="AD87" s="102">
        <v>1.1247664953889425</v>
      </c>
      <c r="AE87" s="102">
        <v>2198.6935451863046</v>
      </c>
      <c r="AF87" s="102">
        <v>2.2359063588291774</v>
      </c>
      <c r="AG87" s="102">
        <v>4370.7497502392762</v>
      </c>
      <c r="AH87" s="102">
        <v>1.525431062949822</v>
      </c>
      <c r="AI87" s="102">
        <v>2981.9126418543119</v>
      </c>
      <c r="AJ87" s="102">
        <v>0.87338780855319864</v>
      </c>
      <c r="AK87" s="102">
        <v>1707.2984881597927</v>
      </c>
      <c r="AL87" s="102">
        <v>2.2088748236996674</v>
      </c>
      <c r="AM87" s="102">
        <v>4317.9085053681092</v>
      </c>
      <c r="AN87" s="102">
        <v>1.0821198099351579</v>
      </c>
      <c r="AO87" s="102">
        <v>2115.3278044612466</v>
      </c>
      <c r="AP87" s="102">
        <v>2.3354223868882991</v>
      </c>
      <c r="AQ87" s="102">
        <v>4565.2836818892465</v>
      </c>
      <c r="AR87" s="102">
        <v>0</v>
      </c>
      <c r="AS87" s="102">
        <v>0</v>
      </c>
      <c r="AT87" s="102">
        <v>0.41166609282196587</v>
      </c>
      <c r="AU87" s="102">
        <v>804.7248782483789</v>
      </c>
      <c r="AV87" s="102">
        <v>2.1231569096402731</v>
      </c>
      <c r="AW87" s="102">
        <v>4150.3471269648062</v>
      </c>
      <c r="AX87" s="102">
        <v>1.2401860307568144</v>
      </c>
      <c r="AY87" s="102">
        <v>2424.3156529234207</v>
      </c>
      <c r="AZ87" s="102">
        <v>1.7516426156783371</v>
      </c>
      <c r="BA87" s="102">
        <v>3424.1109851280135</v>
      </c>
      <c r="BB87" s="102">
        <v>0.34828000453222629</v>
      </c>
      <c r="BC87" s="102">
        <v>680.817752859596</v>
      </c>
      <c r="BD87" s="102">
        <v>1.1251554386649034</v>
      </c>
      <c r="BE87" s="102">
        <v>2199.4538515021532</v>
      </c>
      <c r="BF87" s="102">
        <v>1.9115932025623146</v>
      </c>
      <c r="BG87" s="102">
        <v>3736.7823923688125</v>
      </c>
      <c r="BH87" s="102">
        <v>0.36047978431837319</v>
      </c>
      <c r="BI87" s="102">
        <v>704.66588238555585</v>
      </c>
      <c r="BJ87" s="102">
        <v>1.7995174998170198</v>
      </c>
      <c r="BK87" s="102">
        <v>3517.6968086423103</v>
      </c>
      <c r="BL87" s="102">
        <v>1.4239787666462258</v>
      </c>
      <c r="BM87" s="102">
        <v>2783.5936930400421</v>
      </c>
      <c r="BN87" s="102">
        <v>1.8123921830124456</v>
      </c>
      <c r="BO87" s="102">
        <v>3542.8642393527289</v>
      </c>
      <c r="BP87" s="102">
        <v>2.1046972058459126</v>
      </c>
      <c r="BQ87" s="102">
        <v>4114.2620979875901</v>
      </c>
      <c r="BR87" s="102">
        <v>1.3093344197389218</v>
      </c>
      <c r="BS87" s="102">
        <v>2559.4869237056441</v>
      </c>
      <c r="BT87" s="102">
        <v>1.5054975856583033</v>
      </c>
      <c r="BU87" s="102">
        <v>2942.9466804448512</v>
      </c>
      <c r="BV87" s="102">
        <v>2.3641960822136463</v>
      </c>
      <c r="BW87" s="102">
        <v>4621.5305015112353</v>
      </c>
      <c r="BX87" s="102">
        <v>0.31703730661346574</v>
      </c>
      <c r="BY87" s="102">
        <v>619.74452696800279</v>
      </c>
      <c r="BZ87" s="102">
        <v>2.785563816637358</v>
      </c>
      <c r="CA87" s="102">
        <v>5445.2201487627071</v>
      </c>
      <c r="CB87" s="102">
        <v>1.9396808931856251</v>
      </c>
      <c r="CC87" s="102">
        <v>3791.6882099992599</v>
      </c>
      <c r="CD87" s="102">
        <v>2.2971017963449882</v>
      </c>
      <c r="CE87" s="102">
        <v>4490.3745914951833</v>
      </c>
      <c r="CF87" s="102">
        <v>0.7893226015774113</v>
      </c>
      <c r="CG87" s="102">
        <v>1542.9678215635236</v>
      </c>
      <c r="CH87" s="102">
        <v>2.5355724613487856</v>
      </c>
      <c r="CI87" s="102">
        <v>4956.5370474446063</v>
      </c>
      <c r="CJ87" s="102">
        <v>1.4977400926021049</v>
      </c>
      <c r="CK87" s="102">
        <v>2927.7823330185947</v>
      </c>
      <c r="CL87" s="102">
        <v>1.9633319872884167</v>
      </c>
      <c r="CM87" s="102">
        <v>3837.921368751397</v>
      </c>
      <c r="CN87" s="102">
        <v>1.3455262354945725</v>
      </c>
      <c r="CO87" s="102">
        <v>2630.2346851447901</v>
      </c>
      <c r="CP87" s="102">
        <v>1.3421570001037006</v>
      </c>
      <c r="CQ87" s="102">
        <v>2623.648503802714</v>
      </c>
      <c r="CR87" s="102">
        <v>0.6890197011375192</v>
      </c>
      <c r="CS87" s="102">
        <v>1346.8957117836226</v>
      </c>
      <c r="CT87" s="102">
        <v>1.7242567716607697</v>
      </c>
      <c r="CU87" s="102">
        <v>3370.5771372424724</v>
      </c>
    </row>
    <row r="88" spans="2:99" x14ac:dyDescent="0.25">
      <c r="C88" s="101" t="s">
        <v>253</v>
      </c>
      <c r="D88" s="102">
        <v>0</v>
      </c>
      <c r="E88" s="102">
        <v>0</v>
      </c>
      <c r="F88" s="102">
        <v>0</v>
      </c>
      <c r="G88" s="102">
        <v>0</v>
      </c>
      <c r="H88" s="102">
        <v>1.7025316455696202</v>
      </c>
      <c r="I88" s="102">
        <v>3221.8708860759489</v>
      </c>
      <c r="J88" s="102">
        <v>1.0796870996092522</v>
      </c>
      <c r="K88" s="102">
        <v>2043.1998673005487</v>
      </c>
      <c r="L88" s="102">
        <v>2.0830871779077493</v>
      </c>
      <c r="M88" s="102">
        <v>3942.0341754726246</v>
      </c>
      <c r="N88" s="102">
        <v>1.8643331524724094</v>
      </c>
      <c r="O88" s="102">
        <v>3528.0640577387871</v>
      </c>
      <c r="P88" s="102">
        <v>1.2375065698652712</v>
      </c>
      <c r="Q88" s="102">
        <v>2341.8574328130389</v>
      </c>
      <c r="R88" s="102">
        <v>0.34575011035815023</v>
      </c>
      <c r="S88" s="102">
        <v>654.29750884176349</v>
      </c>
      <c r="T88" s="102">
        <v>1.1808025983511672</v>
      </c>
      <c r="U88" s="102">
        <v>2234.5508371197488</v>
      </c>
      <c r="V88" s="102">
        <v>1.2096023176489616</v>
      </c>
      <c r="W88" s="102">
        <v>2289.0514259188949</v>
      </c>
      <c r="X88" s="102">
        <v>2.2356892399280763</v>
      </c>
      <c r="Y88" s="102">
        <v>4230.8183176398916</v>
      </c>
      <c r="Z88" s="102">
        <v>0.80311540171582041</v>
      </c>
      <c r="AA88" s="102">
        <v>1519.8155862070184</v>
      </c>
      <c r="AB88" s="102">
        <v>2.7219631879653878</v>
      </c>
      <c r="AC88" s="102">
        <v>5151.0431369056996</v>
      </c>
      <c r="AD88" s="102">
        <v>1.3543053728527945</v>
      </c>
      <c r="AE88" s="102">
        <v>2562.8874875866281</v>
      </c>
      <c r="AF88" s="102">
        <v>2.0749862290055971</v>
      </c>
      <c r="AG88" s="102">
        <v>3926.7039397701919</v>
      </c>
      <c r="AH88" s="102">
        <v>1.4489899073218291</v>
      </c>
      <c r="AI88" s="102">
        <v>2742.0685006158292</v>
      </c>
      <c r="AJ88" s="102">
        <v>0.96264019446026461</v>
      </c>
      <c r="AK88" s="102">
        <v>1821.7003039966046</v>
      </c>
      <c r="AL88" s="102">
        <v>2.270714795428062</v>
      </c>
      <c r="AM88" s="102">
        <v>4297.1006788680643</v>
      </c>
      <c r="AN88" s="102">
        <v>1.1389310134018522</v>
      </c>
      <c r="AO88" s="102">
        <v>2155.3130497616648</v>
      </c>
      <c r="AP88" s="102">
        <v>2.2529148254295706</v>
      </c>
      <c r="AQ88" s="102">
        <v>4263.4160156429189</v>
      </c>
      <c r="AR88" s="102">
        <v>0</v>
      </c>
      <c r="AS88" s="102">
        <v>0</v>
      </c>
      <c r="AT88" s="102">
        <v>0.45087238737643881</v>
      </c>
      <c r="AU88" s="102">
        <v>853.23090587117269</v>
      </c>
      <c r="AV88" s="102">
        <v>2.1214562189145725</v>
      </c>
      <c r="AW88" s="102">
        <v>4014.6437486739364</v>
      </c>
      <c r="AX88" s="102">
        <v>1.3076093447912376</v>
      </c>
      <c r="AY88" s="102">
        <v>2474.5199240829379</v>
      </c>
      <c r="AZ88" s="102">
        <v>1.7001433014629146</v>
      </c>
      <c r="BA88" s="102">
        <v>3217.3511836884195</v>
      </c>
      <c r="BB88" s="102">
        <v>0.37383273449928245</v>
      </c>
      <c r="BC88" s="102">
        <v>707.44106676644208</v>
      </c>
      <c r="BD88" s="102">
        <v>1.1279975784310519</v>
      </c>
      <c r="BE88" s="102">
        <v>2134.6226174229223</v>
      </c>
      <c r="BF88" s="102">
        <v>2.1748427011485996</v>
      </c>
      <c r="BG88" s="102">
        <v>4115.6723276536095</v>
      </c>
      <c r="BH88" s="102">
        <v>0.3423417628972294</v>
      </c>
      <c r="BI88" s="102">
        <v>647.84755210671688</v>
      </c>
      <c r="BJ88" s="102">
        <v>1.8566648733161877</v>
      </c>
      <c r="BK88" s="102">
        <v>3513.5526062635531</v>
      </c>
      <c r="BL88" s="102">
        <v>1.3109889665547687</v>
      </c>
      <c r="BM88" s="102">
        <v>2480.9155203082441</v>
      </c>
      <c r="BN88" s="102">
        <v>2.0849100756752104</v>
      </c>
      <c r="BO88" s="102">
        <v>3945.4838272077677</v>
      </c>
      <c r="BP88" s="102">
        <v>1.9166995203407198</v>
      </c>
      <c r="BQ88" s="102">
        <v>3627.162172292778</v>
      </c>
      <c r="BR88" s="102">
        <v>1.3894517815306486</v>
      </c>
      <c r="BS88" s="102">
        <v>2629.3985513685993</v>
      </c>
      <c r="BT88" s="102">
        <v>1.2929441038846161</v>
      </c>
      <c r="BU88" s="102">
        <v>2446.7674221912475</v>
      </c>
      <c r="BV88" s="102">
        <v>2.3824389753325135</v>
      </c>
      <c r="BW88" s="102">
        <v>4508.5275169192482</v>
      </c>
      <c r="BX88" s="102">
        <v>0.31980585714077026</v>
      </c>
      <c r="BY88" s="102">
        <v>605.20060405319362</v>
      </c>
      <c r="BZ88" s="102">
        <v>3.0915528478134449</v>
      </c>
      <c r="CA88" s="102">
        <v>5850.4546092021628</v>
      </c>
      <c r="CB88" s="102">
        <v>2.2135586505054881</v>
      </c>
      <c r="CC88" s="102">
        <v>4188.9383902165855</v>
      </c>
      <c r="CD88" s="102">
        <v>2.2142688910451431</v>
      </c>
      <c r="CE88" s="102">
        <v>4190.2824494138285</v>
      </c>
      <c r="CF88" s="102">
        <v>0.86678132988311263</v>
      </c>
      <c r="CG88" s="102">
        <v>1640.2969886708022</v>
      </c>
      <c r="CH88" s="102">
        <v>2.5355724613487856</v>
      </c>
      <c r="CI88" s="102">
        <v>4798.3173258564411</v>
      </c>
      <c r="CJ88" s="102">
        <v>1.5082979871340958</v>
      </c>
      <c r="CK88" s="102">
        <v>2854.3031108525629</v>
      </c>
      <c r="CL88" s="102">
        <v>2.0866340964081336</v>
      </c>
      <c r="CM88" s="102">
        <v>3948.7463640427518</v>
      </c>
      <c r="CN88" s="102">
        <v>1.4623571874686705</v>
      </c>
      <c r="CO88" s="102">
        <v>2767.3647415657119</v>
      </c>
      <c r="CP88" s="102">
        <v>1.5312647098548613</v>
      </c>
      <c r="CQ88" s="102">
        <v>2897.7653369293394</v>
      </c>
      <c r="CR88" s="102">
        <v>0.69548945795655259</v>
      </c>
      <c r="CS88" s="102">
        <v>1316.14425023698</v>
      </c>
      <c r="CT88" s="102">
        <v>1.8963124960503053</v>
      </c>
      <c r="CU88" s="102">
        <v>3588.5817675255976</v>
      </c>
    </row>
    <row r="89" spans="2:99" x14ac:dyDescent="0.25">
      <c r="C89" s="101" t="s">
        <v>254</v>
      </c>
      <c r="D89" s="102">
        <v>0</v>
      </c>
      <c r="E89" s="102">
        <v>0</v>
      </c>
      <c r="F89" s="102">
        <v>0</v>
      </c>
      <c r="G89" s="102">
        <v>0</v>
      </c>
      <c r="H89" s="102">
        <v>1.6315928270042193</v>
      </c>
      <c r="I89" s="102">
        <v>3911.9069620253158</v>
      </c>
      <c r="J89" s="102">
        <v>1.0280139086059383</v>
      </c>
      <c r="K89" s="102">
        <v>2464.7661472735977</v>
      </c>
      <c r="L89" s="102">
        <v>2.0088364762305568</v>
      </c>
      <c r="M89" s="102">
        <v>4816.3863354103833</v>
      </c>
      <c r="N89" s="102">
        <v>1.5427907709002544</v>
      </c>
      <c r="O89" s="102">
        <v>3698.9951523104496</v>
      </c>
      <c r="P89" s="102">
        <v>1.1337068051119232</v>
      </c>
      <c r="Q89" s="102">
        <v>2718.1754359363472</v>
      </c>
      <c r="R89" s="102">
        <v>0.29525325750819692</v>
      </c>
      <c r="S89" s="102">
        <v>707.89921020165286</v>
      </c>
      <c r="T89" s="102">
        <v>1.1768168826623433</v>
      </c>
      <c r="U89" s="102">
        <v>2821.5361578712341</v>
      </c>
      <c r="V89" s="102">
        <v>1.1972391949623564</v>
      </c>
      <c r="W89" s="102">
        <v>2870.5006938417455</v>
      </c>
      <c r="X89" s="102">
        <v>1.9344127162927023</v>
      </c>
      <c r="Y89" s="102">
        <v>4637.9479285833831</v>
      </c>
      <c r="Z89" s="102">
        <v>0.68088460615266022</v>
      </c>
      <c r="AA89" s="102">
        <v>1632.4889317116181</v>
      </c>
      <c r="AB89" s="102">
        <v>2.7173408802054646</v>
      </c>
      <c r="AC89" s="102">
        <v>6515.0964943806221</v>
      </c>
      <c r="AD89" s="102">
        <v>1.1247664953889425</v>
      </c>
      <c r="AE89" s="102">
        <v>2696.7401493445282</v>
      </c>
      <c r="AF89" s="102">
        <v>1.8957473452200226</v>
      </c>
      <c r="AG89" s="102">
        <v>4545.2438348995265</v>
      </c>
      <c r="AH89" s="102">
        <v>1.383203821752883</v>
      </c>
      <c r="AI89" s="102">
        <v>3316.3694830347122</v>
      </c>
      <c r="AJ89" s="102">
        <v>0.90871749276442604</v>
      </c>
      <c r="AK89" s="102">
        <v>2178.7410606519879</v>
      </c>
      <c r="AL89" s="102">
        <v>1.9560016332889529</v>
      </c>
      <c r="AM89" s="102">
        <v>4689.7095159735936</v>
      </c>
      <c r="AN89" s="102">
        <v>1.0226016624004961</v>
      </c>
      <c r="AO89" s="102">
        <v>2451.7897457714294</v>
      </c>
      <c r="AP89" s="102">
        <v>2.1778807720684279</v>
      </c>
      <c r="AQ89" s="102">
        <v>5221.6869391112623</v>
      </c>
      <c r="AR89" s="102">
        <v>0</v>
      </c>
      <c r="AS89" s="102">
        <v>0</v>
      </c>
      <c r="AT89" s="102">
        <v>0.41166609282196587</v>
      </c>
      <c r="AU89" s="102">
        <v>987.01062414994533</v>
      </c>
      <c r="AV89" s="102">
        <v>1.9108412186762458</v>
      </c>
      <c r="AW89" s="102">
        <v>4581.4329058981666</v>
      </c>
      <c r="AX89" s="102">
        <v>1.1790483991681182</v>
      </c>
      <c r="AY89" s="102">
        <v>2826.88644184548</v>
      </c>
      <c r="AZ89" s="102">
        <v>1.6767897207507654</v>
      </c>
      <c r="BA89" s="102">
        <v>4020.2710344720349</v>
      </c>
      <c r="BB89" s="102">
        <v>0.31996365971116952</v>
      </c>
      <c r="BC89" s="102">
        <v>767.1448705235</v>
      </c>
      <c r="BD89" s="102">
        <v>1.0587439331580959</v>
      </c>
      <c r="BE89" s="102">
        <v>2538.4444541398507</v>
      </c>
      <c r="BF89" s="102">
        <v>1.9714949017358234</v>
      </c>
      <c r="BG89" s="102">
        <v>4726.8561764018104</v>
      </c>
      <c r="BH89" s="102">
        <v>0.38973812379186856</v>
      </c>
      <c r="BI89" s="102">
        <v>934.43612560338408</v>
      </c>
      <c r="BJ89" s="102">
        <v>1.7959343047730694</v>
      </c>
      <c r="BK89" s="102">
        <v>4305.9320891239113</v>
      </c>
      <c r="BL89" s="102">
        <v>1.4294990149157969</v>
      </c>
      <c r="BM89" s="102">
        <v>3427.3668381621146</v>
      </c>
      <c r="BN89" s="102">
        <v>1.7286199309906494</v>
      </c>
      <c r="BO89" s="102">
        <v>4144.5391465431803</v>
      </c>
      <c r="BP89" s="102">
        <v>1.7409427232651238</v>
      </c>
      <c r="BQ89" s="102">
        <v>4174.0842733004611</v>
      </c>
      <c r="BR89" s="102">
        <v>1.3691760239778974</v>
      </c>
      <c r="BS89" s="102">
        <v>3282.7364350894068</v>
      </c>
      <c r="BT89" s="102">
        <v>1.232666871238882</v>
      </c>
      <c r="BU89" s="102">
        <v>2955.4420904823432</v>
      </c>
      <c r="BV89" s="102">
        <v>2.0056287098328283</v>
      </c>
      <c r="BW89" s="102">
        <v>4808.695394695189</v>
      </c>
      <c r="BX89" s="102">
        <v>0.27870968442914634</v>
      </c>
      <c r="BY89" s="102">
        <v>668.23433938732126</v>
      </c>
      <c r="BZ89" s="102">
        <v>2.9907291906085485</v>
      </c>
      <c r="CA89" s="102">
        <v>7170.5723074030557</v>
      </c>
      <c r="CB89" s="102">
        <v>2.0514693923895191</v>
      </c>
      <c r="CC89" s="102">
        <v>4918.6030151931109</v>
      </c>
      <c r="CD89" s="102">
        <v>2.2113031280444058</v>
      </c>
      <c r="CE89" s="102">
        <v>5301.8203797992674</v>
      </c>
      <c r="CF89" s="102">
        <v>0.73806127805362065</v>
      </c>
      <c r="CG89" s="102">
        <v>1769.5757202613609</v>
      </c>
      <c r="CH89" s="102">
        <v>2.5269949871376127</v>
      </c>
      <c r="CI89" s="102">
        <v>6058.72318116114</v>
      </c>
      <c r="CJ89" s="102">
        <v>1.4133592102873225</v>
      </c>
      <c r="CK89" s="102">
        <v>3388.6700425848844</v>
      </c>
      <c r="CL89" s="102">
        <v>1.8919266169720446</v>
      </c>
      <c r="CM89" s="102">
        <v>4536.0832568521737</v>
      </c>
      <c r="CN89" s="102">
        <v>1.2350516797077895</v>
      </c>
      <c r="CO89" s="102">
        <v>2961.1599072673962</v>
      </c>
      <c r="CP89" s="102">
        <v>1.2748905028223547</v>
      </c>
      <c r="CQ89" s="102">
        <v>3056.6774695668778</v>
      </c>
      <c r="CR89" s="102">
        <v>0.71744782106885996</v>
      </c>
      <c r="CS89" s="102">
        <v>1720.1528957946987</v>
      </c>
      <c r="CT89" s="102">
        <v>1.6363791455832941</v>
      </c>
      <c r="CU89" s="102">
        <v>3923.3826394505058</v>
      </c>
    </row>
    <row r="90" spans="2:99" x14ac:dyDescent="0.25">
      <c r="C90" s="101" t="s">
        <v>255</v>
      </c>
      <c r="D90" s="102">
        <v>0</v>
      </c>
      <c r="E90" s="102">
        <v>0</v>
      </c>
      <c r="F90" s="102">
        <v>0</v>
      </c>
      <c r="G90" s="102">
        <v>0</v>
      </c>
      <c r="H90" s="102">
        <v>1.6315928270042193</v>
      </c>
      <c r="I90" s="102">
        <v>3584.93575949367</v>
      </c>
      <c r="J90" s="102">
        <v>1.1758854891439254</v>
      </c>
      <c r="K90" s="102">
        <v>2583.6555967470326</v>
      </c>
      <c r="L90" s="102">
        <v>2.0062258684764385</v>
      </c>
      <c r="M90" s="102">
        <v>4408.0794782164303</v>
      </c>
      <c r="N90" s="102">
        <v>1.7839475570793706</v>
      </c>
      <c r="O90" s="102">
        <v>3919.6895724147926</v>
      </c>
      <c r="P90" s="102">
        <v>1.1916728612303</v>
      </c>
      <c r="Q90" s="102">
        <v>2618.3436106952149</v>
      </c>
      <c r="R90" s="102">
        <v>0.27931229892102166</v>
      </c>
      <c r="S90" s="102">
        <v>613.70498318926877</v>
      </c>
      <c r="T90" s="102">
        <v>1.0500451669442401</v>
      </c>
      <c r="U90" s="102">
        <v>2307.1592408098841</v>
      </c>
      <c r="V90" s="102">
        <v>1.207843799626926</v>
      </c>
      <c r="W90" s="102">
        <v>2653.8743965402814</v>
      </c>
      <c r="X90" s="102">
        <v>2.1635128310372895</v>
      </c>
      <c r="Y90" s="102">
        <v>4753.6703923551322</v>
      </c>
      <c r="Z90" s="102">
        <v>0.73721376473686284</v>
      </c>
      <c r="AA90" s="102">
        <v>1619.8060838798349</v>
      </c>
      <c r="AB90" s="102">
        <v>2.7196520340854264</v>
      </c>
      <c r="AC90" s="102">
        <v>5975.6194492924988</v>
      </c>
      <c r="AD90" s="102">
        <v>1.2336737077292765</v>
      </c>
      <c r="AE90" s="102">
        <v>2710.6278706227663</v>
      </c>
      <c r="AF90" s="102">
        <v>2.2298001075085132</v>
      </c>
      <c r="AG90" s="102">
        <v>4899.3167962177049</v>
      </c>
      <c r="AH90" s="102">
        <v>1.3903072017922475</v>
      </c>
      <c r="AI90" s="102">
        <v>3054.7829837779259</v>
      </c>
      <c r="AJ90" s="102">
        <v>0.86010708177847628</v>
      </c>
      <c r="AK90" s="102">
        <v>1889.827280083668</v>
      </c>
      <c r="AL90" s="102">
        <v>1.8240517345864597</v>
      </c>
      <c r="AM90" s="102">
        <v>4007.8064712333689</v>
      </c>
      <c r="AN90" s="102">
        <v>1.1389310134018522</v>
      </c>
      <c r="AO90" s="102">
        <v>2502.4592226465493</v>
      </c>
      <c r="AP90" s="102">
        <v>2.2479324866978465</v>
      </c>
      <c r="AQ90" s="102">
        <v>4939.157259772508</v>
      </c>
      <c r="AR90" s="102">
        <v>0</v>
      </c>
      <c r="AS90" s="102">
        <v>0</v>
      </c>
      <c r="AT90" s="102">
        <v>0.43126924009920231</v>
      </c>
      <c r="AU90" s="102">
        <v>947.58477434596728</v>
      </c>
      <c r="AV90" s="102">
        <v>1.9799124249385542</v>
      </c>
      <c r="AW90" s="102">
        <v>4350.2635800749913</v>
      </c>
      <c r="AX90" s="102">
        <v>1.3687469763799338</v>
      </c>
      <c r="AY90" s="102">
        <v>3007.4108565019901</v>
      </c>
      <c r="AZ90" s="102">
        <v>1.7516426156783371</v>
      </c>
      <c r="BA90" s="102">
        <v>3848.7091551684421</v>
      </c>
      <c r="BB90" s="102">
        <v>0.31996365971116952</v>
      </c>
      <c r="BC90" s="102">
        <v>703.02415311738162</v>
      </c>
      <c r="BD90" s="102">
        <v>1.1972290858536494</v>
      </c>
      <c r="BE90" s="102">
        <v>2630.5517474376384</v>
      </c>
      <c r="BF90" s="102">
        <v>2.1571242773913704</v>
      </c>
      <c r="BG90" s="102">
        <v>4739.6334622843187</v>
      </c>
      <c r="BH90" s="102">
        <v>0.3862292721074726</v>
      </c>
      <c r="BI90" s="102">
        <v>848.62295667453873</v>
      </c>
      <c r="BJ90" s="102">
        <v>1.8002341388258098</v>
      </c>
      <c r="BK90" s="102">
        <v>3955.4744498280693</v>
      </c>
      <c r="BL90" s="102">
        <v>1.4295874999783631</v>
      </c>
      <c r="BM90" s="102">
        <v>3141.0896549524591</v>
      </c>
      <c r="BN90" s="102">
        <v>2.0796958160565087</v>
      </c>
      <c r="BO90" s="102">
        <v>4569.5076470393606</v>
      </c>
      <c r="BP90" s="102">
        <v>1.9905862299029149</v>
      </c>
      <c r="BQ90" s="102">
        <v>4373.7160643426841</v>
      </c>
      <c r="BR90" s="102">
        <v>1.4290176282168732</v>
      </c>
      <c r="BS90" s="102">
        <v>3139.8375327181134</v>
      </c>
      <c r="BT90" s="102">
        <v>1.4311217824185758</v>
      </c>
      <c r="BU90" s="102">
        <v>3144.4607803300946</v>
      </c>
      <c r="BV90" s="102">
        <v>2.3641960822136463</v>
      </c>
      <c r="BW90" s="102">
        <v>5194.6116318398235</v>
      </c>
      <c r="BX90" s="102">
        <v>0.28012822435431678</v>
      </c>
      <c r="BY90" s="102">
        <v>615.4977345513048</v>
      </c>
      <c r="BZ90" s="102">
        <v>2.6882582189938593</v>
      </c>
      <c r="CA90" s="102">
        <v>5906.6409587733069</v>
      </c>
      <c r="CB90" s="102">
        <v>1.8092474250154909</v>
      </c>
      <c r="CC90" s="102">
        <v>3975.2784422440363</v>
      </c>
      <c r="CD90" s="102">
        <v>1.9659786338663956</v>
      </c>
      <c r="CE90" s="102">
        <v>4319.6482543312441</v>
      </c>
      <c r="CF90" s="102">
        <v>0.74032825013368186</v>
      </c>
      <c r="CG90" s="102">
        <v>1626.6492311937257</v>
      </c>
      <c r="CH90" s="102">
        <v>2.5241358290672218</v>
      </c>
      <c r="CI90" s="102">
        <v>5546.0312436264994</v>
      </c>
      <c r="CJ90" s="102">
        <v>1.5873999221828827</v>
      </c>
      <c r="CK90" s="102">
        <v>3487.8351090202295</v>
      </c>
      <c r="CL90" s="102">
        <v>2.0217316032627703</v>
      </c>
      <c r="CM90" s="102">
        <v>4442.1486786889591</v>
      </c>
      <c r="CN90" s="102">
        <v>1.3518826316818877</v>
      </c>
      <c r="CO90" s="102">
        <v>2970.3565183314436</v>
      </c>
      <c r="CP90" s="102">
        <v>1.2717175572991353</v>
      </c>
      <c r="CQ90" s="102">
        <v>2794.2178168976598</v>
      </c>
      <c r="CR90" s="102">
        <v>0.75855289324987063</v>
      </c>
      <c r="CS90" s="102">
        <v>1666.6924170486157</v>
      </c>
      <c r="CT90" s="102">
        <v>1.7279562994261859</v>
      </c>
      <c r="CU90" s="102">
        <v>3796.6655810992152</v>
      </c>
    </row>
    <row r="91" spans="2:99" x14ac:dyDescent="0.25">
      <c r="C91" s="101" t="s">
        <v>256</v>
      </c>
      <c r="D91" s="102">
        <v>0</v>
      </c>
      <c r="E91" s="102">
        <v>0</v>
      </c>
      <c r="F91" s="102">
        <v>0</v>
      </c>
      <c r="G91" s="102">
        <v>0</v>
      </c>
      <c r="H91" s="102">
        <v>1.5606540084388187</v>
      </c>
      <c r="I91" s="102">
        <v>3584.5101265822786</v>
      </c>
      <c r="J91" s="102">
        <v>1.0280341877099322</v>
      </c>
      <c r="K91" s="102">
        <v>2361.1889223321718</v>
      </c>
      <c r="L91" s="102">
        <v>2.0726447468912776</v>
      </c>
      <c r="M91" s="102">
        <v>4760.4504546598855</v>
      </c>
      <c r="N91" s="102">
        <v>1.5427907709002544</v>
      </c>
      <c r="O91" s="102">
        <v>3543.4818426037041</v>
      </c>
      <c r="P91" s="102">
        <v>1.2496389173486768</v>
      </c>
      <c r="Q91" s="102">
        <v>2870.1706653664405</v>
      </c>
      <c r="R91" s="102">
        <v>0.29457218641172367</v>
      </c>
      <c r="S91" s="102">
        <v>676.57339775044682</v>
      </c>
      <c r="T91" s="102">
        <v>0.98506502280965913</v>
      </c>
      <c r="U91" s="102">
        <v>2262.497344389225</v>
      </c>
      <c r="V91" s="102">
        <v>1.2398456262127509</v>
      </c>
      <c r="W91" s="102">
        <v>2847.677434285446</v>
      </c>
      <c r="X91" s="102">
        <v>2.0863080669176117</v>
      </c>
      <c r="Y91" s="102">
        <v>4791.8323680963704</v>
      </c>
      <c r="Z91" s="102">
        <v>0.73529926905791199</v>
      </c>
      <c r="AA91" s="102">
        <v>1688.8353611722121</v>
      </c>
      <c r="AB91" s="102">
        <v>2.815098310410403</v>
      </c>
      <c r="AC91" s="102">
        <v>6465.7177993506129</v>
      </c>
      <c r="AD91" s="102">
        <v>1.2783569365801235</v>
      </c>
      <c r="AE91" s="102">
        <v>2936.1302119372272</v>
      </c>
      <c r="AF91" s="102">
        <v>1.8835348425786937</v>
      </c>
      <c r="AG91" s="102">
        <v>4326.1028264347433</v>
      </c>
      <c r="AH91" s="102">
        <v>1.5770103884400388</v>
      </c>
      <c r="AI91" s="102">
        <v>3622.077460169081</v>
      </c>
      <c r="AJ91" s="102">
        <v>0.81946510685735985</v>
      </c>
      <c r="AK91" s="102">
        <v>1882.1474574299839</v>
      </c>
      <c r="AL91" s="102">
        <v>1.8212950828378918</v>
      </c>
      <c r="AM91" s="102">
        <v>4183.1505462620689</v>
      </c>
      <c r="AN91" s="102">
        <v>1.1281032371299815</v>
      </c>
      <c r="AO91" s="102">
        <v>2591.0275150401412</v>
      </c>
      <c r="AP91" s="102">
        <v>1.9328492570581046</v>
      </c>
      <c r="AQ91" s="102">
        <v>4439.3681736110539</v>
      </c>
      <c r="AR91" s="102">
        <v>0</v>
      </c>
      <c r="AS91" s="102">
        <v>0</v>
      </c>
      <c r="AT91" s="102">
        <v>0.41166609282196587</v>
      </c>
      <c r="AU91" s="102">
        <v>945.51468199349108</v>
      </c>
      <c r="AV91" s="102">
        <v>2.0506843219265631</v>
      </c>
      <c r="AW91" s="102">
        <v>4710.0117506009301</v>
      </c>
      <c r="AX91" s="102">
        <v>1.2307575070882244</v>
      </c>
      <c r="AY91" s="102">
        <v>2826.8038422802333</v>
      </c>
      <c r="AZ91" s="102">
        <v>1.5537737374237928</v>
      </c>
      <c r="BA91" s="102">
        <v>3568.7075201149669</v>
      </c>
      <c r="BB91" s="102">
        <v>0.34560463529201474</v>
      </c>
      <c r="BC91" s="102">
        <v>793.78472633869933</v>
      </c>
      <c r="BD91" s="102">
        <v>1.1953712224268145</v>
      </c>
      <c r="BE91" s="102">
        <v>2745.5286236699071</v>
      </c>
      <c r="BF91" s="102">
        <v>1.9655831799041492</v>
      </c>
      <c r="BG91" s="102">
        <v>4514.5514476038497</v>
      </c>
      <c r="BH91" s="102">
        <v>0.3856955576572878</v>
      </c>
      <c r="BI91" s="102">
        <v>885.8655568272585</v>
      </c>
      <c r="BJ91" s="102">
        <v>1.7402202092914816</v>
      </c>
      <c r="BK91" s="102">
        <v>3996.9377767006745</v>
      </c>
      <c r="BL91" s="102">
        <v>1.3137048481582714</v>
      </c>
      <c r="BM91" s="102">
        <v>3017.3172952499172</v>
      </c>
      <c r="BN91" s="102">
        <v>1.7993565339656914</v>
      </c>
      <c r="BO91" s="102">
        <v>4132.7620872123998</v>
      </c>
      <c r="BP91" s="102">
        <v>1.8581139213155213</v>
      </c>
      <c r="BQ91" s="102">
        <v>4267.7160544774888</v>
      </c>
      <c r="BR91" s="102">
        <v>1.3025758338880047</v>
      </c>
      <c r="BS91" s="102">
        <v>2991.7561752739689</v>
      </c>
      <c r="BT91" s="102">
        <v>1.3035180318301109</v>
      </c>
      <c r="BU91" s="102">
        <v>2993.9202155073986</v>
      </c>
      <c r="BV91" s="102">
        <v>2.0663964484376716</v>
      </c>
      <c r="BW91" s="102">
        <v>4746.0993627716434</v>
      </c>
      <c r="BX91" s="102">
        <v>0.30581931259042322</v>
      </c>
      <c r="BY91" s="102">
        <v>702.40579715768399</v>
      </c>
      <c r="BZ91" s="102">
        <v>2.4830928450226688</v>
      </c>
      <c r="CA91" s="102">
        <v>5703.1676464480652</v>
      </c>
      <c r="CB91" s="102">
        <v>2.0328244234232788</v>
      </c>
      <c r="CC91" s="102">
        <v>4668.9911357185865</v>
      </c>
      <c r="CD91" s="102">
        <v>2.21723465404588</v>
      </c>
      <c r="CE91" s="102">
        <v>5092.5445534125765</v>
      </c>
      <c r="CF91" s="102">
        <v>0.73692779201358993</v>
      </c>
      <c r="CG91" s="102">
        <v>1692.5757526968132</v>
      </c>
      <c r="CH91" s="102">
        <v>2.4257031140819327</v>
      </c>
      <c r="CI91" s="102">
        <v>5571.3549124233823</v>
      </c>
      <c r="CJ91" s="102">
        <v>1.5030190398681003</v>
      </c>
      <c r="CK91" s="102">
        <v>3452.1341307690523</v>
      </c>
      <c r="CL91" s="102">
        <v>2.0152287260917614</v>
      </c>
      <c r="CM91" s="102">
        <v>4628.5773380875571</v>
      </c>
      <c r="CN91" s="102">
        <v>1.3550608297755451</v>
      </c>
      <c r="CO91" s="102">
        <v>3112.3037138284717</v>
      </c>
      <c r="CP91" s="102">
        <v>1.3389840545804814</v>
      </c>
      <c r="CQ91" s="102">
        <v>3075.3785765604493</v>
      </c>
      <c r="CR91" s="102">
        <v>0.65937114703112298</v>
      </c>
      <c r="CS91" s="102">
        <v>1514.4436505010831</v>
      </c>
      <c r="CT91" s="102">
        <v>1.9804905943623647</v>
      </c>
      <c r="CU91" s="102">
        <v>4548.7907971314789</v>
      </c>
    </row>
    <row r="92" spans="2:99" x14ac:dyDescent="0.25">
      <c r="C92" s="101" t="s">
        <v>257</v>
      </c>
      <c r="D92" s="102">
        <v>0</v>
      </c>
      <c r="E92" s="102">
        <v>0</v>
      </c>
      <c r="F92" s="102">
        <v>0</v>
      </c>
      <c r="G92" s="102">
        <v>0</v>
      </c>
      <c r="H92" s="102">
        <v>1.7025316455696202</v>
      </c>
      <c r="I92" s="102">
        <v>2418.9569620253164</v>
      </c>
      <c r="J92" s="102">
        <v>1.3611748339493044</v>
      </c>
      <c r="K92" s="102">
        <v>1933.9572040751716</v>
      </c>
      <c r="L92" s="102">
        <v>2.0856977856618673</v>
      </c>
      <c r="M92" s="102">
        <v>2963.3594138683811</v>
      </c>
      <c r="N92" s="102">
        <v>1.8843019136860673</v>
      </c>
      <c r="O92" s="102">
        <v>2677.2161589651641</v>
      </c>
      <c r="P92" s="102">
        <v>1.3898357245522415</v>
      </c>
      <c r="Q92" s="102">
        <v>1974.6785974438246</v>
      </c>
      <c r="R92" s="102">
        <v>0.3444282140031763</v>
      </c>
      <c r="S92" s="102">
        <v>489.3636064557129</v>
      </c>
      <c r="T92" s="102">
        <v>1.3709601719283218</v>
      </c>
      <c r="U92" s="102">
        <v>1947.8602122757595</v>
      </c>
      <c r="V92" s="102">
        <v>1.3302805462472882</v>
      </c>
      <c r="W92" s="102">
        <v>1890.0626001081471</v>
      </c>
      <c r="X92" s="102">
        <v>2.302837293589973</v>
      </c>
      <c r="Y92" s="102">
        <v>3271.8712267326337</v>
      </c>
      <c r="Z92" s="102">
        <v>0.85753006462107206</v>
      </c>
      <c r="AA92" s="102">
        <v>1218.3787158136192</v>
      </c>
      <c r="AB92" s="102">
        <v>3.1384156014647169</v>
      </c>
      <c r="AC92" s="102">
        <v>4459.0608865610693</v>
      </c>
      <c r="AD92" s="102">
        <v>1.3057139930742196</v>
      </c>
      <c r="AE92" s="102">
        <v>1855.1584413598512</v>
      </c>
      <c r="AF92" s="102">
        <v>2.5760653724383324</v>
      </c>
      <c r="AG92" s="102">
        <v>3660.0736811603824</v>
      </c>
      <c r="AH92" s="102">
        <v>1.7156859396172952</v>
      </c>
      <c r="AI92" s="102">
        <v>2437.6465830082529</v>
      </c>
      <c r="AJ92" s="102">
        <v>1.0731417432068866</v>
      </c>
      <c r="AK92" s="102">
        <v>1524.7197887483444</v>
      </c>
      <c r="AL92" s="102">
        <v>2.0934648354885819</v>
      </c>
      <c r="AM92" s="102">
        <v>2974.394838262177</v>
      </c>
      <c r="AN92" s="102">
        <v>1.1335171252659169</v>
      </c>
      <c r="AO92" s="102">
        <v>1610.5011315778147</v>
      </c>
      <c r="AP92" s="102">
        <v>2.1103202268048711</v>
      </c>
      <c r="AQ92" s="102">
        <v>2998.3429782443609</v>
      </c>
      <c r="AR92" s="102">
        <v>0</v>
      </c>
      <c r="AS92" s="102">
        <v>0</v>
      </c>
      <c r="AT92" s="102">
        <v>0.43126924009920231</v>
      </c>
      <c r="AU92" s="102">
        <v>612.74733633294659</v>
      </c>
      <c r="AV92" s="102">
        <v>2.4028431161409074</v>
      </c>
      <c r="AW92" s="102">
        <v>3413.9594994130011</v>
      </c>
      <c r="AX92" s="102">
        <v>1.3044665035683742</v>
      </c>
      <c r="AY92" s="102">
        <v>1853.3860082699462</v>
      </c>
      <c r="AZ92" s="102">
        <v>1.7816686480225288</v>
      </c>
      <c r="BA92" s="102">
        <v>2531.3948151104087</v>
      </c>
      <c r="BB92" s="102">
        <v>0.36107107711805253</v>
      </c>
      <c r="BC92" s="102">
        <v>513.00978636932905</v>
      </c>
      <c r="BD92" s="102">
        <v>1.2655427304880087</v>
      </c>
      <c r="BE92" s="102">
        <v>1798.0831114773628</v>
      </c>
      <c r="BF92" s="102">
        <v>1.9862637427288881</v>
      </c>
      <c r="BG92" s="102">
        <v>2822.0835256692039</v>
      </c>
      <c r="BH92" s="102">
        <v>0.401392156294405</v>
      </c>
      <c r="BI92" s="102">
        <v>570.2979756630906</v>
      </c>
      <c r="BJ92" s="102">
        <v>1.7988008608082298</v>
      </c>
      <c r="BK92" s="102">
        <v>2555.7362630363327</v>
      </c>
      <c r="BL92" s="102">
        <v>1.4944955000222975</v>
      </c>
      <c r="BM92" s="102">
        <v>2123.3792064316804</v>
      </c>
      <c r="BN92" s="102">
        <v>1.9564725187718806</v>
      </c>
      <c r="BO92" s="102">
        <v>2779.7561546710876</v>
      </c>
      <c r="BP92" s="102">
        <v>1.9381210750925144</v>
      </c>
      <c r="BQ92" s="102">
        <v>2753.6824234914443</v>
      </c>
      <c r="BR92" s="102">
        <v>1.3995896603070241</v>
      </c>
      <c r="BS92" s="102">
        <v>1988.5369893642198</v>
      </c>
      <c r="BT92" s="102">
        <v>1.643675264192263</v>
      </c>
      <c r="BU92" s="102">
        <v>2335.3338153643672</v>
      </c>
      <c r="BV92" s="102">
        <v>2.3793984931460357</v>
      </c>
      <c r="BW92" s="102">
        <v>3380.6493790618874</v>
      </c>
      <c r="BX92" s="102">
        <v>0.33092105717925818</v>
      </c>
      <c r="BY92" s="102">
        <v>470.17263804029</v>
      </c>
      <c r="BZ92" s="102">
        <v>3.3998872520304637</v>
      </c>
      <c r="CA92" s="102">
        <v>4830.5598076848828</v>
      </c>
      <c r="CB92" s="102">
        <v>2.0589273799760153</v>
      </c>
      <c r="CC92" s="102">
        <v>2925.3240214699226</v>
      </c>
      <c r="CD92" s="102">
        <v>2.5513235795252087</v>
      </c>
      <c r="CE92" s="102">
        <v>3624.9205417894163</v>
      </c>
      <c r="CF92" s="102">
        <v>0.81438652031929126</v>
      </c>
      <c r="CG92" s="102">
        <v>1157.080368069649</v>
      </c>
      <c r="CH92" s="102">
        <v>2.6454418086156384</v>
      </c>
      <c r="CI92" s="102">
        <v>3758.6437216810987</v>
      </c>
      <c r="CJ92" s="102">
        <v>1.8194267800632495</v>
      </c>
      <c r="CK92" s="102">
        <v>2585.0415691138651</v>
      </c>
      <c r="CL92" s="102">
        <v>2.1580394667245058</v>
      </c>
      <c r="CM92" s="102">
        <v>3066.1424743221778</v>
      </c>
      <c r="CN92" s="102">
        <v>1.4087090086221079</v>
      </c>
      <c r="CO92" s="102">
        <v>2001.4937594502908</v>
      </c>
      <c r="CP92" s="102">
        <v>1.5217458732852032</v>
      </c>
      <c r="CQ92" s="102">
        <v>2162.0965367636168</v>
      </c>
      <c r="CR92" s="102">
        <v>0.82288927499592379</v>
      </c>
      <c r="CS92" s="102">
        <v>1169.1610819142086</v>
      </c>
      <c r="CT92" s="102">
        <v>1.9823403582450729</v>
      </c>
      <c r="CU92" s="102">
        <v>2816.5091809945993</v>
      </c>
    </row>
    <row r="93" spans="2:99" x14ac:dyDescent="0.25">
      <c r="C93" s="101" t="s">
        <v>258</v>
      </c>
      <c r="D93" s="102">
        <v>0</v>
      </c>
      <c r="E93" s="102">
        <v>0</v>
      </c>
      <c r="F93" s="102">
        <v>0</v>
      </c>
      <c r="G93" s="102">
        <v>0</v>
      </c>
      <c r="H93" s="102">
        <v>1.7025316455696202</v>
      </c>
      <c r="I93" s="102">
        <v>3017.5670886075945</v>
      </c>
      <c r="J93" s="102">
        <v>1.2228001115339342</v>
      </c>
      <c r="K93" s="102">
        <v>2167.2909176827447</v>
      </c>
      <c r="L93" s="102">
        <v>2.1573378795849427</v>
      </c>
      <c r="M93" s="102">
        <v>3823.665657776352</v>
      </c>
      <c r="N93" s="102">
        <v>1.7035619616863318</v>
      </c>
      <c r="O93" s="102">
        <v>3019.3932208928541</v>
      </c>
      <c r="P93" s="102">
        <v>1.3857916087244395</v>
      </c>
      <c r="Q93" s="102">
        <v>2456.1770473031966</v>
      </c>
      <c r="R93" s="102">
        <v>0.29457218641172367</v>
      </c>
      <c r="S93" s="102">
        <v>522.099743196139</v>
      </c>
      <c r="T93" s="102">
        <v>1.1174167404921156</v>
      </c>
      <c r="U93" s="102">
        <v>1980.5094308482255</v>
      </c>
      <c r="V93" s="102">
        <v>1.1244964482128879</v>
      </c>
      <c r="W93" s="102">
        <v>1993.0575048125222</v>
      </c>
      <c r="X93" s="102">
        <v>1.9494977819793735</v>
      </c>
      <c r="Y93" s="102">
        <v>3455.2898687802412</v>
      </c>
      <c r="Z93" s="102">
        <v>0.80120090603686933</v>
      </c>
      <c r="AA93" s="102">
        <v>1420.0484858597472</v>
      </c>
      <c r="AB93" s="102">
        <v>2.922100356135187</v>
      </c>
      <c r="AC93" s="102">
        <v>5179.1306712140049</v>
      </c>
      <c r="AD93" s="102">
        <v>1.2297655568015484</v>
      </c>
      <c r="AE93" s="102">
        <v>2179.6364728750641</v>
      </c>
      <c r="AF93" s="102">
        <v>2.1600259824078858</v>
      </c>
      <c r="AG93" s="102">
        <v>3828.4300512197365</v>
      </c>
      <c r="AH93" s="102">
        <v>1.5876654584990855</v>
      </c>
      <c r="AI93" s="102">
        <v>2813.9782586437786</v>
      </c>
      <c r="AJ93" s="102">
        <v>0.91934207418420377</v>
      </c>
      <c r="AK93" s="102">
        <v>1629.4418922840825</v>
      </c>
      <c r="AL93" s="102">
        <v>1.953244981540385</v>
      </c>
      <c r="AM93" s="102">
        <v>3461.9314052821778</v>
      </c>
      <c r="AN93" s="102">
        <v>1.1876213846646435</v>
      </c>
      <c r="AO93" s="102">
        <v>2104.9401421796142</v>
      </c>
      <c r="AP93" s="102">
        <v>2.2603883335271564</v>
      </c>
      <c r="AQ93" s="102">
        <v>4006.3122823435315</v>
      </c>
      <c r="AR93" s="102">
        <v>0</v>
      </c>
      <c r="AS93" s="102">
        <v>0</v>
      </c>
      <c r="AT93" s="102">
        <v>0.39206294554472937</v>
      </c>
      <c r="AU93" s="102">
        <v>694.89236468347826</v>
      </c>
      <c r="AV93" s="102">
        <v>2.4719143224032156</v>
      </c>
      <c r="AW93" s="102">
        <v>4381.2209450274586</v>
      </c>
      <c r="AX93" s="102">
        <v>1.2496145544254045</v>
      </c>
      <c r="AY93" s="102">
        <v>2214.8168362635865</v>
      </c>
      <c r="AZ93" s="102">
        <v>1.8398404138699938</v>
      </c>
      <c r="BA93" s="102">
        <v>3260.9331495431766</v>
      </c>
      <c r="BB93" s="102">
        <v>0.33679720136190944</v>
      </c>
      <c r="BC93" s="102">
        <v>596.93935969384825</v>
      </c>
      <c r="BD93" s="102">
        <v>1.2646248676997707</v>
      </c>
      <c r="BE93" s="102">
        <v>2241.4211155110734</v>
      </c>
      <c r="BF93" s="102">
        <v>1.9145427853264789</v>
      </c>
      <c r="BG93" s="102">
        <v>3393.3356327126512</v>
      </c>
      <c r="BH93" s="102">
        <v>0.35750464708416191</v>
      </c>
      <c r="BI93" s="102">
        <v>633.64123649196847</v>
      </c>
      <c r="BJ93" s="102">
        <v>1.7445200433442223</v>
      </c>
      <c r="BK93" s="102">
        <v>3091.9873248232993</v>
      </c>
      <c r="BL93" s="102">
        <v>1.5370570518002484</v>
      </c>
      <c r="BM93" s="102">
        <v>2724.27991861076</v>
      </c>
      <c r="BN93" s="102">
        <v>2.016780602509519</v>
      </c>
      <c r="BO93" s="102">
        <v>3574.5419398878712</v>
      </c>
      <c r="BP93" s="102">
        <v>2.1169380942755094</v>
      </c>
      <c r="BQ93" s="102">
        <v>3752.0610782939125</v>
      </c>
      <c r="BR93" s="102">
        <v>1.3228515914407557</v>
      </c>
      <c r="BS93" s="102">
        <v>2344.6221606695954</v>
      </c>
      <c r="BT93" s="102">
        <v>1.4949236577128082</v>
      </c>
      <c r="BU93" s="102">
        <v>2649.6026909301809</v>
      </c>
      <c r="BV93" s="102">
        <v>2.4523281604967901</v>
      </c>
      <c r="BW93" s="102">
        <v>4346.5064316645103</v>
      </c>
      <c r="BX93" s="102">
        <v>0.30796425480893802</v>
      </c>
      <c r="BY93" s="102">
        <v>545.83584522336173</v>
      </c>
      <c r="BZ93" s="102">
        <v>2.8945962794855151</v>
      </c>
      <c r="CA93" s="102">
        <v>5130.3824457601268</v>
      </c>
      <c r="CB93" s="102">
        <v>1.9974396396841962</v>
      </c>
      <c r="CC93" s="102">
        <v>3540.2620173762693</v>
      </c>
      <c r="CD93" s="102">
        <v>2.104952577459454</v>
      </c>
      <c r="CE93" s="102">
        <v>3730.817948289136</v>
      </c>
      <c r="CF93" s="102">
        <v>0.84171741114123255</v>
      </c>
      <c r="CG93" s="102">
        <v>1491.8599395067204</v>
      </c>
      <c r="CH93" s="102">
        <v>2.642582650545247</v>
      </c>
      <c r="CI93" s="102">
        <v>4683.7134898263957</v>
      </c>
      <c r="CJ93" s="102">
        <v>1.5979578167148736</v>
      </c>
      <c r="CK93" s="102">
        <v>2832.2204343454418</v>
      </c>
      <c r="CL93" s="102">
        <v>2.0217316032627703</v>
      </c>
      <c r="CM93" s="102">
        <v>3583.317093622934</v>
      </c>
      <c r="CN93" s="102">
        <v>1.4782481779369585</v>
      </c>
      <c r="CO93" s="102">
        <v>2620.0470705754651</v>
      </c>
      <c r="CP93" s="102">
        <v>1.5921853160897685</v>
      </c>
      <c r="CQ93" s="102">
        <v>2821.9892542375055</v>
      </c>
      <c r="CR93" s="102">
        <v>0.78820144735626696</v>
      </c>
      <c r="CS93" s="102">
        <v>1397.0082452942474</v>
      </c>
      <c r="CT93" s="102">
        <v>1.9804905943623647</v>
      </c>
      <c r="CU93" s="102">
        <v>3510.2215294478551</v>
      </c>
    </row>
    <row r="94" spans="2:99" x14ac:dyDescent="0.25">
      <c r="C94" s="101" t="s">
        <v>259</v>
      </c>
      <c r="D94" s="102">
        <v>0</v>
      </c>
      <c r="E94" s="102">
        <v>0</v>
      </c>
      <c r="F94" s="102">
        <v>0</v>
      </c>
      <c r="G94" s="102">
        <v>0</v>
      </c>
      <c r="H94" s="102">
        <v>1.3478375527426161</v>
      </c>
      <c r="I94" s="102">
        <v>3228.3405063291139</v>
      </c>
      <c r="J94" s="102">
        <v>1.1266017219992608</v>
      </c>
      <c r="K94" s="102">
        <v>2698.4364445326291</v>
      </c>
      <c r="L94" s="102">
        <v>1.7730313324283877</v>
      </c>
      <c r="M94" s="102">
        <v>4246.7646474324738</v>
      </c>
      <c r="N94" s="102">
        <v>1.627170118536025</v>
      </c>
      <c r="O94" s="102">
        <v>3897.3978679174866</v>
      </c>
      <c r="P94" s="102">
        <v>1.1754963979190924</v>
      </c>
      <c r="Q94" s="102">
        <v>2815.54897229581</v>
      </c>
      <c r="R94" s="102">
        <v>0.29591420568568394</v>
      </c>
      <c r="S94" s="102">
        <v>708.77370545835015</v>
      </c>
      <c r="T94" s="102">
        <v>1.1142281679410566</v>
      </c>
      <c r="U94" s="102">
        <v>2668.7993078524187</v>
      </c>
      <c r="V94" s="102">
        <v>1.0376320607547784</v>
      </c>
      <c r="W94" s="102">
        <v>2485.3363119198452</v>
      </c>
      <c r="X94" s="102">
        <v>1.8697788402452509</v>
      </c>
      <c r="Y94" s="102">
        <v>4478.4942781554246</v>
      </c>
      <c r="Z94" s="102">
        <v>0.64889103550265703</v>
      </c>
      <c r="AA94" s="102">
        <v>1554.223808235964</v>
      </c>
      <c r="AB94" s="102">
        <v>2.5172037120356654</v>
      </c>
      <c r="AC94" s="102">
        <v>6029.206331067825</v>
      </c>
      <c r="AD94" s="102">
        <v>1.1733578751675175</v>
      </c>
      <c r="AE94" s="102">
        <v>2810.4267826012378</v>
      </c>
      <c r="AF94" s="102">
        <v>1.9807870986223113</v>
      </c>
      <c r="AG94" s="102">
        <v>4744.3812586201593</v>
      </c>
      <c r="AH94" s="102">
        <v>1.5076726128514104</v>
      </c>
      <c r="AI94" s="102">
        <v>3611.1774423016977</v>
      </c>
      <c r="AJ94" s="102">
        <v>0.90606134740948141</v>
      </c>
      <c r="AK94" s="102">
        <v>2170.1981393151896</v>
      </c>
      <c r="AL94" s="102">
        <v>1.9449750262946812</v>
      </c>
      <c r="AM94" s="102">
        <v>4658.6041829810201</v>
      </c>
      <c r="AN94" s="102">
        <v>0.97120434706973702</v>
      </c>
      <c r="AO94" s="102">
        <v>2326.2286521014339</v>
      </c>
      <c r="AP94" s="102">
        <v>2.0178479878826949</v>
      </c>
      <c r="AQ94" s="102">
        <v>4833.1495005766301</v>
      </c>
      <c r="AR94" s="102">
        <v>0</v>
      </c>
      <c r="AS94" s="102">
        <v>0</v>
      </c>
      <c r="AT94" s="102">
        <v>0.43126924009920231</v>
      </c>
      <c r="AU94" s="102">
        <v>1032.9760838856093</v>
      </c>
      <c r="AV94" s="102">
        <v>1.9125419094019469</v>
      </c>
      <c r="AW94" s="102">
        <v>4580.9203813995427</v>
      </c>
      <c r="AX94" s="102">
        <v>1.2981808211226473</v>
      </c>
      <c r="AY94" s="102">
        <v>3109.4027027529646</v>
      </c>
      <c r="AZ94" s="102">
        <v>1.4655759392321361</v>
      </c>
      <c r="BA94" s="102">
        <v>3510.3474896488124</v>
      </c>
      <c r="BB94" s="102">
        <v>0.3563303505384896</v>
      </c>
      <c r="BC94" s="102">
        <v>853.48245560979024</v>
      </c>
      <c r="BD94" s="102">
        <v>1.1279975784310519</v>
      </c>
      <c r="BE94" s="102">
        <v>2701.7797998580554</v>
      </c>
      <c r="BF94" s="102">
        <v>1.8575948543515828</v>
      </c>
      <c r="BG94" s="102">
        <v>4449.3111951429109</v>
      </c>
      <c r="BH94" s="102">
        <v>0.3423417628972294</v>
      </c>
      <c r="BI94" s="102">
        <v>819.97699049144376</v>
      </c>
      <c r="BJ94" s="102">
        <v>1.8559482343073979</v>
      </c>
      <c r="BK94" s="102">
        <v>4445.3672108130786</v>
      </c>
      <c r="BL94" s="102">
        <v>1.3701997482039998</v>
      </c>
      <c r="BM94" s="102">
        <v>3281.90243689822</v>
      </c>
      <c r="BN94" s="102">
        <v>1.7915351445376388</v>
      </c>
      <c r="BO94" s="102">
        <v>4291.0849781965526</v>
      </c>
      <c r="BP94" s="102">
        <v>1.6762366800251267</v>
      </c>
      <c r="BQ94" s="102">
        <v>4014.9220959961831</v>
      </c>
      <c r="BR94" s="102">
        <v>1.1862719183355119</v>
      </c>
      <c r="BS94" s="102">
        <v>2841.3584987972181</v>
      </c>
      <c r="BT94" s="102">
        <v>1.3708445497728419</v>
      </c>
      <c r="BU94" s="102">
        <v>3283.4468656159106</v>
      </c>
      <c r="BV94" s="102">
        <v>2.3003878614223252</v>
      </c>
      <c r="BW94" s="102">
        <v>5509.8890056787532</v>
      </c>
      <c r="BX94" s="102">
        <v>0.31634516898163967</v>
      </c>
      <c r="BY94" s="102">
        <v>757.70994874482324</v>
      </c>
      <c r="BZ94" s="102">
        <v>2.5827438157070994</v>
      </c>
      <c r="CA94" s="102">
        <v>6186.1879873816442</v>
      </c>
      <c r="CB94" s="102">
        <v>1.874464159100558</v>
      </c>
      <c r="CC94" s="102">
        <v>4489.7165538776562</v>
      </c>
      <c r="CD94" s="102">
        <v>1.8566623202807071</v>
      </c>
      <c r="CE94" s="102">
        <v>4447.0775895363495</v>
      </c>
      <c r="CF94" s="102">
        <v>0.73466081993352883</v>
      </c>
      <c r="CG94" s="102">
        <v>1759.6595959047881</v>
      </c>
      <c r="CH94" s="102">
        <v>2.5212766709968308</v>
      </c>
      <c r="CI94" s="102">
        <v>6038.9618823716091</v>
      </c>
      <c r="CJ94" s="102">
        <v>1.5557262385869113</v>
      </c>
      <c r="CK94" s="102">
        <v>3726.2754866633695</v>
      </c>
      <c r="CL94" s="102">
        <v>1.8237726852411769</v>
      </c>
      <c r="CM94" s="102">
        <v>4368.3003356896661</v>
      </c>
      <c r="CN94" s="102">
        <v>1.3423480374009151</v>
      </c>
      <c r="CO94" s="102">
        <v>3215.1920191826716</v>
      </c>
      <c r="CP94" s="102">
        <v>1.3999046608153887</v>
      </c>
      <c r="CQ94" s="102">
        <v>3353.0516435850186</v>
      </c>
      <c r="CR94" s="102">
        <v>0.61953902130284699</v>
      </c>
      <c r="CS94" s="102">
        <v>1483.9198638245789</v>
      </c>
      <c r="CT94" s="102">
        <v>1.6382289094660023</v>
      </c>
      <c r="CU94" s="102">
        <v>3923.8858839529685</v>
      </c>
    </row>
    <row r="95" spans="2:99" x14ac:dyDescent="0.25">
      <c r="B95" s="101" t="s">
        <v>132</v>
      </c>
      <c r="C95" s="101" t="s">
        <v>260</v>
      </c>
      <c r="D95" s="102">
        <v>0</v>
      </c>
      <c r="E95" s="102">
        <v>0</v>
      </c>
      <c r="F95" s="102">
        <v>0</v>
      </c>
      <c r="G95" s="102">
        <v>0</v>
      </c>
      <c r="H95" s="102">
        <v>1.7025316455696202</v>
      </c>
      <c r="I95" s="102">
        <v>2950.1468354430376</v>
      </c>
      <c r="J95" s="102">
        <v>1.1531305870035791</v>
      </c>
      <c r="K95" s="102">
        <v>1998.1446811598018</v>
      </c>
      <c r="L95" s="102">
        <v>1.9177684434667661</v>
      </c>
      <c r="M95" s="102">
        <v>3323.1091588392123</v>
      </c>
      <c r="N95" s="102">
        <v>3.0656127805868514</v>
      </c>
      <c r="O95" s="102">
        <v>5312.0938262008958</v>
      </c>
      <c r="P95" s="102">
        <v>2.4938864721000518</v>
      </c>
      <c r="Q95" s="102">
        <v>4321.4064788549695</v>
      </c>
      <c r="R95" s="102">
        <v>0.6075557899607289</v>
      </c>
      <c r="S95" s="102">
        <v>1052.7726728439511</v>
      </c>
      <c r="T95" s="102">
        <v>2.4114396212193849</v>
      </c>
      <c r="U95" s="102">
        <v>4178.5425756489503</v>
      </c>
      <c r="V95" s="102">
        <v>1.3578283727439224</v>
      </c>
      <c r="W95" s="102">
        <v>2352.8450042906688</v>
      </c>
      <c r="X95" s="102">
        <v>2.2464806923139813</v>
      </c>
      <c r="Y95" s="102">
        <v>3892.7017436416668</v>
      </c>
      <c r="Z95" s="102">
        <v>0.94010930681842531</v>
      </c>
      <c r="AA95" s="102">
        <v>1629.0214068549674</v>
      </c>
      <c r="AB95" s="102">
        <v>2.2747768067800038</v>
      </c>
      <c r="AC95" s="102">
        <v>3941.7332507883907</v>
      </c>
      <c r="AD95" s="102">
        <v>1.5977832853817198</v>
      </c>
      <c r="AE95" s="102">
        <v>2768.6388769094438</v>
      </c>
      <c r="AF95" s="102">
        <v>2.9711806479334673</v>
      </c>
      <c r="AG95" s="102">
        <v>5148.4618267391115</v>
      </c>
      <c r="AH95" s="102">
        <v>1.854201850384904</v>
      </c>
      <c r="AI95" s="102">
        <v>3212.9609663469614</v>
      </c>
      <c r="AJ95" s="102">
        <v>1.1350328809675589</v>
      </c>
      <c r="AK95" s="102">
        <v>1966.7849761405862</v>
      </c>
      <c r="AL95" s="102">
        <v>2.4467711221076422</v>
      </c>
      <c r="AM95" s="102">
        <v>4239.7650003881226</v>
      </c>
      <c r="AN95" s="102">
        <v>1.7909236922151648</v>
      </c>
      <c r="AO95" s="102">
        <v>3103.3125738704375</v>
      </c>
      <c r="AP95" s="102">
        <v>2.6277861198499983</v>
      </c>
      <c r="AQ95" s="102">
        <v>4553.4277884760768</v>
      </c>
      <c r="AR95" s="102">
        <v>0</v>
      </c>
      <c r="AS95" s="102">
        <v>0</v>
      </c>
      <c r="AT95" s="102">
        <v>0.49007868193091175</v>
      </c>
      <c r="AU95" s="102">
        <v>849.20834004988387</v>
      </c>
      <c r="AV95" s="102">
        <v>1.7248862339605837</v>
      </c>
      <c r="AW95" s="102">
        <v>2988.8828662068995</v>
      </c>
      <c r="AX95" s="102">
        <v>2.4332294431706787</v>
      </c>
      <c r="AY95" s="102">
        <v>4216.2999791261518</v>
      </c>
      <c r="AZ95" s="102">
        <v>2.8596352093527218</v>
      </c>
      <c r="BA95" s="102">
        <v>4955.1758907663962</v>
      </c>
      <c r="BB95" s="102">
        <v>0.56215388222320484</v>
      </c>
      <c r="BC95" s="102">
        <v>974.10024711636936</v>
      </c>
      <c r="BD95" s="102">
        <v>2.2988845085536362</v>
      </c>
      <c r="BE95" s="102">
        <v>3983.5070764217407</v>
      </c>
      <c r="BF95" s="102">
        <v>2.3035157749603536</v>
      </c>
      <c r="BG95" s="102">
        <v>3991.5321348513007</v>
      </c>
      <c r="BH95" s="102">
        <v>0.47293686162758936</v>
      </c>
      <c r="BI95" s="102">
        <v>819.50499382828684</v>
      </c>
      <c r="BJ95" s="102">
        <v>2.4360216374045582</v>
      </c>
      <c r="BK95" s="102">
        <v>4221.1382932946181</v>
      </c>
      <c r="BL95" s="102">
        <v>1.5965681472256539</v>
      </c>
      <c r="BM95" s="102">
        <v>2766.533285512613</v>
      </c>
      <c r="BN95" s="102">
        <v>2.3023341442190381</v>
      </c>
      <c r="BO95" s="102">
        <v>3989.4846051027494</v>
      </c>
      <c r="BP95" s="102">
        <v>2.2209856459270836</v>
      </c>
      <c r="BQ95" s="102">
        <v>3848.5239272624503</v>
      </c>
      <c r="BR95" s="102">
        <v>2.3874689644597615</v>
      </c>
      <c r="BS95" s="102">
        <v>4137.0062216158749</v>
      </c>
      <c r="BT95" s="102">
        <v>1.8809012445054392</v>
      </c>
      <c r="BU95" s="102">
        <v>3259.225676479025</v>
      </c>
      <c r="BV95" s="102">
        <v>1.5407282711747121</v>
      </c>
      <c r="BW95" s="102">
        <v>2669.7739482915413</v>
      </c>
      <c r="BX95" s="102">
        <v>0.3644997766575977</v>
      </c>
      <c r="BY95" s="102">
        <v>631.60521299228526</v>
      </c>
      <c r="BZ95" s="102">
        <v>2.7972906818420165</v>
      </c>
      <c r="CA95" s="102">
        <v>4847.1452934958461</v>
      </c>
      <c r="CB95" s="102">
        <v>2.411114006954088</v>
      </c>
      <c r="CC95" s="102">
        <v>4177.9783512500435</v>
      </c>
      <c r="CD95" s="102">
        <v>1.4990557495162709</v>
      </c>
      <c r="CE95" s="102">
        <v>2597.5638027617942</v>
      </c>
      <c r="CF95" s="102">
        <v>0.84385715736008682</v>
      </c>
      <c r="CG95" s="102">
        <v>1462.2356822735585</v>
      </c>
      <c r="CH95" s="102">
        <v>2.8153534753607006</v>
      </c>
      <c r="CI95" s="102">
        <v>4878.4445021050215</v>
      </c>
      <c r="CJ95" s="102">
        <v>2.1147187311944173</v>
      </c>
      <c r="CK95" s="102">
        <v>3664.3846174136861</v>
      </c>
      <c r="CL95" s="102">
        <v>2.385135053450913</v>
      </c>
      <c r="CM95" s="102">
        <v>4132.9620206197424</v>
      </c>
      <c r="CN95" s="102">
        <v>2.5643057359884596</v>
      </c>
      <c r="CO95" s="102">
        <v>4443.4289793208027</v>
      </c>
      <c r="CP95" s="102">
        <v>2.0154566142109003</v>
      </c>
      <c r="CQ95" s="102">
        <v>3492.3832211046479</v>
      </c>
      <c r="CR95" s="102">
        <v>1.2026971702918681</v>
      </c>
      <c r="CS95" s="102">
        <v>2084.0336566817491</v>
      </c>
      <c r="CT95" s="102">
        <v>3.0387216350574908</v>
      </c>
      <c r="CU95" s="102">
        <v>5265.4968492276203</v>
      </c>
    </row>
    <row r="96" spans="2:99" x14ac:dyDescent="0.25">
      <c r="C96" s="101" t="s">
        <v>261</v>
      </c>
      <c r="D96" s="102">
        <v>0</v>
      </c>
      <c r="E96" s="102">
        <v>0</v>
      </c>
      <c r="F96" s="102">
        <v>0</v>
      </c>
      <c r="G96" s="102">
        <v>0</v>
      </c>
      <c r="H96" s="102">
        <v>1.7025316455696202</v>
      </c>
      <c r="I96" s="102">
        <v>1401.5240506329112</v>
      </c>
      <c r="J96" s="102">
        <v>1.4019591256895447</v>
      </c>
      <c r="K96" s="102">
        <v>1154.0927522676332</v>
      </c>
      <c r="L96" s="102">
        <v>2.0871547088540958</v>
      </c>
      <c r="M96" s="102">
        <v>1718.1457563286915</v>
      </c>
      <c r="N96" s="102">
        <v>3.4715345097947767</v>
      </c>
      <c r="O96" s="102">
        <v>2857.7672084630599</v>
      </c>
      <c r="P96" s="102">
        <v>2.4359204159816752</v>
      </c>
      <c r="Q96" s="102">
        <v>2005.2496864361149</v>
      </c>
      <c r="R96" s="102">
        <v>0.72654372899672381</v>
      </c>
      <c r="S96" s="102">
        <v>598.09079771010295</v>
      </c>
      <c r="T96" s="102">
        <v>2.4194110525970323</v>
      </c>
      <c r="U96" s="102">
        <v>1991.6591784978768</v>
      </c>
      <c r="V96" s="102">
        <v>1.3992647478282132</v>
      </c>
      <c r="W96" s="102">
        <v>1151.874740412185</v>
      </c>
      <c r="X96" s="102">
        <v>2.6450754009845943</v>
      </c>
      <c r="Y96" s="102">
        <v>2177.4260700905179</v>
      </c>
      <c r="Z96" s="102">
        <v>1.0905046816736867</v>
      </c>
      <c r="AA96" s="102">
        <v>897.70345395377888</v>
      </c>
      <c r="AB96" s="102">
        <v>2.484158590469649</v>
      </c>
      <c r="AC96" s="102">
        <v>2044.9593516746149</v>
      </c>
      <c r="AD96" s="102">
        <v>1.8312303137733001</v>
      </c>
      <c r="AE96" s="102">
        <v>1507.4687942981805</v>
      </c>
      <c r="AF96" s="102">
        <v>3.5150035506108539</v>
      </c>
      <c r="AG96" s="102">
        <v>2893.5509228628548</v>
      </c>
      <c r="AH96" s="102">
        <v>1.9412980760719436</v>
      </c>
      <c r="AI96" s="102">
        <v>1598.0765762224239</v>
      </c>
      <c r="AJ96" s="102">
        <v>1.2808641139254084</v>
      </c>
      <c r="AK96" s="102">
        <v>1054.407338583396</v>
      </c>
      <c r="AL96" s="102">
        <v>2.9828406721633178</v>
      </c>
      <c r="AM96" s="102">
        <v>2455.4744413248432</v>
      </c>
      <c r="AN96" s="102">
        <v>2.1642396198703158</v>
      </c>
      <c r="AO96" s="102">
        <v>1781.6020550772439</v>
      </c>
      <c r="AP96" s="102">
        <v>2.8152217670602129</v>
      </c>
      <c r="AQ96" s="102">
        <v>2317.4905586439672</v>
      </c>
      <c r="AR96" s="102">
        <v>0</v>
      </c>
      <c r="AS96" s="102">
        <v>0</v>
      </c>
      <c r="AT96" s="102">
        <v>0.54888812376262119</v>
      </c>
      <c r="AU96" s="102">
        <v>451.84470348138973</v>
      </c>
      <c r="AV96" s="102">
        <v>2.0770450281749282</v>
      </c>
      <c r="AW96" s="102">
        <v>1709.8234671936007</v>
      </c>
      <c r="AX96" s="102">
        <v>2.6417850677196744</v>
      </c>
      <c r="AY96" s="102">
        <v>2174.7174677468356</v>
      </c>
      <c r="AZ96" s="102">
        <v>3.5066214571726957</v>
      </c>
      <c r="BA96" s="102">
        <v>2886.6507835445627</v>
      </c>
      <c r="BB96" s="102">
        <v>0.55276585159683589</v>
      </c>
      <c r="BC96" s="102">
        <v>455.03684903451528</v>
      </c>
      <c r="BD96" s="102">
        <v>2.5764848846783237</v>
      </c>
      <c r="BE96" s="102">
        <v>2120.9623570671961</v>
      </c>
      <c r="BF96" s="102">
        <v>2.6266753435890449</v>
      </c>
      <c r="BG96" s="102">
        <v>2162.2791428425016</v>
      </c>
      <c r="BH96" s="102">
        <v>0.56231302339862987</v>
      </c>
      <c r="BI96" s="102">
        <v>462.89608086175207</v>
      </c>
      <c r="BJ96" s="102">
        <v>2.6110469529460123</v>
      </c>
      <c r="BK96" s="102">
        <v>2149.4138516651569</v>
      </c>
      <c r="BL96" s="102">
        <v>1.5682053989031788</v>
      </c>
      <c r="BM96" s="102">
        <v>1290.9466843770967</v>
      </c>
      <c r="BN96" s="102">
        <v>2.4672715184532796</v>
      </c>
      <c r="BO96" s="102">
        <v>2031.0579139907397</v>
      </c>
      <c r="BP96" s="102">
        <v>2.9052101226004585</v>
      </c>
      <c r="BQ96" s="102">
        <v>2391.5689729246974</v>
      </c>
      <c r="BR96" s="102">
        <v>2.9067533134770693</v>
      </c>
      <c r="BS96" s="102">
        <v>2392.8393276543234</v>
      </c>
      <c r="BT96" s="102">
        <v>2.3733347259955448</v>
      </c>
      <c r="BU96" s="102">
        <v>1953.7291464395323</v>
      </c>
      <c r="BV96" s="102">
        <v>1.9175385366743976</v>
      </c>
      <c r="BW96" s="102">
        <v>1578.5177233903639</v>
      </c>
      <c r="BX96" s="102">
        <v>0.45507303625354728</v>
      </c>
      <c r="BY96" s="102">
        <v>374.61612344392012</v>
      </c>
      <c r="BZ96" s="102">
        <v>2.9039777716492416</v>
      </c>
      <c r="CA96" s="102">
        <v>2390.5545016216556</v>
      </c>
      <c r="CB96" s="102">
        <v>2.4800597348324032</v>
      </c>
      <c r="CC96" s="102">
        <v>2041.5851737140342</v>
      </c>
      <c r="CD96" s="102">
        <v>1.5789228918153795</v>
      </c>
      <c r="CE96" s="102">
        <v>1299.7693245424202</v>
      </c>
      <c r="CF96" s="102">
        <v>0.98051161146979315</v>
      </c>
      <c r="CG96" s="102">
        <v>807.15715856193367</v>
      </c>
      <c r="CH96" s="102">
        <v>3.3561227374837914</v>
      </c>
      <c r="CI96" s="102">
        <v>2762.7602374966568</v>
      </c>
      <c r="CJ96" s="102">
        <v>2.3573034836067746</v>
      </c>
      <c r="CK96" s="102">
        <v>1940.5322277050966</v>
      </c>
      <c r="CL96" s="102">
        <v>2.5344486712546668</v>
      </c>
      <c r="CM96" s="102">
        <v>2086.3581461768417</v>
      </c>
      <c r="CN96" s="102">
        <v>2.6906712822435299</v>
      </c>
      <c r="CO96" s="102">
        <v>2214.9605995428738</v>
      </c>
      <c r="CP96" s="102">
        <v>2.6214897310367542</v>
      </c>
      <c r="CQ96" s="102">
        <v>2158.0103465894558</v>
      </c>
      <c r="CR96" s="102">
        <v>1.2451802134809722</v>
      </c>
      <c r="CS96" s="102">
        <v>1025.0323517375361</v>
      </c>
      <c r="CT96" s="102">
        <v>3.4744102376794537</v>
      </c>
      <c r="CU96" s="102">
        <v>2860.1345076577259</v>
      </c>
    </row>
    <row r="97" spans="2:99" x14ac:dyDescent="0.25">
      <c r="C97" s="101" t="s">
        <v>262</v>
      </c>
      <c r="D97" s="102">
        <v>0</v>
      </c>
      <c r="E97" s="102">
        <v>0</v>
      </c>
      <c r="F97" s="102">
        <v>0</v>
      </c>
      <c r="G97" s="102">
        <v>0</v>
      </c>
      <c r="H97" s="102">
        <v>1.4897151898734178</v>
      </c>
      <c r="I97" s="102">
        <v>2724.3911392405062</v>
      </c>
      <c r="J97" s="102">
        <v>1.012386719833553</v>
      </c>
      <c r="K97" s="102">
        <v>1851.4528332316017</v>
      </c>
      <c r="L97" s="102">
        <v>1.8539601728060451</v>
      </c>
      <c r="M97" s="102">
        <v>3390.5223640276949</v>
      </c>
      <c r="N97" s="102">
        <v>3.0376565148877304</v>
      </c>
      <c r="O97" s="102">
        <v>5555.266234426681</v>
      </c>
      <c r="P97" s="102">
        <v>2.2418016684875353</v>
      </c>
      <c r="Q97" s="102">
        <v>4099.806891330004</v>
      </c>
      <c r="R97" s="102">
        <v>0.60757591287971513</v>
      </c>
      <c r="S97" s="102">
        <v>1111.134829474423</v>
      </c>
      <c r="T97" s="102">
        <v>2.092118902510832</v>
      </c>
      <c r="U97" s="102">
        <v>3826.0670489118093</v>
      </c>
      <c r="V97" s="102">
        <v>1.2308115269781008</v>
      </c>
      <c r="W97" s="102">
        <v>2250.9081205375505</v>
      </c>
      <c r="X97" s="102">
        <v>2.1172129402190785</v>
      </c>
      <c r="Y97" s="102">
        <v>3871.9590250726505</v>
      </c>
      <c r="Z97" s="102">
        <v>0.8498720819052682</v>
      </c>
      <c r="AA97" s="102">
        <v>1554.2460633883545</v>
      </c>
      <c r="AB97" s="102">
        <v>2.174708222695104</v>
      </c>
      <c r="AC97" s="102">
        <v>3977.1063976648061</v>
      </c>
      <c r="AD97" s="102">
        <v>1.492784223969114</v>
      </c>
      <c r="AE97" s="102">
        <v>2730.0037887947155</v>
      </c>
      <c r="AF97" s="102">
        <v>2.9681275222731349</v>
      </c>
      <c r="AG97" s="102">
        <v>5428.1116127331088</v>
      </c>
      <c r="AH97" s="102">
        <v>1.7955191448553227</v>
      </c>
      <c r="AI97" s="102">
        <v>3283.6454121114143</v>
      </c>
      <c r="AJ97" s="102">
        <v>1.2322537029394585</v>
      </c>
      <c r="AK97" s="102">
        <v>2253.5455719356814</v>
      </c>
      <c r="AL97" s="102">
        <v>2.5676944138158633</v>
      </c>
      <c r="AM97" s="102">
        <v>4695.7995439864508</v>
      </c>
      <c r="AN97" s="102">
        <v>1.7855098040792297</v>
      </c>
      <c r="AO97" s="102">
        <v>3265.340329700095</v>
      </c>
      <c r="AP97" s="102">
        <v>2.6953466651135556</v>
      </c>
      <c r="AQ97" s="102">
        <v>4929.2499811596699</v>
      </c>
      <c r="AR97" s="102">
        <v>0</v>
      </c>
      <c r="AS97" s="102">
        <v>0</v>
      </c>
      <c r="AT97" s="102">
        <v>0.5096818292081482</v>
      </c>
      <c r="AU97" s="102">
        <v>932.10612925586145</v>
      </c>
      <c r="AV97" s="102">
        <v>1.7240358885977332</v>
      </c>
      <c r="AW97" s="102">
        <v>3152.9168330675343</v>
      </c>
      <c r="AX97" s="102">
        <v>2.4300866019478149</v>
      </c>
      <c r="AY97" s="102">
        <v>4444.1423776421634</v>
      </c>
      <c r="AZ97" s="102">
        <v>2.9378243300963147</v>
      </c>
      <c r="BA97" s="102">
        <v>5372.69313488014</v>
      </c>
      <c r="BB97" s="102">
        <v>0.53726999456620173</v>
      </c>
      <c r="BC97" s="102">
        <v>982.55936606266971</v>
      </c>
      <c r="BD97" s="102">
        <v>2.2245766544819632</v>
      </c>
      <c r="BE97" s="102">
        <v>4068.3057857166141</v>
      </c>
      <c r="BF97" s="102">
        <v>2.3693291959655376</v>
      </c>
      <c r="BG97" s="102">
        <v>4333.0292335817749</v>
      </c>
      <c r="BH97" s="102">
        <v>0.40032472739403557</v>
      </c>
      <c r="BI97" s="102">
        <v>732.11386145821223</v>
      </c>
      <c r="BJ97" s="102">
        <v>2.0902708403743899</v>
      </c>
      <c r="BK97" s="102">
        <v>3822.6873128766842</v>
      </c>
      <c r="BL97" s="102">
        <v>1.4212977436311991</v>
      </c>
      <c r="BM97" s="102">
        <v>2599.269313552737</v>
      </c>
      <c r="BN97" s="102">
        <v>2.2368118008626978</v>
      </c>
      <c r="BO97" s="102">
        <v>4090.6814214177016</v>
      </c>
      <c r="BP97" s="102">
        <v>2.1501591584722877</v>
      </c>
      <c r="BQ97" s="102">
        <v>3932.2110690141194</v>
      </c>
      <c r="BR97" s="102">
        <v>2.4642070333260295</v>
      </c>
      <c r="BS97" s="102">
        <v>4506.5418225466428</v>
      </c>
      <c r="BT97" s="102">
        <v>2.089930083630628</v>
      </c>
      <c r="BU97" s="102">
        <v>3822.0641369436926</v>
      </c>
      <c r="BV97" s="102">
        <v>1.589334081033644</v>
      </c>
      <c r="BW97" s="102">
        <v>2906.574167394328</v>
      </c>
      <c r="BX97" s="102">
        <v>0.3909172671870485</v>
      </c>
      <c r="BY97" s="102">
        <v>714.90949823167432</v>
      </c>
      <c r="BZ97" s="102">
        <v>2.4924743371863953</v>
      </c>
      <c r="CA97" s="102">
        <v>4558.2370678464795</v>
      </c>
      <c r="CB97" s="102">
        <v>2.4073850131608396</v>
      </c>
      <c r="CC97" s="102">
        <v>4402.6257120685432</v>
      </c>
      <c r="CD97" s="102">
        <v>1.3778763839276345</v>
      </c>
      <c r="CE97" s="102">
        <v>2519.8603309268578</v>
      </c>
      <c r="CF97" s="102">
        <v>0.81879323861820685</v>
      </c>
      <c r="CG97" s="102">
        <v>1497.4090747849766</v>
      </c>
      <c r="CH97" s="102">
        <v>2.6940474958122844</v>
      </c>
      <c r="CI97" s="102">
        <v>4926.8740603415054</v>
      </c>
      <c r="CJ97" s="102">
        <v>1.8879708205800461</v>
      </c>
      <c r="CK97" s="102">
        <v>3452.7210366767881</v>
      </c>
      <c r="CL97" s="102">
        <v>2.3234839988910547</v>
      </c>
      <c r="CM97" s="102">
        <v>4249.1875371719607</v>
      </c>
      <c r="CN97" s="102">
        <v>2.5170139533292115</v>
      </c>
      <c r="CO97" s="102">
        <v>4603.1151178484615</v>
      </c>
      <c r="CP97" s="102">
        <v>2.0059377776412424</v>
      </c>
      <c r="CQ97" s="102">
        <v>3668.459007750304</v>
      </c>
      <c r="CR97" s="102">
        <v>1.2299048560481529</v>
      </c>
      <c r="CS97" s="102">
        <v>2249.2500007408621</v>
      </c>
      <c r="CT97" s="102">
        <v>2.5281037535370086</v>
      </c>
      <c r="CU97" s="102">
        <v>4623.396144468481</v>
      </c>
    </row>
    <row r="98" spans="2:99" x14ac:dyDescent="0.25">
      <c r="C98" s="101" t="s">
        <v>263</v>
      </c>
      <c r="D98" s="102">
        <v>0</v>
      </c>
      <c r="E98" s="102">
        <v>0</v>
      </c>
      <c r="F98" s="102">
        <v>0</v>
      </c>
      <c r="G98" s="102">
        <v>0</v>
      </c>
      <c r="H98" s="102">
        <v>1.6315928270042193</v>
      </c>
      <c r="I98" s="102">
        <v>2061.6806962025312</v>
      </c>
      <c r="J98" s="102">
        <v>1.2588258346608689</v>
      </c>
      <c r="K98" s="102">
        <v>1590.6523246774739</v>
      </c>
      <c r="L98" s="102">
        <v>2.0714910623293878</v>
      </c>
      <c r="M98" s="102">
        <v>2617.5361063594141</v>
      </c>
      <c r="N98" s="102">
        <v>2.9812334329510808</v>
      </c>
      <c r="O98" s="102">
        <v>3767.0865658769853</v>
      </c>
      <c r="P98" s="102">
        <v>2.3658220123798923</v>
      </c>
      <c r="Q98" s="102">
        <v>2989.4526948432317</v>
      </c>
      <c r="R98" s="102">
        <v>0.70995188369155471</v>
      </c>
      <c r="S98" s="102">
        <v>897.09520023264849</v>
      </c>
      <c r="T98" s="102">
        <v>2.1602876191964726</v>
      </c>
      <c r="U98" s="102">
        <v>2729.7394356166624</v>
      </c>
      <c r="V98" s="102">
        <v>1.3922306757400715</v>
      </c>
      <c r="W98" s="102">
        <v>1759.2226818651543</v>
      </c>
      <c r="X98" s="102">
        <v>2.4705524518296778</v>
      </c>
      <c r="Y98" s="102">
        <v>3121.7900781319804</v>
      </c>
      <c r="Z98" s="102">
        <v>1.0604256067026345</v>
      </c>
      <c r="AA98" s="102">
        <v>1339.9537966294488</v>
      </c>
      <c r="AB98" s="102">
        <v>2.3725342369849418</v>
      </c>
      <c r="AC98" s="102">
        <v>2997.9342618541723</v>
      </c>
      <c r="AD98" s="102">
        <v>1.6776398725821189</v>
      </c>
      <c r="AE98" s="102">
        <v>2119.8657429947652</v>
      </c>
      <c r="AF98" s="102">
        <v>3.229353033800666</v>
      </c>
      <c r="AG98" s="102">
        <v>4080.6104935105213</v>
      </c>
      <c r="AH98" s="102">
        <v>2.0283943017589836</v>
      </c>
      <c r="AI98" s="102">
        <v>2563.0790397026517</v>
      </c>
      <c r="AJ98" s="102">
        <v>1.2914886953451865</v>
      </c>
      <c r="AK98" s="102">
        <v>1631.9251154381775</v>
      </c>
      <c r="AL98" s="102">
        <v>2.6488309477842331</v>
      </c>
      <c r="AM98" s="102">
        <v>3347.0627856201568</v>
      </c>
      <c r="AN98" s="102">
        <v>1.9045460991485532</v>
      </c>
      <c r="AO98" s="102">
        <v>2406.5844508841114</v>
      </c>
      <c r="AP98" s="102">
        <v>2.542787389025408</v>
      </c>
      <c r="AQ98" s="102">
        <v>3213.0661447725051</v>
      </c>
      <c r="AR98" s="102">
        <v>0</v>
      </c>
      <c r="AS98" s="102">
        <v>0</v>
      </c>
      <c r="AT98" s="102">
        <v>0.58809441831709397</v>
      </c>
      <c r="AU98" s="102">
        <v>743.11610698547986</v>
      </c>
      <c r="AV98" s="102">
        <v>1.7905560587714899</v>
      </c>
      <c r="AW98" s="102">
        <v>2262.5466358636545</v>
      </c>
      <c r="AX98" s="102">
        <v>2.5163669633194186</v>
      </c>
      <c r="AY98" s="102">
        <v>3179.6812948504171</v>
      </c>
      <c r="AZ98" s="102">
        <v>3.0126772250238867</v>
      </c>
      <c r="BA98" s="102">
        <v>3806.818941540183</v>
      </c>
      <c r="BB98" s="102">
        <v>0.58977196952961231</v>
      </c>
      <c r="BC98" s="102">
        <v>745.23586069761802</v>
      </c>
      <c r="BD98" s="102">
        <v>2.5749369511565052</v>
      </c>
      <c r="BE98" s="102">
        <v>3253.6903314813599</v>
      </c>
      <c r="BF98" s="102">
        <v>2.3870518051572147</v>
      </c>
      <c r="BG98" s="102">
        <v>3016.2786609966561</v>
      </c>
      <c r="BH98" s="102">
        <v>0.50272891555126953</v>
      </c>
      <c r="BI98" s="102">
        <v>635.24825769058418</v>
      </c>
      <c r="BJ98" s="102">
        <v>2.4931690109037263</v>
      </c>
      <c r="BK98" s="102">
        <v>3150.3683621779483</v>
      </c>
      <c r="BL98" s="102">
        <v>1.5513791989067665</v>
      </c>
      <c r="BM98" s="102">
        <v>1960.3227557385899</v>
      </c>
      <c r="BN98" s="102">
        <v>2.1817179767437609</v>
      </c>
      <c r="BO98" s="102">
        <v>2756.8188354134159</v>
      </c>
      <c r="BP98" s="102">
        <v>2.8064002571944564</v>
      </c>
      <c r="BQ98" s="102">
        <v>3546.1673649909148</v>
      </c>
      <c r="BR98" s="102">
        <v>2.8536702950890107</v>
      </c>
      <c r="BS98" s="102">
        <v>3605.8977848744735</v>
      </c>
      <c r="BT98" s="102">
        <v>2.1075532968731201</v>
      </c>
      <c r="BU98" s="102">
        <v>2663.1043459288744</v>
      </c>
      <c r="BV98" s="102">
        <v>1.8294064583912537</v>
      </c>
      <c r="BW98" s="102">
        <v>2311.6380008231881</v>
      </c>
      <c r="BX98" s="102">
        <v>0.42786061410771575</v>
      </c>
      <c r="BY98" s="102">
        <v>540.64467198650959</v>
      </c>
      <c r="BZ98" s="102">
        <v>2.5991614269936205</v>
      </c>
      <c r="CA98" s="102">
        <v>3284.3003791491387</v>
      </c>
      <c r="CB98" s="102">
        <v>2.3682712356285087</v>
      </c>
      <c r="CC98" s="102">
        <v>2992.5475333401832</v>
      </c>
      <c r="CD98" s="102">
        <v>1.4931242235147975</v>
      </c>
      <c r="CE98" s="102">
        <v>1886.711768833298</v>
      </c>
      <c r="CF98" s="102">
        <v>1.0227050466733389</v>
      </c>
      <c r="CG98" s="102">
        <v>1292.290096976431</v>
      </c>
      <c r="CH98" s="102">
        <v>3.2376759160057662</v>
      </c>
      <c r="CI98" s="102">
        <v>4091.1272874648857</v>
      </c>
      <c r="CJ98" s="102">
        <v>2.1990996135091998</v>
      </c>
      <c r="CK98" s="102">
        <v>2778.7822716302248</v>
      </c>
      <c r="CL98" s="102">
        <v>2.2878444530152326</v>
      </c>
      <c r="CM98" s="102">
        <v>2890.9202508300477</v>
      </c>
      <c r="CN98" s="102">
        <v>2.5643057359884596</v>
      </c>
      <c r="CO98" s="102">
        <v>3240.2567279950172</v>
      </c>
      <c r="CP98" s="102">
        <v>2.4355549668088128</v>
      </c>
      <c r="CQ98" s="102">
        <v>3077.5672560596158</v>
      </c>
      <c r="CR98" s="102">
        <v>1.3417635545165709</v>
      </c>
      <c r="CS98" s="102">
        <v>1695.4524274871389</v>
      </c>
      <c r="CT98" s="102">
        <v>2.7972859234175602</v>
      </c>
      <c r="CU98" s="102">
        <v>3534.6504928304289</v>
      </c>
    </row>
    <row r="99" spans="2:99" x14ac:dyDescent="0.25">
      <c r="C99" s="101" t="s">
        <v>264</v>
      </c>
      <c r="D99" s="102">
        <v>0</v>
      </c>
      <c r="E99" s="102">
        <v>0</v>
      </c>
      <c r="F99" s="102">
        <v>0</v>
      </c>
      <c r="G99" s="102">
        <v>0</v>
      </c>
      <c r="H99" s="102">
        <v>0.92220464135021107</v>
      </c>
      <c r="I99" s="102">
        <v>5055.1569620253167</v>
      </c>
      <c r="J99" s="102">
        <v>0.68347553219239854</v>
      </c>
      <c r="K99" s="102">
        <v>3746.5394772658515</v>
      </c>
      <c r="L99" s="102">
        <v>1.1282704871207128</v>
      </c>
      <c r="M99" s="102">
        <v>6184.727502200898</v>
      </c>
      <c r="N99" s="102">
        <v>1.627170118536025</v>
      </c>
      <c r="O99" s="102">
        <v>8919.4957217670744</v>
      </c>
      <c r="P99" s="102">
        <v>1.4491502151997691</v>
      </c>
      <c r="Q99" s="102">
        <v>7943.6618196390536</v>
      </c>
      <c r="R99" s="102">
        <v>0.3589164772619664</v>
      </c>
      <c r="S99" s="102">
        <v>1967.4365617591948</v>
      </c>
      <c r="T99" s="102">
        <v>1.373351601341616</v>
      </c>
      <c r="U99" s="102">
        <v>7528.164137914202</v>
      </c>
      <c r="V99" s="102">
        <v>0.74801914251512247</v>
      </c>
      <c r="W99" s="102">
        <v>4100.3417316108953</v>
      </c>
      <c r="X99" s="102">
        <v>1.3947141093830842</v>
      </c>
      <c r="Y99" s="102">
        <v>7645.2648619943129</v>
      </c>
      <c r="Z99" s="102">
        <v>0.55099582787369616</v>
      </c>
      <c r="AA99" s="102">
        <v>3020.3387300724526</v>
      </c>
      <c r="AB99" s="102">
        <v>1.4025823638220005</v>
      </c>
      <c r="AC99" s="102">
        <v>7688.3954855266775</v>
      </c>
      <c r="AD99" s="102">
        <v>0.96335975234230553</v>
      </c>
      <c r="AE99" s="102">
        <v>5280.7528184395815</v>
      </c>
      <c r="AF99" s="102">
        <v>1.9807870986223113</v>
      </c>
      <c r="AG99" s="102">
        <v>10857.88255980806</v>
      </c>
      <c r="AH99" s="102">
        <v>1.1288588843214808</v>
      </c>
      <c r="AI99" s="102">
        <v>6187.9528602966284</v>
      </c>
      <c r="AJ99" s="102">
        <v>0.69833897669095979</v>
      </c>
      <c r="AK99" s="102">
        <v>3828.0149346291646</v>
      </c>
      <c r="AL99" s="102">
        <v>1.5573952854329056</v>
      </c>
      <c r="AM99" s="102">
        <v>8537.0179966290143</v>
      </c>
      <c r="AN99" s="102">
        <v>1.1578796218776255</v>
      </c>
      <c r="AO99" s="102">
        <v>6347.032935284391</v>
      </c>
      <c r="AP99" s="102">
        <v>1.575117175813425</v>
      </c>
      <c r="AQ99" s="102">
        <v>8634.1623109388693</v>
      </c>
      <c r="AR99" s="102">
        <v>0</v>
      </c>
      <c r="AS99" s="102">
        <v>0</v>
      </c>
      <c r="AT99" s="102">
        <v>0.35285665099025648</v>
      </c>
      <c r="AU99" s="102">
        <v>1934.2190180681898</v>
      </c>
      <c r="AV99" s="102">
        <v>1.0777350167142958</v>
      </c>
      <c r="AW99" s="102">
        <v>5907.7122676210838</v>
      </c>
      <c r="AX99" s="102">
        <v>1.2950379798997842</v>
      </c>
      <c r="AY99" s="102">
        <v>7098.8801906186563</v>
      </c>
      <c r="AZ99" s="102">
        <v>1.7883410996545712</v>
      </c>
      <c r="BA99" s="102">
        <v>9802.9705718664973</v>
      </c>
      <c r="BB99" s="102">
        <v>0.33397475609871619</v>
      </c>
      <c r="BC99" s="102">
        <v>1830.7160230307225</v>
      </c>
      <c r="BD99" s="102">
        <v>1.392592910567894</v>
      </c>
      <c r="BE99" s="102">
        <v>7633.6372985689668</v>
      </c>
      <c r="BF99" s="102">
        <v>1.3310707445723213</v>
      </c>
      <c r="BG99" s="102">
        <v>7296.3973934476362</v>
      </c>
      <c r="BH99" s="102">
        <v>0.2675947708629367</v>
      </c>
      <c r="BI99" s="102">
        <v>1466.8474959622738</v>
      </c>
      <c r="BJ99" s="102">
        <v>1.3959026902788938</v>
      </c>
      <c r="BK99" s="102">
        <v>7651.780187032783</v>
      </c>
      <c r="BL99" s="102">
        <v>0.8196265213273235</v>
      </c>
      <c r="BM99" s="102">
        <v>4492.8647393078563</v>
      </c>
      <c r="BN99" s="102">
        <v>1.4851245643533133</v>
      </c>
      <c r="BO99" s="102">
        <v>8140.8588119591213</v>
      </c>
      <c r="BP99" s="102">
        <v>1.546383214560519</v>
      </c>
      <c r="BQ99" s="102">
        <v>8476.65422893494</v>
      </c>
      <c r="BR99" s="102">
        <v>1.6616254593218589</v>
      </c>
      <c r="BS99" s="102">
        <v>9108.3661178187012</v>
      </c>
      <c r="BT99" s="102">
        <v>1.3708445497728419</v>
      </c>
      <c r="BU99" s="102">
        <v>7514.4214840348095</v>
      </c>
      <c r="BV99" s="102">
        <v>1.042340623340626</v>
      </c>
      <c r="BW99" s="102">
        <v>5713.6943609039754</v>
      </c>
      <c r="BX99" s="102">
        <v>0.2432876714182042</v>
      </c>
      <c r="BY99" s="102">
        <v>1333.6056996460281</v>
      </c>
      <c r="BZ99" s="102">
        <v>1.6612586626174415</v>
      </c>
      <c r="CA99" s="102">
        <v>9106.3554850037672</v>
      </c>
      <c r="CB99" s="102">
        <v>1.4738819274038089</v>
      </c>
      <c r="CC99" s="102">
        <v>8079.2311732567177</v>
      </c>
      <c r="CD99" s="102">
        <v>0.89888198885377313</v>
      </c>
      <c r="CE99" s="102">
        <v>4927.3115101008425</v>
      </c>
      <c r="CF99" s="102">
        <v>0.56601430498055194</v>
      </c>
      <c r="CG99" s="102">
        <v>3102.6640141813932</v>
      </c>
      <c r="CH99" s="102">
        <v>1.9020888003811875</v>
      </c>
      <c r="CI99" s="102">
        <v>10426.489968169517</v>
      </c>
      <c r="CJ99" s="102">
        <v>1.239318498391762</v>
      </c>
      <c r="CK99" s="102">
        <v>6793.4482807842824</v>
      </c>
      <c r="CL99" s="102">
        <v>1.4895059037578475</v>
      </c>
      <c r="CM99" s="102">
        <v>8164.8755620390166</v>
      </c>
      <c r="CN99" s="102">
        <v>1.4969361777532884</v>
      </c>
      <c r="CO99" s="102">
        <v>8205.6053519724246</v>
      </c>
      <c r="CP99" s="102">
        <v>1.4227499207716636</v>
      </c>
      <c r="CQ99" s="102">
        <v>7798.9459657019506</v>
      </c>
      <c r="CR99" s="102">
        <v>0.66589341612783559</v>
      </c>
      <c r="CS99" s="102">
        <v>3650.161349846343</v>
      </c>
      <c r="CT99" s="102">
        <v>1.740904646605143</v>
      </c>
      <c r="CU99" s="102">
        <v>9542.9429108307504</v>
      </c>
    </row>
    <row r="100" spans="2:99" x14ac:dyDescent="0.25">
      <c r="C100" s="101" t="s">
        <v>265</v>
      </c>
      <c r="D100" s="102">
        <v>0</v>
      </c>
      <c r="E100" s="102">
        <v>0</v>
      </c>
      <c r="F100" s="102">
        <v>0</v>
      </c>
      <c r="G100" s="102">
        <v>0</v>
      </c>
      <c r="H100" s="102">
        <v>1.6315928270042193</v>
      </c>
      <c r="I100" s="102">
        <v>2647.0962025316453</v>
      </c>
      <c r="J100" s="102">
        <v>1.0967596646989417</v>
      </c>
      <c r="K100" s="102">
        <v>1779.3828800075628</v>
      </c>
      <c r="L100" s="102">
        <v>1.8435177417895732</v>
      </c>
      <c r="M100" s="102">
        <v>2990.9231842794034</v>
      </c>
      <c r="N100" s="102">
        <v>2.635728537922537</v>
      </c>
      <c r="O100" s="102">
        <v>4276.2059799255239</v>
      </c>
      <c r="P100" s="102">
        <v>2.5639848757018342</v>
      </c>
      <c r="Q100" s="102">
        <v>4159.8090623386552</v>
      </c>
      <c r="R100" s="102">
        <v>0.68861266363005869</v>
      </c>
      <c r="S100" s="102">
        <v>1117.205185473407</v>
      </c>
      <c r="T100" s="102">
        <v>2.0961046181996559</v>
      </c>
      <c r="U100" s="102">
        <v>3400.7201325671213</v>
      </c>
      <c r="V100" s="102">
        <v>1.2674469492417424</v>
      </c>
      <c r="W100" s="102">
        <v>2056.3059304498029</v>
      </c>
      <c r="X100" s="102">
        <v>2.5578139264071362</v>
      </c>
      <c r="Y100" s="102">
        <v>4149.7973142029377</v>
      </c>
      <c r="Z100" s="102">
        <v>0.89143813095002633</v>
      </c>
      <c r="AA100" s="102">
        <v>1446.2692236533226</v>
      </c>
      <c r="AB100" s="102">
        <v>2.4795362827097258</v>
      </c>
      <c r="AC100" s="102">
        <v>4022.7996650682589</v>
      </c>
      <c r="AD100" s="102">
        <v>1.5899669835262638</v>
      </c>
      <c r="AE100" s="102">
        <v>2579.5624340730101</v>
      </c>
      <c r="AF100" s="102">
        <v>2.9681275222731349</v>
      </c>
      <c r="AG100" s="102">
        <v>4815.490092135934</v>
      </c>
      <c r="AH100" s="102">
        <v>1.9555048361506726</v>
      </c>
      <c r="AI100" s="102">
        <v>3172.6110461708508</v>
      </c>
      <c r="AJ100" s="102">
        <v>1.2322537029394585</v>
      </c>
      <c r="AK100" s="102">
        <v>1999.2084076489773</v>
      </c>
      <c r="AL100" s="102">
        <v>2.2419546446824823</v>
      </c>
      <c r="AM100" s="102">
        <v>3637.3472155328591</v>
      </c>
      <c r="AN100" s="102">
        <v>1.9505295263433771</v>
      </c>
      <c r="AO100" s="102">
        <v>3164.5391035394946</v>
      </c>
      <c r="AP100" s="102">
        <v>2.5577344052205793</v>
      </c>
      <c r="AQ100" s="102">
        <v>4149.6682990298677</v>
      </c>
      <c r="AR100" s="102">
        <v>0</v>
      </c>
      <c r="AS100" s="102">
        <v>0</v>
      </c>
      <c r="AT100" s="102">
        <v>0.52928497648538464</v>
      </c>
      <c r="AU100" s="102">
        <v>858.71194584988791</v>
      </c>
      <c r="AV100" s="102">
        <v>1.7248862339605837</v>
      </c>
      <c r="AW100" s="102">
        <v>2798.455425977651</v>
      </c>
      <c r="AX100" s="102">
        <v>2.3203827036618758</v>
      </c>
      <c r="AY100" s="102">
        <v>3764.5888984210269</v>
      </c>
      <c r="AZ100" s="102">
        <v>3.1256845309027952</v>
      </c>
      <c r="BA100" s="102">
        <v>5071.1105829366943</v>
      </c>
      <c r="BB100" s="102">
        <v>0.49886736160412659</v>
      </c>
      <c r="BC100" s="102">
        <v>809.36240746653493</v>
      </c>
      <c r="BD100" s="102">
        <v>2.6363385235653132</v>
      </c>
      <c r="BE100" s="102">
        <v>4277.1956206323639</v>
      </c>
      <c r="BF100" s="102">
        <v>2.36046370593525</v>
      </c>
      <c r="BG100" s="102">
        <v>3829.6163165093494</v>
      </c>
      <c r="BH100" s="102">
        <v>0.429583066867531</v>
      </c>
      <c r="BI100" s="102">
        <v>696.95556768588222</v>
      </c>
      <c r="BJ100" s="102">
        <v>2.1481348528823485</v>
      </c>
      <c r="BK100" s="102">
        <v>3485.1339853163217</v>
      </c>
      <c r="BL100" s="102">
        <v>1.4438211620223149</v>
      </c>
      <c r="BM100" s="102">
        <v>2342.4554532650036</v>
      </c>
      <c r="BN100" s="102">
        <v>2.2368118008626978</v>
      </c>
      <c r="BO100" s="102">
        <v>3629.0034657196406</v>
      </c>
      <c r="BP100" s="102">
        <v>2.3626386208366741</v>
      </c>
      <c r="BQ100" s="102">
        <v>3833.1448984454196</v>
      </c>
      <c r="BR100" s="102">
        <v>2.8502910021635519</v>
      </c>
      <c r="BS100" s="102">
        <v>4624.3121219101458</v>
      </c>
      <c r="BT100" s="102">
        <v>1.905573743044928</v>
      </c>
      <c r="BU100" s="102">
        <v>3091.6028407160911</v>
      </c>
      <c r="BV100" s="102">
        <v>1.7625577554134544</v>
      </c>
      <c r="BW100" s="102">
        <v>2859.5737023827883</v>
      </c>
      <c r="BX100" s="102">
        <v>0.37561497669608557</v>
      </c>
      <c r="BY100" s="102">
        <v>609.39773819172922</v>
      </c>
      <c r="BZ100" s="102">
        <v>2.7961179953215503</v>
      </c>
      <c r="CA100" s="102">
        <v>4536.4218356096826</v>
      </c>
      <c r="CB100" s="102">
        <v>2.3142414829231859</v>
      </c>
      <c r="CC100" s="102">
        <v>3754.6253818945765</v>
      </c>
      <c r="CD100" s="102">
        <v>1.3660133319246865</v>
      </c>
      <c r="CE100" s="102">
        <v>2216.2200297146114</v>
      </c>
      <c r="CF100" s="102">
        <v>0.81765975257817625</v>
      </c>
      <c r="CG100" s="102">
        <v>1326.571182582833</v>
      </c>
      <c r="CH100" s="102">
        <v>2.7026249700234568</v>
      </c>
      <c r="CI100" s="102">
        <v>4384.738751366056</v>
      </c>
      <c r="CJ100" s="102">
        <v>2.3414666418087884</v>
      </c>
      <c r="CK100" s="102">
        <v>3798.7954796705781</v>
      </c>
      <c r="CL100" s="102">
        <v>2.5084371625706301</v>
      </c>
      <c r="CM100" s="102">
        <v>4069.6884525545897</v>
      </c>
      <c r="CN100" s="102">
        <v>2.3874702089804836</v>
      </c>
      <c r="CO100" s="102">
        <v>3873.4316670499361</v>
      </c>
      <c r="CP100" s="102">
        <v>2.0605124928297109</v>
      </c>
      <c r="CQ100" s="102">
        <v>3342.9754683669225</v>
      </c>
      <c r="CR100" s="102">
        <v>1.1706602601130396</v>
      </c>
      <c r="CS100" s="102">
        <v>1899.2792060073953</v>
      </c>
      <c r="CT100" s="102">
        <v>2.6964599501611279</v>
      </c>
      <c r="CU100" s="102">
        <v>4374.7366231414135</v>
      </c>
    </row>
    <row r="101" spans="2:99" x14ac:dyDescent="0.25">
      <c r="C101" s="101" t="s">
        <v>266</v>
      </c>
      <c r="D101" s="102">
        <v>0</v>
      </c>
      <c r="E101" s="102">
        <v>0</v>
      </c>
      <c r="F101" s="102">
        <v>0</v>
      </c>
      <c r="G101" s="102">
        <v>0</v>
      </c>
      <c r="H101" s="102">
        <v>1.7734704641350212</v>
      </c>
      <c r="I101" s="102">
        <v>2111.1392405063289</v>
      </c>
      <c r="J101" s="102">
        <v>1.2398523975196292</v>
      </c>
      <c r="K101" s="102">
        <v>1475.9202940073665</v>
      </c>
      <c r="L101" s="102">
        <v>2.0688804545752699</v>
      </c>
      <c r="M101" s="102">
        <v>2462.7952931264012</v>
      </c>
      <c r="N101" s="102">
        <v>3.2303777236156601</v>
      </c>
      <c r="O101" s="102">
        <v>3845.4416421920814</v>
      </c>
      <c r="P101" s="102">
        <v>2.6960934512497952</v>
      </c>
      <c r="Q101" s="102">
        <v>3209.4296443677558</v>
      </c>
      <c r="R101" s="102">
        <v>0.73576452975460438</v>
      </c>
      <c r="S101" s="102">
        <v>875.85409621988094</v>
      </c>
      <c r="T101" s="102">
        <v>2.2870593349145758</v>
      </c>
      <c r="U101" s="102">
        <v>2722.5154322823109</v>
      </c>
      <c r="V101" s="102">
        <v>1.4038983435060297</v>
      </c>
      <c r="W101" s="102">
        <v>1671.2005881095777</v>
      </c>
      <c r="X101" s="102">
        <v>2.7021667441887098</v>
      </c>
      <c r="Y101" s="102">
        <v>3216.6592922822397</v>
      </c>
      <c r="Z101" s="102">
        <v>1.0341755230894842</v>
      </c>
      <c r="AA101" s="102">
        <v>1231.0825426857218</v>
      </c>
      <c r="AB101" s="102">
        <v>2.484158590469649</v>
      </c>
      <c r="AC101" s="102">
        <v>2957.1423860950699</v>
      </c>
      <c r="AD101" s="102">
        <v>1.7379557051438781</v>
      </c>
      <c r="AE101" s="102">
        <v>2068.8624714032721</v>
      </c>
      <c r="AF101" s="102">
        <v>3.4085919175862398</v>
      </c>
      <c r="AG101" s="102">
        <v>4057.5878186946593</v>
      </c>
      <c r="AH101" s="102">
        <v>2.0035324716212073</v>
      </c>
      <c r="AI101" s="102">
        <v>2385.0050542178847</v>
      </c>
      <c r="AJ101" s="102">
        <v>1.3321306702663027</v>
      </c>
      <c r="AK101" s="102">
        <v>1585.7683498850065</v>
      </c>
      <c r="AL101" s="102">
        <v>2.7106709195126282</v>
      </c>
      <c r="AM101" s="102">
        <v>3226.7826625878324</v>
      </c>
      <c r="AN101" s="102">
        <v>2.1128423045395568</v>
      </c>
      <c r="AO101" s="102">
        <v>2515.1274793238881</v>
      </c>
      <c r="AP101" s="102">
        <v>3.032850419046055</v>
      </c>
      <c r="AQ101" s="102">
        <v>3610.3051388324234</v>
      </c>
      <c r="AR101" s="102">
        <v>0</v>
      </c>
      <c r="AS101" s="102">
        <v>0</v>
      </c>
      <c r="AT101" s="102">
        <v>0.60769756559433052</v>
      </c>
      <c r="AU101" s="102">
        <v>723.40318208349095</v>
      </c>
      <c r="AV101" s="102">
        <v>1.9346508888360596</v>
      </c>
      <c r="AW101" s="102">
        <v>2303.0084180704453</v>
      </c>
      <c r="AX101" s="102">
        <v>2.6323565440510843</v>
      </c>
      <c r="AY101" s="102">
        <v>3133.5572300384106</v>
      </c>
      <c r="AZ101" s="102">
        <v>3.3120888047341723</v>
      </c>
      <c r="BA101" s="102">
        <v>3942.7105131555581</v>
      </c>
      <c r="BB101" s="102">
        <v>0.59247675397442023</v>
      </c>
      <c r="BC101" s="102">
        <v>705.28432793114973</v>
      </c>
      <c r="BD101" s="102">
        <v>2.8481915296939428</v>
      </c>
      <c r="BE101" s="102">
        <v>3390.487196947669</v>
      </c>
      <c r="BF101" s="102">
        <v>2.3693333813999859</v>
      </c>
      <c r="BG101" s="102">
        <v>2820.4544572185428</v>
      </c>
      <c r="BH101" s="102">
        <v>0.47400429052795889</v>
      </c>
      <c r="BI101" s="102">
        <v>564.25470744448216</v>
      </c>
      <c r="BJ101" s="102">
        <v>2.6674776874363908</v>
      </c>
      <c r="BK101" s="102">
        <v>3175.3654391242794</v>
      </c>
      <c r="BL101" s="102">
        <v>1.6642805139356571</v>
      </c>
      <c r="BM101" s="102">
        <v>1981.159523789006</v>
      </c>
      <c r="BN101" s="102">
        <v>2.3101555336470905</v>
      </c>
      <c r="BO101" s="102">
        <v>2750.0091472534964</v>
      </c>
      <c r="BP101" s="102">
        <v>2.473689374672273</v>
      </c>
      <c r="BQ101" s="102">
        <v>2944.6798316098734</v>
      </c>
      <c r="BR101" s="102">
        <v>2.5872695347294394</v>
      </c>
      <c r="BS101" s="102">
        <v>3079.8856541419245</v>
      </c>
      <c r="BT101" s="102">
        <v>2.3627607980500493</v>
      </c>
      <c r="BU101" s="102">
        <v>2812.6304539987786</v>
      </c>
      <c r="BV101" s="102">
        <v>1.8294064583912537</v>
      </c>
      <c r="BW101" s="102">
        <v>2177.725448068948</v>
      </c>
      <c r="BX101" s="102">
        <v>0.40348527181222504</v>
      </c>
      <c r="BY101" s="102">
        <v>480.30886756527264</v>
      </c>
      <c r="BZ101" s="102">
        <v>2.8008087414034133</v>
      </c>
      <c r="CA101" s="102">
        <v>3334.0827257666228</v>
      </c>
      <c r="CB101" s="102">
        <v>2.5881192402430488</v>
      </c>
      <c r="CC101" s="102">
        <v>3080.897143585325</v>
      </c>
      <c r="CD101" s="102">
        <v>1.4399489482223213</v>
      </c>
      <c r="CE101" s="102">
        <v>1714.1152279638511</v>
      </c>
      <c r="CF101" s="102">
        <v>0.92018239962575765</v>
      </c>
      <c r="CG101" s="102">
        <v>1095.3851285145017</v>
      </c>
      <c r="CH101" s="102">
        <v>2.8010576850087459</v>
      </c>
      <c r="CI101" s="102">
        <v>3334.3790682344106</v>
      </c>
      <c r="CJ101" s="102">
        <v>2.3625824308727701</v>
      </c>
      <c r="CK101" s="102">
        <v>2812.4181257109453</v>
      </c>
      <c r="CL101" s="102">
        <v>2.6544993417888794</v>
      </c>
      <c r="CM101" s="102">
        <v>3159.9160164654818</v>
      </c>
      <c r="CN101" s="102">
        <v>2.4033611994487711</v>
      </c>
      <c r="CO101" s="102">
        <v>2860.961171823817</v>
      </c>
      <c r="CP101" s="102">
        <v>2.2077372694852806</v>
      </c>
      <c r="CQ101" s="102">
        <v>2628.0904455952777</v>
      </c>
      <c r="CR101" s="102">
        <v>1.2130382787467853</v>
      </c>
      <c r="CS101" s="102">
        <v>1444.000767020173</v>
      </c>
      <c r="CT101" s="102">
        <v>3.2107773594470261</v>
      </c>
      <c r="CU101" s="102">
        <v>3822.1093686857394</v>
      </c>
    </row>
    <row r="102" spans="2:99" x14ac:dyDescent="0.25">
      <c r="C102" s="101" t="s">
        <v>267</v>
      </c>
      <c r="D102" s="102">
        <v>0</v>
      </c>
      <c r="E102" s="102">
        <v>0</v>
      </c>
      <c r="F102" s="102">
        <v>0</v>
      </c>
      <c r="G102" s="102">
        <v>0</v>
      </c>
      <c r="H102" s="102">
        <v>1.7025316455696202</v>
      </c>
      <c r="I102" s="102">
        <v>3301.5493670886071</v>
      </c>
      <c r="J102" s="102">
        <v>1.012386719833553</v>
      </c>
      <c r="K102" s="102">
        <v>1963.2203271012258</v>
      </c>
      <c r="L102" s="102">
        <v>1.7536033935876723</v>
      </c>
      <c r="M102" s="102">
        <v>3400.5877008452139</v>
      </c>
      <c r="N102" s="102">
        <v>2.9612646717374229</v>
      </c>
      <c r="O102" s="102">
        <v>5742.4844514332099</v>
      </c>
      <c r="P102" s="102">
        <v>2.1878797281969602</v>
      </c>
      <c r="Q102" s="102">
        <v>4242.7363689195445</v>
      </c>
      <c r="R102" s="102">
        <v>0.62485889074085088</v>
      </c>
      <c r="S102" s="102">
        <v>1211.7263609246579</v>
      </c>
      <c r="T102" s="102">
        <v>2.0255444721007216</v>
      </c>
      <c r="U102" s="102">
        <v>3927.9358402977191</v>
      </c>
      <c r="V102" s="102">
        <v>1.3567118131101759</v>
      </c>
      <c r="W102" s="102">
        <v>2630.9355479832529</v>
      </c>
      <c r="X102" s="102">
        <v>2.0249231104127299</v>
      </c>
      <c r="Y102" s="102">
        <v>3926.7308957123655</v>
      </c>
      <c r="Z102" s="102">
        <v>0.99452396972367696</v>
      </c>
      <c r="AA102" s="102">
        <v>1928.5808820881541</v>
      </c>
      <c r="AB102" s="102">
        <v>2.049216945930628</v>
      </c>
      <c r="AC102" s="102">
        <v>3973.8415015486735</v>
      </c>
      <c r="AD102" s="102">
        <v>1.4168357876964428</v>
      </c>
      <c r="AE102" s="102">
        <v>2747.5279595009415</v>
      </c>
      <c r="AF102" s="102">
        <v>2.7888886384875611</v>
      </c>
      <c r="AG102" s="102">
        <v>5408.2128477550777</v>
      </c>
      <c r="AH102" s="102">
        <v>1.8755119905029976</v>
      </c>
      <c r="AI102" s="102">
        <v>3636.9928519834125</v>
      </c>
      <c r="AJ102" s="102">
        <v>1.2189729761647361</v>
      </c>
      <c r="AK102" s="102">
        <v>2363.8323953786562</v>
      </c>
      <c r="AL102" s="102">
        <v>2.5168810490817402</v>
      </c>
      <c r="AM102" s="102">
        <v>4880.7357303793096</v>
      </c>
      <c r="AN102" s="102">
        <v>1.6150761936791471</v>
      </c>
      <c r="AO102" s="102">
        <v>3131.9557547826016</v>
      </c>
      <c r="AP102" s="102">
        <v>2.5502608971229939</v>
      </c>
      <c r="AQ102" s="102">
        <v>4945.4659317009091</v>
      </c>
      <c r="AR102" s="102">
        <v>0</v>
      </c>
      <c r="AS102" s="102">
        <v>0</v>
      </c>
      <c r="AT102" s="102">
        <v>0.49007868193091175</v>
      </c>
      <c r="AU102" s="102">
        <v>950.36058000042397</v>
      </c>
      <c r="AV102" s="102">
        <v>1.722335197872032</v>
      </c>
      <c r="AW102" s="102">
        <v>3339.9524157134442</v>
      </c>
      <c r="AX102" s="102">
        <v>2.3078113387704224</v>
      </c>
      <c r="AY102" s="102">
        <v>4475.307748143603</v>
      </c>
      <c r="AZ102" s="102">
        <v>3.0708489908713514</v>
      </c>
      <c r="BA102" s="102">
        <v>5954.9903630977242</v>
      </c>
      <c r="BB102" s="102">
        <v>0.49755909218861716</v>
      </c>
      <c r="BC102" s="102">
        <v>964.86659157216627</v>
      </c>
      <c r="BD102" s="102">
        <v>2.4298496561404166</v>
      </c>
      <c r="BE102" s="102">
        <v>4711.9644531874956</v>
      </c>
      <c r="BF102" s="102">
        <v>2.3064653577245178</v>
      </c>
      <c r="BG102" s="102">
        <v>4472.6976216993844</v>
      </c>
      <c r="BH102" s="102">
        <v>0.42904935241734621</v>
      </c>
      <c r="BI102" s="102">
        <v>832.01250420771771</v>
      </c>
      <c r="BJ102" s="102">
        <v>2.2595630438455241</v>
      </c>
      <c r="BK102" s="102">
        <v>4381.7446546252395</v>
      </c>
      <c r="BL102" s="102">
        <v>1.3760203102497457</v>
      </c>
      <c r="BM102" s="102">
        <v>2668.3785856363065</v>
      </c>
      <c r="BN102" s="102">
        <v>2.1608609382689541</v>
      </c>
      <c r="BO102" s="102">
        <v>4190.3415314911554</v>
      </c>
      <c r="BP102" s="102">
        <v>2.4614484862426766</v>
      </c>
      <c r="BQ102" s="102">
        <v>4773.2409045217983</v>
      </c>
      <c r="BR102" s="102">
        <v>2.594028120580357</v>
      </c>
      <c r="BS102" s="102">
        <v>5030.3393314294281</v>
      </c>
      <c r="BT102" s="102">
        <v>2.096979368927625</v>
      </c>
      <c r="BU102" s="102">
        <v>4066.46239222445</v>
      </c>
      <c r="BV102" s="102">
        <v>1.5164044136828894</v>
      </c>
      <c r="BW102" s="102">
        <v>2940.6114390138587</v>
      </c>
      <c r="BX102" s="102">
        <v>0.33877442375997308</v>
      </c>
      <c r="BY102" s="102">
        <v>656.95136255533976</v>
      </c>
      <c r="BZ102" s="102">
        <v>2.3857872473791697</v>
      </c>
      <c r="CA102" s="102">
        <v>4626.5186301176855</v>
      </c>
      <c r="CB102" s="102">
        <v>2.2918675201636973</v>
      </c>
      <c r="CC102" s="102">
        <v>4444.3894951014418</v>
      </c>
      <c r="CD102" s="102">
        <v>1.3630475689239498</v>
      </c>
      <c r="CE102" s="102">
        <v>2643.2218456573232</v>
      </c>
      <c r="CF102" s="102">
        <v>0.92018239962575765</v>
      </c>
      <c r="CG102" s="102">
        <v>1784.4177093542692</v>
      </c>
      <c r="CH102" s="102">
        <v>2.4714496432081878</v>
      </c>
      <c r="CI102" s="102">
        <v>4792.635148109317</v>
      </c>
      <c r="CJ102" s="102">
        <v>2.1832627717112141</v>
      </c>
      <c r="CK102" s="102">
        <v>4233.7831669023863</v>
      </c>
      <c r="CL102" s="102">
        <v>2.0801312192371246</v>
      </c>
      <c r="CM102" s="102">
        <v>4033.7904603446318</v>
      </c>
      <c r="CN102" s="102">
        <v>2.1696992955005747</v>
      </c>
      <c r="CO102" s="102">
        <v>4207.4808738347137</v>
      </c>
      <c r="CP102" s="102">
        <v>2.0668583838761498</v>
      </c>
      <c r="CQ102" s="102">
        <v>4008.0517780126293</v>
      </c>
      <c r="CR102" s="102">
        <v>1.205295575475017</v>
      </c>
      <c r="CS102" s="102">
        <v>2337.3091799611525</v>
      </c>
      <c r="CT102" s="102">
        <v>2.7094082973400848</v>
      </c>
      <c r="CU102" s="102">
        <v>5254.0845702018923</v>
      </c>
    </row>
    <row r="103" spans="2:99" x14ac:dyDescent="0.25">
      <c r="C103" s="101" t="s">
        <v>268</v>
      </c>
      <c r="D103" s="102">
        <v>0</v>
      </c>
      <c r="E103" s="102">
        <v>0</v>
      </c>
      <c r="F103" s="102">
        <v>0</v>
      </c>
      <c r="G103" s="102">
        <v>0</v>
      </c>
      <c r="H103" s="102">
        <v>1.6315928270042193</v>
      </c>
      <c r="I103" s="102">
        <v>3308.8702531645567</v>
      </c>
      <c r="J103" s="102">
        <v>1.0403684632903101</v>
      </c>
      <c r="K103" s="102">
        <v>2109.8672435527487</v>
      </c>
      <c r="L103" s="102">
        <v>1.8382965262813373</v>
      </c>
      <c r="M103" s="102">
        <v>3728.0653552985523</v>
      </c>
      <c r="N103" s="102">
        <v>2.5513491902867664</v>
      </c>
      <c r="O103" s="102">
        <v>5174.136157901562</v>
      </c>
      <c r="P103" s="102">
        <v>2.1878797281969602</v>
      </c>
      <c r="Q103" s="102">
        <v>4437.0200887834353</v>
      </c>
      <c r="R103" s="102">
        <v>0.61160197070159616</v>
      </c>
      <c r="S103" s="102">
        <v>1240.328796582837</v>
      </c>
      <c r="T103" s="102">
        <v>2.2878564780523405</v>
      </c>
      <c r="U103" s="102">
        <v>4639.7729374901464</v>
      </c>
      <c r="V103" s="102">
        <v>1.3549532950881409</v>
      </c>
      <c r="W103" s="102">
        <v>2747.8452824387496</v>
      </c>
      <c r="X103" s="102">
        <v>2.3086003907469874</v>
      </c>
      <c r="Y103" s="102">
        <v>4681.8415924348901</v>
      </c>
      <c r="Z103" s="102">
        <v>0.82362199829211802</v>
      </c>
      <c r="AA103" s="102">
        <v>1670.3054125364154</v>
      </c>
      <c r="AB103" s="102">
        <v>2.4610470516700342</v>
      </c>
      <c r="AC103" s="102">
        <v>4991.0034207868293</v>
      </c>
      <c r="AD103" s="102">
        <v>1.492784223969114</v>
      </c>
      <c r="AE103" s="102">
        <v>3027.366406209363</v>
      </c>
      <c r="AF103" s="102">
        <v>3.0348485217134304</v>
      </c>
      <c r="AG103" s="102">
        <v>6154.6728020348373</v>
      </c>
      <c r="AH103" s="102">
        <v>1.6426368335993369</v>
      </c>
      <c r="AI103" s="102">
        <v>3331.2674985394551</v>
      </c>
      <c r="AJ103" s="102">
        <v>1.1730187105337309</v>
      </c>
      <c r="AK103" s="102">
        <v>2378.8819449624061</v>
      </c>
      <c r="AL103" s="102">
        <v>2.5058544420874691</v>
      </c>
      <c r="AM103" s="102">
        <v>5081.8728085533876</v>
      </c>
      <c r="AN103" s="102">
        <v>1.6800082293497438</v>
      </c>
      <c r="AO103" s="102">
        <v>3407.0566891212807</v>
      </c>
      <c r="AP103" s="102">
        <v>2.6277861198499983</v>
      </c>
      <c r="AQ103" s="102">
        <v>5329.1502510557966</v>
      </c>
      <c r="AR103" s="102">
        <v>0</v>
      </c>
      <c r="AS103" s="102">
        <v>0</v>
      </c>
      <c r="AT103" s="102">
        <v>0.45087238737643881</v>
      </c>
      <c r="AU103" s="102">
        <v>914.36920159941792</v>
      </c>
      <c r="AV103" s="102">
        <v>1.7189338164206305</v>
      </c>
      <c r="AW103" s="102">
        <v>3485.9977797010388</v>
      </c>
      <c r="AX103" s="102">
        <v>2.1401126501186503</v>
      </c>
      <c r="AY103" s="102">
        <v>4340.148454440623</v>
      </c>
      <c r="AZ103" s="102">
        <v>3.0026685475758224</v>
      </c>
      <c r="BA103" s="102">
        <v>6089.4118144837676</v>
      </c>
      <c r="BB103" s="102">
        <v>0.46253008598140294</v>
      </c>
      <c r="BC103" s="102">
        <v>938.01101437028512</v>
      </c>
      <c r="BD103" s="102">
        <v>2.4997112342965941</v>
      </c>
      <c r="BE103" s="102">
        <v>5069.414383153493</v>
      </c>
      <c r="BF103" s="102">
        <v>2.1237981211364807</v>
      </c>
      <c r="BG103" s="102">
        <v>4307.0625896647825</v>
      </c>
      <c r="BH103" s="102">
        <v>0.45830769189084164</v>
      </c>
      <c r="BI103" s="102">
        <v>929.44799915462681</v>
      </c>
      <c r="BJ103" s="102">
        <v>2.2088654214254668</v>
      </c>
      <c r="BK103" s="102">
        <v>4479.5790746508465</v>
      </c>
      <c r="BL103" s="102">
        <v>1.3194369251414511</v>
      </c>
      <c r="BM103" s="102">
        <v>2675.818084186863</v>
      </c>
      <c r="BN103" s="102">
        <v>2.2263832816252944</v>
      </c>
      <c r="BO103" s="102">
        <v>4515.1052951360971</v>
      </c>
      <c r="BP103" s="102">
        <v>2.2918121333818791</v>
      </c>
      <c r="BQ103" s="102">
        <v>4647.7950064984507</v>
      </c>
      <c r="BR103" s="102">
        <v>2.5906488276548982</v>
      </c>
      <c r="BS103" s="102">
        <v>5253.835822484134</v>
      </c>
      <c r="BT103" s="102">
        <v>1.9588016903936649</v>
      </c>
      <c r="BU103" s="102">
        <v>3972.4498281183523</v>
      </c>
      <c r="BV103" s="102">
        <v>1.4525961928915683</v>
      </c>
      <c r="BW103" s="102">
        <v>2945.8650791841005</v>
      </c>
      <c r="BX103" s="102">
        <v>0.35262390966424728</v>
      </c>
      <c r="BY103" s="102">
        <v>715.12128879909346</v>
      </c>
      <c r="BZ103" s="102">
        <v>2.4913016506659291</v>
      </c>
      <c r="CA103" s="102">
        <v>5052.3597475505039</v>
      </c>
      <c r="CB103" s="102">
        <v>2.4651437596594108</v>
      </c>
      <c r="CC103" s="102">
        <v>4999.3115445892854</v>
      </c>
      <c r="CD103" s="102">
        <v>1.2359366773338394</v>
      </c>
      <c r="CE103" s="102">
        <v>2506.4795816330261</v>
      </c>
      <c r="CF103" s="102">
        <v>0.83818972715993378</v>
      </c>
      <c r="CG103" s="102">
        <v>1699.8487666803458</v>
      </c>
      <c r="CH103" s="102">
        <v>2.5784598324046493</v>
      </c>
      <c r="CI103" s="102">
        <v>5229.116540116629</v>
      </c>
      <c r="CJ103" s="102">
        <v>2.0514536379436161</v>
      </c>
      <c r="CK103" s="102">
        <v>4160.3479777496532</v>
      </c>
      <c r="CL103" s="102">
        <v>2.3981408077929309</v>
      </c>
      <c r="CM103" s="102">
        <v>4863.4295582040641</v>
      </c>
      <c r="CN103" s="102">
        <v>2.2674610589127275</v>
      </c>
      <c r="CO103" s="102">
        <v>4598.411027475011</v>
      </c>
      <c r="CP103" s="102">
        <v>2.1823537052995259</v>
      </c>
      <c r="CQ103" s="102">
        <v>4425.8133143474388</v>
      </c>
      <c r="CR103" s="102">
        <v>1.1024525267311025</v>
      </c>
      <c r="CS103" s="102">
        <v>2235.7737242106759</v>
      </c>
      <c r="CT103" s="102">
        <v>2.7824878123558956</v>
      </c>
      <c r="CU103" s="102">
        <v>5642.8852834577565</v>
      </c>
    </row>
    <row r="104" spans="2:99" x14ac:dyDescent="0.25">
      <c r="C104" s="101" t="s">
        <v>269</v>
      </c>
      <c r="D104" s="102">
        <v>0</v>
      </c>
      <c r="E104" s="102">
        <v>0</v>
      </c>
      <c r="F104" s="102">
        <v>0</v>
      </c>
      <c r="G104" s="102">
        <v>0</v>
      </c>
      <c r="H104" s="102">
        <v>1.3478375527426161</v>
      </c>
      <c r="I104" s="102">
        <v>2793.2585443037979</v>
      </c>
      <c r="J104" s="102">
        <v>1.0872425274723305</v>
      </c>
      <c r="K104" s="102">
        <v>2253.2014139336579</v>
      </c>
      <c r="L104" s="102">
        <v>1.8382965262813373</v>
      </c>
      <c r="M104" s="102">
        <v>3809.6857210654434</v>
      </c>
      <c r="N104" s="102">
        <v>2.555342942529498</v>
      </c>
      <c r="O104" s="102">
        <v>5295.6927140981315</v>
      </c>
      <c r="P104" s="102">
        <v>2.3698661282076947</v>
      </c>
      <c r="Q104" s="102">
        <v>4911.3105640976264</v>
      </c>
      <c r="R104" s="102">
        <v>0.61091083814562963</v>
      </c>
      <c r="S104" s="102">
        <v>1266.0516209730029</v>
      </c>
      <c r="T104" s="102">
        <v>1.9645500436549643</v>
      </c>
      <c r="U104" s="102">
        <v>4071.3335104705484</v>
      </c>
      <c r="V104" s="102">
        <v>1.3012072938496024</v>
      </c>
      <c r="W104" s="102">
        <v>2696.6219957739163</v>
      </c>
      <c r="X104" s="102">
        <v>2.3186571012047681</v>
      </c>
      <c r="Y104" s="102">
        <v>4805.1849765367615</v>
      </c>
      <c r="Z104" s="102">
        <v>0.83127998100792166</v>
      </c>
      <c r="AA104" s="102">
        <v>1722.7446326408169</v>
      </c>
      <c r="AB104" s="102">
        <v>2.260909883500235</v>
      </c>
      <c r="AC104" s="102">
        <v>4685.5096425658876</v>
      </c>
      <c r="AD104" s="102">
        <v>1.4129276367687147</v>
      </c>
      <c r="AE104" s="102">
        <v>2928.1512344394846</v>
      </c>
      <c r="AF104" s="102">
        <v>2.7888886384875611</v>
      </c>
      <c r="AG104" s="102">
        <v>5779.6928144016219</v>
      </c>
      <c r="AH104" s="102">
        <v>1.6390851435796545</v>
      </c>
      <c r="AI104" s="102">
        <v>3396.8400515544763</v>
      </c>
      <c r="AJ104" s="102">
        <v>1.1703625651787863</v>
      </c>
      <c r="AK104" s="102">
        <v>2425.4593800765169</v>
      </c>
      <c r="AL104" s="102">
        <v>2.3849311503792472</v>
      </c>
      <c r="AM104" s="102">
        <v>4942.5313160459518</v>
      </c>
      <c r="AN104" s="102">
        <v>1.6231970258830501</v>
      </c>
      <c r="AO104" s="102">
        <v>3363.9135164400332</v>
      </c>
      <c r="AP104" s="102">
        <v>2.6178214423865511</v>
      </c>
      <c r="AQ104" s="102">
        <v>5425.1731572018889</v>
      </c>
      <c r="AR104" s="102">
        <v>0</v>
      </c>
      <c r="AS104" s="102">
        <v>0</v>
      </c>
      <c r="AT104" s="102">
        <v>0.5096818292081482</v>
      </c>
      <c r="AU104" s="102">
        <v>1056.2646228509664</v>
      </c>
      <c r="AV104" s="102">
        <v>1.5782403678074624</v>
      </c>
      <c r="AW104" s="102">
        <v>3270.7453382441849</v>
      </c>
      <c r="AX104" s="102">
        <v>2.2655307545189065</v>
      </c>
      <c r="AY104" s="102">
        <v>4695.0859356649817</v>
      </c>
      <c r="AZ104" s="102">
        <v>2.7614287337130015</v>
      </c>
      <c r="BA104" s="102">
        <v>5722.7849077468245</v>
      </c>
      <c r="BB104" s="102">
        <v>0.48476801960279092</v>
      </c>
      <c r="BC104" s="102">
        <v>1004.6332438248239</v>
      </c>
      <c r="BD104" s="102">
        <v>2.226744447813815</v>
      </c>
      <c r="BE104" s="102">
        <v>4614.7051936493508</v>
      </c>
      <c r="BF104" s="102">
        <v>2.3545143151935397</v>
      </c>
      <c r="BG104" s="102">
        <v>4879.4954668070923</v>
      </c>
      <c r="BH104" s="102">
        <v>0.40032472739403557</v>
      </c>
      <c r="BI104" s="102">
        <v>829.63296505139931</v>
      </c>
      <c r="BJ104" s="102">
        <v>2.1481348528823485</v>
      </c>
      <c r="BK104" s="102">
        <v>4451.7946691133793</v>
      </c>
      <c r="BL104" s="102">
        <v>1.3083079435397424</v>
      </c>
      <c r="BM104" s="102">
        <v>2711.3373821917626</v>
      </c>
      <c r="BN104" s="102">
        <v>2.1530395488409013</v>
      </c>
      <c r="BO104" s="102">
        <v>4461.9591610178841</v>
      </c>
      <c r="BP104" s="102">
        <v>2.2179254238196839</v>
      </c>
      <c r="BQ104" s="102">
        <v>4596.428648323913</v>
      </c>
      <c r="BR104" s="102">
        <v>2.3377652389971613</v>
      </c>
      <c r="BS104" s="102">
        <v>4844.7846812977168</v>
      </c>
      <c r="BT104" s="102">
        <v>2.0226035656878976</v>
      </c>
      <c r="BU104" s="102">
        <v>4191.6436295315989</v>
      </c>
      <c r="BV104" s="102">
        <v>1.4404342641456565</v>
      </c>
      <c r="BW104" s="102">
        <v>2985.1559690154586</v>
      </c>
      <c r="BX104" s="102">
        <v>0.34843681921177233</v>
      </c>
      <c r="BY104" s="102">
        <v>722.10046413447697</v>
      </c>
      <c r="BZ104" s="102">
        <v>2.6917762785552561</v>
      </c>
      <c r="CA104" s="102">
        <v>5578.4371596779129</v>
      </c>
      <c r="CB104" s="102">
        <v>2.3496262666622685</v>
      </c>
      <c r="CC104" s="102">
        <v>4869.3654750308851</v>
      </c>
      <c r="CD104" s="102">
        <v>1.4310516592201106</v>
      </c>
      <c r="CE104" s="102">
        <v>2965.7114585677573</v>
      </c>
      <c r="CF104" s="102">
        <v>0.86778759006193629</v>
      </c>
      <c r="CG104" s="102">
        <v>1798.4030016443569</v>
      </c>
      <c r="CH104" s="102">
        <v>2.4800271174193607</v>
      </c>
      <c r="CI104" s="102">
        <v>5139.6081981398829</v>
      </c>
      <c r="CJ104" s="102">
        <v>2.2096575080411904</v>
      </c>
      <c r="CK104" s="102">
        <v>4579.2942196645636</v>
      </c>
      <c r="CL104" s="102">
        <v>2.3818836148654086</v>
      </c>
      <c r="CM104" s="102">
        <v>4936.2156034470727</v>
      </c>
      <c r="CN104" s="102">
        <v>2.2106346819725071</v>
      </c>
      <c r="CO104" s="102">
        <v>4581.3193149198241</v>
      </c>
      <c r="CP104" s="102">
        <v>2.1823537052995259</v>
      </c>
      <c r="CQ104" s="102">
        <v>4522.7098188627378</v>
      </c>
      <c r="CR104" s="102">
        <v>1.001892809504261</v>
      </c>
      <c r="CS104" s="102">
        <v>2076.3226584166305</v>
      </c>
      <c r="CT104" s="102">
        <v>2.7750887568250628</v>
      </c>
      <c r="CU104" s="102">
        <v>5751.0939396442609</v>
      </c>
    </row>
    <row r="105" spans="2:99" x14ac:dyDescent="0.25">
      <c r="C105" s="101" t="s">
        <v>270</v>
      </c>
      <c r="D105" s="102">
        <v>0</v>
      </c>
      <c r="E105" s="102">
        <v>0</v>
      </c>
      <c r="F105" s="102">
        <v>0</v>
      </c>
      <c r="G105" s="102">
        <v>0</v>
      </c>
      <c r="H105" s="102">
        <v>1.5606540084388187</v>
      </c>
      <c r="I105" s="102">
        <v>3118.1867088607601</v>
      </c>
      <c r="J105" s="102">
        <v>1.1413051423342946</v>
      </c>
      <c r="K105" s="102">
        <v>2280.3276743839206</v>
      </c>
      <c r="L105" s="102">
        <v>1.827854095264865</v>
      </c>
      <c r="M105" s="102">
        <v>3652.0524823392002</v>
      </c>
      <c r="N105" s="102">
        <v>2.5713179515004243</v>
      </c>
      <c r="O105" s="102">
        <v>5137.4932670978478</v>
      </c>
      <c r="P105" s="102">
        <v>2.1056489771117723</v>
      </c>
      <c r="Q105" s="102">
        <v>4207.0866562693209</v>
      </c>
      <c r="R105" s="102">
        <v>0.57972005352724565</v>
      </c>
      <c r="S105" s="102">
        <v>1158.2806669474369</v>
      </c>
      <c r="T105" s="102">
        <v>2.285465048639046</v>
      </c>
      <c r="U105" s="102">
        <v>4566.3591671808135</v>
      </c>
      <c r="V105" s="102">
        <v>1.3886601431636434</v>
      </c>
      <c r="W105" s="102">
        <v>2774.5429660409595</v>
      </c>
      <c r="X105" s="102">
        <v>2.1617333953509683</v>
      </c>
      <c r="Y105" s="102">
        <v>4319.1433239112348</v>
      </c>
      <c r="Z105" s="102">
        <v>0.96444489475262463</v>
      </c>
      <c r="AA105" s="102">
        <v>1926.9608997157441</v>
      </c>
      <c r="AB105" s="102">
        <v>2.1515966838954892</v>
      </c>
      <c r="AC105" s="102">
        <v>4298.8901744231871</v>
      </c>
      <c r="AD105" s="102">
        <v>1.6095077381649041</v>
      </c>
      <c r="AE105" s="102">
        <v>3215.7964608534785</v>
      </c>
      <c r="AF105" s="102">
        <v>2.7797292615065641</v>
      </c>
      <c r="AG105" s="102">
        <v>5553.8990644901151</v>
      </c>
      <c r="AH105" s="102">
        <v>1.7084229191682829</v>
      </c>
      <c r="AI105" s="102">
        <v>3413.4289924982295</v>
      </c>
      <c r="AJ105" s="102">
        <v>1.2163168308097918</v>
      </c>
      <c r="AK105" s="102">
        <v>2430.201027957964</v>
      </c>
      <c r="AL105" s="102">
        <v>2.1100047459799889</v>
      </c>
      <c r="AM105" s="102">
        <v>4215.7894824680179</v>
      </c>
      <c r="AN105" s="102">
        <v>1.8774766584688771</v>
      </c>
      <c r="AO105" s="102">
        <v>3751.1983636208165</v>
      </c>
      <c r="AP105" s="102">
        <v>2.3077205514785324</v>
      </c>
      <c r="AQ105" s="102">
        <v>4610.8256618541081</v>
      </c>
      <c r="AR105" s="102">
        <v>0</v>
      </c>
      <c r="AS105" s="102">
        <v>0</v>
      </c>
      <c r="AT105" s="102">
        <v>0.45087238737643881</v>
      </c>
      <c r="AU105" s="102">
        <v>900.84302997812472</v>
      </c>
      <c r="AV105" s="102">
        <v>1.9295488166589565</v>
      </c>
      <c r="AW105" s="102">
        <v>3855.2385356845953</v>
      </c>
      <c r="AX105" s="102">
        <v>2.1886789168158933</v>
      </c>
      <c r="AY105" s="102">
        <v>4372.9804757981547</v>
      </c>
      <c r="AZ105" s="102">
        <v>2.6183953954899009</v>
      </c>
      <c r="BA105" s="102">
        <v>5231.5540001888221</v>
      </c>
      <c r="BB105" s="102">
        <v>0.53587347953690312</v>
      </c>
      <c r="BC105" s="102">
        <v>1070.6752121147324</v>
      </c>
      <c r="BD105" s="102">
        <v>2.2941845053606529</v>
      </c>
      <c r="BE105" s="102">
        <v>4583.7806417105849</v>
      </c>
      <c r="BF105" s="102">
        <v>2.168926793882477</v>
      </c>
      <c r="BG105" s="102">
        <v>4333.5157341771892</v>
      </c>
      <c r="BH105" s="102">
        <v>0.43011678131771569</v>
      </c>
      <c r="BI105" s="102">
        <v>859.37332907279597</v>
      </c>
      <c r="BJ105" s="102">
        <v>2.0924207574007605</v>
      </c>
      <c r="BK105" s="102">
        <v>4180.6566732867195</v>
      </c>
      <c r="BL105" s="102">
        <v>1.3197023803291492</v>
      </c>
      <c r="BM105" s="102">
        <v>2636.7653558976403</v>
      </c>
      <c r="BN105" s="102">
        <v>2.1686823276970064</v>
      </c>
      <c r="BO105" s="102">
        <v>4333.0272907386188</v>
      </c>
      <c r="BP105" s="102">
        <v>2.106874669984085</v>
      </c>
      <c r="BQ105" s="102">
        <v>4209.535590628202</v>
      </c>
      <c r="BR105" s="102">
        <v>2.6572490177447907</v>
      </c>
      <c r="BS105" s="102">
        <v>5309.1835374540915</v>
      </c>
      <c r="BT105" s="102">
        <v>1.9658509756906617</v>
      </c>
      <c r="BU105" s="102">
        <v>3927.7702494299419</v>
      </c>
      <c r="BV105" s="102">
        <v>1.6106174563389892</v>
      </c>
      <c r="BW105" s="102">
        <v>3218.0136777653006</v>
      </c>
      <c r="BX105" s="102">
        <v>0.35123963440059497</v>
      </c>
      <c r="BY105" s="102">
        <v>701.77678953238876</v>
      </c>
      <c r="BZ105" s="102">
        <v>2.5944706809117575</v>
      </c>
      <c r="CA105" s="102">
        <v>5183.7524204616911</v>
      </c>
      <c r="CB105" s="102">
        <v>2.0999463117017441</v>
      </c>
      <c r="CC105" s="102">
        <v>4195.6927307800843</v>
      </c>
      <c r="CD105" s="102">
        <v>1.3749106209268975</v>
      </c>
      <c r="CE105" s="102">
        <v>2747.0714206119414</v>
      </c>
      <c r="CF105" s="102">
        <v>0.84159018528002572</v>
      </c>
      <c r="CG105" s="102">
        <v>1681.4971901894914</v>
      </c>
      <c r="CH105" s="102">
        <v>2.4771679593489697</v>
      </c>
      <c r="CI105" s="102">
        <v>4949.3815827792414</v>
      </c>
      <c r="CJ105" s="102">
        <v>1.9565148610968428</v>
      </c>
      <c r="CK105" s="102">
        <v>3909.1166924714921</v>
      </c>
      <c r="CL105" s="102">
        <v>2.1450337123824874</v>
      </c>
      <c r="CM105" s="102">
        <v>4285.7773573402101</v>
      </c>
      <c r="CN105" s="102">
        <v>2.4379401897333888</v>
      </c>
      <c r="CO105" s="102">
        <v>4871.0044990873112</v>
      </c>
      <c r="CP105" s="102">
        <v>1.951363062452774</v>
      </c>
      <c r="CQ105" s="102">
        <v>3898.8233987806425</v>
      </c>
      <c r="CR105" s="102">
        <v>1.0714260016166124</v>
      </c>
      <c r="CS105" s="102">
        <v>2140.7091512299917</v>
      </c>
      <c r="CT105" s="102">
        <v>2.7001594779265443</v>
      </c>
      <c r="CU105" s="102">
        <v>5394.918636897236</v>
      </c>
    </row>
    <row r="107" spans="2:99" x14ac:dyDescent="0.25">
      <c r="B107" s="106" t="s">
        <v>275</v>
      </c>
    </row>
    <row r="108" spans="2:99" x14ac:dyDescent="0.25">
      <c r="C108" s="101" t="s">
        <v>276</v>
      </c>
      <c r="D108" s="101" t="s">
        <v>92</v>
      </c>
      <c r="E108" s="101" t="s">
        <v>93</v>
      </c>
      <c r="F108" s="101" t="s">
        <v>94</v>
      </c>
      <c r="G108" s="101" t="s">
        <v>95</v>
      </c>
      <c r="H108" s="101" t="s">
        <v>96</v>
      </c>
      <c r="I108" s="101" t="s">
        <v>97</v>
      </c>
      <c r="J108" s="101" t="s">
        <v>98</v>
      </c>
      <c r="K108" s="101" t="s">
        <v>99</v>
      </c>
      <c r="L108" s="101" t="s">
        <v>100</v>
      </c>
      <c r="M108" s="101" t="s">
        <v>101</v>
      </c>
      <c r="N108" s="101" t="s">
        <v>102</v>
      </c>
      <c r="O108" s="101" t="s">
        <v>103</v>
      </c>
    </row>
    <row r="109" spans="2:99" x14ac:dyDescent="0.25">
      <c r="C109" s="101" t="s">
        <v>126</v>
      </c>
      <c r="D109" s="102">
        <f>SUM(D$6:D$19)+SUM(F$6:F$19)+SUM(H$6:H$19)+SUM(J$6:J$19)</f>
        <v>94.540083891716392</v>
      </c>
      <c r="E109" s="102">
        <f>SUM(L$6:L$19)+SUM(N$6:N$19)+SUM(P$6:P$19)+SUM(R$6:R$19)</f>
        <v>390.04990786548319</v>
      </c>
      <c r="F109" s="102">
        <f>SUM(T$6:T$19)+SUM(V$6:V$19)+SUM(X$6:X$19)+SUM(Z$6:Z$19)</f>
        <v>331.68293035744767</v>
      </c>
      <c r="G109" s="102">
        <f>SUM(AB$6:AB$19)+SUM(AD$6:AD$19)+SUM(AF$6:AF$19)+SUM(AH$6:AH$19)</f>
        <v>262.97203363914093</v>
      </c>
      <c r="H109" s="102">
        <f>SUM(AJ$6:AJ$19)+SUM(AL$6:AL$19)+SUM(AN$6:AN$19)+SUM(AP$6:AP$19)</f>
        <v>327.1781627187089</v>
      </c>
      <c r="I109" s="102">
        <f>SUM(AR$6:AR$19)+SUM(AT$6:AT$19)+SUM(AV$6:AV$19)+SUM(AX$6:AX$19)</f>
        <v>234.5236068656931</v>
      </c>
      <c r="J109" s="102">
        <f>SUM(AZ$6:AZ$19)+SUM(BB$6:BB$19)+SUM(BD$6:BD$19)+SUM(BF$6:BF$19)</f>
        <v>374.57627492412479</v>
      </c>
      <c r="K109" s="102">
        <f>SUM(BH$6:BH$19)+SUM(BJ$6:BJ$19)+SUM(BL$6:BL$19)+SUM(BN$6:BN$19)</f>
        <v>303.92603418252077</v>
      </c>
      <c r="L109" s="102">
        <f>SUM(BP$6:BP$19)+SUM(BR$6:BR$19)+SUM(BT$6:BT$19)+SUM(BV$6:BV$19)</f>
        <v>403.80238466695926</v>
      </c>
      <c r="M109" s="102">
        <f>SUM(BX$6:BX$19)+SUM(BZ$6:BZ$19)+SUM(CB$6:CB$19)+SUM(CD$6:CD$19)</f>
        <v>148.61860305935636</v>
      </c>
      <c r="N109" s="102">
        <f>SUM(CF$6:CF$19)+SUM(CH$6:CH$19)+SUM(CJ$6:CJ$19)+SUM(CL$6:CL$19)</f>
        <v>449.54612516489544</v>
      </c>
      <c r="O109" s="102">
        <f>SUM(CN$6:CN$19)+SUM(CP$6:CP$19)+SUM(CR$6:CR$19)+SUM(CT$6:CT$19)</f>
        <v>239.68159668487058</v>
      </c>
    </row>
    <row r="110" spans="2:99" x14ac:dyDescent="0.25">
      <c r="C110" s="101" t="s">
        <v>127</v>
      </c>
      <c r="D110" s="102">
        <f>SUM(D$20:D$36)+SUM(F$20:F$36)+SUM(H$20:H$36)+SUM(J$20:J$36)</f>
        <v>101.82000143703277</v>
      </c>
      <c r="E110" s="102">
        <f>SUM(L$20:L$36)+SUM(N$20:N$36)+SUM(P$20:P$36)+SUM(R$20:R$36)</f>
        <v>333.20445711489378</v>
      </c>
      <c r="F110" s="102">
        <f>SUM(T$20:T$36)+SUM(V$20:V$36)+SUM(X$20:X$36)+SUM(Z$20:Z$36)</f>
        <v>524.4556083333714</v>
      </c>
      <c r="G110" s="102">
        <f>SUM(AB$20:AB$36)+SUM(AD$20:AD$36)+SUM(AF$20:AF$36)+SUM(AH$20:AH$36)</f>
        <v>215.94283366685644</v>
      </c>
      <c r="H110" s="102">
        <f>SUM(AJ$20:AJ$36)+SUM(AL$20:AL$36)+SUM(AN$20:AN$36)+SUM(AP$20:AP$36)</f>
        <v>293.22220580114981</v>
      </c>
      <c r="I110" s="102">
        <f>SUM(AR$20:AR$36)+SUM(AT$20:AT$36)+SUM(AV$20:AV$36)+SUM(AX$20:AX$36)</f>
        <v>244.78265722839203</v>
      </c>
      <c r="J110" s="102">
        <f>SUM(AZ$20:AZ$36)+SUM(BB$20:BB$36)+SUM(BD$20:BD$36)+SUM(BF$20:BF$36)</f>
        <v>403.83840608526964</v>
      </c>
      <c r="K110" s="102">
        <f>SUM(BH$20:BH$36)+SUM(BJ$20:BJ$36)+SUM(BL$20:BL$36)+SUM(BN$20:BN$36)</f>
        <v>348.62499770575846</v>
      </c>
      <c r="L110" s="102">
        <f>SUM(BP$20:BP$36)+SUM(BR$20:BR$36)+SUM(BT$20:BT$36)+SUM(BV$20:BV$36)</f>
        <v>379.72690496413946</v>
      </c>
      <c r="M110" s="102">
        <f>SUM(BX$20:BX$36)+SUM(BZ$20:BZ$36)+SUM(CB$20:CB$36)+SUM(CD$20:CD$36)</f>
        <v>199.15996870935697</v>
      </c>
      <c r="N110" s="102">
        <f>SUM(CF$20:CF$36)+SUM(CH$20:CH$36)+SUM(CJ$20:CJ$36)+SUM(CL$20:CL$36)</f>
        <v>470.75975242502579</v>
      </c>
      <c r="O110" s="102">
        <f>SUM(CN$20:CN$36)+SUM(CP$20:CP$36)+SUM(CR$20:CR$36)+SUM(CT$20:CT$36)</f>
        <v>338.11431397505464</v>
      </c>
    </row>
    <row r="111" spans="2:99" x14ac:dyDescent="0.25">
      <c r="C111" s="101" t="s">
        <v>128</v>
      </c>
      <c r="D111" s="102">
        <f>SUM(D$37:D$48)+SUM(F$37:F$48)+SUM(H$37:H$48)+SUM(J$37:J$48)</f>
        <v>99.979155008592542</v>
      </c>
      <c r="E111" s="102">
        <f>SUM(L$37:L$48)+SUM(N$37:N$48)+SUM(P$37:P$48)+SUM(R$37:R$48)</f>
        <v>331.03697026709995</v>
      </c>
      <c r="F111" s="102">
        <f>SUM(T$37:T$48)+SUM(V$37:V$48)+SUM(X$37:X$48)+SUM(Z$37:Z$48)</f>
        <v>437.16506630060803</v>
      </c>
      <c r="G111" s="102">
        <f>SUM(AB$37:AB$48)+SUM(AD$37:AD$48)+SUM(AF$37:AF$48)+SUM(AH$37:AH$48)</f>
        <v>329.1444337760193</v>
      </c>
      <c r="H111" s="102">
        <f>SUM(AJ$37:AJ$48)+SUM(AL$37:AL$48)+SUM(AN$37:AN$48)+SUM(AP$37:AP$48)</f>
        <v>465.00015767875431</v>
      </c>
      <c r="I111" s="102">
        <f>SUM(AR$37:AR$48)+SUM(AT$37:AT$48)+SUM(AV$37:AV$48)+SUM(AX$37:AX$48)</f>
        <v>305.890171096183</v>
      </c>
      <c r="J111" s="102">
        <f>SUM(AZ$37:AZ$48)+SUM(BB$37:BB$48)+SUM(BD$37:BD$48)+SUM(BF$37:BF$48)</f>
        <v>365.06338734522944</v>
      </c>
      <c r="K111" s="102">
        <f>SUM(BH$37:BH$48)+SUM(BJ$37:BJ$48)+SUM(BL$37:BL$48)+SUM(BN$37:BN$48)</f>
        <v>329.0596660073528</v>
      </c>
      <c r="L111" s="102">
        <f>SUM(BP$37:BP$48)+SUM(BR$37:BR$48)+SUM(BT$37:BT$48)+SUM(BV$37:BV$48)</f>
        <v>464.6036635323461</v>
      </c>
      <c r="M111" s="102">
        <f>SUM(BX$37:BX$48)+SUM(BZ$37:BZ$48)+SUM(CB$37:CB$48)+SUM(CD$37:CD$48)</f>
        <v>181.52351422957918</v>
      </c>
      <c r="N111" s="102">
        <f>SUM(CF$37:CF$48)+SUM(CH$37:CH$48)+SUM(CJ$37:CJ$48)+SUM(CL$37:CL$48)</f>
        <v>485.93097329060714</v>
      </c>
      <c r="O111" s="102">
        <f>SUM(CN$37:CN$48)+SUM(CP$37:CP$48)+SUM(CR$37:CR$48)+SUM(CT$37:CT$48)</f>
        <v>271.39137834100973</v>
      </c>
    </row>
    <row r="112" spans="2:99" x14ac:dyDescent="0.25">
      <c r="C112" s="101" t="s">
        <v>129</v>
      </c>
      <c r="D112" s="102">
        <f>SUM(D$49:D$70)+SUM(F$49:F$70)+SUM(H$49:H$70)+SUM(J$49:J$70)</f>
        <v>106.29697561196764</v>
      </c>
      <c r="E112" s="102">
        <f>SUM(L$49:L$70)+SUM(N$49:N$70)+SUM(P$49:P$70)+SUM(R$49:R$70)</f>
        <v>453.2163736519048</v>
      </c>
      <c r="F112" s="102">
        <f>SUM(T$49:T$70)+SUM(V$49:V$70)+SUM(X$49:X$70)+SUM(Z$49:Z$70)</f>
        <v>606.05724115810244</v>
      </c>
      <c r="G112" s="102">
        <f>SUM(AB$49:AB$70)+SUM(AD$49:AD$70)+SUM(AF$49:AF$70)+SUM(AH$49:AH$70)</f>
        <v>363.83070171349652</v>
      </c>
      <c r="H112" s="102">
        <f>SUM(AJ$49:AJ$70)+SUM(AL$49:AL$70)+SUM(AN$49:AN$70)+SUM(AP$49:AP$70)</f>
        <v>420.55623206690552</v>
      </c>
      <c r="I112" s="102">
        <f>SUM(AR$49:AR$70)+SUM(AT$49:AT$70)+SUM(AV$49:AV$70)+SUM(AX$49:AX$70)</f>
        <v>372.65158192690188</v>
      </c>
      <c r="J112" s="102">
        <f>SUM(AZ$49:AZ$70)+SUM(BB$49:BB$70)+SUM(BD$49:BD$70)+SUM(BF$49:BF$70)</f>
        <v>379.2296586923004</v>
      </c>
      <c r="K112" s="102">
        <f>SUM(BH$49:BH$70)+SUM(BJ$49:BJ$70)+SUM(BL$49:BL$70)+SUM(BN$49:BN$70)</f>
        <v>341.72277437277921</v>
      </c>
      <c r="L112" s="102">
        <f>SUM(BP$49:BP$70)+SUM(BR$49:BR$70)+SUM(BT$49:BT$70)+SUM(BV$49:BV$70)</f>
        <v>475.31638737321737</v>
      </c>
      <c r="M112" s="102">
        <f>SUM(BX$49:BX$70)+SUM(BZ$49:BZ$70)+SUM(CB$49:CB$70)+SUM(CD$49:CD$70)</f>
        <v>259.60753889534323</v>
      </c>
      <c r="N112" s="102">
        <f>SUM(CF$49:CF$70)+SUM(CH$49:CH$70)+SUM(CJ$49:CJ$70)+SUM(CL$49:CL$70)</f>
        <v>479.76585936814695</v>
      </c>
      <c r="O112" s="102">
        <f>SUM(CN$49:CN$70)+SUM(CP$49:CP$70)+SUM(CR$49:CR$70)+SUM(CT$49:CT$70)</f>
        <v>316.56201645854696</v>
      </c>
    </row>
    <row r="113" spans="2:15" x14ac:dyDescent="0.25">
      <c r="C113" s="101" t="s">
        <v>130</v>
      </c>
      <c r="D113" s="102">
        <f>SUM(D$71:D$86)+SUM(F$71:F$86)+SUM(H$71:H$86)+SUM(J$71:J$86)</f>
        <v>56.439058302914354</v>
      </c>
      <c r="E113" s="102">
        <f>SUM(L$71:L$86)+SUM(N$71:N$86)+SUM(P$71:P$86)+SUM(R$71:R$86)</f>
        <v>90.79952782451042</v>
      </c>
      <c r="F113" s="102">
        <f>SUM(T$71:T$86)+SUM(V$71:V$86)+SUM(X$71:X$86)+SUM(Z$71:Z$86)</f>
        <v>100.86204005089149</v>
      </c>
      <c r="G113" s="102">
        <f>SUM(AB$71:AB$86)+SUM(AD$71:AD$86)+SUM(AF$71:AF$86)+SUM(AH$71:AH$86)</f>
        <v>123.31668810589534</v>
      </c>
      <c r="H113" s="102">
        <f>SUM(AJ$71:AJ$86)+SUM(AL$71:AL$86)+SUM(AN$71:AN$86)+SUM(AP$71:AP$86)</f>
        <v>94.091645156265201</v>
      </c>
      <c r="I113" s="102">
        <f>SUM(AR$71:AR$86)+SUM(AT$71:AT$86)+SUM(AV$71:AV$86)+SUM(AX$71:AX$86)</f>
        <v>59.023873880830607</v>
      </c>
      <c r="J113" s="102">
        <f>SUM(AZ$71:AZ$86)+SUM(BB$71:BB$86)+SUM(BD$71:BD$86)+SUM(BF$71:BF$86)</f>
        <v>87.582656518595414</v>
      </c>
      <c r="K113" s="102">
        <f>SUM(BH$71:BH$86)+SUM(BJ$71:BJ$86)+SUM(BL$71:BL$86)+SUM(BN$71:BN$86)</f>
        <v>89.337541370424589</v>
      </c>
      <c r="L113" s="102">
        <f>SUM(BP$71:BP$86)+SUM(BR$71:BR$86)+SUM(BT$71:BT$86)+SUM(BV$71:BV$86)</f>
        <v>99.058890026748315</v>
      </c>
      <c r="M113" s="102">
        <f>SUM(BX$71:BX$86)+SUM(BZ$71:BZ$86)+SUM(CB$71:CB$86)+SUM(CD$71:CD$86)</f>
        <v>100.71229348551161</v>
      </c>
      <c r="N113" s="102">
        <f>SUM(CF$71:CF$86)+SUM(CH$71:CH$86)+SUM(CJ$71:CJ$86)+SUM(CL$71:CL$86)</f>
        <v>106.61705790878183</v>
      </c>
      <c r="O113" s="102">
        <f>SUM(CN$71:CN$86)+SUM(CP$71:CP$86)+SUM(CR$71:CR$86)+SUM(CT$71:CT$86)</f>
        <v>96.674902028576895</v>
      </c>
    </row>
    <row r="114" spans="2:15" x14ac:dyDescent="0.25">
      <c r="C114" s="101" t="s">
        <v>131</v>
      </c>
      <c r="D114" s="102">
        <f>SUM(D$87:D$94)+SUM(F$87:F$94)+SUM(H$87:H$94)+SUM(J$87:J$94)</f>
        <v>22.2760850286985</v>
      </c>
      <c r="E114" s="102">
        <f>SUM(L$87:L$94)+SUM(N$87:N$94)+SUM(P$87:P$94)+SUM(R$87:R$94)</f>
        <v>42.353465954127017</v>
      </c>
      <c r="F114" s="102">
        <f>SUM(T$87:T$94)+SUM(V$87:V$94)+SUM(X$87:X$94)+SUM(Z$87:Z$94)</f>
        <v>41.448402596016869</v>
      </c>
      <c r="G114" s="102">
        <f>SUM(AB$87:AB$94)+SUM(AD$87:AD$94)+SUM(AF$87:AF$94)+SUM(AH$87:AH$94)</f>
        <v>61.068815111036393</v>
      </c>
      <c r="H114" s="102">
        <f>SUM(AJ$87:AJ$94)+SUM(AL$87:AL$94)+SUM(AN$87:AN$94)+SUM(AP$87:AP$94)</f>
        <v>49.534071632005592</v>
      </c>
      <c r="I114" s="102">
        <f>SUM(AR$87:AR$94)+SUM(AT$87:AT$94)+SUM(AV$87:AV$94)+SUM(AX$87:AX$94)</f>
        <v>30.523701911027707</v>
      </c>
      <c r="J114" s="102">
        <f>SUM(AZ$87:AZ$94)+SUM(BB$87:BB$94)+SUM(BD$87:BD$94)+SUM(BF$87:BF$94)</f>
        <v>41.584622395185676</v>
      </c>
      <c r="K114" s="102">
        <f>SUM(BH$87:BH$94)+SUM(BJ$87:BJ$94)+SUM(BL$87:BL$94)+SUM(BN$87:BN$94)</f>
        <v>43.936837433330957</v>
      </c>
      <c r="L114" s="102">
        <f>SUM(BP$87:BP$94)+SUM(BR$87:BR$94)+SUM(BT$87:BT$94)+SUM(BV$87:BV$94)</f>
        <v>55.640766967302838</v>
      </c>
      <c r="M114" s="102">
        <f>SUM(BX$87:BX$94)+SUM(BZ$87:BZ$94)+SUM(CB$87:CB$94)+SUM(CD$87:CD$94)</f>
        <v>58.769592676289264</v>
      </c>
      <c r="N114" s="102">
        <f>SUM(CF$87:CF$94)+SUM(CH$87:CH$94)+SUM(CJ$87:CJ$94)+SUM(CL$87:CL$94)</f>
        <v>55.084789858888641</v>
      </c>
      <c r="O114" s="102">
        <f>SUM(CN$87:CN$94)+SUM(CP$87:CP$94)+SUM(CR$87:CR$94)+SUM(CT$87:CT$94)</f>
        <v>42.568999396194663</v>
      </c>
    </row>
    <row r="115" spans="2:15" x14ac:dyDescent="0.25">
      <c r="C115" s="101" t="s">
        <v>132</v>
      </c>
      <c r="D115" s="102">
        <f>SUM(D$95:D$105)+SUM(F$95:F$105)+SUM(H$95:H$105)+SUM(J$95:J$105)</f>
        <v>29.223947988790606</v>
      </c>
      <c r="E115" s="102">
        <f>SUM(L$95:L$105)+SUM(N$95:N$105)+SUM(P$95:P$105)+SUM(R$95:R$105)</f>
        <v>82.877628398810458</v>
      </c>
      <c r="F115" s="102">
        <f>SUM(T$95:T$105)+SUM(V$95:V$105)+SUM(X$95:X$105)+SUM(Z$95:Z$105)</f>
        <v>72.583543362022681</v>
      </c>
      <c r="G115" s="102">
        <f>SUM(AB$95:AB$105)+SUM(AD$95:AD$105)+SUM(AF$95:AF$105)+SUM(AH$95:AH$105)</f>
        <v>93.424493987555039</v>
      </c>
      <c r="H115" s="102">
        <f>SUM(AJ$95:AJ$105)+SUM(AL$95:AL$105)+SUM(AN$95:AN$105)+SUM(AP$95:AP$105)</f>
        <v>87.267524946210841</v>
      </c>
      <c r="I115" s="102">
        <f>SUM(AR$95:AR$105)+SUM(AT$95:AT$105)+SUM(AV$95:AV$105)+SUM(AX$95:AX$105)</f>
        <v>49.702320043949641</v>
      </c>
      <c r="J115" s="102">
        <f>SUM(AZ$95:AZ$105)+SUM(BB$95:BB$105)+SUM(BD$95:BD$105)+SUM(BF$95:BF$105)</f>
        <v>88.347865917315843</v>
      </c>
      <c r="K115" s="102">
        <f>SUM(BH$95:BH$105)+SUM(BJ$95:BJ$105)+SUM(BL$95:BL$105)+SUM(BN$95:BN$105)</f>
        <v>68.696131637816521</v>
      </c>
      <c r="L115" s="102">
        <f>SUM(BP$95:BP$105)+SUM(BR$95:BR$105)+SUM(BT$95:BT$105)+SUM(BV$95:BV$105)</f>
        <v>93.10100246928684</v>
      </c>
      <c r="M115" s="102">
        <f>SUM(BX$95:BX$105)+SUM(BZ$95:BZ$105)+SUM(CB$95:CB$105)+SUM(CD$95:CD$105)</f>
        <v>72.574665419207463</v>
      </c>
      <c r="N115" s="102">
        <f>SUM(CF$95:CF$105)+SUM(CH$95:CH$105)+SUM(CJ$95:CJ$105)+SUM(CL$95:CL$105)</f>
        <v>87.045441983654456</v>
      </c>
      <c r="O115" s="102">
        <f>SUM(CN$95:CN$105)+SUM(CP$95:CP$105)+SUM(CR$95:CR$105)+SUM(CT$95:CT$105)</f>
        <v>91.766179662568348</v>
      </c>
    </row>
    <row r="116" spans="2:15" x14ac:dyDescent="0.25">
      <c r="C116" s="101" t="s">
        <v>277</v>
      </c>
      <c r="D116" s="102">
        <f t="shared" ref="D116:O116" si="0">SUM(D$109:D$115)</f>
        <v>510.57530726971282</v>
      </c>
      <c r="E116" s="102">
        <f t="shared" si="0"/>
        <v>1723.5383310768298</v>
      </c>
      <c r="F116" s="102">
        <f t="shared" si="0"/>
        <v>2114.2548321584604</v>
      </c>
      <c r="G116" s="102">
        <f t="shared" si="0"/>
        <v>1449.7</v>
      </c>
      <c r="H116" s="102">
        <f t="shared" si="0"/>
        <v>1736.8500000000004</v>
      </c>
      <c r="I116" s="102">
        <f t="shared" si="0"/>
        <v>1297.097912952978</v>
      </c>
      <c r="J116" s="102">
        <f t="shared" si="0"/>
        <v>1740.2228718780211</v>
      </c>
      <c r="K116" s="102">
        <f t="shared" si="0"/>
        <v>1525.3039827099833</v>
      </c>
      <c r="L116" s="102">
        <f t="shared" si="0"/>
        <v>1971.25</v>
      </c>
      <c r="M116" s="102">
        <f t="shared" si="0"/>
        <v>1020.966176474644</v>
      </c>
      <c r="N116" s="102">
        <f t="shared" si="0"/>
        <v>2134.7500000000005</v>
      </c>
      <c r="O116" s="102">
        <f t="shared" si="0"/>
        <v>1396.759386546822</v>
      </c>
    </row>
    <row r="118" spans="2:15" x14ac:dyDescent="0.25">
      <c r="B118" s="105" t="s">
        <v>278</v>
      </c>
    </row>
    <row r="119" spans="2:15" x14ac:dyDescent="0.25">
      <c r="C119" s="101" t="s">
        <v>276</v>
      </c>
      <c r="D119" s="101" t="s">
        <v>92</v>
      </c>
      <c r="E119" s="101" t="s">
        <v>93</v>
      </c>
      <c r="F119" s="101" t="s">
        <v>94</v>
      </c>
      <c r="G119" s="101" t="s">
        <v>95</v>
      </c>
      <c r="H119" s="101" t="s">
        <v>96</v>
      </c>
      <c r="I119" s="101" t="s">
        <v>97</v>
      </c>
      <c r="J119" s="101" t="s">
        <v>98</v>
      </c>
      <c r="K119" s="101" t="s">
        <v>99</v>
      </c>
      <c r="L119" s="101" t="s">
        <v>100</v>
      </c>
      <c r="M119" s="101" t="s">
        <v>101</v>
      </c>
      <c r="N119" s="101" t="s">
        <v>102</v>
      </c>
      <c r="O119" s="101" t="s">
        <v>103</v>
      </c>
    </row>
    <row r="120" spans="2:15" x14ac:dyDescent="0.25">
      <c r="C120" s="101" t="s">
        <v>126</v>
      </c>
      <c r="D120" s="102">
        <f>D109*pricing!D33*2000</f>
        <v>283620.25167514919</v>
      </c>
      <c r="E120" s="102">
        <f>E109*pricing!E33*2000</f>
        <v>1170149.7235964495</v>
      </c>
      <c r="F120" s="102">
        <f>F109*pricing!F33*2000</f>
        <v>995048.79107234301</v>
      </c>
      <c r="G120" s="102">
        <f>G109*pricing!G33*2000</f>
        <v>788916.10091742279</v>
      </c>
      <c r="H120" s="102">
        <f>H109*pricing!H33*2000</f>
        <v>981534.4881561267</v>
      </c>
      <c r="I120" s="102">
        <f>I109*pricing!I33*2000</f>
        <v>703570.82059707935</v>
      </c>
      <c r="J120" s="102">
        <f>J109*pricing!J33*2000</f>
        <v>1123728.8247723742</v>
      </c>
      <c r="K120" s="102">
        <f>K109*pricing!K33*2000</f>
        <v>911778.10254756233</v>
      </c>
      <c r="L120" s="102">
        <f>L109*pricing!L33*2000</f>
        <v>1211407.1540008776</v>
      </c>
      <c r="M120" s="102">
        <f>M109*pricing!M33*2000</f>
        <v>445855.80917806906</v>
      </c>
      <c r="N120" s="102">
        <f>N109*pricing!N33*2000</f>
        <v>1348638.3754946864</v>
      </c>
      <c r="O120" s="102">
        <f>O109*pricing!O33*2000</f>
        <v>719044.79005461175</v>
      </c>
    </row>
    <row r="121" spans="2:15" x14ac:dyDescent="0.25">
      <c r="C121" s="101" t="s">
        <v>127</v>
      </c>
      <c r="D121" s="102">
        <f>D110*pricing!D34*2000</f>
        <v>305460.00431109831</v>
      </c>
      <c r="E121" s="102">
        <f>E110*pricing!E34*2000</f>
        <v>999613.37134468136</v>
      </c>
      <c r="F121" s="102">
        <f>F110*pricing!F34*2000</f>
        <v>1573366.8250001143</v>
      </c>
      <c r="G121" s="102">
        <f>G110*pricing!G34*2000</f>
        <v>647828.50100056932</v>
      </c>
      <c r="H121" s="102">
        <f>H110*pricing!H34*2000</f>
        <v>879666.61740344949</v>
      </c>
      <c r="I121" s="102">
        <f>I110*pricing!I34*2000</f>
        <v>734347.97168517602</v>
      </c>
      <c r="J121" s="102">
        <f>J110*pricing!J34*2000</f>
        <v>1211515.218255809</v>
      </c>
      <c r="K121" s="102">
        <f>K110*pricing!K34*2000</f>
        <v>1045874.9931172754</v>
      </c>
      <c r="L121" s="102">
        <f>L110*pricing!L34*2000</f>
        <v>1139180.7148924184</v>
      </c>
      <c r="M121" s="102">
        <f>M110*pricing!M34*2000</f>
        <v>597479.90612807102</v>
      </c>
      <c r="N121" s="102">
        <f>N110*pricing!N34*2000</f>
        <v>1412279.2572750773</v>
      </c>
      <c r="O121" s="102">
        <f>O110*pricing!O34*2000</f>
        <v>1014342.941925164</v>
      </c>
    </row>
    <row r="122" spans="2:15" x14ac:dyDescent="0.25">
      <c r="C122" s="101" t="s">
        <v>128</v>
      </c>
      <c r="D122" s="102">
        <f>D111*pricing!D35*2000</f>
        <v>299937.46502577764</v>
      </c>
      <c r="E122" s="102">
        <f>E111*pricing!E35*2000</f>
        <v>993110.91080129985</v>
      </c>
      <c r="F122" s="102">
        <f>F111*pricing!F35*2000</f>
        <v>1311495.1989018242</v>
      </c>
      <c r="G122" s="102">
        <f>G111*pricing!G35*2000</f>
        <v>987433.30132805801</v>
      </c>
      <c r="H122" s="102">
        <f>H111*pricing!H35*2000</f>
        <v>1395000.4730362629</v>
      </c>
      <c r="I122" s="102">
        <f>I111*pricing!I35*2000</f>
        <v>917670.51328854903</v>
      </c>
      <c r="J122" s="102">
        <f>J111*pricing!J35*2000</f>
        <v>1095190.1620356885</v>
      </c>
      <c r="K122" s="102">
        <f>K111*pricing!K35*2000</f>
        <v>987178.9980220584</v>
      </c>
      <c r="L122" s="102">
        <f>L111*pricing!L35*2000</f>
        <v>1393810.9905970383</v>
      </c>
      <c r="M122" s="102">
        <f>M111*pricing!M35*2000</f>
        <v>544570.54268873751</v>
      </c>
      <c r="N122" s="102">
        <f>N111*pricing!N35*2000</f>
        <v>1457792.9198718213</v>
      </c>
      <c r="O122" s="102">
        <f>O111*pricing!O35*2000</f>
        <v>814174.13502302917</v>
      </c>
    </row>
    <row r="123" spans="2:15" x14ac:dyDescent="0.25">
      <c r="C123" s="101" t="s">
        <v>129</v>
      </c>
      <c r="D123" s="102">
        <f>D112*pricing!D36*2000</f>
        <v>318890.92683590291</v>
      </c>
      <c r="E123" s="102">
        <f>E112*pricing!E36*2000</f>
        <v>1359649.1209557143</v>
      </c>
      <c r="F123" s="102">
        <f>F112*pricing!F36*2000</f>
        <v>1818171.7234743072</v>
      </c>
      <c r="G123" s="102">
        <f>G112*pricing!G36*2000</f>
        <v>1091492.1051404895</v>
      </c>
      <c r="H123" s="102">
        <f>H112*pricing!H36*2000</f>
        <v>1261668.6962007165</v>
      </c>
      <c r="I123" s="102">
        <f>I112*pricing!I36*2000</f>
        <v>1117954.7457807057</v>
      </c>
      <c r="J123" s="102">
        <f>J112*pricing!J36*2000</f>
        <v>1137688.9760769014</v>
      </c>
      <c r="K123" s="102">
        <f>K112*pricing!K36*2000</f>
        <v>1025168.3231183377</v>
      </c>
      <c r="L123" s="102">
        <f>L112*pricing!L36*2000</f>
        <v>1425949.1621196521</v>
      </c>
      <c r="M123" s="102">
        <f>M112*pricing!M36*2000</f>
        <v>778822.61668602971</v>
      </c>
      <c r="N123" s="102">
        <f>N112*pricing!N36*2000</f>
        <v>1439297.5781044408</v>
      </c>
      <c r="O123" s="102">
        <f>O112*pricing!O36*2000</f>
        <v>949686.04937564093</v>
      </c>
    </row>
    <row r="124" spans="2:15" x14ac:dyDescent="0.25">
      <c r="C124" s="101" t="s">
        <v>130</v>
      </c>
      <c r="D124" s="102">
        <f>D113*pricing!D37*2000</f>
        <v>169317.17490874307</v>
      </c>
      <c r="E124" s="102">
        <f>E113*pricing!E37*2000</f>
        <v>272398.5834735313</v>
      </c>
      <c r="F124" s="102">
        <f>F113*pricing!F37*2000</f>
        <v>302586.1201526745</v>
      </c>
      <c r="G124" s="102">
        <f>G113*pricing!G37*2000</f>
        <v>369950.06431768602</v>
      </c>
      <c r="H124" s="102">
        <f>H113*pricing!H37*2000</f>
        <v>282274.93546879559</v>
      </c>
      <c r="I124" s="102">
        <f>I113*pricing!I37*2000</f>
        <v>177071.62164249184</v>
      </c>
      <c r="J124" s="102">
        <f>J113*pricing!J37*2000</f>
        <v>262747.96955578623</v>
      </c>
      <c r="K124" s="102">
        <f>K113*pricing!K37*2000</f>
        <v>268012.62411127379</v>
      </c>
      <c r="L124" s="102">
        <f>L113*pricing!L37*2000</f>
        <v>297176.67008024495</v>
      </c>
      <c r="M124" s="102">
        <f>M113*pricing!M37*2000</f>
        <v>302136.8804565348</v>
      </c>
      <c r="N124" s="102">
        <f>N113*pricing!N37*2000</f>
        <v>319851.17372634553</v>
      </c>
      <c r="O124" s="102">
        <f>O113*pricing!O37*2000</f>
        <v>290024.70608573069</v>
      </c>
    </row>
    <row r="125" spans="2:15" x14ac:dyDescent="0.25">
      <c r="C125" s="101" t="s">
        <v>131</v>
      </c>
      <c r="D125" s="102">
        <f>D114*pricing!D38*2000</f>
        <v>66828.255086095494</v>
      </c>
      <c r="E125" s="102">
        <f>E114*pricing!E38*2000</f>
        <v>127060.39786238105</v>
      </c>
      <c r="F125" s="102">
        <f>F114*pricing!F38*2000</f>
        <v>124345.2077880506</v>
      </c>
      <c r="G125" s="102">
        <f>G114*pricing!G38*2000</f>
        <v>183206.44533310918</v>
      </c>
      <c r="H125" s="102">
        <f>H114*pricing!H38*2000</f>
        <v>148602.21489601678</v>
      </c>
      <c r="I125" s="102">
        <f>I114*pricing!I38*2000</f>
        <v>91571.105733083125</v>
      </c>
      <c r="J125" s="102">
        <f>J114*pricing!J38*2000</f>
        <v>124753.86718555703</v>
      </c>
      <c r="K125" s="102">
        <f>K114*pricing!K38*2000</f>
        <v>131810.51229999287</v>
      </c>
      <c r="L125" s="102">
        <f>L114*pricing!L38*2000</f>
        <v>166922.30090190849</v>
      </c>
      <c r="M125" s="102">
        <f>M114*pricing!M38*2000</f>
        <v>176308.77802886779</v>
      </c>
      <c r="N125" s="102">
        <f>N114*pricing!N38*2000</f>
        <v>165254.36957666592</v>
      </c>
      <c r="O125" s="102">
        <f>O114*pricing!O38*2000</f>
        <v>127706.99818858398</v>
      </c>
    </row>
    <row r="126" spans="2:15" x14ac:dyDescent="0.25">
      <c r="C126" s="101" t="s">
        <v>132</v>
      </c>
      <c r="D126" s="102">
        <f>D115*pricing!D39*2000</f>
        <v>87671.843966371831</v>
      </c>
      <c r="E126" s="102">
        <f>E115*pricing!E39*2000</f>
        <v>248632.88519643137</v>
      </c>
      <c r="F126" s="102">
        <f>F115*pricing!F39*2000</f>
        <v>217750.63008606803</v>
      </c>
      <c r="G126" s="102">
        <f>G115*pricing!G39*2000</f>
        <v>280273.48196266516</v>
      </c>
      <c r="H126" s="102">
        <f>H115*pricing!H39*2000</f>
        <v>261802.57483863248</v>
      </c>
      <c r="I126" s="102">
        <f>I115*pricing!I39*2000</f>
        <v>149106.96013184893</v>
      </c>
      <c r="J126" s="102">
        <f>J115*pricing!J39*2000</f>
        <v>265043.59775194753</v>
      </c>
      <c r="K126" s="102">
        <f>K115*pricing!K39*2000</f>
        <v>206088.39491344956</v>
      </c>
      <c r="L126" s="102">
        <f>L115*pricing!L39*2000</f>
        <v>279303.00740786048</v>
      </c>
      <c r="M126" s="102">
        <f>M115*pricing!M39*2000</f>
        <v>217723.99625762238</v>
      </c>
      <c r="N126" s="102">
        <f>N115*pricing!N39*2000</f>
        <v>261136.32595096339</v>
      </c>
      <c r="O126" s="102">
        <f>O115*pricing!O39*2000</f>
        <v>275298.53898770508</v>
      </c>
    </row>
    <row r="127" spans="2:15" x14ac:dyDescent="0.25">
      <c r="C127" s="101" t="s">
        <v>277</v>
      </c>
      <c r="D127" s="102">
        <f>SUM(D$120:D$126)</f>
        <v>1531725.9218091385</v>
      </c>
      <c r="E127" s="102">
        <f t="shared" ref="E127:O127" si="1">SUM(E$120:E$126)</f>
        <v>5170614.9932304891</v>
      </c>
      <c r="F127" s="102">
        <f t="shared" si="1"/>
        <v>6342764.4964753818</v>
      </c>
      <c r="G127" s="102">
        <f t="shared" si="1"/>
        <v>4349100</v>
      </c>
      <c r="H127" s="102">
        <f t="shared" si="1"/>
        <v>5210550.0000000009</v>
      </c>
      <c r="I127" s="102">
        <f t="shared" si="1"/>
        <v>3891293.7388589336</v>
      </c>
      <c r="J127" s="102">
        <f t="shared" si="1"/>
        <v>5220668.6156340633</v>
      </c>
      <c r="K127" s="102">
        <f t="shared" si="1"/>
        <v>4575911.948129951</v>
      </c>
      <c r="L127" s="102">
        <f t="shared" si="1"/>
        <v>5913750</v>
      </c>
      <c r="M127" s="102">
        <f t="shared" si="1"/>
        <v>3062898.5294239321</v>
      </c>
      <c r="N127" s="102">
        <f t="shared" si="1"/>
        <v>6404250</v>
      </c>
      <c r="O127" s="102">
        <f t="shared" si="1"/>
        <v>4190278.1596404659</v>
      </c>
    </row>
    <row r="129" spans="2:15" x14ac:dyDescent="0.25">
      <c r="B129" s="105" t="s">
        <v>279</v>
      </c>
    </row>
    <row r="130" spans="2:15" x14ac:dyDescent="0.25">
      <c r="C130" s="107" t="s">
        <v>276</v>
      </c>
      <c r="D130" s="107" t="s">
        <v>92</v>
      </c>
      <c r="E130" s="107" t="s">
        <v>93</v>
      </c>
      <c r="F130" s="107" t="s">
        <v>94</v>
      </c>
      <c r="G130" s="107" t="s">
        <v>95</v>
      </c>
      <c r="H130" s="107" t="s">
        <v>96</v>
      </c>
      <c r="I130" s="107" t="s">
        <v>97</v>
      </c>
      <c r="J130" s="107" t="s">
        <v>98</v>
      </c>
      <c r="K130" s="107" t="s">
        <v>99</v>
      </c>
      <c r="L130" s="107" t="s">
        <v>100</v>
      </c>
      <c r="M130" s="107" t="s">
        <v>101</v>
      </c>
      <c r="N130" s="107" t="s">
        <v>102</v>
      </c>
      <c r="O130" s="107" t="s">
        <v>103</v>
      </c>
    </row>
    <row r="131" spans="2:15" x14ac:dyDescent="0.25">
      <c r="C131" s="107" t="s">
        <v>126</v>
      </c>
      <c r="D131" s="108">
        <f>SUM(E$6:E$19)+SUM(G$6:G$19)+SUM(I$6:I$19)+SUM(K$6:K$19)</f>
        <v>47643.62764175421</v>
      </c>
      <c r="E131" s="108">
        <f>SUM(M$6:M$19)+SUM(O$6:O$19)+SUM(Q$6:Q$19)+SUM(S$6:S$19)</f>
        <v>196125.41742142281</v>
      </c>
      <c r="F131" s="108">
        <f>SUM(U$6:U$19)+SUM(W$6:W$19)+SUM(Y$6:Y$19)+SUM(AA$6:AA$19)</f>
        <v>167153.75138669362</v>
      </c>
      <c r="G131" s="108">
        <f>SUM(AC$6:AC$19)+SUM(AE$6:AE$19)+SUM(AG$6:AG$19)+SUM(AI$6:AI$19)</f>
        <v>132165.9535687365</v>
      </c>
      <c r="H131" s="108">
        <f>SUM(AK$6:AK$19)+SUM(AM$6:AM$19)+SUM(AO$6:AO$19)+SUM(AQ$6:AQ$19)</f>
        <v>164722.79903026353</v>
      </c>
      <c r="I131" s="108">
        <f>SUM(AS$6:AS$19)+SUM(AU$6:AU$19)+SUM(AW$6:AW$19)+SUM(AY$6:AY$19)</f>
        <v>118249.95250715283</v>
      </c>
      <c r="J131" s="108">
        <f>SUM(BA$6:BA$19)+SUM(BC$6:BC$19)+SUM(BE$6:BE$19)+SUM(BG$6:BG$19)</f>
        <v>189094.96802884041</v>
      </c>
      <c r="K131" s="108">
        <f>SUM(BI$6:BI$19)+SUM(BK$6:BK$19)+SUM(BM$6:BM$19)+SUM(BO$6:BO$19)</f>
        <v>152632.20692624868</v>
      </c>
      <c r="L131" s="108">
        <f>SUM(BQ$6:BQ$19)+SUM(BS$6:BS$19)+SUM(BU$6:BU$19)+SUM(BW$6:BW$19)</f>
        <v>202087.1983166986</v>
      </c>
      <c r="M131" s="108">
        <f>SUM(BY$6:BY$19)+SUM(CA$6:CA$19)+SUM(CC$6:CC$19)+SUM(CE$6:CE$19)</f>
        <v>74677.146144436047</v>
      </c>
      <c r="N131" s="108">
        <f>SUM(CG$6:CG$19)+SUM(CI$6:CI$19)+SUM(CK$6:CK$19)+SUM(CM$6:CM$19)</f>
        <v>224965.3135170599</v>
      </c>
      <c r="O131" s="108">
        <f>SUM(CO$6:CO$19)+SUM(CQ$6:CQ$19)+SUM(CS$6:CS$19)+SUM(CU$6:CU$19)</f>
        <v>120305.65234263985</v>
      </c>
    </row>
    <row r="132" spans="2:15" x14ac:dyDescent="0.25">
      <c r="C132" s="107" t="s">
        <v>127</v>
      </c>
      <c r="D132" s="108">
        <f>SUM(E$20:E$36)+SUM(G$20:G$36)+SUM(I$20:I$36)+SUM(K$20:K$36)</f>
        <v>42874.821071705141</v>
      </c>
      <c r="E132" s="108">
        <f>SUM(M$20:M$36)+SUM(O$20:O$36)+SUM(Q$20:Q$36)+SUM(S$20:S$36)</f>
        <v>144000.66583423998</v>
      </c>
      <c r="F132" s="108">
        <f>SUM(U$20:U$36)+SUM(W$20:W$36)+SUM(Y$20:Y$36)+SUM(AA$20:AA$36)</f>
        <v>221456.75942154892</v>
      </c>
      <c r="G132" s="108">
        <f>SUM(AC$20:AC$36)+SUM(AE$20:AE$36)+SUM(AG$20:AG$36)+SUM(AI$20:AI$36)</f>
        <v>91633.634630753149</v>
      </c>
      <c r="H132" s="108">
        <f>SUM(AK$20:AK$36)+SUM(AM$20:AM$36)+SUM(AO$20:AO$36)+SUM(AQ$20:AQ$36)</f>
        <v>123419.15135208805</v>
      </c>
      <c r="I132" s="108">
        <f>SUM(AS$20:AS$36)+SUM(AU$20:AU$36)+SUM(AW$20:AW$36)+SUM(AY$20:AY$36)</f>
        <v>105734.41925774321</v>
      </c>
      <c r="J132" s="108">
        <f>SUM(BA$20:BA$36)+SUM(BC$20:BC$36)+SUM(BE$20:BE$36)+SUM(BG$20:BG$36)</f>
        <v>170815.35159366531</v>
      </c>
      <c r="K132" s="108">
        <f>SUM(BI$20:BI$36)+SUM(BK$20:BK$36)+SUM(BM$20:BM$36)+SUM(BO$20:BO$36)</f>
        <v>148739.17500601694</v>
      </c>
      <c r="L132" s="108">
        <f>SUM(BQ$20:BQ$36)+SUM(BS$20:BS$36)+SUM(BU$20:BU$36)+SUM(BW$20:BW$36)</f>
        <v>159920.66296947384</v>
      </c>
      <c r="M132" s="108">
        <f>SUM(BY$20:BY$36)+SUM(CA$20:CA$36)+SUM(CC$20:CC$36)+SUM(CE$20:CE$36)</f>
        <v>84936.632253615884</v>
      </c>
      <c r="N132" s="108">
        <f>SUM(CG$20:CG$36)+SUM(CI$20:CI$36)+SUM(CK$20:CK$36)+SUM(CM$20:CM$36)</f>
        <v>199655.57997978156</v>
      </c>
      <c r="O132" s="108">
        <f>SUM(CO$20:CO$36)+SUM(CQ$20:CQ$36)+SUM(CS$20:CS$36)+SUM(CU$20:CU$36)</f>
        <v>143333.12333123642</v>
      </c>
    </row>
    <row r="133" spans="2:15" x14ac:dyDescent="0.25">
      <c r="C133" s="107" t="s">
        <v>128</v>
      </c>
      <c r="D133" s="108">
        <f>SUM(E$37:E$48)+SUM(G$37:G$48)+SUM(I$37:I$48)+SUM(K$37:K$48)</f>
        <v>104886.92374207555</v>
      </c>
      <c r="E133" s="108">
        <f>SUM(M$37:M$48)+SUM(O$37:O$48)+SUM(Q$37:Q$48)+SUM(S$37:S$48)</f>
        <v>344537.07856658706</v>
      </c>
      <c r="F133" s="108">
        <f>SUM(U$37:U$48)+SUM(W$37:W$48)+SUM(Y$37:Y$48)+SUM(AA$37:AA$48)</f>
        <v>458366.355728583</v>
      </c>
      <c r="G133" s="108">
        <f>SUM(AC$37:AC$48)+SUM(AE$37:AE$48)+SUM(AG$37:AG$48)+SUM(AI$37:AI$48)</f>
        <v>343448.57587595255</v>
      </c>
      <c r="H133" s="108">
        <f>SUM(AK$37:AK$48)+SUM(AM$37:AM$48)+SUM(AO$37:AO$48)+SUM(AQ$37:AQ$48)</f>
        <v>484971.3926999261</v>
      </c>
      <c r="I133" s="108">
        <f>SUM(AS$37:AS$48)+SUM(AU$37:AU$48)+SUM(AW$37:AW$48)+SUM(AY$37:AY$48)</f>
        <v>319476.64015035832</v>
      </c>
      <c r="J133" s="108">
        <f>SUM(BA$37:BA$48)+SUM(BC$37:BC$48)+SUM(BE$37:BE$48)+SUM(BG$37:BG$48)</f>
        <v>380155.42149519484</v>
      </c>
      <c r="K133" s="108">
        <f>SUM(BI$37:BI$48)+SUM(BK$37:BK$48)+SUM(BM$37:BM$48)+SUM(BO$37:BO$48)</f>
        <v>342795.85790933116</v>
      </c>
      <c r="L133" s="108">
        <f>SUM(BQ$37:BQ$48)+SUM(BS$37:BS$48)+SUM(BU$37:BU$48)+SUM(BW$37:BW$48)</f>
        <v>485409.98568037956</v>
      </c>
      <c r="M133" s="108">
        <f>SUM(BY$37:BY$48)+SUM(CA$37:CA$48)+SUM(CC$37:CC$48)+SUM(CE$37:CE$48)</f>
        <v>189231.77121501754</v>
      </c>
      <c r="N133" s="108">
        <f>SUM(CG$37:CG$48)+SUM(CI$37:CI$48)+SUM(CK$37:CK$48)+SUM(CM$37:CM$48)</f>
        <v>509340.11095827154</v>
      </c>
      <c r="O133" s="108">
        <f>SUM(CO$37:CO$48)+SUM(CQ$37:CQ$48)+SUM(CS$37:CS$48)+SUM(CU$37:CU$48)</f>
        <v>283715.93291355926</v>
      </c>
    </row>
    <row r="134" spans="2:15" x14ac:dyDescent="0.25">
      <c r="C134" s="107" t="s">
        <v>129</v>
      </c>
      <c r="D134" s="108">
        <f>SUM(E$49:E$70)+SUM(G$49:G$70)+SUM(I$49:I$70)+SUM(K$49:K$70)</f>
        <v>87996.618744069434</v>
      </c>
      <c r="E134" s="108">
        <f>SUM(M$49:M$70)+SUM(O$49:O$70)+SUM(Q$49:Q$70)+SUM(S$49:S$70)</f>
        <v>368809.77580017917</v>
      </c>
      <c r="F134" s="108">
        <f>SUM(U$49:U$70)+SUM(W$49:W$70)+SUM(Y$49:Y$70)+SUM(AA$49:AA$70)</f>
        <v>490147.77843417419</v>
      </c>
      <c r="G134" s="108">
        <f>SUM(AC$49:AC$70)+SUM(AE$49:AE$70)+SUM(AG$49:AG$70)+SUM(AI$49:AI$70)</f>
        <v>297152.84775088413</v>
      </c>
      <c r="H134" s="108">
        <f>SUM(AK$49:AK$70)+SUM(AM$49:AM$70)+SUM(AO$49:AO$70)+SUM(AQ$49:AQ$70)</f>
        <v>341803.07084255695</v>
      </c>
      <c r="I134" s="108">
        <f>SUM(AS$49:AS$70)+SUM(AU$49:AU$70)+SUM(AW$49:AW$70)+SUM(AY$49:AY$70)</f>
        <v>301968.01768735604</v>
      </c>
      <c r="J134" s="108">
        <f>SUM(BA$49:BA$70)+SUM(BC$49:BC$70)+SUM(BE$49:BE$70)+SUM(BG$49:BG$70)</f>
        <v>308125.77267846349</v>
      </c>
      <c r="K134" s="108">
        <f>SUM(BI$49:BI$70)+SUM(BK$49:BK$70)+SUM(BM$49:BM$70)+SUM(BO$49:BO$70)</f>
        <v>276540.88894369913</v>
      </c>
      <c r="L134" s="108">
        <f>SUM(BQ$49:BQ$70)+SUM(BS$49:BS$70)+SUM(BU$49:BU$70)+SUM(BW$49:BW$70)</f>
        <v>383877.00873713783</v>
      </c>
      <c r="M134" s="108">
        <f>SUM(BY$49:BY$70)+SUM(CA$49:CA$70)+SUM(CC$49:CC$70)+SUM(CE$49:CE$70)</f>
        <v>211672.14935715543</v>
      </c>
      <c r="N134" s="108">
        <f>SUM(CG$49:CG$70)+SUM(CI$49:CI$70)+SUM(CK$49:CK$70)+SUM(CM$49:CM$70)</f>
        <v>388039.22905734275</v>
      </c>
      <c r="O134" s="108">
        <f>SUM(CO$49:CO$70)+SUM(CQ$49:CQ$70)+SUM(CS$49:CS$70)+SUM(CU$49:CU$70)</f>
        <v>259444.65176431631</v>
      </c>
    </row>
    <row r="135" spans="2:15" x14ac:dyDescent="0.25">
      <c r="C135" s="107" t="s">
        <v>130</v>
      </c>
      <c r="D135" s="108">
        <f>SUM(E$71:E$86)+SUM(G$71:G$86)+SUM(I$71:I$86)+SUM(K$71:K$86)</f>
        <v>31250.288425658393</v>
      </c>
      <c r="E135" s="108">
        <f>SUM(M$71:M$86)+SUM(O$71:O$86)+SUM(Q$71:Q$86)+SUM(S$71:S$86)</f>
        <v>50079.330793671797</v>
      </c>
      <c r="F135" s="108">
        <f>SUM(U$71:U$86)+SUM(W$71:W$86)+SUM(Y$71:Y$86)+SUM(AA$71:AA$86)</f>
        <v>56121.860159914766</v>
      </c>
      <c r="G135" s="108">
        <f>SUM(AC$71:AC$86)+SUM(AE$71:AE$86)+SUM(AG$71:AG$86)+SUM(AI$71:AI$86)</f>
        <v>68258.554189902512</v>
      </c>
      <c r="H135" s="108">
        <f>SUM(AK$71:AK$86)+SUM(AM$71:AM$86)+SUM(AO$71:AO$86)+SUM(AQ$71:AQ$86)</f>
        <v>51943.348986862766</v>
      </c>
      <c r="I135" s="108">
        <f>SUM(AS$71:AS$86)+SUM(AU$71:AU$86)+SUM(AW$71:AW$86)+SUM(AY$71:AY$86)</f>
        <v>32687.394638705351</v>
      </c>
      <c r="J135" s="108">
        <f>SUM(BA$71:BA$86)+SUM(BC$71:BC$86)+SUM(BE$71:BE$86)+SUM(BG$71:BG$86)</f>
        <v>48615.092415311919</v>
      </c>
      <c r="K135" s="108">
        <f>SUM(BI$71:BI$86)+SUM(BK$71:BK$86)+SUM(BM$71:BM$86)+SUM(BO$71:BO$86)</f>
        <v>49399.462819529377</v>
      </c>
      <c r="L135" s="108">
        <f>SUM(BQ$71:BQ$86)+SUM(BS$71:BS$86)+SUM(BU$71:BU$86)+SUM(BW$71:BW$86)</f>
        <v>54943.68047621072</v>
      </c>
      <c r="M135" s="108">
        <f>SUM(BY$71:BY$86)+SUM(CA$71:CA$86)+SUM(CC$71:CC$86)+SUM(CE$71:CE$86)</f>
        <v>55962.611690743739</v>
      </c>
      <c r="N135" s="108">
        <f>SUM(CG$71:CG$86)+SUM(CI$71:CI$86)+SUM(CK$71:CK$86)+SUM(CM$71:CM$86)</f>
        <v>59024.20958115402</v>
      </c>
      <c r="O135" s="108">
        <f>SUM(CO$71:CO$86)+SUM(CQ$71:CQ$86)+SUM(CS$71:CS$86)+SUM(CU$71:CU$86)</f>
        <v>53995.947196099238</v>
      </c>
    </row>
    <row r="136" spans="2:15" x14ac:dyDescent="0.25">
      <c r="C136" s="107" t="s">
        <v>131</v>
      </c>
      <c r="D136" s="108">
        <f>SUM(E$87:E$94)+SUM(G$87:G$94)+SUM(I$87:I$94)+SUM(K$87:K$94)</f>
        <v>45035.361817883553</v>
      </c>
      <c r="E136" s="108">
        <f>SUM(M$87:M$94)+SUM(O$87:O$94)+SUM(Q$87:Q$94)+SUM(S$87:S$94)</f>
        <v>85781.403727080862</v>
      </c>
      <c r="F136" s="108">
        <f>SUM(U$87:U$94)+SUM(W$87:W$94)+SUM(Y$87:Y$94)+SUM(AA$87:AA$94)</f>
        <v>83886.34830592222</v>
      </c>
      <c r="G136" s="108">
        <f>SUM(AC$87:AC$94)+SUM(AE$87:AE$94)+SUM(AG$87:AG$94)+SUM(AI$87:AI$94)</f>
        <v>123531.33888214512</v>
      </c>
      <c r="H136" s="108">
        <f>SUM(AK$87:AK$94)+SUM(AM$87:AM$94)+SUM(AO$87:AO$94)+SUM(AQ$87:AQ$94)</f>
        <v>100518.98464963163</v>
      </c>
      <c r="I136" s="108">
        <f>SUM(AS$87:AS$94)+SUM(AU$87:AU$94)+SUM(AW$87:AW$94)+SUM(AY$87:AY$94)</f>
        <v>61799.023852484381</v>
      </c>
      <c r="J136" s="108">
        <f>SUM(BA$87:BA$94)+SUM(BC$87:BC$94)+SUM(BE$87:BE$94)+SUM(BG$87:BG$94)</f>
        <v>84485.580985008986</v>
      </c>
      <c r="K136" s="108">
        <f>SUM(BI$87:BI$94)+SUM(BK$87:BK$94)+SUM(BM$87:BM$94)+SUM(BO$87:BO$94)</f>
        <v>89388.423389239571</v>
      </c>
      <c r="L136" s="108">
        <f>SUM(BQ$87:BQ$94)+SUM(BS$87:BS$94)+SUM(BU$87:BU$94)+SUM(BW$87:BW$94)</f>
        <v>112723.76931217799</v>
      </c>
      <c r="M136" s="108">
        <f>SUM(BY$87:BY$94)+SUM(CA$87:CA$94)+SUM(CC$87:CC$94)+SUM(CE$87:CE$94)</f>
        <v>118904.27543970438</v>
      </c>
      <c r="N136" s="108">
        <f>SUM(CG$87:CG$94)+SUM(CI$87:CI$94)+SUM(CK$87:CK$94)+SUM(CM$87:CM$94)</f>
        <v>111758.44734868417</v>
      </c>
      <c r="O136" s="108">
        <f>SUM(CO$87:CO$94)+SUM(CQ$87:CQ$94)+SUM(CS$87:CS$94)+SUM(CU$87:CU$94)</f>
        <v>86156.010186932166</v>
      </c>
    </row>
    <row r="137" spans="2:15" x14ac:dyDescent="0.25">
      <c r="C137" s="107" t="s">
        <v>132</v>
      </c>
      <c r="D137" s="108">
        <f>SUM(E$95:E$105)+SUM(G$95:G$105)+SUM(I$95:I$105)+SUM(K$95:K$105)</f>
        <v>53675.801901588842</v>
      </c>
      <c r="E137" s="108">
        <f>SUM(M$95:M$105)+SUM(O$95:O$105)+SUM(Q$95:Q$105)+SUM(S$95:S$105)</f>
        <v>152184.26113911442</v>
      </c>
      <c r="F137" s="108">
        <f>SUM(U$95:U$105)+SUM(W$95:W$105)+SUM(Y$95:Y$105)+SUM(AA$95:AA$105)</f>
        <v>133951.16020462161</v>
      </c>
      <c r="G137" s="108">
        <f>SUM(AC$95:AC$105)+SUM(AE$95:AE$105)+SUM(AG$95:AG$105)+SUM(AI$95:AI$105)</f>
        <v>172913.34573072309</v>
      </c>
      <c r="H137" s="108">
        <f>SUM(AK$95:AK$105)+SUM(AM$95:AM$105)+SUM(AO$95:AO$105)+SUM(AQ$95:AQ$105)</f>
        <v>161133.85690146295</v>
      </c>
      <c r="I137" s="108">
        <f>SUM(AS$95:AS$105)+SUM(AU$95:AU$105)+SUM(AW$95:AW$105)+SUM(AY$95:AY$105)</f>
        <v>91285.116896038278</v>
      </c>
      <c r="J137" s="108">
        <f>SUM(BA$95:BA$105)+SUM(BC$95:BC$105)+SUM(BE$95:BE$105)+SUM(BG$95:BG$105)</f>
        <v>162467.36173776182</v>
      </c>
      <c r="K137" s="108">
        <f>SUM(BI$95:BI$105)+SUM(BK$95:BK$105)+SUM(BM$95:BM$105)+SUM(BO$95:BO$105)</f>
        <v>126992.14890827809</v>
      </c>
      <c r="L137" s="108">
        <f>SUM(BQ$95:BQ$105)+SUM(BS$95:BS$105)+SUM(BU$95:BU$105)+SUM(BW$95:BW$105)</f>
        <v>172675.19056646124</v>
      </c>
      <c r="M137" s="108">
        <f>SUM(BY$95:BY$105)+SUM(CA$95:CA$105)+SUM(CC$95:CC$105)+SUM(CE$95:CE$105)</f>
        <v>135041.48897930453</v>
      </c>
      <c r="N137" s="108">
        <f>SUM(CG$95:CG$105)+SUM(CI$95:CI$105)+SUM(CK$95:CK$105)+SUM(CM$95:CM$105)</f>
        <v>161460.17941164059</v>
      </c>
      <c r="O137" s="108">
        <f>SUM(CO$95:CO$105)+SUM(CQ$95:CQ$105)+SUM(CS$95:CS$105)+SUM(CU$95:CU$105)</f>
        <v>169625.57915242479</v>
      </c>
    </row>
    <row r="138" spans="2:15" x14ac:dyDescent="0.25">
      <c r="C138" s="107" t="s">
        <v>277</v>
      </c>
      <c r="D138" s="102">
        <f t="shared" ref="D138:O138" si="2">SUM(D$131:D$137)</f>
        <v>413363.44334473513</v>
      </c>
      <c r="E138" s="102">
        <f t="shared" si="2"/>
        <v>1341517.9332822962</v>
      </c>
      <c r="F138" s="102">
        <f t="shared" si="2"/>
        <v>1611084.0136414585</v>
      </c>
      <c r="G138" s="102">
        <f t="shared" si="2"/>
        <v>1229104.250629097</v>
      </c>
      <c r="H138" s="102">
        <f t="shared" si="2"/>
        <v>1428512.6044627919</v>
      </c>
      <c r="I138" s="102">
        <f t="shared" si="2"/>
        <v>1031200.5649898385</v>
      </c>
      <c r="J138" s="102">
        <f t="shared" si="2"/>
        <v>1343759.5489342466</v>
      </c>
      <c r="K138" s="102">
        <f t="shared" si="2"/>
        <v>1186488.1639023428</v>
      </c>
      <c r="L138" s="102">
        <f t="shared" si="2"/>
        <v>1571637.49605854</v>
      </c>
      <c r="M138" s="102">
        <f t="shared" si="2"/>
        <v>870426.07507997763</v>
      </c>
      <c r="N138" s="102">
        <f t="shared" si="2"/>
        <v>1654243.0698539342</v>
      </c>
      <c r="O138" s="102">
        <f t="shared" si="2"/>
        <v>1116576.8968872079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defaultColWidth="8.77734375" defaultRowHeight="13.2" x14ac:dyDescent="0.25"/>
  <cols>
    <col min="1" max="2" width="8.77734375" style="102"/>
    <col min="3" max="3" width="14.44140625" style="102" bestFit="1" customWidth="1"/>
    <col min="4" max="4" width="16.77734375" style="102" bestFit="1" customWidth="1"/>
    <col min="5" max="5" width="22.77734375" style="102" bestFit="1" customWidth="1"/>
    <col min="6" max="16384" width="8.77734375" style="102"/>
  </cols>
  <sheetData>
    <row r="1" spans="1:5" x14ac:dyDescent="0.25">
      <c r="A1" s="101" t="s">
        <v>166</v>
      </c>
      <c r="B1" s="101" t="s">
        <v>167</v>
      </c>
      <c r="C1" s="101" t="s">
        <v>168</v>
      </c>
      <c r="D1" s="101" t="s">
        <v>169</v>
      </c>
      <c r="E1" s="101" t="s">
        <v>170</v>
      </c>
    </row>
    <row r="2" spans="1:5" x14ac:dyDescent="0.25">
      <c r="A2" s="101" t="s">
        <v>126</v>
      </c>
      <c r="B2" s="101" t="s">
        <v>171</v>
      </c>
      <c r="C2" s="102" t="s">
        <v>59</v>
      </c>
      <c r="D2" s="102">
        <v>482</v>
      </c>
      <c r="E2" s="102">
        <v>578.4</v>
      </c>
    </row>
    <row r="3" spans="1:5" x14ac:dyDescent="0.25">
      <c r="B3" s="101" t="s">
        <v>172</v>
      </c>
      <c r="C3" s="102" t="s">
        <v>59</v>
      </c>
      <c r="D3" s="102">
        <v>657</v>
      </c>
      <c r="E3" s="102">
        <v>788.4</v>
      </c>
    </row>
    <row r="4" spans="1:5" x14ac:dyDescent="0.25">
      <c r="B4" s="101" t="s">
        <v>173</v>
      </c>
      <c r="C4" s="102" t="s">
        <v>59</v>
      </c>
      <c r="D4" s="102">
        <v>258</v>
      </c>
      <c r="E4" s="102">
        <v>309.59999999999997</v>
      </c>
    </row>
    <row r="5" spans="1:5" x14ac:dyDescent="0.25">
      <c r="B5" s="101" t="s">
        <v>174</v>
      </c>
      <c r="C5" s="102" t="s">
        <v>59</v>
      </c>
      <c r="D5" s="102">
        <v>585</v>
      </c>
      <c r="E5" s="102">
        <v>702</v>
      </c>
    </row>
    <row r="6" spans="1:5" x14ac:dyDescent="0.25">
      <c r="B6" s="101" t="s">
        <v>175</v>
      </c>
      <c r="C6" s="102" t="s">
        <v>59</v>
      </c>
      <c r="D6" s="102">
        <v>454</v>
      </c>
      <c r="E6" s="102">
        <v>544.79999999999995</v>
      </c>
    </row>
    <row r="7" spans="1:5" x14ac:dyDescent="0.25">
      <c r="B7" s="101" t="s">
        <v>176</v>
      </c>
      <c r="C7" s="102" t="s">
        <v>59</v>
      </c>
      <c r="D7" s="102">
        <v>444</v>
      </c>
      <c r="E7" s="102">
        <v>532.79999999999995</v>
      </c>
    </row>
    <row r="8" spans="1:5" x14ac:dyDescent="0.25">
      <c r="B8" s="101" t="s">
        <v>177</v>
      </c>
      <c r="C8" s="102" t="s">
        <v>59</v>
      </c>
      <c r="D8" s="102">
        <v>469</v>
      </c>
      <c r="E8" s="102">
        <v>562.79999999999995</v>
      </c>
    </row>
    <row r="9" spans="1:5" x14ac:dyDescent="0.25">
      <c r="B9" s="101" t="s">
        <v>178</v>
      </c>
      <c r="C9" s="102" t="s">
        <v>59</v>
      </c>
      <c r="D9" s="102">
        <v>71</v>
      </c>
      <c r="E9" s="102">
        <v>85.2</v>
      </c>
    </row>
    <row r="10" spans="1:5" x14ac:dyDescent="0.25">
      <c r="B10" s="101" t="s">
        <v>179</v>
      </c>
      <c r="C10" s="102" t="s">
        <v>59</v>
      </c>
      <c r="D10" s="102">
        <v>407</v>
      </c>
      <c r="E10" s="102">
        <v>488.4</v>
      </c>
    </row>
    <row r="11" spans="1:5" x14ac:dyDescent="0.25">
      <c r="B11" s="101" t="s">
        <v>180</v>
      </c>
      <c r="C11" s="102" t="s">
        <v>59</v>
      </c>
      <c r="D11" s="102">
        <v>636</v>
      </c>
      <c r="E11" s="102">
        <v>763.19999999999993</v>
      </c>
    </row>
    <row r="12" spans="1:5" x14ac:dyDescent="0.25">
      <c r="B12" s="101" t="s">
        <v>181</v>
      </c>
      <c r="C12" s="102" t="s">
        <v>59</v>
      </c>
      <c r="D12" s="102">
        <v>284</v>
      </c>
      <c r="E12" s="102">
        <v>340.8</v>
      </c>
    </row>
    <row r="13" spans="1:5" x14ac:dyDescent="0.25">
      <c r="B13" s="101" t="s">
        <v>182</v>
      </c>
      <c r="C13" s="102" t="s">
        <v>59</v>
      </c>
      <c r="D13" s="102">
        <v>352</v>
      </c>
      <c r="E13" s="102">
        <v>422.4</v>
      </c>
    </row>
    <row r="14" spans="1:5" x14ac:dyDescent="0.25">
      <c r="B14" s="101" t="s">
        <v>183</v>
      </c>
      <c r="C14" s="102" t="s">
        <v>59</v>
      </c>
      <c r="D14" s="102">
        <v>544</v>
      </c>
      <c r="E14" s="102">
        <v>652.79999999999995</v>
      </c>
    </row>
    <row r="15" spans="1:5" x14ac:dyDescent="0.25">
      <c r="B15" s="101" t="s">
        <v>184</v>
      </c>
      <c r="C15" s="102" t="s">
        <v>59</v>
      </c>
      <c r="D15" s="102">
        <v>275</v>
      </c>
      <c r="E15" s="102">
        <v>330</v>
      </c>
    </row>
    <row r="16" spans="1:5" x14ac:dyDescent="0.25">
      <c r="A16" s="101" t="s">
        <v>127</v>
      </c>
      <c r="B16" s="101" t="s">
        <v>185</v>
      </c>
      <c r="C16" s="102" t="s">
        <v>59</v>
      </c>
      <c r="D16" s="102">
        <v>239</v>
      </c>
      <c r="E16" s="102">
        <v>286.8</v>
      </c>
    </row>
    <row r="17" spans="2:5" x14ac:dyDescent="0.25">
      <c r="B17" s="101" t="s">
        <v>186</v>
      </c>
      <c r="C17" s="102" t="s">
        <v>59</v>
      </c>
      <c r="D17" s="102">
        <v>52</v>
      </c>
      <c r="E17" s="102">
        <v>62.4</v>
      </c>
    </row>
    <row r="18" spans="2:5" x14ac:dyDescent="0.25">
      <c r="B18" s="101" t="s">
        <v>187</v>
      </c>
      <c r="C18" s="102" t="s">
        <v>59</v>
      </c>
      <c r="D18" s="102">
        <v>156</v>
      </c>
      <c r="E18" s="102">
        <v>187.2</v>
      </c>
    </row>
    <row r="19" spans="2:5" x14ac:dyDescent="0.25">
      <c r="B19" s="101" t="s">
        <v>188</v>
      </c>
      <c r="C19" s="102" t="s">
        <v>59</v>
      </c>
      <c r="D19" s="102">
        <v>245</v>
      </c>
      <c r="E19" s="102">
        <v>294</v>
      </c>
    </row>
    <row r="20" spans="2:5" x14ac:dyDescent="0.25">
      <c r="B20" s="101" t="s">
        <v>189</v>
      </c>
      <c r="C20" s="102" t="s">
        <v>59</v>
      </c>
      <c r="D20" s="102">
        <v>306</v>
      </c>
      <c r="E20" s="102">
        <v>367.2</v>
      </c>
    </row>
    <row r="21" spans="2:5" x14ac:dyDescent="0.25">
      <c r="B21" s="101" t="s">
        <v>190</v>
      </c>
      <c r="C21" s="102" t="s">
        <v>59</v>
      </c>
      <c r="D21" s="102">
        <v>442</v>
      </c>
      <c r="E21" s="102">
        <v>530.4</v>
      </c>
    </row>
    <row r="22" spans="2:5" x14ac:dyDescent="0.25">
      <c r="B22" s="101" t="s">
        <v>191</v>
      </c>
      <c r="C22" s="102" t="s">
        <v>59</v>
      </c>
      <c r="D22" s="102">
        <v>405</v>
      </c>
      <c r="E22" s="102">
        <v>486</v>
      </c>
    </row>
    <row r="23" spans="2:5" x14ac:dyDescent="0.25">
      <c r="B23" s="101" t="s">
        <v>192</v>
      </c>
      <c r="C23" s="102" t="s">
        <v>59</v>
      </c>
      <c r="D23" s="102">
        <v>356</v>
      </c>
      <c r="E23" s="102">
        <v>427.2</v>
      </c>
    </row>
    <row r="24" spans="2:5" x14ac:dyDescent="0.25">
      <c r="B24" s="101" t="s">
        <v>193</v>
      </c>
      <c r="C24" s="102" t="s">
        <v>59</v>
      </c>
      <c r="D24" s="102">
        <v>615</v>
      </c>
      <c r="E24" s="102">
        <v>738</v>
      </c>
    </row>
    <row r="25" spans="2:5" x14ac:dyDescent="0.25">
      <c r="B25" s="101" t="s">
        <v>194</v>
      </c>
      <c r="C25" s="102" t="s">
        <v>59</v>
      </c>
      <c r="D25" s="102">
        <v>282</v>
      </c>
      <c r="E25" s="102">
        <v>338.4</v>
      </c>
    </row>
    <row r="26" spans="2:5" x14ac:dyDescent="0.25">
      <c r="B26" s="101" t="s">
        <v>195</v>
      </c>
      <c r="C26" s="102" t="s">
        <v>59</v>
      </c>
      <c r="D26" s="102">
        <v>116</v>
      </c>
      <c r="E26" s="102">
        <v>139.19999999999999</v>
      </c>
    </row>
    <row r="27" spans="2:5" x14ac:dyDescent="0.25">
      <c r="B27" s="101" t="s">
        <v>196</v>
      </c>
      <c r="C27" s="102" t="s">
        <v>59</v>
      </c>
      <c r="D27" s="102">
        <v>284</v>
      </c>
      <c r="E27" s="102">
        <v>340.8</v>
      </c>
    </row>
    <row r="28" spans="2:5" x14ac:dyDescent="0.25">
      <c r="B28" s="101" t="s">
        <v>197</v>
      </c>
      <c r="C28" s="102" t="s">
        <v>59</v>
      </c>
      <c r="D28" s="102">
        <v>700</v>
      </c>
      <c r="E28" s="102">
        <v>840</v>
      </c>
    </row>
    <row r="29" spans="2:5" x14ac:dyDescent="0.25">
      <c r="B29" s="101" t="s">
        <v>198</v>
      </c>
      <c r="C29" s="102" t="s">
        <v>59</v>
      </c>
      <c r="D29" s="102">
        <v>395</v>
      </c>
      <c r="E29" s="102">
        <v>474</v>
      </c>
    </row>
    <row r="30" spans="2:5" x14ac:dyDescent="0.25">
      <c r="B30" s="101" t="s">
        <v>199</v>
      </c>
      <c r="C30" s="102" t="s">
        <v>59</v>
      </c>
      <c r="D30" s="102">
        <v>457</v>
      </c>
      <c r="E30" s="102">
        <v>548.4</v>
      </c>
    </row>
    <row r="31" spans="2:5" x14ac:dyDescent="0.25">
      <c r="B31" s="101" t="s">
        <v>200</v>
      </c>
      <c r="C31" s="102" t="s">
        <v>59</v>
      </c>
      <c r="D31" s="102">
        <v>419</v>
      </c>
      <c r="E31" s="102">
        <v>502.7999999999999</v>
      </c>
    </row>
    <row r="32" spans="2:5" x14ac:dyDescent="0.25">
      <c r="B32" s="101" t="s">
        <v>201</v>
      </c>
      <c r="C32" s="102" t="s">
        <v>59</v>
      </c>
      <c r="D32" s="102">
        <v>634</v>
      </c>
      <c r="E32" s="102">
        <v>760.8</v>
      </c>
    </row>
    <row r="33" spans="1:5" x14ac:dyDescent="0.25">
      <c r="A33" s="101" t="s">
        <v>128</v>
      </c>
      <c r="B33" s="101" t="s">
        <v>202</v>
      </c>
      <c r="C33" s="102" t="s">
        <v>59</v>
      </c>
      <c r="D33" s="102">
        <v>717</v>
      </c>
      <c r="E33" s="102">
        <v>860.4</v>
      </c>
    </row>
    <row r="34" spans="1:5" x14ac:dyDescent="0.25">
      <c r="B34" s="101" t="s">
        <v>203</v>
      </c>
      <c r="C34" s="102" t="s">
        <v>59</v>
      </c>
      <c r="D34" s="102">
        <v>1035</v>
      </c>
      <c r="E34" s="102">
        <v>1242</v>
      </c>
    </row>
    <row r="35" spans="1:5" x14ac:dyDescent="0.25">
      <c r="B35" s="101" t="s">
        <v>204</v>
      </c>
      <c r="C35" s="102" t="s">
        <v>59</v>
      </c>
      <c r="D35" s="102">
        <v>1186</v>
      </c>
      <c r="E35" s="102">
        <v>1423.2</v>
      </c>
    </row>
    <row r="36" spans="1:5" x14ac:dyDescent="0.25">
      <c r="B36" s="101" t="s">
        <v>205</v>
      </c>
      <c r="C36" s="102" t="s">
        <v>59</v>
      </c>
      <c r="D36" s="102">
        <v>604</v>
      </c>
      <c r="E36" s="102">
        <v>724.8</v>
      </c>
    </row>
    <row r="37" spans="1:5" x14ac:dyDescent="0.25">
      <c r="B37" s="101" t="s">
        <v>206</v>
      </c>
      <c r="C37" s="102" t="s">
        <v>59</v>
      </c>
      <c r="D37" s="102">
        <v>550</v>
      </c>
      <c r="E37" s="102">
        <v>660</v>
      </c>
    </row>
    <row r="38" spans="1:5" x14ac:dyDescent="0.25">
      <c r="B38" s="101" t="s">
        <v>207</v>
      </c>
      <c r="C38" s="102" t="s">
        <v>59</v>
      </c>
      <c r="D38" s="102">
        <v>705</v>
      </c>
      <c r="E38" s="102">
        <v>846</v>
      </c>
    </row>
    <row r="39" spans="1:5" x14ac:dyDescent="0.25">
      <c r="B39" s="101" t="s">
        <v>208</v>
      </c>
      <c r="C39" s="102" t="s">
        <v>59</v>
      </c>
      <c r="D39" s="102">
        <v>852</v>
      </c>
      <c r="E39" s="102">
        <v>1022.4</v>
      </c>
    </row>
    <row r="40" spans="1:5" x14ac:dyDescent="0.25">
      <c r="B40" s="101" t="s">
        <v>209</v>
      </c>
      <c r="C40" s="102" t="s">
        <v>59</v>
      </c>
      <c r="D40" s="102">
        <v>852</v>
      </c>
      <c r="E40" s="102">
        <v>1022.4</v>
      </c>
    </row>
    <row r="41" spans="1:5" x14ac:dyDescent="0.25">
      <c r="B41" s="101" t="s">
        <v>210</v>
      </c>
      <c r="C41" s="102" t="s">
        <v>59</v>
      </c>
      <c r="D41" s="102">
        <v>1041</v>
      </c>
      <c r="E41" s="102">
        <v>1249.2</v>
      </c>
    </row>
    <row r="42" spans="1:5" x14ac:dyDescent="0.25">
      <c r="B42" s="101" t="s">
        <v>211</v>
      </c>
      <c r="C42" s="102" t="s">
        <v>59</v>
      </c>
      <c r="D42" s="102">
        <v>1010</v>
      </c>
      <c r="E42" s="102">
        <v>1212</v>
      </c>
    </row>
    <row r="43" spans="1:5" x14ac:dyDescent="0.25">
      <c r="B43" s="101" t="s">
        <v>212</v>
      </c>
      <c r="C43" s="102" t="s">
        <v>59</v>
      </c>
      <c r="D43" s="102">
        <v>1273</v>
      </c>
      <c r="E43" s="102">
        <v>1527.6</v>
      </c>
    </row>
    <row r="44" spans="1:5" x14ac:dyDescent="0.25">
      <c r="B44" s="101" t="s">
        <v>213</v>
      </c>
      <c r="C44" s="102" t="s">
        <v>59</v>
      </c>
      <c r="D44" s="102">
        <v>723</v>
      </c>
      <c r="E44" s="102">
        <v>867.6</v>
      </c>
    </row>
    <row r="45" spans="1:5" x14ac:dyDescent="0.25">
      <c r="A45" s="101" t="s">
        <v>129</v>
      </c>
      <c r="B45" s="101" t="s">
        <v>214</v>
      </c>
      <c r="C45" s="102" t="s">
        <v>22</v>
      </c>
      <c r="D45" s="102">
        <v>821</v>
      </c>
      <c r="E45" s="102">
        <v>985.19999999999993</v>
      </c>
    </row>
    <row r="46" spans="1:5" x14ac:dyDescent="0.25">
      <c r="B46" s="101" t="s">
        <v>215</v>
      </c>
      <c r="C46" s="102" t="s">
        <v>59</v>
      </c>
      <c r="D46" s="102">
        <v>235</v>
      </c>
      <c r="E46" s="102">
        <v>282</v>
      </c>
    </row>
    <row r="47" spans="1:5" x14ac:dyDescent="0.25">
      <c r="B47" s="101" t="s">
        <v>216</v>
      </c>
      <c r="C47" s="102" t="s">
        <v>59</v>
      </c>
      <c r="D47" s="102">
        <v>712</v>
      </c>
      <c r="E47" s="102">
        <v>854.4</v>
      </c>
    </row>
    <row r="48" spans="1:5" x14ac:dyDescent="0.25">
      <c r="B48" s="101" t="s">
        <v>217</v>
      </c>
      <c r="C48" s="102" t="s">
        <v>59</v>
      </c>
      <c r="D48" s="102">
        <v>450</v>
      </c>
      <c r="E48" s="102">
        <v>540</v>
      </c>
    </row>
    <row r="49" spans="2:5" x14ac:dyDescent="0.25">
      <c r="B49" s="101" t="s">
        <v>218</v>
      </c>
      <c r="C49" s="102" t="s">
        <v>59</v>
      </c>
      <c r="D49" s="102">
        <v>339</v>
      </c>
      <c r="E49" s="102">
        <v>406.8</v>
      </c>
    </row>
    <row r="50" spans="2:5" x14ac:dyDescent="0.25">
      <c r="B50" s="101" t="s">
        <v>219</v>
      </c>
      <c r="C50" s="102" t="s">
        <v>59</v>
      </c>
      <c r="D50" s="102">
        <v>279</v>
      </c>
      <c r="E50" s="102">
        <v>334.8</v>
      </c>
    </row>
    <row r="51" spans="2:5" x14ac:dyDescent="0.25">
      <c r="B51" s="101" t="s">
        <v>220</v>
      </c>
      <c r="C51" s="102" t="s">
        <v>59</v>
      </c>
      <c r="D51" s="102">
        <v>553</v>
      </c>
      <c r="E51" s="102">
        <v>663.6</v>
      </c>
    </row>
    <row r="52" spans="2:5" x14ac:dyDescent="0.25">
      <c r="B52" s="101" t="s">
        <v>221</v>
      </c>
      <c r="C52" s="102" t="s">
        <v>22</v>
      </c>
      <c r="D52" s="102">
        <v>959</v>
      </c>
      <c r="E52" s="102">
        <v>1150.8</v>
      </c>
    </row>
    <row r="53" spans="2:5" x14ac:dyDescent="0.25">
      <c r="B53" s="101" t="s">
        <v>222</v>
      </c>
      <c r="C53" s="102" t="s">
        <v>59</v>
      </c>
      <c r="D53" s="102">
        <v>1176</v>
      </c>
      <c r="E53" s="102">
        <v>1411.2</v>
      </c>
    </row>
    <row r="54" spans="2:5" x14ac:dyDescent="0.25">
      <c r="B54" s="101" t="s">
        <v>223</v>
      </c>
      <c r="C54" s="102" t="s">
        <v>22</v>
      </c>
      <c r="D54" s="102">
        <v>981</v>
      </c>
      <c r="E54" s="102">
        <v>1177.2</v>
      </c>
    </row>
    <row r="55" spans="2:5" x14ac:dyDescent="0.25">
      <c r="B55" s="101" t="s">
        <v>224</v>
      </c>
      <c r="C55" s="102" t="s">
        <v>59</v>
      </c>
      <c r="D55" s="102">
        <v>253</v>
      </c>
      <c r="E55" s="102">
        <v>303.59999999999997</v>
      </c>
    </row>
    <row r="56" spans="2:5" x14ac:dyDescent="0.25">
      <c r="B56" s="101" t="s">
        <v>225</v>
      </c>
      <c r="C56" s="102" t="s">
        <v>59</v>
      </c>
      <c r="D56" s="102">
        <v>543</v>
      </c>
      <c r="E56" s="102">
        <v>651.6</v>
      </c>
    </row>
    <row r="57" spans="2:5" x14ac:dyDescent="0.25">
      <c r="B57" s="101" t="s">
        <v>226</v>
      </c>
      <c r="C57" s="102" t="s">
        <v>59</v>
      </c>
      <c r="D57" s="102">
        <v>793</v>
      </c>
      <c r="E57" s="102">
        <v>951.59999999999991</v>
      </c>
    </row>
    <row r="58" spans="2:5" x14ac:dyDescent="0.25">
      <c r="B58" s="101" t="s">
        <v>227</v>
      </c>
      <c r="C58" s="102" t="s">
        <v>59</v>
      </c>
      <c r="D58" s="102">
        <v>1421</v>
      </c>
      <c r="E58" s="102">
        <v>1705.2</v>
      </c>
    </row>
    <row r="59" spans="2:5" x14ac:dyDescent="0.25">
      <c r="B59" s="101" t="s">
        <v>228</v>
      </c>
      <c r="C59" s="102" t="s">
        <v>59</v>
      </c>
      <c r="D59" s="102">
        <v>663</v>
      </c>
      <c r="E59" s="102">
        <v>795.6</v>
      </c>
    </row>
    <row r="60" spans="2:5" x14ac:dyDescent="0.25">
      <c r="B60" s="101" t="s">
        <v>229</v>
      </c>
      <c r="C60" s="102" t="s">
        <v>59</v>
      </c>
      <c r="D60" s="102">
        <v>841</v>
      </c>
      <c r="E60" s="102">
        <v>1009.1999999999998</v>
      </c>
    </row>
    <row r="61" spans="2:5" x14ac:dyDescent="0.25">
      <c r="B61" s="101" t="s">
        <v>230</v>
      </c>
      <c r="C61" s="102" t="s">
        <v>59</v>
      </c>
      <c r="D61" s="102">
        <v>855</v>
      </c>
      <c r="E61" s="102">
        <v>1026</v>
      </c>
    </row>
    <row r="62" spans="2:5" x14ac:dyDescent="0.25">
      <c r="B62" s="101" t="s">
        <v>231</v>
      </c>
      <c r="C62" s="102" t="s">
        <v>59</v>
      </c>
      <c r="D62" s="102">
        <v>992</v>
      </c>
      <c r="E62" s="102">
        <v>1190.3999999999999</v>
      </c>
    </row>
    <row r="63" spans="2:5" x14ac:dyDescent="0.25">
      <c r="B63" s="101" t="s">
        <v>232</v>
      </c>
      <c r="C63" s="102" t="s">
        <v>59</v>
      </c>
      <c r="D63" s="102">
        <v>936</v>
      </c>
      <c r="E63" s="102">
        <v>1123.2</v>
      </c>
    </row>
    <row r="64" spans="2:5" x14ac:dyDescent="0.25">
      <c r="B64" s="101" t="s">
        <v>233</v>
      </c>
      <c r="C64" s="102" t="s">
        <v>59</v>
      </c>
      <c r="D64" s="102">
        <v>861</v>
      </c>
      <c r="E64" s="102">
        <v>1033.2</v>
      </c>
    </row>
    <row r="65" spans="1:5" x14ac:dyDescent="0.25">
      <c r="B65" s="101" t="s">
        <v>234</v>
      </c>
      <c r="C65" s="102" t="s">
        <v>59</v>
      </c>
      <c r="D65" s="102">
        <v>632</v>
      </c>
      <c r="E65" s="102">
        <v>758.4</v>
      </c>
    </row>
    <row r="66" spans="1:5" x14ac:dyDescent="0.25">
      <c r="B66" s="101" t="s">
        <v>235</v>
      </c>
      <c r="C66" s="102" t="s">
        <v>59</v>
      </c>
      <c r="D66" s="102">
        <v>446</v>
      </c>
      <c r="E66" s="102">
        <v>535.19999999999993</v>
      </c>
    </row>
    <row r="67" spans="1:5" x14ac:dyDescent="0.25">
      <c r="A67" s="101" t="s">
        <v>130</v>
      </c>
      <c r="B67" s="101" t="s">
        <v>236</v>
      </c>
      <c r="C67" s="102" t="s">
        <v>22</v>
      </c>
      <c r="D67" s="102">
        <v>470</v>
      </c>
      <c r="E67" s="102">
        <v>564</v>
      </c>
    </row>
    <row r="68" spans="1:5" x14ac:dyDescent="0.25">
      <c r="B68" s="101" t="s">
        <v>237</v>
      </c>
      <c r="C68" s="102" t="s">
        <v>22</v>
      </c>
      <c r="D68" s="102">
        <v>62</v>
      </c>
      <c r="E68" s="102">
        <v>74.399999999999991</v>
      </c>
    </row>
    <row r="69" spans="1:5" x14ac:dyDescent="0.25">
      <c r="B69" s="101" t="s">
        <v>238</v>
      </c>
      <c r="C69" s="102" t="s">
        <v>22</v>
      </c>
      <c r="D69" s="102">
        <v>466</v>
      </c>
      <c r="E69" s="102">
        <v>559.19999999999993</v>
      </c>
    </row>
    <row r="70" spans="1:5" x14ac:dyDescent="0.25">
      <c r="B70" s="101" t="s">
        <v>239</v>
      </c>
      <c r="C70" s="102" t="s">
        <v>22</v>
      </c>
      <c r="D70" s="102">
        <v>336</v>
      </c>
      <c r="E70" s="102">
        <v>403.2</v>
      </c>
    </row>
    <row r="71" spans="1:5" x14ac:dyDescent="0.25">
      <c r="B71" s="101" t="s">
        <v>240</v>
      </c>
      <c r="C71" s="102" t="s">
        <v>22</v>
      </c>
      <c r="D71" s="102">
        <v>536</v>
      </c>
      <c r="E71" s="102">
        <v>643.19999999999993</v>
      </c>
    </row>
    <row r="72" spans="1:5" x14ac:dyDescent="0.25">
      <c r="B72" s="101" t="s">
        <v>241</v>
      </c>
      <c r="C72" s="102" t="s">
        <v>22</v>
      </c>
      <c r="D72" s="102">
        <v>649</v>
      </c>
      <c r="E72" s="102">
        <v>778.8</v>
      </c>
    </row>
    <row r="73" spans="1:5" x14ac:dyDescent="0.25">
      <c r="B73" s="101" t="s">
        <v>242</v>
      </c>
      <c r="C73" s="102" t="s">
        <v>22</v>
      </c>
      <c r="D73" s="102">
        <v>232</v>
      </c>
      <c r="E73" s="102">
        <v>278.39999999999998</v>
      </c>
    </row>
    <row r="74" spans="1:5" x14ac:dyDescent="0.25">
      <c r="B74" s="101" t="s">
        <v>243</v>
      </c>
      <c r="C74" s="102" t="s">
        <v>22</v>
      </c>
      <c r="D74" s="102">
        <v>460</v>
      </c>
      <c r="E74" s="102">
        <v>552</v>
      </c>
    </row>
    <row r="75" spans="1:5" x14ac:dyDescent="0.25">
      <c r="B75" s="101" t="s">
        <v>244</v>
      </c>
      <c r="C75" s="102" t="s">
        <v>22</v>
      </c>
      <c r="D75" s="102">
        <v>631</v>
      </c>
      <c r="E75" s="102">
        <v>757.19999999999993</v>
      </c>
    </row>
    <row r="76" spans="1:5" x14ac:dyDescent="0.25">
      <c r="B76" s="101" t="s">
        <v>245</v>
      </c>
      <c r="C76" s="102" t="s">
        <v>22</v>
      </c>
      <c r="D76" s="102">
        <v>671</v>
      </c>
      <c r="E76" s="102">
        <v>805.19999999999993</v>
      </c>
    </row>
    <row r="77" spans="1:5" x14ac:dyDescent="0.25">
      <c r="B77" s="101" t="s">
        <v>246</v>
      </c>
      <c r="C77" s="102" t="s">
        <v>22</v>
      </c>
      <c r="D77" s="102">
        <v>628</v>
      </c>
      <c r="E77" s="102">
        <v>753.6</v>
      </c>
    </row>
    <row r="78" spans="1:5" x14ac:dyDescent="0.25">
      <c r="B78" s="101" t="s">
        <v>247</v>
      </c>
      <c r="C78" s="102" t="s">
        <v>22</v>
      </c>
      <c r="D78" s="102">
        <v>424</v>
      </c>
      <c r="E78" s="102">
        <v>508.7999999999999</v>
      </c>
    </row>
    <row r="79" spans="1:5" x14ac:dyDescent="0.25">
      <c r="B79" s="101" t="s">
        <v>248</v>
      </c>
      <c r="C79" s="102" t="s">
        <v>22</v>
      </c>
      <c r="D79" s="102">
        <v>717</v>
      </c>
      <c r="E79" s="102">
        <v>860.4</v>
      </c>
    </row>
    <row r="80" spans="1:5" x14ac:dyDescent="0.25">
      <c r="B80" s="101" t="s">
        <v>249</v>
      </c>
      <c r="C80" s="102" t="s">
        <v>22</v>
      </c>
      <c r="D80" s="102">
        <v>651</v>
      </c>
      <c r="E80" s="102">
        <v>781.19999999999993</v>
      </c>
    </row>
    <row r="81" spans="1:5" x14ac:dyDescent="0.25">
      <c r="B81" s="101" t="s">
        <v>250</v>
      </c>
      <c r="C81" s="102" t="s">
        <v>22</v>
      </c>
      <c r="D81" s="102">
        <v>125</v>
      </c>
      <c r="E81" s="102">
        <v>150</v>
      </c>
    </row>
    <row r="82" spans="1:5" x14ac:dyDescent="0.25">
      <c r="B82" s="101" t="s">
        <v>251</v>
      </c>
      <c r="C82" s="102" t="s">
        <v>22</v>
      </c>
      <c r="D82" s="102">
        <v>450</v>
      </c>
      <c r="E82" s="102">
        <v>540</v>
      </c>
    </row>
    <row r="83" spans="1:5" x14ac:dyDescent="0.25">
      <c r="A83" s="101" t="s">
        <v>131</v>
      </c>
      <c r="B83" s="101" t="s">
        <v>252</v>
      </c>
      <c r="C83" s="102" t="s">
        <v>22</v>
      </c>
      <c r="D83" s="102">
        <v>1629</v>
      </c>
      <c r="E83" s="102">
        <v>1954.8</v>
      </c>
    </row>
    <row r="84" spans="1:5" x14ac:dyDescent="0.25">
      <c r="B84" s="101" t="s">
        <v>253</v>
      </c>
      <c r="C84" s="102" t="s">
        <v>22</v>
      </c>
      <c r="D84" s="102">
        <v>1577</v>
      </c>
      <c r="E84" s="102">
        <v>1892.3999999999999</v>
      </c>
    </row>
    <row r="85" spans="1:5" x14ac:dyDescent="0.25">
      <c r="B85" s="101" t="s">
        <v>254</v>
      </c>
      <c r="C85" s="102" t="s">
        <v>22</v>
      </c>
      <c r="D85" s="102">
        <v>1998</v>
      </c>
      <c r="E85" s="102">
        <v>2397.6</v>
      </c>
    </row>
    <row r="86" spans="1:5" x14ac:dyDescent="0.25">
      <c r="B86" s="101" t="s">
        <v>255</v>
      </c>
      <c r="C86" s="102" t="s">
        <v>22</v>
      </c>
      <c r="D86" s="102">
        <v>1831</v>
      </c>
      <c r="E86" s="102">
        <v>2197.1999999999998</v>
      </c>
    </row>
    <row r="87" spans="1:5" x14ac:dyDescent="0.25">
      <c r="B87" s="101" t="s">
        <v>256</v>
      </c>
      <c r="C87" s="102" t="s">
        <v>22</v>
      </c>
      <c r="D87" s="102">
        <v>1914</v>
      </c>
      <c r="E87" s="102">
        <v>2296.7999999999997</v>
      </c>
    </row>
    <row r="88" spans="1:5" x14ac:dyDescent="0.25">
      <c r="B88" s="101" t="s">
        <v>257</v>
      </c>
      <c r="C88" s="102" t="s">
        <v>22</v>
      </c>
      <c r="D88" s="102">
        <v>1184</v>
      </c>
      <c r="E88" s="102">
        <v>1420.8</v>
      </c>
    </row>
    <row r="89" spans="1:5" x14ac:dyDescent="0.25">
      <c r="B89" s="101" t="s">
        <v>258</v>
      </c>
      <c r="C89" s="102" t="s">
        <v>22</v>
      </c>
      <c r="D89" s="102">
        <v>1477</v>
      </c>
      <c r="E89" s="102">
        <v>1772.3999999999999</v>
      </c>
    </row>
    <row r="90" spans="1:5" x14ac:dyDescent="0.25">
      <c r="B90" s="101" t="s">
        <v>259</v>
      </c>
      <c r="C90" s="102" t="s">
        <v>22</v>
      </c>
      <c r="D90" s="102">
        <v>1996</v>
      </c>
      <c r="E90" s="102">
        <v>2395.1999999999998</v>
      </c>
    </row>
    <row r="91" spans="1:5" x14ac:dyDescent="0.25">
      <c r="A91" s="101" t="s">
        <v>132</v>
      </c>
      <c r="B91" s="101" t="s">
        <v>260</v>
      </c>
      <c r="C91" s="102" t="s">
        <v>22</v>
      </c>
      <c r="D91" s="102">
        <v>1444</v>
      </c>
      <c r="E91" s="102">
        <v>1732.8</v>
      </c>
    </row>
    <row r="92" spans="1:5" x14ac:dyDescent="0.25">
      <c r="B92" s="101" t="s">
        <v>261</v>
      </c>
      <c r="C92" s="102" t="s">
        <v>22</v>
      </c>
      <c r="D92" s="102">
        <v>686</v>
      </c>
      <c r="E92" s="102">
        <v>823.19999999999993</v>
      </c>
    </row>
    <row r="93" spans="1:5" x14ac:dyDescent="0.25">
      <c r="B93" s="101" t="s">
        <v>262</v>
      </c>
      <c r="C93" s="102" t="s">
        <v>22</v>
      </c>
      <c r="D93" s="102">
        <v>1524</v>
      </c>
      <c r="E93" s="102">
        <v>1828.8</v>
      </c>
    </row>
    <row r="94" spans="1:5" x14ac:dyDescent="0.25">
      <c r="B94" s="101" t="s">
        <v>263</v>
      </c>
      <c r="C94" s="102" t="s">
        <v>22</v>
      </c>
      <c r="D94" s="102">
        <v>1053</v>
      </c>
      <c r="E94" s="102">
        <v>1263.5999999999999</v>
      </c>
    </row>
    <row r="95" spans="1:5" x14ac:dyDescent="0.25">
      <c r="B95" s="101" t="s">
        <v>264</v>
      </c>
      <c r="C95" s="102" t="s">
        <v>22</v>
      </c>
      <c r="D95" s="102">
        <v>4568</v>
      </c>
      <c r="E95" s="102">
        <v>5481.5999999999995</v>
      </c>
    </row>
    <row r="96" spans="1:5" x14ac:dyDescent="0.25">
      <c r="B96" s="101" t="s">
        <v>265</v>
      </c>
      <c r="C96" s="102" t="s">
        <v>22</v>
      </c>
      <c r="D96" s="102">
        <v>1352</v>
      </c>
      <c r="E96" s="102">
        <v>1622.3999999999999</v>
      </c>
    </row>
    <row r="97" spans="2:5" x14ac:dyDescent="0.25">
      <c r="B97" s="101" t="s">
        <v>266</v>
      </c>
      <c r="C97" s="102" t="s">
        <v>22</v>
      </c>
      <c r="D97" s="102">
        <v>992</v>
      </c>
      <c r="E97" s="102">
        <v>1190.3999999999999</v>
      </c>
    </row>
    <row r="98" spans="2:5" x14ac:dyDescent="0.25">
      <c r="B98" s="101" t="s">
        <v>267</v>
      </c>
      <c r="C98" s="102" t="s">
        <v>22</v>
      </c>
      <c r="D98" s="102">
        <v>1616</v>
      </c>
      <c r="E98" s="102">
        <v>1939.1999999999998</v>
      </c>
    </row>
    <row r="99" spans="2:5" x14ac:dyDescent="0.25">
      <c r="B99" s="101" t="s">
        <v>268</v>
      </c>
      <c r="C99" s="102" t="s">
        <v>22</v>
      </c>
      <c r="D99" s="102">
        <v>1690</v>
      </c>
      <c r="E99" s="102">
        <v>2028</v>
      </c>
    </row>
    <row r="100" spans="2:5" x14ac:dyDescent="0.25">
      <c r="B100" s="101" t="s">
        <v>269</v>
      </c>
      <c r="C100" s="102" t="s">
        <v>22</v>
      </c>
      <c r="D100" s="102">
        <v>1727</v>
      </c>
      <c r="E100" s="102">
        <v>2072.4</v>
      </c>
    </row>
    <row r="101" spans="2:5" x14ac:dyDescent="0.25">
      <c r="B101" s="101" t="s">
        <v>270</v>
      </c>
      <c r="C101" s="102" t="s">
        <v>22</v>
      </c>
      <c r="D101" s="102">
        <v>1665</v>
      </c>
      <c r="E101" s="102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107"/>
  <sheetViews>
    <sheetView showGridLines="0" topLeftCell="B1" workbookViewId="0">
      <selection activeCell="C87" sqref="C87"/>
    </sheetView>
  </sheetViews>
  <sheetFormatPr defaultColWidth="8.77734375" defaultRowHeight="13.2" x14ac:dyDescent="0.25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44140625" style="9" customWidth="1"/>
    <col min="6" max="6" width="3.33203125" style="9" bestFit="1" customWidth="1"/>
    <col min="7" max="7" width="8.6640625" style="9" customWidth="1"/>
    <col min="8" max="8" width="9.44140625" style="9" customWidth="1"/>
    <col min="9" max="16384" width="8.77734375" style="9"/>
  </cols>
  <sheetData>
    <row r="2" spans="2:8" x14ac:dyDescent="0.25">
      <c r="B2" s="8" t="s">
        <v>2</v>
      </c>
    </row>
    <row r="3" spans="2:8" x14ac:dyDescent="0.25">
      <c r="B3" s="10" t="s">
        <v>155</v>
      </c>
    </row>
    <row r="4" spans="2:8" x14ac:dyDescent="0.25">
      <c r="B4" s="11"/>
      <c r="C4" s="12"/>
      <c r="D4" s="12"/>
      <c r="E4" s="12"/>
      <c r="F4" s="12"/>
      <c r="G4" s="12"/>
      <c r="H4" s="12"/>
    </row>
    <row r="5" spans="2:8" x14ac:dyDescent="0.25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 x14ac:dyDescent="0.25">
      <c r="B6" s="14" t="s">
        <v>5</v>
      </c>
      <c r="C6" s="84">
        <v>2155</v>
      </c>
      <c r="D6" s="15">
        <v>345</v>
      </c>
      <c r="E6" s="15"/>
      <c r="F6" s="15" t="s">
        <v>6</v>
      </c>
      <c r="G6" s="15">
        <f t="shared" ref="G6:G15" si="0">$D6+$C6</f>
        <v>2500</v>
      </c>
      <c r="H6" s="16" t="str">
        <f t="shared" ref="H6:H15" si="1">IF(AND($D6=0, $G6&gt;0),"new", IF(AND($D6&gt;0, $G6=0),"sold",""))</f>
        <v/>
      </c>
    </row>
    <row r="7" spans="2:8" x14ac:dyDescent="0.25">
      <c r="B7" s="14" t="s">
        <v>7</v>
      </c>
      <c r="C7" s="84">
        <v>2000</v>
      </c>
      <c r="D7" s="15">
        <v>0</v>
      </c>
      <c r="E7" s="15"/>
      <c r="F7" s="15" t="s">
        <v>6</v>
      </c>
      <c r="G7" s="15">
        <f t="shared" si="0"/>
        <v>2000</v>
      </c>
      <c r="H7" s="17" t="str">
        <f t="shared" si="1"/>
        <v>new</v>
      </c>
    </row>
    <row r="8" spans="2:8" x14ac:dyDescent="0.25">
      <c r="B8" s="14" t="s">
        <v>8</v>
      </c>
      <c r="C8" s="84">
        <v>0</v>
      </c>
      <c r="D8" s="15">
        <v>0</v>
      </c>
      <c r="E8" s="15"/>
      <c r="F8" s="15" t="s">
        <v>6</v>
      </c>
      <c r="G8" s="15">
        <f t="shared" si="0"/>
        <v>0</v>
      </c>
      <c r="H8" s="17" t="str">
        <f t="shared" si="1"/>
        <v/>
      </c>
    </row>
    <row r="9" spans="2:8" x14ac:dyDescent="0.25">
      <c r="B9" s="14" t="s">
        <v>9</v>
      </c>
      <c r="C9" s="84">
        <v>0</v>
      </c>
      <c r="D9" s="15">
        <v>0</v>
      </c>
      <c r="E9" s="15"/>
      <c r="F9" s="15" t="s">
        <v>6</v>
      </c>
      <c r="G9" s="15">
        <f t="shared" si="0"/>
        <v>0</v>
      </c>
      <c r="H9" s="17" t="str">
        <f t="shared" si="1"/>
        <v/>
      </c>
    </row>
    <row r="10" spans="2:8" x14ac:dyDescent="0.25">
      <c r="B10" s="14" t="s">
        <v>10</v>
      </c>
      <c r="C10" s="84">
        <v>2000</v>
      </c>
      <c r="D10" s="15">
        <v>500</v>
      </c>
      <c r="E10" s="15"/>
      <c r="F10" s="15" t="s">
        <v>6</v>
      </c>
      <c r="G10" s="15">
        <f t="shared" si="0"/>
        <v>2500</v>
      </c>
      <c r="H10" s="17" t="str">
        <f t="shared" si="1"/>
        <v/>
      </c>
    </row>
    <row r="11" spans="2:8" x14ac:dyDescent="0.25">
      <c r="B11" s="14" t="s">
        <v>11</v>
      </c>
      <c r="C11" s="84">
        <v>2000</v>
      </c>
      <c r="D11" s="15">
        <v>0</v>
      </c>
      <c r="E11" s="15"/>
      <c r="F11" s="15" t="s">
        <v>6</v>
      </c>
      <c r="G11" s="15">
        <f t="shared" si="0"/>
        <v>2000</v>
      </c>
      <c r="H11" s="17" t="str">
        <f t="shared" si="1"/>
        <v>new</v>
      </c>
    </row>
    <row r="12" spans="2:8" x14ac:dyDescent="0.25">
      <c r="B12" s="14" t="s">
        <v>12</v>
      </c>
      <c r="C12" s="84">
        <v>411</v>
      </c>
      <c r="D12" s="15">
        <v>3589</v>
      </c>
      <c r="E12" s="15"/>
      <c r="F12" s="15" t="s">
        <v>6</v>
      </c>
      <c r="G12" s="15">
        <f t="shared" si="0"/>
        <v>4000</v>
      </c>
      <c r="H12" s="17" t="str">
        <f t="shared" si="1"/>
        <v/>
      </c>
    </row>
    <row r="13" spans="2:8" x14ac:dyDescent="0.25">
      <c r="B13" s="14" t="s">
        <v>13</v>
      </c>
      <c r="C13" s="84">
        <v>2000</v>
      </c>
      <c r="D13" s="15">
        <v>0</v>
      </c>
      <c r="E13" s="15"/>
      <c r="F13" s="15" t="s">
        <v>6</v>
      </c>
      <c r="G13" s="15">
        <f t="shared" si="0"/>
        <v>2000</v>
      </c>
      <c r="H13" s="17" t="str">
        <f t="shared" si="1"/>
        <v>new</v>
      </c>
    </row>
    <row r="14" spans="2:8" x14ac:dyDescent="0.25">
      <c r="B14" s="14" t="s">
        <v>14</v>
      </c>
      <c r="C14" s="84">
        <v>0</v>
      </c>
      <c r="D14" s="15">
        <v>0</v>
      </c>
      <c r="E14" s="15"/>
      <c r="F14" s="15" t="s">
        <v>6</v>
      </c>
      <c r="G14" s="15">
        <f t="shared" si="0"/>
        <v>0</v>
      </c>
      <c r="H14" s="17" t="str">
        <f t="shared" si="1"/>
        <v/>
      </c>
    </row>
    <row r="15" spans="2:8" x14ac:dyDescent="0.25">
      <c r="B15" s="18" t="s">
        <v>15</v>
      </c>
      <c r="C15" s="84">
        <v>0</v>
      </c>
      <c r="D15" s="15">
        <v>0</v>
      </c>
      <c r="E15" s="15"/>
      <c r="F15" s="19" t="s">
        <v>6</v>
      </c>
      <c r="G15" s="15">
        <f t="shared" si="0"/>
        <v>0</v>
      </c>
      <c r="H15" s="20" t="str">
        <f t="shared" si="1"/>
        <v/>
      </c>
    </row>
    <row r="16" spans="2:8" x14ac:dyDescent="0.25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6</v>
      </c>
      <c r="H16" s="82" t="s">
        <v>16</v>
      </c>
    </row>
    <row r="18" spans="2:8" x14ac:dyDescent="0.25">
      <c r="B18" s="10" t="s">
        <v>148</v>
      </c>
    </row>
    <row r="19" spans="2:8" x14ac:dyDescent="0.25">
      <c r="B19" s="11"/>
      <c r="C19" s="12"/>
      <c r="D19" s="12"/>
      <c r="E19" s="12"/>
      <c r="F19" s="12"/>
      <c r="G19" s="12"/>
      <c r="H19" s="12"/>
    </row>
    <row r="20" spans="2:8" x14ac:dyDescent="0.25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 x14ac:dyDescent="0.25">
      <c r="B21" s="14" t="s">
        <v>5</v>
      </c>
      <c r="C21" s="85">
        <v>36</v>
      </c>
      <c r="D21" s="15">
        <v>11</v>
      </c>
      <c r="E21" s="15"/>
      <c r="F21" s="15" t="s">
        <v>6</v>
      </c>
      <c r="G21" s="15">
        <f t="shared" ref="G21:G30" si="2">$D21+$C21</f>
        <v>47</v>
      </c>
      <c r="H21" s="17"/>
    </row>
    <row r="22" spans="2:8" x14ac:dyDescent="0.25">
      <c r="B22" s="14" t="s">
        <v>7</v>
      </c>
      <c r="C22" s="85">
        <v>30</v>
      </c>
      <c r="D22" s="15">
        <v>0</v>
      </c>
      <c r="E22" s="15"/>
      <c r="F22" s="15" t="s">
        <v>6</v>
      </c>
      <c r="G22" s="15">
        <f t="shared" si="2"/>
        <v>30</v>
      </c>
      <c r="H22" s="17"/>
    </row>
    <row r="23" spans="2:8" x14ac:dyDescent="0.25">
      <c r="B23" s="14" t="s">
        <v>8</v>
      </c>
      <c r="C23" s="85">
        <v>0</v>
      </c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 x14ac:dyDescent="0.25">
      <c r="B24" s="14" t="s">
        <v>9</v>
      </c>
      <c r="C24" s="85">
        <v>0</v>
      </c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 x14ac:dyDescent="0.25">
      <c r="B25" s="14" t="s">
        <v>10</v>
      </c>
      <c r="C25" s="85">
        <v>36</v>
      </c>
      <c r="D25" s="15">
        <v>22</v>
      </c>
      <c r="E25" s="15"/>
      <c r="F25" s="15" t="s">
        <v>6</v>
      </c>
      <c r="G25" s="15">
        <f t="shared" si="2"/>
        <v>58</v>
      </c>
      <c r="H25" s="17"/>
    </row>
    <row r="26" spans="2:8" x14ac:dyDescent="0.25">
      <c r="B26" s="14" t="s">
        <v>11</v>
      </c>
      <c r="C26" s="85">
        <v>30</v>
      </c>
      <c r="D26" s="15">
        <v>0</v>
      </c>
      <c r="E26" s="15"/>
      <c r="F26" s="15" t="s">
        <v>6</v>
      </c>
      <c r="G26" s="15">
        <f t="shared" si="2"/>
        <v>30</v>
      </c>
      <c r="H26" s="17"/>
    </row>
    <row r="27" spans="2:8" x14ac:dyDescent="0.25">
      <c r="B27" s="14" t="s">
        <v>12</v>
      </c>
      <c r="C27" s="85">
        <v>7</v>
      </c>
      <c r="D27" s="15">
        <v>53</v>
      </c>
      <c r="E27" s="15"/>
      <c r="F27" s="15" t="s">
        <v>6</v>
      </c>
      <c r="G27" s="15">
        <f t="shared" si="2"/>
        <v>60</v>
      </c>
      <c r="H27" s="17"/>
    </row>
    <row r="28" spans="2:8" x14ac:dyDescent="0.25">
      <c r="B28" s="14" t="s">
        <v>13</v>
      </c>
      <c r="C28" s="85">
        <v>30</v>
      </c>
      <c r="D28" s="15">
        <v>0</v>
      </c>
      <c r="E28" s="15"/>
      <c r="F28" s="15" t="s">
        <v>6</v>
      </c>
      <c r="G28" s="15">
        <f t="shared" si="2"/>
        <v>30</v>
      </c>
      <c r="H28" s="17"/>
    </row>
    <row r="29" spans="2:8" x14ac:dyDescent="0.25">
      <c r="B29" s="14" t="s">
        <v>14</v>
      </c>
      <c r="C29" s="85">
        <v>0</v>
      </c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 x14ac:dyDescent="0.25">
      <c r="B30" s="18" t="s">
        <v>15</v>
      </c>
      <c r="C30" s="85">
        <v>0</v>
      </c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 x14ac:dyDescent="0.25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 x14ac:dyDescent="0.25">
      <c r="B33" s="10" t="s">
        <v>156</v>
      </c>
    </row>
    <row r="34" spans="2:8" x14ac:dyDescent="0.25">
      <c r="B34" s="11"/>
      <c r="C34" s="12"/>
      <c r="D34" s="12"/>
      <c r="E34" s="12"/>
      <c r="F34" s="12"/>
      <c r="G34" s="12"/>
      <c r="H34" s="12"/>
    </row>
    <row r="35" spans="2:8" x14ac:dyDescent="0.25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 x14ac:dyDescent="0.25">
      <c r="B36" s="25" t="s">
        <v>19</v>
      </c>
      <c r="C36" s="100">
        <v>20000</v>
      </c>
      <c r="D36" s="25">
        <v>0</v>
      </c>
      <c r="E36" s="26"/>
      <c r="F36" s="26" t="s">
        <v>6</v>
      </c>
      <c r="G36" s="15">
        <f t="shared" ref="G36:G67" si="3">$D36+$C36</f>
        <v>20000</v>
      </c>
      <c r="H36" s="17" t="str">
        <f t="shared" ref="H36:H67" si="4">IF(AND($D36=0, $G36&gt;0),"new", IF(AND($D36&gt;0, $G36=0),"sold",""))</f>
        <v>new</v>
      </c>
    </row>
    <row r="37" spans="2:8" x14ac:dyDescent="0.25">
      <c r="B37" s="14" t="s">
        <v>20</v>
      </c>
      <c r="C37" s="84"/>
      <c r="D37" s="14">
        <v>0</v>
      </c>
      <c r="E37" s="15"/>
      <c r="F37" s="15" t="s">
        <v>6</v>
      </c>
      <c r="G37" s="15">
        <f t="shared" si="3"/>
        <v>0</v>
      </c>
      <c r="H37" s="17" t="str">
        <f t="shared" si="4"/>
        <v/>
      </c>
    </row>
    <row r="38" spans="2:8" x14ac:dyDescent="0.25">
      <c r="B38" s="14" t="s">
        <v>21</v>
      </c>
      <c r="C38" s="84"/>
      <c r="D38" s="14">
        <v>0</v>
      </c>
      <c r="E38" s="15"/>
      <c r="F38" s="15" t="s">
        <v>6</v>
      </c>
      <c r="G38" s="15">
        <f t="shared" si="3"/>
        <v>0</v>
      </c>
      <c r="H38" s="17" t="str">
        <f t="shared" si="4"/>
        <v/>
      </c>
    </row>
    <row r="39" spans="2:8" x14ac:dyDescent="0.25">
      <c r="B39" s="14" t="s">
        <v>22</v>
      </c>
      <c r="C39" s="84">
        <v>-50000</v>
      </c>
      <c r="D39" s="14">
        <v>50000</v>
      </c>
      <c r="E39" s="15"/>
      <c r="F39" s="15" t="s">
        <v>6</v>
      </c>
      <c r="G39" s="15">
        <f t="shared" si="3"/>
        <v>0</v>
      </c>
      <c r="H39" s="17" t="str">
        <f t="shared" si="4"/>
        <v>sold</v>
      </c>
    </row>
    <row r="40" spans="2:8" x14ac:dyDescent="0.25">
      <c r="B40" s="14" t="s">
        <v>23</v>
      </c>
      <c r="C40" s="100">
        <v>20000</v>
      </c>
      <c r="D40" s="14">
        <v>0</v>
      </c>
      <c r="E40" s="15"/>
      <c r="F40" s="15" t="s">
        <v>6</v>
      </c>
      <c r="G40" s="15">
        <f t="shared" si="3"/>
        <v>20000</v>
      </c>
      <c r="H40" s="17" t="str">
        <f t="shared" si="4"/>
        <v>new</v>
      </c>
    </row>
    <row r="41" spans="2:8" x14ac:dyDescent="0.25">
      <c r="B41" s="14" t="s">
        <v>24</v>
      </c>
      <c r="C41" s="84"/>
      <c r="D41" s="14">
        <v>0</v>
      </c>
      <c r="E41" s="15"/>
      <c r="F41" s="15" t="s">
        <v>6</v>
      </c>
      <c r="G41" s="15">
        <f t="shared" si="3"/>
        <v>0</v>
      </c>
      <c r="H41" s="17" t="str">
        <f t="shared" si="4"/>
        <v/>
      </c>
    </row>
    <row r="42" spans="2:8" x14ac:dyDescent="0.25">
      <c r="B42" s="14" t="s">
        <v>25</v>
      </c>
      <c r="C42" s="84"/>
      <c r="D42" s="14">
        <v>0</v>
      </c>
      <c r="E42" s="15"/>
      <c r="F42" s="15" t="s">
        <v>6</v>
      </c>
      <c r="G42" s="15">
        <f t="shared" si="3"/>
        <v>0</v>
      </c>
      <c r="H42" s="17" t="str">
        <f t="shared" si="4"/>
        <v/>
      </c>
    </row>
    <row r="43" spans="2:8" x14ac:dyDescent="0.25">
      <c r="B43" s="14" t="s">
        <v>26</v>
      </c>
      <c r="C43" s="84"/>
      <c r="D43" s="14">
        <v>0</v>
      </c>
      <c r="E43" s="15"/>
      <c r="F43" s="15" t="s">
        <v>6</v>
      </c>
      <c r="G43" s="15">
        <f t="shared" si="3"/>
        <v>0</v>
      </c>
      <c r="H43" s="17" t="str">
        <f t="shared" si="4"/>
        <v/>
      </c>
    </row>
    <row r="44" spans="2:8" x14ac:dyDescent="0.25">
      <c r="B44" s="14" t="s">
        <v>27</v>
      </c>
      <c r="C44" s="100">
        <v>20000</v>
      </c>
      <c r="D44" s="14">
        <v>0</v>
      </c>
      <c r="E44" s="15"/>
      <c r="F44" s="15" t="s">
        <v>6</v>
      </c>
      <c r="G44" s="15">
        <f t="shared" si="3"/>
        <v>20000</v>
      </c>
      <c r="H44" s="17" t="str">
        <f t="shared" si="4"/>
        <v>new</v>
      </c>
    </row>
    <row r="45" spans="2:8" x14ac:dyDescent="0.25">
      <c r="B45" s="14" t="s">
        <v>28</v>
      </c>
      <c r="C45" s="84"/>
      <c r="D45" s="14">
        <v>0</v>
      </c>
      <c r="E45" s="15"/>
      <c r="F45" s="15" t="s">
        <v>6</v>
      </c>
      <c r="G45" s="15">
        <f t="shared" si="3"/>
        <v>0</v>
      </c>
      <c r="H45" s="17" t="str">
        <f t="shared" si="4"/>
        <v/>
      </c>
    </row>
    <row r="46" spans="2:8" x14ac:dyDescent="0.25">
      <c r="B46" s="14" t="s">
        <v>29</v>
      </c>
      <c r="C46" s="84"/>
      <c r="D46" s="14">
        <v>0</v>
      </c>
      <c r="E46" s="15"/>
      <c r="F46" s="15" t="s">
        <v>6</v>
      </c>
      <c r="G46" s="15">
        <f t="shared" si="3"/>
        <v>0</v>
      </c>
      <c r="H46" s="17" t="str">
        <f t="shared" si="4"/>
        <v/>
      </c>
    </row>
    <row r="47" spans="2:8" x14ac:dyDescent="0.25">
      <c r="B47" s="14" t="s">
        <v>30</v>
      </c>
      <c r="C47" s="84"/>
      <c r="D47" s="14">
        <v>0</v>
      </c>
      <c r="E47" s="15"/>
      <c r="F47" s="15" t="s">
        <v>6</v>
      </c>
      <c r="G47" s="15">
        <f t="shared" si="3"/>
        <v>0</v>
      </c>
      <c r="H47" s="17" t="str">
        <f t="shared" si="4"/>
        <v/>
      </c>
    </row>
    <row r="48" spans="2:8" x14ac:dyDescent="0.25">
      <c r="B48" s="14" t="s">
        <v>31</v>
      </c>
      <c r="C48" s="84"/>
      <c r="D48" s="14">
        <v>0</v>
      </c>
      <c r="E48" s="15"/>
      <c r="F48" s="15" t="s">
        <v>6</v>
      </c>
      <c r="G48" s="15">
        <f t="shared" si="3"/>
        <v>0</v>
      </c>
      <c r="H48" s="17" t="str">
        <f t="shared" si="4"/>
        <v/>
      </c>
    </row>
    <row r="49" spans="2:8" x14ac:dyDescent="0.25">
      <c r="B49" s="14" t="s">
        <v>32</v>
      </c>
      <c r="C49" s="84"/>
      <c r="D49" s="14">
        <v>0</v>
      </c>
      <c r="E49" s="15"/>
      <c r="F49" s="15" t="s">
        <v>6</v>
      </c>
      <c r="G49" s="15">
        <f t="shared" si="3"/>
        <v>0</v>
      </c>
      <c r="H49" s="17" t="str">
        <f t="shared" si="4"/>
        <v/>
      </c>
    </row>
    <row r="50" spans="2:8" x14ac:dyDescent="0.25">
      <c r="B50" s="14" t="s">
        <v>33</v>
      </c>
      <c r="C50" s="84"/>
      <c r="D50" s="14">
        <v>0</v>
      </c>
      <c r="E50" s="15"/>
      <c r="F50" s="15" t="s">
        <v>6</v>
      </c>
      <c r="G50" s="15">
        <f t="shared" si="3"/>
        <v>0</v>
      </c>
      <c r="H50" s="17" t="str">
        <f t="shared" si="4"/>
        <v/>
      </c>
    </row>
    <row r="51" spans="2:8" x14ac:dyDescent="0.25">
      <c r="B51" s="14" t="s">
        <v>34</v>
      </c>
      <c r="C51" s="84"/>
      <c r="D51" s="14">
        <v>0</v>
      </c>
      <c r="E51" s="15"/>
      <c r="F51" s="15" t="s">
        <v>6</v>
      </c>
      <c r="G51" s="15">
        <f t="shared" si="3"/>
        <v>0</v>
      </c>
      <c r="H51" s="17" t="str">
        <f t="shared" si="4"/>
        <v/>
      </c>
    </row>
    <row r="52" spans="2:8" x14ac:dyDescent="0.25">
      <c r="B52" s="14" t="s">
        <v>35</v>
      </c>
      <c r="C52" s="84"/>
      <c r="D52" s="14">
        <v>0</v>
      </c>
      <c r="E52" s="15"/>
      <c r="F52" s="15" t="s">
        <v>6</v>
      </c>
      <c r="G52" s="15">
        <f t="shared" si="3"/>
        <v>0</v>
      </c>
      <c r="H52" s="17" t="str">
        <f t="shared" si="4"/>
        <v/>
      </c>
    </row>
    <row r="53" spans="2:8" x14ac:dyDescent="0.25">
      <c r="B53" s="14" t="s">
        <v>36</v>
      </c>
      <c r="C53" s="84"/>
      <c r="D53" s="14">
        <v>0</v>
      </c>
      <c r="E53" s="15"/>
      <c r="F53" s="15" t="s">
        <v>6</v>
      </c>
      <c r="G53" s="15">
        <f t="shared" si="3"/>
        <v>0</v>
      </c>
      <c r="H53" s="17" t="str">
        <f t="shared" si="4"/>
        <v/>
      </c>
    </row>
    <row r="54" spans="2:8" x14ac:dyDescent="0.25">
      <c r="B54" s="14" t="s">
        <v>37</v>
      </c>
      <c r="C54" s="84"/>
      <c r="D54" s="14">
        <v>0</v>
      </c>
      <c r="E54" s="15"/>
      <c r="F54" s="15" t="s">
        <v>6</v>
      </c>
      <c r="G54" s="15">
        <f t="shared" si="3"/>
        <v>0</v>
      </c>
      <c r="H54" s="17" t="str">
        <f t="shared" si="4"/>
        <v/>
      </c>
    </row>
    <row r="55" spans="2:8" x14ac:dyDescent="0.25">
      <c r="B55" s="14" t="s">
        <v>38</v>
      </c>
      <c r="C55" s="84"/>
      <c r="D55" s="14">
        <v>0</v>
      </c>
      <c r="E55" s="15"/>
      <c r="F55" s="15" t="s">
        <v>6</v>
      </c>
      <c r="G55" s="15">
        <f t="shared" si="3"/>
        <v>0</v>
      </c>
      <c r="H55" s="17" t="str">
        <f t="shared" si="4"/>
        <v/>
      </c>
    </row>
    <row r="56" spans="2:8" x14ac:dyDescent="0.25">
      <c r="B56" s="14" t="s">
        <v>39</v>
      </c>
      <c r="C56" s="84"/>
      <c r="D56" s="14">
        <v>0</v>
      </c>
      <c r="E56" s="15"/>
      <c r="F56" s="15" t="s">
        <v>6</v>
      </c>
      <c r="G56" s="15">
        <f t="shared" si="3"/>
        <v>0</v>
      </c>
      <c r="H56" s="17" t="str">
        <f t="shared" si="4"/>
        <v/>
      </c>
    </row>
    <row r="57" spans="2:8" x14ac:dyDescent="0.25">
      <c r="B57" s="14" t="s">
        <v>40</v>
      </c>
      <c r="C57" s="84"/>
      <c r="D57" s="14">
        <v>0</v>
      </c>
      <c r="E57" s="15"/>
      <c r="F57" s="15" t="s">
        <v>6</v>
      </c>
      <c r="G57" s="15">
        <f t="shared" si="3"/>
        <v>0</v>
      </c>
      <c r="H57" s="17" t="str">
        <f t="shared" si="4"/>
        <v/>
      </c>
    </row>
    <row r="58" spans="2:8" x14ac:dyDescent="0.25">
      <c r="B58" s="14" t="s">
        <v>41</v>
      </c>
      <c r="C58" s="84"/>
      <c r="D58" s="14">
        <v>0</v>
      </c>
      <c r="E58" s="15"/>
      <c r="F58" s="15" t="s">
        <v>6</v>
      </c>
      <c r="G58" s="15">
        <f t="shared" si="3"/>
        <v>0</v>
      </c>
      <c r="H58" s="17" t="str">
        <f t="shared" si="4"/>
        <v/>
      </c>
    </row>
    <row r="59" spans="2:8" x14ac:dyDescent="0.25">
      <c r="B59" s="14" t="s">
        <v>42</v>
      </c>
      <c r="C59" s="84"/>
      <c r="D59" s="14">
        <v>0</v>
      </c>
      <c r="E59" s="15"/>
      <c r="F59" s="15" t="s">
        <v>6</v>
      </c>
      <c r="G59" s="15">
        <f t="shared" si="3"/>
        <v>0</v>
      </c>
      <c r="H59" s="17" t="str">
        <f t="shared" si="4"/>
        <v/>
      </c>
    </row>
    <row r="60" spans="2:8" x14ac:dyDescent="0.25">
      <c r="B60" s="14" t="s">
        <v>43</v>
      </c>
      <c r="C60" s="84"/>
      <c r="D60" s="15">
        <v>0</v>
      </c>
      <c r="E60" s="15"/>
      <c r="F60" s="15" t="s">
        <v>6</v>
      </c>
      <c r="G60" s="15">
        <f t="shared" si="3"/>
        <v>0</v>
      </c>
      <c r="H60" s="17" t="str">
        <f t="shared" si="4"/>
        <v/>
      </c>
    </row>
    <row r="61" spans="2:8" x14ac:dyDescent="0.25">
      <c r="B61" s="14" t="s">
        <v>44</v>
      </c>
      <c r="C61" s="85"/>
      <c r="D61" s="15">
        <v>0</v>
      </c>
      <c r="E61" s="15"/>
      <c r="F61" s="15" t="s">
        <v>6</v>
      </c>
      <c r="G61" s="15">
        <f t="shared" si="3"/>
        <v>0</v>
      </c>
      <c r="H61" s="17" t="str">
        <f t="shared" si="4"/>
        <v/>
      </c>
    </row>
    <row r="62" spans="2:8" x14ac:dyDescent="0.25">
      <c r="B62" s="14" t="s">
        <v>45</v>
      </c>
      <c r="C62" s="85"/>
      <c r="D62" s="15">
        <v>0</v>
      </c>
      <c r="E62" s="15"/>
      <c r="F62" s="15" t="s">
        <v>6</v>
      </c>
      <c r="G62" s="15">
        <f t="shared" si="3"/>
        <v>0</v>
      </c>
      <c r="H62" s="17" t="str">
        <f t="shared" si="4"/>
        <v/>
      </c>
    </row>
    <row r="63" spans="2:8" x14ac:dyDescent="0.25">
      <c r="B63" s="14" t="s">
        <v>46</v>
      </c>
      <c r="C63" s="85"/>
      <c r="D63" s="15">
        <v>0</v>
      </c>
      <c r="E63" s="15"/>
      <c r="F63" s="15" t="s">
        <v>6</v>
      </c>
      <c r="G63" s="15">
        <f t="shared" si="3"/>
        <v>0</v>
      </c>
      <c r="H63" s="17" t="str">
        <f t="shared" si="4"/>
        <v/>
      </c>
    </row>
    <row r="64" spans="2:8" x14ac:dyDescent="0.25">
      <c r="B64" s="14" t="s">
        <v>47</v>
      </c>
      <c r="C64" s="100">
        <v>20000</v>
      </c>
      <c r="D64" s="15">
        <v>0</v>
      </c>
      <c r="E64" s="15"/>
      <c r="F64" s="15" t="s">
        <v>6</v>
      </c>
      <c r="G64" s="15">
        <f t="shared" si="3"/>
        <v>20000</v>
      </c>
      <c r="H64" s="17" t="str">
        <f t="shared" si="4"/>
        <v>new</v>
      </c>
    </row>
    <row r="65" spans="2:8" x14ac:dyDescent="0.25">
      <c r="B65" s="14" t="s">
        <v>48</v>
      </c>
      <c r="C65" s="85"/>
      <c r="D65" s="15">
        <v>0</v>
      </c>
      <c r="E65" s="15"/>
      <c r="F65" s="15" t="s">
        <v>6</v>
      </c>
      <c r="G65" s="15">
        <f t="shared" si="3"/>
        <v>0</v>
      </c>
      <c r="H65" s="17" t="str">
        <f t="shared" si="4"/>
        <v/>
      </c>
    </row>
    <row r="66" spans="2:8" x14ac:dyDescent="0.25">
      <c r="B66" s="14" t="s">
        <v>49</v>
      </c>
      <c r="C66" s="85"/>
      <c r="D66" s="15">
        <v>0</v>
      </c>
      <c r="E66" s="15"/>
      <c r="F66" s="15" t="s">
        <v>6</v>
      </c>
      <c r="G66" s="15">
        <f t="shared" si="3"/>
        <v>0</v>
      </c>
      <c r="H66" s="17" t="str">
        <f t="shared" si="4"/>
        <v/>
      </c>
    </row>
    <row r="67" spans="2:8" x14ac:dyDescent="0.25">
      <c r="B67" s="14" t="s">
        <v>50</v>
      </c>
      <c r="C67" s="85"/>
      <c r="D67" s="15">
        <v>0</v>
      </c>
      <c r="E67" s="15"/>
      <c r="F67" s="15" t="s">
        <v>6</v>
      </c>
      <c r="G67" s="15">
        <f t="shared" si="3"/>
        <v>0</v>
      </c>
      <c r="H67" s="17" t="str">
        <f t="shared" si="4"/>
        <v/>
      </c>
    </row>
    <row r="68" spans="2:8" x14ac:dyDescent="0.25">
      <c r="B68" s="14" t="s">
        <v>51</v>
      </c>
      <c r="C68" s="85"/>
      <c r="D68" s="15">
        <v>0</v>
      </c>
      <c r="E68" s="15"/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 x14ac:dyDescent="0.25">
      <c r="B69" s="14" t="s">
        <v>52</v>
      </c>
      <c r="C69" s="85"/>
      <c r="D69" s="15">
        <v>0</v>
      </c>
      <c r="E69" s="15"/>
      <c r="F69" s="15" t="s">
        <v>6</v>
      </c>
      <c r="G69" s="15">
        <f t="shared" si="5"/>
        <v>0</v>
      </c>
      <c r="H69" s="17" t="str">
        <f t="shared" si="6"/>
        <v/>
      </c>
    </row>
    <row r="70" spans="2:8" x14ac:dyDescent="0.25">
      <c r="B70" s="14" t="s">
        <v>53</v>
      </c>
      <c r="C70" s="85"/>
      <c r="D70" s="15">
        <v>0</v>
      </c>
      <c r="E70" s="15"/>
      <c r="F70" s="15" t="s">
        <v>6</v>
      </c>
      <c r="G70" s="15">
        <f t="shared" si="5"/>
        <v>0</v>
      </c>
      <c r="H70" s="17" t="str">
        <f t="shared" si="6"/>
        <v/>
      </c>
    </row>
    <row r="71" spans="2:8" x14ac:dyDescent="0.25">
      <c r="B71" s="14" t="s">
        <v>54</v>
      </c>
      <c r="C71" s="85"/>
      <c r="D71" s="15">
        <v>0</v>
      </c>
      <c r="E71" s="15"/>
      <c r="F71" s="15" t="s">
        <v>6</v>
      </c>
      <c r="G71" s="15">
        <f t="shared" si="5"/>
        <v>0</v>
      </c>
      <c r="H71" s="17" t="str">
        <f t="shared" si="6"/>
        <v/>
      </c>
    </row>
    <row r="72" spans="2:8" x14ac:dyDescent="0.25">
      <c r="B72" s="14" t="s">
        <v>55</v>
      </c>
      <c r="C72" s="85"/>
      <c r="D72" s="15">
        <v>0</v>
      </c>
      <c r="E72" s="15"/>
      <c r="F72" s="15" t="s">
        <v>6</v>
      </c>
      <c r="G72" s="15">
        <f t="shared" si="5"/>
        <v>0</v>
      </c>
      <c r="H72" s="17" t="str">
        <f t="shared" si="6"/>
        <v/>
      </c>
    </row>
    <row r="73" spans="2:8" x14ac:dyDescent="0.25">
      <c r="B73" s="14" t="s">
        <v>56</v>
      </c>
      <c r="C73" s="85"/>
      <c r="D73" s="15">
        <v>0</v>
      </c>
      <c r="E73" s="15"/>
      <c r="F73" s="15" t="s">
        <v>6</v>
      </c>
      <c r="G73" s="15">
        <f t="shared" si="5"/>
        <v>0</v>
      </c>
      <c r="H73" s="17" t="str">
        <f t="shared" si="6"/>
        <v/>
      </c>
    </row>
    <row r="74" spans="2:8" x14ac:dyDescent="0.25">
      <c r="B74" s="14" t="s">
        <v>57</v>
      </c>
      <c r="C74" s="85"/>
      <c r="D74" s="15">
        <v>0</v>
      </c>
      <c r="E74" s="15"/>
      <c r="F74" s="15" t="s">
        <v>6</v>
      </c>
      <c r="G74" s="15">
        <f t="shared" si="5"/>
        <v>0</v>
      </c>
      <c r="H74" s="17" t="str">
        <f t="shared" si="6"/>
        <v/>
      </c>
    </row>
    <row r="75" spans="2:8" x14ac:dyDescent="0.25">
      <c r="B75" s="14" t="s">
        <v>58</v>
      </c>
      <c r="C75" s="85">
        <v>30000</v>
      </c>
      <c r="D75" s="15">
        <v>0</v>
      </c>
      <c r="E75" s="15"/>
      <c r="F75" s="15" t="s">
        <v>6</v>
      </c>
      <c r="G75" s="15">
        <f t="shared" si="5"/>
        <v>30000</v>
      </c>
      <c r="H75" s="17" t="str">
        <f t="shared" si="6"/>
        <v>new</v>
      </c>
    </row>
    <row r="76" spans="2:8" x14ac:dyDescent="0.25">
      <c r="B76" s="14" t="s">
        <v>59</v>
      </c>
      <c r="C76" s="85">
        <v>-51000</v>
      </c>
      <c r="D76" s="15">
        <v>51000</v>
      </c>
      <c r="E76" s="15"/>
      <c r="F76" s="15" t="s">
        <v>6</v>
      </c>
      <c r="G76" s="15">
        <f t="shared" si="5"/>
        <v>0</v>
      </c>
      <c r="H76" s="17" t="str">
        <f t="shared" si="6"/>
        <v>sold</v>
      </c>
    </row>
    <row r="77" spans="2:8" x14ac:dyDescent="0.25">
      <c r="B77" s="14" t="s">
        <v>60</v>
      </c>
      <c r="C77" s="85">
        <v>20000</v>
      </c>
      <c r="D77" s="15">
        <v>0</v>
      </c>
      <c r="E77" s="15"/>
      <c r="F77" s="15" t="s">
        <v>6</v>
      </c>
      <c r="G77" s="15">
        <f t="shared" si="5"/>
        <v>20000</v>
      </c>
      <c r="H77" s="17" t="str">
        <f t="shared" si="6"/>
        <v>new</v>
      </c>
    </row>
    <row r="78" spans="2:8" x14ac:dyDescent="0.25">
      <c r="B78" s="14" t="s">
        <v>61</v>
      </c>
      <c r="C78" s="85"/>
      <c r="D78" s="15">
        <v>0</v>
      </c>
      <c r="E78" s="15"/>
      <c r="F78" s="15" t="s">
        <v>6</v>
      </c>
      <c r="G78" s="15">
        <f t="shared" si="5"/>
        <v>0</v>
      </c>
      <c r="H78" s="17" t="str">
        <f t="shared" si="6"/>
        <v/>
      </c>
    </row>
    <row r="79" spans="2:8" x14ac:dyDescent="0.25">
      <c r="B79" s="14" t="s">
        <v>62</v>
      </c>
      <c r="C79" s="85"/>
      <c r="D79" s="15">
        <v>0</v>
      </c>
      <c r="E79" s="15"/>
      <c r="F79" s="15" t="s">
        <v>6</v>
      </c>
      <c r="G79" s="15">
        <f t="shared" si="5"/>
        <v>0</v>
      </c>
      <c r="H79" s="17" t="str">
        <f t="shared" si="6"/>
        <v/>
      </c>
    </row>
    <row r="80" spans="2:8" x14ac:dyDescent="0.25">
      <c r="B80" s="14" t="s">
        <v>63</v>
      </c>
      <c r="C80" s="85"/>
      <c r="D80" s="15">
        <v>0</v>
      </c>
      <c r="E80" s="15"/>
      <c r="F80" s="15" t="s">
        <v>6</v>
      </c>
      <c r="G80" s="15">
        <f t="shared" si="5"/>
        <v>0</v>
      </c>
      <c r="H80" s="17" t="str">
        <f t="shared" si="6"/>
        <v/>
      </c>
    </row>
    <row r="81" spans="2:8" x14ac:dyDescent="0.25">
      <c r="B81" s="14" t="s">
        <v>64</v>
      </c>
      <c r="C81" s="85"/>
      <c r="D81" s="15">
        <v>0</v>
      </c>
      <c r="E81" s="15"/>
      <c r="F81" s="15" t="s">
        <v>6</v>
      </c>
      <c r="G81" s="15">
        <f t="shared" si="5"/>
        <v>0</v>
      </c>
      <c r="H81" s="17" t="str">
        <f t="shared" si="6"/>
        <v/>
      </c>
    </row>
    <row r="82" spans="2:8" x14ac:dyDescent="0.25">
      <c r="B82" s="14" t="s">
        <v>65</v>
      </c>
      <c r="C82" s="85"/>
      <c r="D82" s="15">
        <v>0</v>
      </c>
      <c r="E82" s="15"/>
      <c r="F82" s="15" t="s">
        <v>6</v>
      </c>
      <c r="G82" s="15">
        <f t="shared" si="5"/>
        <v>0</v>
      </c>
      <c r="H82" s="17" t="str">
        <f t="shared" si="6"/>
        <v/>
      </c>
    </row>
    <row r="83" spans="2:8" x14ac:dyDescent="0.25">
      <c r="B83" s="27" t="s">
        <v>66</v>
      </c>
      <c r="C83" s="85"/>
      <c r="D83" s="14">
        <v>0</v>
      </c>
      <c r="E83" s="15"/>
      <c r="F83" s="15" t="s">
        <v>6</v>
      </c>
      <c r="G83" s="15">
        <f t="shared" si="5"/>
        <v>0</v>
      </c>
      <c r="H83" s="17" t="str">
        <f t="shared" si="6"/>
        <v/>
      </c>
    </row>
    <row r="84" spans="2:8" x14ac:dyDescent="0.25">
      <c r="B84" s="14" t="s">
        <v>67</v>
      </c>
      <c r="C84" s="85"/>
      <c r="D84" s="15">
        <v>0</v>
      </c>
      <c r="E84" s="15"/>
      <c r="F84" s="15" t="s">
        <v>6</v>
      </c>
      <c r="G84" s="15">
        <f t="shared" si="5"/>
        <v>0</v>
      </c>
      <c r="H84" s="17" t="str">
        <f t="shared" si="6"/>
        <v/>
      </c>
    </row>
    <row r="85" spans="2:8" x14ac:dyDescent="0.25">
      <c r="B85" s="14" t="s">
        <v>68</v>
      </c>
      <c r="C85" s="85"/>
      <c r="D85" s="15">
        <v>0</v>
      </c>
      <c r="E85" s="15"/>
      <c r="F85" s="15" t="s">
        <v>6</v>
      </c>
      <c r="G85" s="15">
        <f t="shared" si="5"/>
        <v>0</v>
      </c>
      <c r="H85" s="17" t="str">
        <f t="shared" si="6"/>
        <v/>
      </c>
    </row>
    <row r="86" spans="2:8" x14ac:dyDescent="0.25">
      <c r="B86" s="14" t="s">
        <v>69</v>
      </c>
      <c r="C86" s="85"/>
      <c r="D86" s="15">
        <v>0</v>
      </c>
      <c r="E86" s="15"/>
      <c r="F86" s="15" t="s">
        <v>6</v>
      </c>
      <c r="G86" s="15">
        <f t="shared" si="5"/>
        <v>0</v>
      </c>
      <c r="H86" s="17" t="str">
        <f t="shared" si="6"/>
        <v/>
      </c>
    </row>
    <row r="87" spans="2:8" x14ac:dyDescent="0.25">
      <c r="B87" s="14" t="s">
        <v>70</v>
      </c>
      <c r="C87" s="85">
        <v>20000</v>
      </c>
      <c r="D87" s="15">
        <v>0</v>
      </c>
      <c r="E87" s="15"/>
      <c r="F87" s="15" t="s">
        <v>6</v>
      </c>
      <c r="G87" s="15">
        <f t="shared" si="5"/>
        <v>20000</v>
      </c>
      <c r="H87" s="17" t="str">
        <f t="shared" si="6"/>
        <v>new</v>
      </c>
    </row>
    <row r="88" spans="2:8" x14ac:dyDescent="0.25">
      <c r="B88" s="14" t="s">
        <v>71</v>
      </c>
      <c r="C88" s="85"/>
      <c r="D88" s="15">
        <v>0</v>
      </c>
      <c r="E88" s="15"/>
      <c r="F88" s="15" t="s">
        <v>6</v>
      </c>
      <c r="G88" s="15">
        <f t="shared" si="5"/>
        <v>0</v>
      </c>
      <c r="H88" s="17" t="str">
        <f t="shared" si="6"/>
        <v/>
      </c>
    </row>
    <row r="89" spans="2:8" x14ac:dyDescent="0.25">
      <c r="B89" s="14" t="s">
        <v>72</v>
      </c>
      <c r="C89" s="85"/>
      <c r="D89" s="15">
        <v>0</v>
      </c>
      <c r="E89" s="15"/>
      <c r="F89" s="15" t="s">
        <v>6</v>
      </c>
      <c r="G89" s="15">
        <f t="shared" si="5"/>
        <v>0</v>
      </c>
      <c r="H89" s="17" t="str">
        <f t="shared" si="6"/>
        <v/>
      </c>
    </row>
    <row r="90" spans="2:8" x14ac:dyDescent="0.25">
      <c r="B90" s="14" t="s">
        <v>73</v>
      </c>
      <c r="C90" s="85"/>
      <c r="D90" s="15">
        <v>0</v>
      </c>
      <c r="E90" s="15"/>
      <c r="F90" s="15" t="s">
        <v>6</v>
      </c>
      <c r="G90" s="15">
        <f t="shared" si="5"/>
        <v>0</v>
      </c>
      <c r="H90" s="17" t="str">
        <f t="shared" si="6"/>
        <v/>
      </c>
    </row>
    <row r="91" spans="2:8" x14ac:dyDescent="0.25">
      <c r="B91" s="14" t="s">
        <v>74</v>
      </c>
      <c r="C91" s="85"/>
      <c r="D91" s="15">
        <v>0</v>
      </c>
      <c r="E91" s="15"/>
      <c r="F91" s="15" t="s">
        <v>6</v>
      </c>
      <c r="G91" s="15">
        <f t="shared" si="5"/>
        <v>0</v>
      </c>
      <c r="H91" s="17" t="str">
        <f t="shared" si="6"/>
        <v/>
      </c>
    </row>
    <row r="92" spans="2:8" x14ac:dyDescent="0.25">
      <c r="B92" s="14" t="s">
        <v>75</v>
      </c>
      <c r="C92" s="85"/>
      <c r="D92" s="15">
        <v>0</v>
      </c>
      <c r="E92" s="15"/>
      <c r="F92" s="15" t="s">
        <v>6</v>
      </c>
      <c r="G92" s="15">
        <f t="shared" si="5"/>
        <v>0</v>
      </c>
      <c r="H92" s="17" t="str">
        <f t="shared" si="6"/>
        <v/>
      </c>
    </row>
    <row r="93" spans="2:8" x14ac:dyDescent="0.25">
      <c r="B93" s="14" t="s">
        <v>76</v>
      </c>
      <c r="C93" s="85"/>
      <c r="D93" s="15">
        <v>0</v>
      </c>
      <c r="E93" s="15"/>
      <c r="F93" s="15" t="s">
        <v>6</v>
      </c>
      <c r="G93" s="15">
        <f t="shared" si="5"/>
        <v>0</v>
      </c>
      <c r="H93" s="17" t="str">
        <f t="shared" si="6"/>
        <v/>
      </c>
    </row>
    <row r="94" spans="2:8" x14ac:dyDescent="0.25">
      <c r="B94" s="14" t="s">
        <v>77</v>
      </c>
      <c r="C94" s="85"/>
      <c r="D94" s="15">
        <v>0</v>
      </c>
      <c r="E94" s="15"/>
      <c r="F94" s="15" t="s">
        <v>6</v>
      </c>
      <c r="G94" s="15">
        <f t="shared" si="5"/>
        <v>0</v>
      </c>
      <c r="H94" s="17" t="str">
        <f t="shared" si="6"/>
        <v/>
      </c>
    </row>
    <row r="95" spans="2:8" x14ac:dyDescent="0.25">
      <c r="B95" s="14" t="s">
        <v>78</v>
      </c>
      <c r="C95" s="85"/>
      <c r="D95" s="15">
        <v>0</v>
      </c>
      <c r="E95" s="15"/>
      <c r="F95" s="15" t="s">
        <v>6</v>
      </c>
      <c r="G95" s="15">
        <f t="shared" si="5"/>
        <v>0</v>
      </c>
      <c r="H95" s="17" t="str">
        <f t="shared" si="6"/>
        <v/>
      </c>
    </row>
    <row r="96" spans="2:8" x14ac:dyDescent="0.25">
      <c r="B96" s="14" t="s">
        <v>79</v>
      </c>
      <c r="C96" s="85"/>
      <c r="D96" s="15">
        <v>0</v>
      </c>
      <c r="E96" s="15"/>
      <c r="F96" s="15" t="s">
        <v>6</v>
      </c>
      <c r="G96" s="15">
        <f t="shared" si="5"/>
        <v>0</v>
      </c>
      <c r="H96" s="17" t="str">
        <f t="shared" si="6"/>
        <v/>
      </c>
    </row>
    <row r="97" spans="2:8" x14ac:dyDescent="0.25">
      <c r="B97" s="14" t="s">
        <v>80</v>
      </c>
      <c r="C97" s="85"/>
      <c r="D97" s="15">
        <v>0</v>
      </c>
      <c r="E97" s="15"/>
      <c r="F97" s="15" t="s">
        <v>6</v>
      </c>
      <c r="G97" s="15">
        <f t="shared" si="5"/>
        <v>0</v>
      </c>
      <c r="H97" s="17" t="str">
        <f t="shared" si="6"/>
        <v/>
      </c>
    </row>
    <row r="98" spans="2:8" x14ac:dyDescent="0.25">
      <c r="B98" s="14" t="s">
        <v>81</v>
      </c>
      <c r="C98" s="85"/>
      <c r="D98" s="15">
        <v>0</v>
      </c>
      <c r="E98" s="15"/>
      <c r="F98" s="15" t="s">
        <v>6</v>
      </c>
      <c r="G98" s="15">
        <f t="shared" si="5"/>
        <v>0</v>
      </c>
      <c r="H98" s="17" t="str">
        <f t="shared" si="6"/>
        <v/>
      </c>
    </row>
    <row r="99" spans="2:8" x14ac:dyDescent="0.25">
      <c r="B99" s="14" t="s">
        <v>82</v>
      </c>
      <c r="C99" s="85">
        <v>20000</v>
      </c>
      <c r="D99" s="15">
        <v>0</v>
      </c>
      <c r="E99" s="15"/>
      <c r="F99" s="15" t="s">
        <v>6</v>
      </c>
      <c r="G99" s="15">
        <f t="shared" si="5"/>
        <v>20000</v>
      </c>
      <c r="H99" s="17" t="str">
        <f t="shared" si="6"/>
        <v>new</v>
      </c>
    </row>
    <row r="100" spans="2:8" x14ac:dyDescent="0.25">
      <c r="B100" s="14" t="s">
        <v>83</v>
      </c>
      <c r="C100" s="85"/>
      <c r="D100" s="15">
        <v>0</v>
      </c>
      <c r="E100" s="15"/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 x14ac:dyDescent="0.25">
      <c r="B101" s="14" t="s">
        <v>84</v>
      </c>
      <c r="C101" s="85"/>
      <c r="D101" s="15">
        <v>0</v>
      </c>
      <c r="E101" s="15"/>
      <c r="F101" s="15" t="s">
        <v>6</v>
      </c>
      <c r="G101" s="15">
        <f t="shared" si="7"/>
        <v>0</v>
      </c>
      <c r="H101" s="17" t="str">
        <f t="shared" si="8"/>
        <v/>
      </c>
    </row>
    <row r="102" spans="2:8" x14ac:dyDescent="0.25">
      <c r="B102" s="14" t="s">
        <v>85</v>
      </c>
      <c r="C102" s="85"/>
      <c r="D102" s="15">
        <v>0</v>
      </c>
      <c r="E102" s="15"/>
      <c r="F102" s="15" t="s">
        <v>6</v>
      </c>
      <c r="G102" s="15">
        <f t="shared" si="7"/>
        <v>0</v>
      </c>
      <c r="H102" s="17" t="str">
        <f t="shared" si="8"/>
        <v/>
      </c>
    </row>
    <row r="103" spans="2:8" x14ac:dyDescent="0.25">
      <c r="B103" s="14" t="s">
        <v>86</v>
      </c>
      <c r="C103" s="85"/>
      <c r="D103" s="15">
        <v>0</v>
      </c>
      <c r="E103" s="15"/>
      <c r="F103" s="15" t="s">
        <v>6</v>
      </c>
      <c r="G103" s="15">
        <f t="shared" si="7"/>
        <v>0</v>
      </c>
      <c r="H103" s="17" t="str">
        <f t="shared" si="8"/>
        <v/>
      </c>
    </row>
    <row r="104" spans="2:8" x14ac:dyDescent="0.25">
      <c r="B104" s="14" t="s">
        <v>87</v>
      </c>
      <c r="C104" s="85"/>
      <c r="D104" s="15">
        <v>0</v>
      </c>
      <c r="E104" s="15"/>
      <c r="F104" s="15" t="s">
        <v>6</v>
      </c>
      <c r="G104" s="15">
        <f t="shared" si="7"/>
        <v>0</v>
      </c>
      <c r="H104" s="17" t="str">
        <f t="shared" si="8"/>
        <v/>
      </c>
    </row>
    <row r="105" spans="2:8" x14ac:dyDescent="0.25">
      <c r="B105" s="14" t="s">
        <v>88</v>
      </c>
      <c r="C105" s="85"/>
      <c r="D105" s="15">
        <v>0</v>
      </c>
      <c r="E105" s="15"/>
      <c r="F105" s="15" t="s">
        <v>6</v>
      </c>
      <c r="G105" s="15">
        <f t="shared" si="7"/>
        <v>0</v>
      </c>
      <c r="H105" s="17" t="str">
        <f t="shared" si="8"/>
        <v/>
      </c>
    </row>
    <row r="106" spans="2:8" x14ac:dyDescent="0.25">
      <c r="B106" s="18" t="s">
        <v>89</v>
      </c>
      <c r="C106" s="85"/>
      <c r="D106" s="19">
        <v>0</v>
      </c>
      <c r="E106" s="19"/>
      <c r="F106" s="19" t="s">
        <v>6</v>
      </c>
      <c r="G106" s="19">
        <f t="shared" si="7"/>
        <v>0</v>
      </c>
      <c r="H106" s="20" t="str">
        <f t="shared" si="8"/>
        <v/>
      </c>
    </row>
    <row r="107" spans="2:8" x14ac:dyDescent="0.25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8</v>
      </c>
      <c r="H107" s="83" t="s">
        <v>90</v>
      </c>
    </row>
  </sheetData>
  <phoneticPr fontId="0" type="noConversion"/>
  <dataValidations xWindow="510" yWindow="238"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65:C106 C45:C63 C41:C43 C37:C39">
      <formula1>-D37:D107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G49"/>
  <sheetViews>
    <sheetView showGridLines="0" topLeftCell="A16" workbookViewId="0">
      <selection activeCell="Q48" sqref="Q48"/>
    </sheetView>
  </sheetViews>
  <sheetFormatPr defaultColWidth="8.77734375" defaultRowHeight="13.2" x14ac:dyDescent="0.25"/>
  <cols>
    <col min="1" max="1" width="4.6640625" style="29" customWidth="1"/>
    <col min="2" max="2" width="16.6640625" style="29" customWidth="1"/>
    <col min="3" max="14" width="8.6640625" style="29" customWidth="1"/>
    <col min="15" max="16384" width="8.77734375" style="29"/>
  </cols>
  <sheetData>
    <row r="2" spans="2:14" x14ac:dyDescent="0.25">
      <c r="B2" s="28" t="s">
        <v>140</v>
      </c>
    </row>
    <row r="3" spans="2:14" x14ac:dyDescent="0.25">
      <c r="B3" s="30" t="s">
        <v>164</v>
      </c>
    </row>
    <row r="4" spans="2:14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 x14ac:dyDescent="0.25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 x14ac:dyDescent="0.25">
      <c r="B6" s="36" t="s">
        <v>104</v>
      </c>
      <c r="C6" s="86">
        <v>1973.6796727933067</v>
      </c>
      <c r="D6" s="87">
        <v>1973.7730800649135</v>
      </c>
      <c r="E6" s="87">
        <v>1973.8676980160267</v>
      </c>
      <c r="F6" s="87">
        <v>1973.7714708255598</v>
      </c>
      <c r="G6" s="87">
        <v>1973.6587921571268</v>
      </c>
      <c r="H6" s="87">
        <v>1973.9748468340467</v>
      </c>
      <c r="I6" s="87">
        <v>1973.8447061586069</v>
      </c>
      <c r="J6" s="87">
        <v>1973.8286143712733</v>
      </c>
      <c r="K6" s="87">
        <v>1973.8372136991334</v>
      </c>
      <c r="L6" s="87">
        <v>1973.9961575985267</v>
      </c>
      <c r="M6" s="87">
        <v>1973.8387149846133</v>
      </c>
      <c r="N6" s="87">
        <v>1973.85592906022</v>
      </c>
    </row>
    <row r="7" spans="2:14" x14ac:dyDescent="0.25">
      <c r="B7" s="36" t="s">
        <v>105</v>
      </c>
      <c r="C7" s="88">
        <v>1643.2184782116865</v>
      </c>
      <c r="D7" s="89">
        <v>1643.2211537132798</v>
      </c>
      <c r="E7" s="89">
        <v>1643.2188355951598</v>
      </c>
      <c r="F7" s="89">
        <v>1643.1841106582067</v>
      </c>
      <c r="G7" s="89">
        <v>1643.1343845819868</v>
      </c>
      <c r="H7" s="89">
        <v>1643.2451774827932</v>
      </c>
      <c r="I7" s="89">
        <v>1643.2655125296867</v>
      </c>
      <c r="J7" s="89">
        <v>1643.2155501643133</v>
      </c>
      <c r="K7" s="89">
        <v>1643.2338181630732</v>
      </c>
      <c r="L7" s="89">
        <v>1643.2073357035467</v>
      </c>
      <c r="M7" s="89">
        <v>1643.2508000283667</v>
      </c>
      <c r="N7" s="89">
        <v>1643.2555272296734</v>
      </c>
    </row>
    <row r="8" spans="2:14" x14ac:dyDescent="0.25">
      <c r="B8" s="36" t="s">
        <v>106</v>
      </c>
      <c r="C8" s="88">
        <v>1834.9980740547467</v>
      </c>
      <c r="D8" s="89">
        <v>1835.0305672359534</v>
      </c>
      <c r="E8" s="89">
        <v>1834.9942278383267</v>
      </c>
      <c r="F8" s="89">
        <v>1834.9977344325932</v>
      </c>
      <c r="G8" s="89">
        <v>1834.9826136236666</v>
      </c>
      <c r="H8" s="89">
        <v>1835.02847599092</v>
      </c>
      <c r="I8" s="89">
        <v>1835.0186165674534</v>
      </c>
      <c r="J8" s="89">
        <v>1835.0569744427864</v>
      </c>
      <c r="K8" s="89">
        <v>1835.0486008229666</v>
      </c>
      <c r="L8" s="89">
        <v>1835.0412505587667</v>
      </c>
      <c r="M8" s="89">
        <v>1835.0181378130467</v>
      </c>
      <c r="N8" s="89">
        <v>1834.8562649656201</v>
      </c>
    </row>
    <row r="9" spans="2:14" x14ac:dyDescent="0.25">
      <c r="B9" s="36" t="s">
        <v>107</v>
      </c>
      <c r="C9" s="88">
        <v>1686.9289921790867</v>
      </c>
      <c r="D9" s="89">
        <v>1686.9508449254399</v>
      </c>
      <c r="E9" s="89">
        <v>1686.9635414812001</v>
      </c>
      <c r="F9" s="89">
        <v>1686.9834252595201</v>
      </c>
      <c r="G9" s="89">
        <v>1686.9829922198467</v>
      </c>
      <c r="H9" s="89">
        <v>1686.9435491710733</v>
      </c>
      <c r="I9" s="89">
        <v>1686.9644738027132</v>
      </c>
      <c r="J9" s="89">
        <v>1686.9458155139332</v>
      </c>
      <c r="K9" s="89">
        <v>1686.97307686162</v>
      </c>
      <c r="L9" s="89">
        <v>1686.8815406580266</v>
      </c>
      <c r="M9" s="89">
        <v>1686.9715857262934</v>
      </c>
      <c r="N9" s="89">
        <v>1686.9976964567334</v>
      </c>
    </row>
    <row r="10" spans="2:14" x14ac:dyDescent="0.25">
      <c r="B10" s="36" t="s">
        <v>108</v>
      </c>
      <c r="C10" s="88">
        <v>1973.7839441627866</v>
      </c>
      <c r="D10" s="89">
        <v>1973.7888195967269</v>
      </c>
      <c r="E10" s="89">
        <v>1973.7976734028866</v>
      </c>
      <c r="F10" s="89">
        <v>1973.7857196531468</v>
      </c>
      <c r="G10" s="89">
        <v>1973.7957648376535</v>
      </c>
      <c r="H10" s="89">
        <v>1973.7940854458134</v>
      </c>
      <c r="I10" s="89">
        <v>1973.7784904305734</v>
      </c>
      <c r="J10" s="89">
        <v>1973.7930876588332</v>
      </c>
      <c r="K10" s="89">
        <v>1973.7752419388735</v>
      </c>
      <c r="L10" s="89">
        <v>1973.7644600220333</v>
      </c>
      <c r="M10" s="89">
        <v>1973.7815811508999</v>
      </c>
      <c r="N10" s="89">
        <v>1973.7761928130867</v>
      </c>
    </row>
    <row r="11" spans="2:14" x14ac:dyDescent="0.25">
      <c r="B11" s="37" t="s">
        <v>109</v>
      </c>
      <c r="C11" s="88">
        <v>1973.7722399207532</v>
      </c>
      <c r="D11" s="89">
        <v>1973.77967410974</v>
      </c>
      <c r="E11" s="89">
        <v>1973.7331000036334</v>
      </c>
      <c r="F11" s="89">
        <v>1973.7261224536735</v>
      </c>
      <c r="G11" s="89">
        <v>1973.7443214892467</v>
      </c>
      <c r="H11" s="89">
        <v>1973.7257119799467</v>
      </c>
      <c r="I11" s="89">
        <v>1973.7764968256465</v>
      </c>
      <c r="J11" s="89">
        <v>1973.7187357427667</v>
      </c>
      <c r="K11" s="89">
        <v>1973.7626984823801</v>
      </c>
      <c r="L11" s="89">
        <v>1973.7488832174267</v>
      </c>
      <c r="M11" s="89">
        <v>1973.7438395102934</v>
      </c>
      <c r="N11" s="89">
        <v>1973.7797137739733</v>
      </c>
    </row>
    <row r="12" spans="2:14" x14ac:dyDescent="0.25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 x14ac:dyDescent="0.25">
      <c r="B14" s="30" t="s">
        <v>157</v>
      </c>
    </row>
    <row r="15" spans="2:14" x14ac:dyDescent="0.25">
      <c r="B15" s="31"/>
      <c r="C15" s="32"/>
      <c r="D15" s="32"/>
      <c r="E15" s="51"/>
      <c r="F15" s="32"/>
      <c r="G15" s="32"/>
      <c r="H15" s="32"/>
    </row>
    <row r="16" spans="2:14" x14ac:dyDescent="0.25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 x14ac:dyDescent="0.25">
      <c r="B17" s="41" t="s">
        <v>104</v>
      </c>
      <c r="C17" s="90">
        <v>1.05</v>
      </c>
      <c r="D17" s="90">
        <v>0.68894999999999995</v>
      </c>
      <c r="E17" s="90">
        <v>1.01</v>
      </c>
      <c r="F17" s="99">
        <v>0.73873999999999995</v>
      </c>
      <c r="G17" s="90">
        <v>0.95</v>
      </c>
      <c r="H17" s="90">
        <v>100</v>
      </c>
      <c r="I17" s="29" t="s">
        <v>110</v>
      </c>
    </row>
    <row r="18" spans="2:33" x14ac:dyDescent="0.25">
      <c r="B18" s="36" t="s">
        <v>105</v>
      </c>
      <c r="C18" s="90">
        <v>1.05</v>
      </c>
      <c r="D18" s="91">
        <v>0.49922814999999998</v>
      </c>
      <c r="E18" s="90">
        <v>1.01</v>
      </c>
      <c r="F18" s="91">
        <v>0.5995779</v>
      </c>
      <c r="G18" s="90">
        <v>0.95</v>
      </c>
      <c r="H18" s="91">
        <v>100</v>
      </c>
      <c r="I18" s="29" t="s">
        <v>110</v>
      </c>
    </row>
    <row r="19" spans="2:33" x14ac:dyDescent="0.25">
      <c r="B19" s="36" t="s">
        <v>106</v>
      </c>
      <c r="C19" s="90">
        <v>1.05</v>
      </c>
      <c r="D19" s="91">
        <v>0.57902315000000004</v>
      </c>
      <c r="E19" s="90">
        <v>1.01</v>
      </c>
      <c r="F19" s="91">
        <v>0.68857489999999999</v>
      </c>
      <c r="G19" s="90">
        <v>0.95</v>
      </c>
      <c r="H19" s="91">
        <v>100</v>
      </c>
      <c r="I19" s="29" t="s">
        <v>110</v>
      </c>
    </row>
    <row r="20" spans="2:33" x14ac:dyDescent="0.25">
      <c r="B20" s="36" t="s">
        <v>107</v>
      </c>
      <c r="C20" s="90">
        <v>1.05</v>
      </c>
      <c r="D20" s="91">
        <v>0.50891533200000005</v>
      </c>
      <c r="E20" s="90">
        <v>1.01</v>
      </c>
      <c r="F20" s="91">
        <v>0.62897161999999995</v>
      </c>
      <c r="G20" s="90">
        <v>0.95</v>
      </c>
      <c r="H20" s="91">
        <v>100</v>
      </c>
    </row>
    <row r="21" spans="2:33" x14ac:dyDescent="0.25">
      <c r="B21" s="36" t="s">
        <v>108</v>
      </c>
      <c r="C21" s="90">
        <v>1.05</v>
      </c>
      <c r="D21" s="91">
        <v>0.68763019999999997</v>
      </c>
      <c r="E21" s="90">
        <v>1.01</v>
      </c>
      <c r="F21" s="91">
        <v>0.70554919999999999</v>
      </c>
      <c r="G21" s="90">
        <v>0.95</v>
      </c>
      <c r="H21" s="91">
        <v>100</v>
      </c>
    </row>
    <row r="22" spans="2:33" x14ac:dyDescent="0.25">
      <c r="B22" s="37" t="s">
        <v>109</v>
      </c>
      <c r="C22" s="90">
        <v>1.05</v>
      </c>
      <c r="D22" s="91">
        <v>0.68895680000000004</v>
      </c>
      <c r="E22" s="90">
        <v>1.01</v>
      </c>
      <c r="F22" s="91">
        <v>0.73873999999999995</v>
      </c>
      <c r="G22" s="90">
        <v>0.95</v>
      </c>
      <c r="H22" s="91">
        <v>100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 x14ac:dyDescent="0.25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 x14ac:dyDescent="0.25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 x14ac:dyDescent="0.25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 x14ac:dyDescent="0.25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 x14ac:dyDescent="0.25">
      <c r="D28" s="45">
        <f>basic_info!$D$5-5</f>
        <v>2009</v>
      </c>
      <c r="E28" s="49"/>
      <c r="F28" s="45">
        <f>basic_info!$D$5-4</f>
        <v>2010</v>
      </c>
      <c r="G28" s="49"/>
      <c r="H28" s="45">
        <f>basic_info!$D$5-3</f>
        <v>2011</v>
      </c>
      <c r="I28" s="49"/>
      <c r="J28" s="45">
        <f>basic_info!$D$5-2</f>
        <v>2012</v>
      </c>
      <c r="K28" s="49"/>
      <c r="L28" s="45">
        <f>basic_info!$D$5-1</f>
        <v>2013</v>
      </c>
      <c r="N28" s="45">
        <f>basic_info!$D$5</f>
        <v>2014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 x14ac:dyDescent="0.25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 x14ac:dyDescent="0.25">
      <c r="B30" s="41" t="s">
        <v>112</v>
      </c>
      <c r="C30" s="36">
        <f>basic_info!$D$5</f>
        <v>2014</v>
      </c>
      <c r="D30" s="44">
        <v>0.84053761279682415</v>
      </c>
      <c r="E30" s="35">
        <v>0</v>
      </c>
      <c r="F30" s="47">
        <v>0.85425481207726239</v>
      </c>
      <c r="G30" s="46">
        <v>0</v>
      </c>
      <c r="H30" s="47">
        <v>0.81931972485317484</v>
      </c>
      <c r="I30" s="46">
        <v>0</v>
      </c>
      <c r="J30" s="47">
        <v>1.0310724306991876</v>
      </c>
      <c r="K30" s="46">
        <v>0</v>
      </c>
      <c r="L30" s="47">
        <v>0.94479954883347961</v>
      </c>
      <c r="M30" s="46">
        <v>0</v>
      </c>
      <c r="N30" s="60"/>
      <c r="O30" s="71" t="s">
        <v>162</v>
      </c>
      <c r="P30" s="41">
        <f>M30+K30+I30+E30+G30</f>
        <v>0</v>
      </c>
      <c r="Q30" s="70"/>
    </row>
    <row r="31" spans="2:33" x14ac:dyDescent="0.25">
      <c r="B31" s="36"/>
      <c r="C31" s="47">
        <f>basic_info!$D$5+1</f>
        <v>2015</v>
      </c>
      <c r="D31" s="76"/>
      <c r="E31" s="75"/>
      <c r="F31" s="69">
        <v>0.79134866785137714</v>
      </c>
      <c r="G31" s="79">
        <v>0</v>
      </c>
      <c r="H31" s="61">
        <v>0.78025454004669703</v>
      </c>
      <c r="I31" s="62">
        <v>0</v>
      </c>
      <c r="J31" s="61">
        <v>0.94329895279397902</v>
      </c>
      <c r="K31" s="62">
        <v>0</v>
      </c>
      <c r="L31" s="61">
        <v>0.87493995418983028</v>
      </c>
      <c r="M31" s="62">
        <v>0</v>
      </c>
      <c r="N31" s="63">
        <v>0.78439515503861812</v>
      </c>
      <c r="O31" s="89">
        <v>0</v>
      </c>
      <c r="P31" s="63">
        <f>O31+M31+K31+I31+G31</f>
        <v>0</v>
      </c>
    </row>
    <row r="32" spans="2:33" x14ac:dyDescent="0.25">
      <c r="B32" s="36"/>
      <c r="C32" s="47">
        <f>basic_info!$D$5+2</f>
        <v>2016</v>
      </c>
      <c r="D32" s="76"/>
      <c r="E32" s="75"/>
      <c r="F32" s="75"/>
      <c r="G32" s="75"/>
      <c r="H32" s="69">
        <v>0.76975257071765368</v>
      </c>
      <c r="I32" s="79">
        <v>0</v>
      </c>
      <c r="J32" s="61">
        <v>0.86235916043001337</v>
      </c>
      <c r="K32" s="62">
        <v>0</v>
      </c>
      <c r="L32" s="61">
        <v>0.83860677402910089</v>
      </c>
      <c r="M32" s="62">
        <v>0</v>
      </c>
      <c r="N32" s="63">
        <v>0.7848152178006883</v>
      </c>
      <c r="O32" s="89">
        <v>0</v>
      </c>
      <c r="P32" s="63">
        <f>O32+M32+K32+I32</f>
        <v>0</v>
      </c>
    </row>
    <row r="33" spans="2:17" x14ac:dyDescent="0.25">
      <c r="B33" s="36"/>
      <c r="C33" s="47">
        <f>basic_info!$D$5+3</f>
        <v>2017</v>
      </c>
      <c r="D33" s="76"/>
      <c r="E33" s="75"/>
      <c r="F33" s="75"/>
      <c r="G33" s="75"/>
      <c r="H33" s="75"/>
      <c r="I33" s="75"/>
      <c r="J33" s="69">
        <v>0.82723927824938992</v>
      </c>
      <c r="K33" s="79">
        <v>0</v>
      </c>
      <c r="L33" s="61">
        <v>0.78982841454849262</v>
      </c>
      <c r="M33" s="62">
        <v>0</v>
      </c>
      <c r="N33" s="63">
        <v>0.73764396117770215</v>
      </c>
      <c r="O33" s="89">
        <v>2000</v>
      </c>
      <c r="P33" s="63">
        <f>O33+M33+K33</f>
        <v>2000</v>
      </c>
    </row>
    <row r="34" spans="2:17" x14ac:dyDescent="0.25">
      <c r="B34" s="36"/>
      <c r="C34" s="47">
        <f>basic_info!$D$5+4</f>
        <v>2018</v>
      </c>
      <c r="D34" s="76"/>
      <c r="E34" s="75"/>
      <c r="F34" s="75"/>
      <c r="G34" s="75"/>
      <c r="H34" s="75"/>
      <c r="I34" s="75"/>
      <c r="J34" s="75"/>
      <c r="K34" s="75"/>
      <c r="L34" s="69">
        <v>0.72411525202691562</v>
      </c>
      <c r="M34" s="79">
        <v>0</v>
      </c>
      <c r="N34" s="63">
        <v>0.71135030767163665</v>
      </c>
      <c r="O34" s="89">
        <v>2000</v>
      </c>
      <c r="P34" s="63">
        <f>O34+M34</f>
        <v>2000</v>
      </c>
    </row>
    <row r="35" spans="2:17" x14ac:dyDescent="0.25">
      <c r="B35" s="37"/>
      <c r="C35" s="72">
        <f>basic_info!$D$5+5</f>
        <v>2019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0.67168145499527454</v>
      </c>
      <c r="O35" s="89">
        <v>2000</v>
      </c>
      <c r="P35" s="65">
        <f>O35</f>
        <v>2000</v>
      </c>
    </row>
    <row r="36" spans="2:17" x14ac:dyDescent="0.25">
      <c r="B36" s="41" t="s">
        <v>113</v>
      </c>
      <c r="C36" s="36">
        <f>basic_info!$D$5</f>
        <v>2014</v>
      </c>
      <c r="D36" s="44">
        <v>1.0649106070555612</v>
      </c>
      <c r="E36" s="35">
        <v>0</v>
      </c>
      <c r="F36" s="73">
        <v>1.0642519806916397</v>
      </c>
      <c r="G36" s="74">
        <v>0</v>
      </c>
      <c r="H36" s="73">
        <v>1.054583558512546</v>
      </c>
      <c r="I36" s="74">
        <v>0</v>
      </c>
      <c r="J36" s="73">
        <v>0.9156909597001206</v>
      </c>
      <c r="K36" s="74">
        <v>0</v>
      </c>
      <c r="L36" s="66">
        <v>1.2616250665284479</v>
      </c>
      <c r="M36" s="67">
        <v>0</v>
      </c>
      <c r="N36" s="68"/>
      <c r="O36" s="71" t="s">
        <v>162</v>
      </c>
      <c r="P36" s="41">
        <f>M36+K36+I36+E36+G36</f>
        <v>0</v>
      </c>
      <c r="Q36" s="70"/>
    </row>
    <row r="37" spans="2:17" x14ac:dyDescent="0.25">
      <c r="B37" s="36"/>
      <c r="C37" s="47">
        <f>basic_info!$D$5+1</f>
        <v>2015</v>
      </c>
      <c r="D37" s="76"/>
      <c r="E37" s="75"/>
      <c r="F37" s="69">
        <v>1.0762337405940841</v>
      </c>
      <c r="G37" s="79">
        <v>0</v>
      </c>
      <c r="H37" s="61">
        <v>1.0404514613486917</v>
      </c>
      <c r="I37" s="62">
        <v>0</v>
      </c>
      <c r="J37" s="61">
        <v>0.89286179766970553</v>
      </c>
      <c r="K37" s="62">
        <v>0</v>
      </c>
      <c r="L37" s="61">
        <v>1.2305005066511776</v>
      </c>
      <c r="M37" s="62">
        <v>0</v>
      </c>
      <c r="N37" s="61">
        <v>1.0549979141770345</v>
      </c>
      <c r="O37" s="89">
        <v>500</v>
      </c>
      <c r="P37" s="63">
        <f>O37+M37+K37+I37+G37</f>
        <v>500</v>
      </c>
    </row>
    <row r="38" spans="2:17" x14ac:dyDescent="0.25">
      <c r="B38" s="36"/>
      <c r="C38" s="47">
        <f>basic_info!$D$5+2</f>
        <v>2016</v>
      </c>
      <c r="D38" s="76"/>
      <c r="E38" s="75"/>
      <c r="F38" s="75"/>
      <c r="G38" s="75"/>
      <c r="H38" s="69">
        <v>1.0296840787328012</v>
      </c>
      <c r="I38" s="79">
        <v>0</v>
      </c>
      <c r="J38" s="61">
        <v>0.89692452423078717</v>
      </c>
      <c r="K38" s="62">
        <v>0</v>
      </c>
      <c r="L38" s="61">
        <v>1.1330883338899427</v>
      </c>
      <c r="M38" s="62">
        <v>0</v>
      </c>
      <c r="N38" s="61">
        <v>0.96974342417907566</v>
      </c>
      <c r="O38" s="89">
        <v>500</v>
      </c>
      <c r="P38" s="63">
        <f>O38+M38+K38+I38</f>
        <v>500</v>
      </c>
    </row>
    <row r="39" spans="2:17" x14ac:dyDescent="0.25">
      <c r="B39" s="36"/>
      <c r="C39" s="47">
        <f>basic_info!$D$5+3</f>
        <v>2017</v>
      </c>
      <c r="D39" s="76"/>
      <c r="E39" s="75"/>
      <c r="F39" s="75"/>
      <c r="G39" s="75"/>
      <c r="H39" s="75"/>
      <c r="I39" s="75"/>
      <c r="J39" s="69">
        <v>0.90603754280275017</v>
      </c>
      <c r="K39" s="79">
        <v>0</v>
      </c>
      <c r="L39" s="61">
        <v>1.0875125598816084</v>
      </c>
      <c r="M39" s="62">
        <v>0</v>
      </c>
      <c r="N39" s="61">
        <v>0.93160995934739854</v>
      </c>
      <c r="O39" s="89">
        <v>500</v>
      </c>
      <c r="P39" s="63">
        <f>O39+M39+K39</f>
        <v>500</v>
      </c>
    </row>
    <row r="40" spans="2:17" x14ac:dyDescent="0.25">
      <c r="B40" s="36"/>
      <c r="C40" s="47">
        <f>basic_info!$D$5+4</f>
        <v>2018</v>
      </c>
      <c r="D40" s="76"/>
      <c r="E40" s="75"/>
      <c r="F40" s="75"/>
      <c r="G40" s="75"/>
      <c r="H40" s="75"/>
      <c r="I40" s="75"/>
      <c r="J40" s="75"/>
      <c r="K40" s="75"/>
      <c r="L40" s="69">
        <v>0.99511689269542691</v>
      </c>
      <c r="M40" s="79">
        <v>0</v>
      </c>
      <c r="N40" s="61">
        <v>0.88880183448123806</v>
      </c>
      <c r="O40" s="89">
        <v>500</v>
      </c>
      <c r="P40" s="63">
        <f>O40+M40</f>
        <v>500</v>
      </c>
    </row>
    <row r="41" spans="2:17" x14ac:dyDescent="0.25">
      <c r="B41" s="37"/>
      <c r="C41" s="72">
        <f>basic_info!$D$5+5</f>
        <v>2019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0.87392979428172113</v>
      </c>
      <c r="O41" s="89">
        <v>500</v>
      </c>
      <c r="P41" s="64">
        <f>O41</f>
        <v>500</v>
      </c>
    </row>
    <row r="42" spans="2:17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 x14ac:dyDescent="0.25">
      <c r="B44" s="30" t="s">
        <v>153</v>
      </c>
    </row>
    <row r="45" spans="2:17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 x14ac:dyDescent="0.25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 x14ac:dyDescent="0.25">
      <c r="B47" s="41" t="s">
        <v>112</v>
      </c>
      <c r="C47" s="92">
        <f>100/12</f>
        <v>8.3333333333333339</v>
      </c>
      <c r="D47" s="92">
        <f t="shared" ref="D47:N48" si="0">100/12</f>
        <v>8.3333333333333339</v>
      </c>
      <c r="E47" s="92">
        <f t="shared" si="0"/>
        <v>8.3333333333333339</v>
      </c>
      <c r="F47" s="92">
        <f t="shared" si="0"/>
        <v>8.3333333333333339</v>
      </c>
      <c r="G47" s="92">
        <f t="shared" si="0"/>
        <v>8.3333333333333339</v>
      </c>
      <c r="H47" s="92">
        <f t="shared" si="0"/>
        <v>8.3333333333333339</v>
      </c>
      <c r="I47" s="92">
        <f t="shared" si="0"/>
        <v>8.3333333333333339</v>
      </c>
      <c r="J47" s="92">
        <f t="shared" si="0"/>
        <v>8.3333333333333339</v>
      </c>
      <c r="K47" s="92">
        <f t="shared" si="0"/>
        <v>8.3333333333333339</v>
      </c>
      <c r="L47" s="92">
        <f t="shared" si="0"/>
        <v>8.3333333333333339</v>
      </c>
      <c r="M47" s="92">
        <f t="shared" si="0"/>
        <v>8.3333333333333339</v>
      </c>
      <c r="N47" s="92">
        <f t="shared" si="0"/>
        <v>8.3333333333333339</v>
      </c>
      <c r="O47" s="33">
        <f>SUM(C47:N47)</f>
        <v>99.999999999999986</v>
      </c>
    </row>
    <row r="48" spans="2:17" x14ac:dyDescent="0.25">
      <c r="B48" s="37" t="s">
        <v>113</v>
      </c>
      <c r="C48" s="92">
        <f>100/12</f>
        <v>8.3333333333333339</v>
      </c>
      <c r="D48" s="92">
        <f t="shared" si="0"/>
        <v>8.3333333333333339</v>
      </c>
      <c r="E48" s="92">
        <f t="shared" si="0"/>
        <v>8.3333333333333339</v>
      </c>
      <c r="F48" s="92">
        <f t="shared" si="0"/>
        <v>8.3333333333333339</v>
      </c>
      <c r="G48" s="92">
        <f t="shared" si="0"/>
        <v>8.3333333333333339</v>
      </c>
      <c r="H48" s="92">
        <f t="shared" si="0"/>
        <v>8.3333333333333339</v>
      </c>
      <c r="I48" s="92">
        <f t="shared" si="0"/>
        <v>8.3333333333333339</v>
      </c>
      <c r="J48" s="92">
        <f t="shared" si="0"/>
        <v>8.3333333333333339</v>
      </c>
      <c r="K48" s="92">
        <f t="shared" si="0"/>
        <v>8.3333333333333339</v>
      </c>
      <c r="L48" s="92">
        <f t="shared" si="0"/>
        <v>8.3333333333333339</v>
      </c>
      <c r="M48" s="92">
        <f t="shared" si="0"/>
        <v>8.3333333333333339</v>
      </c>
      <c r="N48" s="92">
        <f t="shared" si="0"/>
        <v>8.3333333333333339</v>
      </c>
      <c r="O48" s="33">
        <f>SUM(C48:N48)</f>
        <v>99.999999999999986</v>
      </c>
    </row>
    <row r="49" spans="2:15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xWindow="239" yWindow="436"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X63"/>
  <sheetViews>
    <sheetView showGridLines="0" workbookViewId="0">
      <selection activeCell="B34" sqref="B34"/>
    </sheetView>
  </sheetViews>
  <sheetFormatPr defaultColWidth="8.77734375" defaultRowHeight="13.2" x14ac:dyDescent="0.25"/>
  <cols>
    <col min="1" max="1" width="4.6640625" style="29" customWidth="1"/>
    <col min="2" max="2" width="17.33203125" style="29" customWidth="1"/>
    <col min="3" max="16384" width="8.77734375" style="29"/>
  </cols>
  <sheetData>
    <row r="2" spans="2:17" x14ac:dyDescent="0.25">
      <c r="B2" s="28" t="s">
        <v>114</v>
      </c>
    </row>
    <row r="3" spans="2:17" x14ac:dyDescent="0.25">
      <c r="B3" s="30" t="s">
        <v>144</v>
      </c>
    </row>
    <row r="4" spans="2:17" x14ac:dyDescent="0.25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 x14ac:dyDescent="0.25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 x14ac:dyDescent="0.25">
      <c r="B6" s="45" t="s">
        <v>163</v>
      </c>
      <c r="C6" s="93">
        <v>10</v>
      </c>
      <c r="D6" s="93">
        <v>0</v>
      </c>
      <c r="E6" s="93">
        <v>50</v>
      </c>
      <c r="F6" s="93">
        <v>0</v>
      </c>
      <c r="G6" s="93">
        <v>40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 x14ac:dyDescent="0.25">
      <c r="B7" s="45" t="s">
        <v>105</v>
      </c>
      <c r="C7" s="93">
        <v>0</v>
      </c>
      <c r="D7" s="93">
        <v>60</v>
      </c>
      <c r="E7" s="93">
        <v>0</v>
      </c>
      <c r="F7" s="93">
        <v>40</v>
      </c>
      <c r="G7" s="93">
        <v>0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 x14ac:dyDescent="0.25">
      <c r="B8" s="45" t="s">
        <v>106</v>
      </c>
      <c r="C8" s="93">
        <v>0</v>
      </c>
      <c r="D8" s="93">
        <v>0</v>
      </c>
      <c r="E8" s="93">
        <v>60</v>
      </c>
      <c r="F8" s="93">
        <v>40</v>
      </c>
      <c r="G8" s="93">
        <v>0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 x14ac:dyDescent="0.25">
      <c r="B9" s="45" t="s">
        <v>107</v>
      </c>
      <c r="C9" s="93">
        <v>0</v>
      </c>
      <c r="D9" s="93">
        <v>10</v>
      </c>
      <c r="E9" s="93">
        <v>50</v>
      </c>
      <c r="F9" s="93">
        <v>40</v>
      </c>
      <c r="G9" s="93">
        <v>0</v>
      </c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 x14ac:dyDescent="0.25">
      <c r="B10" s="45" t="s">
        <v>108</v>
      </c>
      <c r="C10" s="93">
        <v>10</v>
      </c>
      <c r="D10" s="93">
        <v>0</v>
      </c>
      <c r="E10" s="93">
        <v>50</v>
      </c>
      <c r="F10" s="93">
        <v>0</v>
      </c>
      <c r="G10" s="93">
        <v>40</v>
      </c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 x14ac:dyDescent="0.25">
      <c r="B11" s="45" t="s">
        <v>109</v>
      </c>
      <c r="C11" s="94">
        <v>10</v>
      </c>
      <c r="D11" s="94">
        <v>0</v>
      </c>
      <c r="E11" s="94">
        <v>50</v>
      </c>
      <c r="F11" s="94">
        <v>0</v>
      </c>
      <c r="G11" s="94">
        <v>40</v>
      </c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 x14ac:dyDescent="0.25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 x14ac:dyDescent="0.25">
      <c r="C13" s="49"/>
      <c r="D13" s="49"/>
      <c r="E13" s="49"/>
      <c r="F13" s="49"/>
      <c r="G13" s="49"/>
      <c r="H13" s="49"/>
      <c r="I13" s="50"/>
      <c r="J13" s="50"/>
      <c r="K13" s="50"/>
    </row>
    <row r="14" spans="2:17" x14ac:dyDescent="0.25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 x14ac:dyDescent="0.25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 x14ac:dyDescent="0.25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 x14ac:dyDescent="0.25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 x14ac:dyDescent="0.25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 x14ac:dyDescent="0.25">
      <c r="B19" s="45" t="s">
        <v>120</v>
      </c>
      <c r="C19" s="94">
        <v>75</v>
      </c>
      <c r="D19" s="44">
        <f>100-$C$19</f>
        <v>25</v>
      </c>
      <c r="E19" s="94">
        <v>75</v>
      </c>
      <c r="F19" s="44">
        <f>100-$E$19</f>
        <v>25</v>
      </c>
      <c r="G19" s="94">
        <v>75</v>
      </c>
      <c r="H19" s="33">
        <f>100-$G$19</f>
        <v>25</v>
      </c>
      <c r="O19" s="50"/>
      <c r="P19" s="50"/>
      <c r="Q19" s="50"/>
    </row>
    <row r="20" spans="2:18" x14ac:dyDescent="0.25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 x14ac:dyDescent="0.25">
      <c r="I21" s="50"/>
      <c r="J21" s="50"/>
      <c r="K21" s="50"/>
    </row>
    <row r="22" spans="2:18" x14ac:dyDescent="0.25">
      <c r="B22" s="52" t="s">
        <v>114</v>
      </c>
      <c r="I22" s="50"/>
      <c r="J22" s="50"/>
      <c r="K22" s="50"/>
    </row>
    <row r="23" spans="2:18" x14ac:dyDescent="0.25">
      <c r="B23" s="55" t="s">
        <v>145</v>
      </c>
      <c r="I23" s="50"/>
      <c r="J23" s="50"/>
      <c r="K23" s="50"/>
    </row>
    <row r="24" spans="2:18" x14ac:dyDescent="0.25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 x14ac:dyDescent="0.25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 x14ac:dyDescent="0.25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 x14ac:dyDescent="0.25">
      <c r="B27" s="45" t="s">
        <v>22</v>
      </c>
      <c r="C27" s="93">
        <v>0</v>
      </c>
      <c r="D27" s="93">
        <v>50</v>
      </c>
      <c r="E27" s="93">
        <v>50</v>
      </c>
      <c r="F27" s="93">
        <v>100</v>
      </c>
      <c r="G27" s="93">
        <v>100</v>
      </c>
      <c r="H27" s="93">
        <v>0</v>
      </c>
      <c r="I27" s="95">
        <v>0</v>
      </c>
      <c r="P27" s="50"/>
      <c r="Q27" s="50"/>
      <c r="R27" s="50"/>
    </row>
    <row r="28" spans="2:18" x14ac:dyDescent="0.25">
      <c r="B28" s="45" t="s">
        <v>59</v>
      </c>
      <c r="C28" s="93">
        <v>0</v>
      </c>
      <c r="D28" s="93">
        <v>50</v>
      </c>
      <c r="E28" s="93">
        <v>50</v>
      </c>
      <c r="F28" s="93">
        <v>0</v>
      </c>
      <c r="G28" s="93">
        <v>0</v>
      </c>
      <c r="H28" s="93">
        <v>100</v>
      </c>
      <c r="I28" s="95">
        <v>100</v>
      </c>
      <c r="P28" s="50"/>
      <c r="Q28" s="50"/>
      <c r="R28" s="50"/>
    </row>
    <row r="29" spans="2:18" x14ac:dyDescent="0.25">
      <c r="B29" s="45" t="s">
        <v>150</v>
      </c>
      <c r="C29" s="98">
        <f>SUM($C$27:$C$28)</f>
        <v>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 x14ac:dyDescent="0.25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 x14ac:dyDescent="0.25">
      <c r="I31" s="50"/>
      <c r="J31" s="50"/>
      <c r="K31" s="50"/>
    </row>
    <row r="32" spans="2:18" x14ac:dyDescent="0.25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 x14ac:dyDescent="0.25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 x14ac:dyDescent="0.25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 x14ac:dyDescent="0.25">
      <c r="B36" s="45" t="s">
        <v>22</v>
      </c>
      <c r="C36" s="93">
        <v>60</v>
      </c>
      <c r="D36" s="93">
        <v>60</v>
      </c>
      <c r="E36" s="93">
        <v>60</v>
      </c>
      <c r="F36" s="93">
        <v>60</v>
      </c>
      <c r="G36" s="93">
        <v>60</v>
      </c>
      <c r="H36" s="93">
        <v>60</v>
      </c>
      <c r="I36" s="93">
        <v>60</v>
      </c>
      <c r="J36" s="93">
        <v>60</v>
      </c>
      <c r="K36" s="93">
        <v>60</v>
      </c>
      <c r="L36" s="93">
        <v>60</v>
      </c>
      <c r="M36" s="93">
        <v>60</v>
      </c>
      <c r="N36" s="93">
        <v>60</v>
      </c>
    </row>
    <row r="37" spans="2:14" x14ac:dyDescent="0.25">
      <c r="B37" s="45" t="s">
        <v>59</v>
      </c>
      <c r="C37" s="94">
        <v>60</v>
      </c>
      <c r="D37" s="94">
        <v>60</v>
      </c>
      <c r="E37" s="94">
        <v>60</v>
      </c>
      <c r="F37" s="94">
        <v>60</v>
      </c>
      <c r="G37" s="94">
        <v>60</v>
      </c>
      <c r="H37" s="94">
        <v>60</v>
      </c>
      <c r="I37" s="94">
        <v>60</v>
      </c>
      <c r="J37" s="94">
        <v>60</v>
      </c>
      <c r="K37" s="94">
        <v>60</v>
      </c>
      <c r="L37" s="94">
        <v>60</v>
      </c>
      <c r="M37" s="94">
        <v>60</v>
      </c>
      <c r="N37" s="94">
        <v>60</v>
      </c>
    </row>
    <row r="38" spans="2:14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 x14ac:dyDescent="0.25">
      <c r="I39" s="50"/>
      <c r="J39" s="50"/>
      <c r="K39" s="50"/>
    </row>
    <row r="40" spans="2:14" x14ac:dyDescent="0.25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 x14ac:dyDescent="0.2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 x14ac:dyDescent="0.2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 x14ac:dyDescent="0.25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 x14ac:dyDescent="0.25">
      <c r="P49" s="50"/>
      <c r="Q49" s="50"/>
      <c r="R49" s="50"/>
      <c r="S49" s="50"/>
      <c r="T49" s="50"/>
      <c r="U49" s="50"/>
      <c r="V49" s="50"/>
      <c r="W49" s="50"/>
      <c r="X49" s="50"/>
    </row>
    <row r="61" spans="9:24" x14ac:dyDescent="0.25">
      <c r="I61" s="50"/>
      <c r="J61" s="50"/>
    </row>
    <row r="62" spans="9:24" x14ac:dyDescent="0.25">
      <c r="I62" s="50"/>
      <c r="J62" s="50"/>
    </row>
    <row r="63" spans="9:24" x14ac:dyDescent="0.25">
      <c r="I63" s="50"/>
      <c r="J63" s="50"/>
    </row>
  </sheetData>
  <phoneticPr fontId="0" type="noConversion"/>
  <dataValidations xWindow="1204" yWindow="267"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O41"/>
  <sheetViews>
    <sheetView showGridLines="0" workbookViewId="0">
      <selection activeCell="F38" sqref="F38"/>
    </sheetView>
  </sheetViews>
  <sheetFormatPr defaultColWidth="8.77734375" defaultRowHeight="13.2" x14ac:dyDescent="0.25"/>
  <cols>
    <col min="1" max="2" width="4.6640625" style="29" customWidth="1"/>
    <col min="3" max="3" width="12.6640625" style="29" customWidth="1"/>
    <col min="4" max="15" width="8.6640625" style="29" customWidth="1"/>
    <col min="16" max="16384" width="8.77734375" style="29"/>
  </cols>
  <sheetData>
    <row r="2" spans="2:15" x14ac:dyDescent="0.25">
      <c r="C2" s="28" t="s">
        <v>158</v>
      </c>
    </row>
    <row r="3" spans="2:15" x14ac:dyDescent="0.25">
      <c r="C3" s="30" t="s">
        <v>138</v>
      </c>
    </row>
    <row r="4" spans="2:15" x14ac:dyDescent="0.2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x14ac:dyDescent="0.2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 x14ac:dyDescent="0.25">
      <c r="C6" s="41" t="s">
        <v>126</v>
      </c>
      <c r="D6" s="89">
        <v>2</v>
      </c>
      <c r="E6" s="89">
        <v>2</v>
      </c>
      <c r="F6" s="89">
        <v>2</v>
      </c>
      <c r="G6" s="89">
        <v>2</v>
      </c>
      <c r="H6" s="89">
        <v>2</v>
      </c>
      <c r="I6" s="89">
        <v>2</v>
      </c>
      <c r="J6" s="89">
        <v>2</v>
      </c>
      <c r="K6" s="89">
        <v>2</v>
      </c>
      <c r="L6" s="89">
        <v>2</v>
      </c>
      <c r="M6" s="89">
        <v>2</v>
      </c>
      <c r="N6" s="89">
        <v>2</v>
      </c>
      <c r="O6" s="89">
        <v>2</v>
      </c>
    </row>
    <row r="7" spans="2:15" x14ac:dyDescent="0.25">
      <c r="C7" s="36" t="s">
        <v>127</v>
      </c>
      <c r="D7" s="89">
        <v>2</v>
      </c>
      <c r="E7" s="89">
        <v>2</v>
      </c>
      <c r="F7" s="89">
        <v>2</v>
      </c>
      <c r="G7" s="89">
        <v>2</v>
      </c>
      <c r="H7" s="89">
        <v>2</v>
      </c>
      <c r="I7" s="89">
        <v>2</v>
      </c>
      <c r="J7" s="89">
        <v>2</v>
      </c>
      <c r="K7" s="89">
        <v>2</v>
      </c>
      <c r="L7" s="89">
        <v>2</v>
      </c>
      <c r="M7" s="89">
        <v>2</v>
      </c>
      <c r="N7" s="89">
        <v>2</v>
      </c>
      <c r="O7" s="89">
        <v>2</v>
      </c>
    </row>
    <row r="8" spans="2:15" x14ac:dyDescent="0.25">
      <c r="C8" s="36" t="s">
        <v>128</v>
      </c>
      <c r="D8" s="89">
        <v>2</v>
      </c>
      <c r="E8" s="89">
        <v>2</v>
      </c>
      <c r="F8" s="89">
        <v>2</v>
      </c>
      <c r="G8" s="89">
        <v>2</v>
      </c>
      <c r="H8" s="89">
        <v>2</v>
      </c>
      <c r="I8" s="89">
        <v>2</v>
      </c>
      <c r="J8" s="89">
        <v>2</v>
      </c>
      <c r="K8" s="89">
        <v>2</v>
      </c>
      <c r="L8" s="89">
        <v>2</v>
      </c>
      <c r="M8" s="89">
        <v>2</v>
      </c>
      <c r="N8" s="89">
        <v>2</v>
      </c>
      <c r="O8" s="89">
        <v>2</v>
      </c>
    </row>
    <row r="9" spans="2:15" x14ac:dyDescent="0.25">
      <c r="C9" s="36" t="s">
        <v>129</v>
      </c>
      <c r="D9" s="89">
        <v>2</v>
      </c>
      <c r="E9" s="89">
        <v>2</v>
      </c>
      <c r="F9" s="89">
        <v>2</v>
      </c>
      <c r="G9" s="89">
        <v>2</v>
      </c>
      <c r="H9" s="89">
        <v>2</v>
      </c>
      <c r="I9" s="89">
        <v>2</v>
      </c>
      <c r="J9" s="89">
        <v>2</v>
      </c>
      <c r="K9" s="89">
        <v>2</v>
      </c>
      <c r="L9" s="89">
        <v>2</v>
      </c>
      <c r="M9" s="89">
        <v>2</v>
      </c>
      <c r="N9" s="89">
        <v>2</v>
      </c>
      <c r="O9" s="89">
        <v>2</v>
      </c>
    </row>
    <row r="10" spans="2:15" x14ac:dyDescent="0.25">
      <c r="C10" s="36" t="s">
        <v>130</v>
      </c>
      <c r="D10" s="89">
        <v>2</v>
      </c>
      <c r="E10" s="89">
        <v>2</v>
      </c>
      <c r="F10" s="89">
        <v>2</v>
      </c>
      <c r="G10" s="89">
        <v>2</v>
      </c>
      <c r="H10" s="89">
        <v>2</v>
      </c>
      <c r="I10" s="89">
        <v>2</v>
      </c>
      <c r="J10" s="89">
        <v>2</v>
      </c>
      <c r="K10" s="89">
        <v>2</v>
      </c>
      <c r="L10" s="89">
        <v>2</v>
      </c>
      <c r="M10" s="89">
        <v>2</v>
      </c>
      <c r="N10" s="89">
        <v>2</v>
      </c>
      <c r="O10" s="89">
        <v>2</v>
      </c>
    </row>
    <row r="11" spans="2:15" x14ac:dyDescent="0.25">
      <c r="C11" s="36" t="s">
        <v>131</v>
      </c>
      <c r="D11" s="89">
        <v>2</v>
      </c>
      <c r="E11" s="89">
        <v>2</v>
      </c>
      <c r="F11" s="89">
        <v>2</v>
      </c>
      <c r="G11" s="89">
        <v>2</v>
      </c>
      <c r="H11" s="89">
        <v>2</v>
      </c>
      <c r="I11" s="89">
        <v>2</v>
      </c>
      <c r="J11" s="89">
        <v>2</v>
      </c>
      <c r="K11" s="89">
        <v>2</v>
      </c>
      <c r="L11" s="89">
        <v>2</v>
      </c>
      <c r="M11" s="89">
        <v>2</v>
      </c>
      <c r="N11" s="89">
        <v>2</v>
      </c>
      <c r="O11" s="89">
        <v>2</v>
      </c>
    </row>
    <row r="12" spans="2:15" x14ac:dyDescent="0.25">
      <c r="C12" s="37" t="s">
        <v>132</v>
      </c>
      <c r="D12" s="89">
        <v>2</v>
      </c>
      <c r="E12" s="89">
        <v>2</v>
      </c>
      <c r="F12" s="89">
        <v>2</v>
      </c>
      <c r="G12" s="89">
        <v>2</v>
      </c>
      <c r="H12" s="89">
        <v>2</v>
      </c>
      <c r="I12" s="89">
        <v>2</v>
      </c>
      <c r="J12" s="89">
        <v>2</v>
      </c>
      <c r="K12" s="89">
        <v>2</v>
      </c>
      <c r="L12" s="89">
        <v>2</v>
      </c>
      <c r="M12" s="89">
        <v>2</v>
      </c>
      <c r="N12" s="89">
        <v>2</v>
      </c>
      <c r="O12" s="89">
        <v>2</v>
      </c>
    </row>
    <row r="13" spans="2:15" x14ac:dyDescent="0.2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x14ac:dyDescent="0.2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 x14ac:dyDescent="0.25">
      <c r="C15" s="41" t="s">
        <v>126</v>
      </c>
      <c r="D15" s="89">
        <v>3</v>
      </c>
      <c r="E15" s="89">
        <v>3</v>
      </c>
      <c r="F15" s="89">
        <v>3</v>
      </c>
      <c r="G15" s="89">
        <v>3</v>
      </c>
      <c r="H15" s="89">
        <v>3</v>
      </c>
      <c r="I15" s="89">
        <v>3</v>
      </c>
      <c r="J15" s="89">
        <v>3</v>
      </c>
      <c r="K15" s="89">
        <v>3</v>
      </c>
      <c r="L15" s="89">
        <v>3</v>
      </c>
      <c r="M15" s="89">
        <v>3</v>
      </c>
      <c r="N15" s="89">
        <v>3</v>
      </c>
      <c r="O15" s="89">
        <v>3</v>
      </c>
    </row>
    <row r="16" spans="2:15" x14ac:dyDescent="0.25">
      <c r="C16" s="36" t="s">
        <v>127</v>
      </c>
      <c r="D16" s="89">
        <v>3</v>
      </c>
      <c r="E16" s="89">
        <v>3</v>
      </c>
      <c r="F16" s="89">
        <v>3</v>
      </c>
      <c r="G16" s="89">
        <v>3</v>
      </c>
      <c r="H16" s="89">
        <v>3</v>
      </c>
      <c r="I16" s="89">
        <v>3</v>
      </c>
      <c r="J16" s="89">
        <v>3</v>
      </c>
      <c r="K16" s="89">
        <v>3</v>
      </c>
      <c r="L16" s="89">
        <v>3</v>
      </c>
      <c r="M16" s="89">
        <v>3</v>
      </c>
      <c r="N16" s="89">
        <v>3</v>
      </c>
      <c r="O16" s="89">
        <v>3</v>
      </c>
    </row>
    <row r="17" spans="2:15" x14ac:dyDescent="0.25">
      <c r="C17" s="36" t="s">
        <v>128</v>
      </c>
      <c r="D17" s="89">
        <v>3</v>
      </c>
      <c r="E17" s="89">
        <v>3</v>
      </c>
      <c r="F17" s="89">
        <v>3</v>
      </c>
      <c r="G17" s="89">
        <v>3</v>
      </c>
      <c r="H17" s="89">
        <v>3</v>
      </c>
      <c r="I17" s="89">
        <v>3</v>
      </c>
      <c r="J17" s="89">
        <v>3</v>
      </c>
      <c r="K17" s="89">
        <v>3</v>
      </c>
      <c r="L17" s="89">
        <v>3</v>
      </c>
      <c r="M17" s="89">
        <v>3</v>
      </c>
      <c r="N17" s="89">
        <v>3</v>
      </c>
      <c r="O17" s="89">
        <v>3</v>
      </c>
    </row>
    <row r="18" spans="2:15" x14ac:dyDescent="0.25">
      <c r="C18" s="36" t="s">
        <v>129</v>
      </c>
      <c r="D18" s="89">
        <v>3</v>
      </c>
      <c r="E18" s="89">
        <v>3</v>
      </c>
      <c r="F18" s="89">
        <v>3</v>
      </c>
      <c r="G18" s="89">
        <v>3</v>
      </c>
      <c r="H18" s="89">
        <v>3</v>
      </c>
      <c r="I18" s="89">
        <v>3</v>
      </c>
      <c r="J18" s="89">
        <v>3</v>
      </c>
      <c r="K18" s="89">
        <v>3</v>
      </c>
      <c r="L18" s="89">
        <v>3</v>
      </c>
      <c r="M18" s="89">
        <v>3</v>
      </c>
      <c r="N18" s="89">
        <v>3</v>
      </c>
      <c r="O18" s="89">
        <v>3</v>
      </c>
    </row>
    <row r="19" spans="2:15" x14ac:dyDescent="0.25">
      <c r="C19" s="36" t="s">
        <v>130</v>
      </c>
      <c r="D19" s="89">
        <v>3</v>
      </c>
      <c r="E19" s="89">
        <v>3</v>
      </c>
      <c r="F19" s="89">
        <v>3</v>
      </c>
      <c r="G19" s="89">
        <v>3</v>
      </c>
      <c r="H19" s="89">
        <v>3</v>
      </c>
      <c r="I19" s="89">
        <v>3</v>
      </c>
      <c r="J19" s="89">
        <v>3</v>
      </c>
      <c r="K19" s="89">
        <v>3</v>
      </c>
      <c r="L19" s="89">
        <v>3</v>
      </c>
      <c r="M19" s="89">
        <v>3</v>
      </c>
      <c r="N19" s="89">
        <v>3</v>
      </c>
      <c r="O19" s="89">
        <v>3</v>
      </c>
    </row>
    <row r="20" spans="2:15" x14ac:dyDescent="0.25">
      <c r="C20" s="36" t="s">
        <v>131</v>
      </c>
      <c r="D20" s="89">
        <v>3</v>
      </c>
      <c r="E20" s="89">
        <v>3</v>
      </c>
      <c r="F20" s="89">
        <v>3</v>
      </c>
      <c r="G20" s="89">
        <v>3</v>
      </c>
      <c r="H20" s="89">
        <v>3</v>
      </c>
      <c r="I20" s="89">
        <v>3</v>
      </c>
      <c r="J20" s="89">
        <v>3</v>
      </c>
      <c r="K20" s="89">
        <v>3</v>
      </c>
      <c r="L20" s="89">
        <v>3</v>
      </c>
      <c r="M20" s="89">
        <v>3</v>
      </c>
      <c r="N20" s="89">
        <v>3</v>
      </c>
      <c r="O20" s="89">
        <v>3</v>
      </c>
    </row>
    <row r="21" spans="2:15" x14ac:dyDescent="0.25">
      <c r="C21" s="37" t="s">
        <v>132</v>
      </c>
      <c r="D21" s="89">
        <v>3</v>
      </c>
      <c r="E21" s="89">
        <v>3</v>
      </c>
      <c r="F21" s="89">
        <v>3</v>
      </c>
      <c r="G21" s="89">
        <v>3</v>
      </c>
      <c r="H21" s="89">
        <v>3</v>
      </c>
      <c r="I21" s="89">
        <v>3</v>
      </c>
      <c r="J21" s="89">
        <v>3</v>
      </c>
      <c r="K21" s="89">
        <v>3</v>
      </c>
      <c r="L21" s="89">
        <v>3</v>
      </c>
      <c r="M21" s="89">
        <v>3</v>
      </c>
      <c r="N21" s="89">
        <v>3</v>
      </c>
      <c r="O21" s="89">
        <v>3</v>
      </c>
    </row>
    <row r="22" spans="2:15" x14ac:dyDescent="0.2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x14ac:dyDescent="0.2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 x14ac:dyDescent="0.25">
      <c r="C24" s="41" t="s">
        <v>126</v>
      </c>
      <c r="D24" s="89">
        <v>1.5</v>
      </c>
      <c r="E24" s="89">
        <v>1.5</v>
      </c>
      <c r="F24" s="89">
        <v>1.5</v>
      </c>
      <c r="G24" s="89">
        <v>1.5</v>
      </c>
      <c r="H24" s="89">
        <v>1.5</v>
      </c>
      <c r="I24" s="89">
        <v>1.5</v>
      </c>
      <c r="J24" s="89">
        <v>1.5</v>
      </c>
      <c r="K24" s="89">
        <v>1.5</v>
      </c>
      <c r="L24" s="89">
        <v>1.5</v>
      </c>
      <c r="M24" s="89">
        <v>1.5</v>
      </c>
      <c r="N24" s="89">
        <v>1.5</v>
      </c>
      <c r="O24" s="89">
        <v>1.5</v>
      </c>
    </row>
    <row r="25" spans="2:15" x14ac:dyDescent="0.25">
      <c r="C25" s="36" t="s">
        <v>127</v>
      </c>
      <c r="D25" s="89">
        <v>1.5</v>
      </c>
      <c r="E25" s="89">
        <v>1.5</v>
      </c>
      <c r="F25" s="89">
        <v>1.5</v>
      </c>
      <c r="G25" s="89">
        <v>1.5</v>
      </c>
      <c r="H25" s="89">
        <v>1.5</v>
      </c>
      <c r="I25" s="89">
        <v>1.5</v>
      </c>
      <c r="J25" s="89">
        <v>1.5</v>
      </c>
      <c r="K25" s="89">
        <v>1.5</v>
      </c>
      <c r="L25" s="89">
        <v>1.5</v>
      </c>
      <c r="M25" s="89">
        <v>1.5</v>
      </c>
      <c r="N25" s="89">
        <v>1.5</v>
      </c>
      <c r="O25" s="89">
        <v>1.5</v>
      </c>
    </row>
    <row r="26" spans="2:15" x14ac:dyDescent="0.25">
      <c r="C26" s="36" t="s">
        <v>128</v>
      </c>
      <c r="D26" s="89">
        <v>1.5</v>
      </c>
      <c r="E26" s="89">
        <v>1.5</v>
      </c>
      <c r="F26" s="89">
        <v>1.5</v>
      </c>
      <c r="G26" s="89">
        <v>1.5</v>
      </c>
      <c r="H26" s="89">
        <v>1.5</v>
      </c>
      <c r="I26" s="89">
        <v>1.5</v>
      </c>
      <c r="J26" s="89">
        <v>1.5</v>
      </c>
      <c r="K26" s="89">
        <v>1.5</v>
      </c>
      <c r="L26" s="89">
        <v>1.5</v>
      </c>
      <c r="M26" s="89">
        <v>1.5</v>
      </c>
      <c r="N26" s="89">
        <v>1.5</v>
      </c>
      <c r="O26" s="89">
        <v>1.5</v>
      </c>
    </row>
    <row r="27" spans="2:15" x14ac:dyDescent="0.25">
      <c r="C27" s="36" t="s">
        <v>129</v>
      </c>
      <c r="D27" s="89">
        <v>1.5</v>
      </c>
      <c r="E27" s="89">
        <v>1.5</v>
      </c>
      <c r="F27" s="89">
        <v>1.5</v>
      </c>
      <c r="G27" s="89">
        <v>1.5</v>
      </c>
      <c r="H27" s="89">
        <v>1.5</v>
      </c>
      <c r="I27" s="89">
        <v>1.5</v>
      </c>
      <c r="J27" s="89">
        <v>1.5</v>
      </c>
      <c r="K27" s="89">
        <v>1.5</v>
      </c>
      <c r="L27" s="89">
        <v>1.5</v>
      </c>
      <c r="M27" s="89">
        <v>1.5</v>
      </c>
      <c r="N27" s="89">
        <v>1.5</v>
      </c>
      <c r="O27" s="89">
        <v>1.5</v>
      </c>
    </row>
    <row r="28" spans="2:15" x14ac:dyDescent="0.25">
      <c r="C28" s="36" t="s">
        <v>130</v>
      </c>
      <c r="D28" s="89">
        <v>1.5</v>
      </c>
      <c r="E28" s="89">
        <v>1.5</v>
      </c>
      <c r="F28" s="89">
        <v>1.5</v>
      </c>
      <c r="G28" s="89">
        <v>1.5</v>
      </c>
      <c r="H28" s="89">
        <v>1.5</v>
      </c>
      <c r="I28" s="89">
        <v>1.5</v>
      </c>
      <c r="J28" s="89">
        <v>1.5</v>
      </c>
      <c r="K28" s="89">
        <v>1.5</v>
      </c>
      <c r="L28" s="89">
        <v>1.5</v>
      </c>
      <c r="M28" s="89">
        <v>1.5</v>
      </c>
      <c r="N28" s="89">
        <v>1.5</v>
      </c>
      <c r="O28" s="89">
        <v>1.5</v>
      </c>
    </row>
    <row r="29" spans="2:15" x14ac:dyDescent="0.25">
      <c r="C29" s="36" t="s">
        <v>131</v>
      </c>
      <c r="D29" s="89">
        <v>1.5</v>
      </c>
      <c r="E29" s="89">
        <v>1.5</v>
      </c>
      <c r="F29" s="89">
        <v>1.5</v>
      </c>
      <c r="G29" s="89">
        <v>1.5</v>
      </c>
      <c r="H29" s="89">
        <v>1.5</v>
      </c>
      <c r="I29" s="89">
        <v>1.5</v>
      </c>
      <c r="J29" s="89">
        <v>1.5</v>
      </c>
      <c r="K29" s="89">
        <v>1.5</v>
      </c>
      <c r="L29" s="89">
        <v>1.5</v>
      </c>
      <c r="M29" s="89">
        <v>1.5</v>
      </c>
      <c r="N29" s="89">
        <v>1.5</v>
      </c>
      <c r="O29" s="89">
        <v>1.5</v>
      </c>
    </row>
    <row r="30" spans="2:15" x14ac:dyDescent="0.25">
      <c r="C30" s="37" t="s">
        <v>132</v>
      </c>
      <c r="D30" s="89">
        <v>1.5</v>
      </c>
      <c r="E30" s="89">
        <v>1.5</v>
      </c>
      <c r="F30" s="89">
        <v>1.5</v>
      </c>
      <c r="G30" s="89">
        <v>1.5</v>
      </c>
      <c r="H30" s="89">
        <v>1.5</v>
      </c>
      <c r="I30" s="89">
        <v>1.5</v>
      </c>
      <c r="J30" s="89">
        <v>1.5</v>
      </c>
      <c r="K30" s="89">
        <v>1.5</v>
      </c>
      <c r="L30" s="89">
        <v>1.5</v>
      </c>
      <c r="M30" s="89">
        <v>1.5</v>
      </c>
      <c r="N30" s="89">
        <v>1.5</v>
      </c>
      <c r="O30" s="89">
        <v>1.5</v>
      </c>
    </row>
    <row r="31" spans="2:15" x14ac:dyDescent="0.2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 x14ac:dyDescent="0.2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 x14ac:dyDescent="0.25">
      <c r="C33" s="41" t="s">
        <v>126</v>
      </c>
      <c r="D33" s="89">
        <v>1.5</v>
      </c>
      <c r="E33" s="89">
        <v>1.5</v>
      </c>
      <c r="F33" s="89">
        <v>1.5</v>
      </c>
      <c r="G33" s="89">
        <v>1.5</v>
      </c>
      <c r="H33" s="89">
        <v>1.5</v>
      </c>
      <c r="I33" s="89">
        <v>1.5</v>
      </c>
      <c r="J33" s="89">
        <v>1.5</v>
      </c>
      <c r="K33" s="89">
        <v>1.5</v>
      </c>
      <c r="L33" s="89">
        <v>1.5</v>
      </c>
      <c r="M33" s="89">
        <v>1.5</v>
      </c>
      <c r="N33" s="89">
        <v>1.5</v>
      </c>
      <c r="O33" s="89">
        <v>1.5</v>
      </c>
    </row>
    <row r="34" spans="3:15" x14ac:dyDescent="0.25">
      <c r="C34" s="36" t="s">
        <v>127</v>
      </c>
      <c r="D34" s="89">
        <v>1.5</v>
      </c>
      <c r="E34" s="89">
        <v>1.5</v>
      </c>
      <c r="F34" s="89">
        <v>1.5</v>
      </c>
      <c r="G34" s="89">
        <v>1.5</v>
      </c>
      <c r="H34" s="89">
        <v>1.5</v>
      </c>
      <c r="I34" s="89">
        <v>1.5</v>
      </c>
      <c r="J34" s="89">
        <v>1.5</v>
      </c>
      <c r="K34" s="89">
        <v>1.5</v>
      </c>
      <c r="L34" s="89">
        <v>1.5</v>
      </c>
      <c r="M34" s="89">
        <v>1.5</v>
      </c>
      <c r="N34" s="89">
        <v>1.5</v>
      </c>
      <c r="O34" s="89">
        <v>1.5</v>
      </c>
    </row>
    <row r="35" spans="3:15" x14ac:dyDescent="0.25">
      <c r="C35" s="36" t="s">
        <v>128</v>
      </c>
      <c r="D35" s="89">
        <v>1.5</v>
      </c>
      <c r="E35" s="89">
        <v>1.5</v>
      </c>
      <c r="F35" s="89">
        <v>1.5</v>
      </c>
      <c r="G35" s="89">
        <v>1.5</v>
      </c>
      <c r="H35" s="89">
        <v>1.5</v>
      </c>
      <c r="I35" s="89">
        <v>1.5</v>
      </c>
      <c r="J35" s="89">
        <v>1.5</v>
      </c>
      <c r="K35" s="89">
        <v>1.5</v>
      </c>
      <c r="L35" s="89">
        <v>1.5</v>
      </c>
      <c r="M35" s="89">
        <v>1.5</v>
      </c>
      <c r="N35" s="89">
        <v>1.5</v>
      </c>
      <c r="O35" s="89">
        <v>1.5</v>
      </c>
    </row>
    <row r="36" spans="3:15" x14ac:dyDescent="0.25">
      <c r="C36" s="36" t="s">
        <v>129</v>
      </c>
      <c r="D36" s="89">
        <v>1.5</v>
      </c>
      <c r="E36" s="89">
        <v>1.5</v>
      </c>
      <c r="F36" s="89">
        <v>1.5</v>
      </c>
      <c r="G36" s="89">
        <v>1.5</v>
      </c>
      <c r="H36" s="89">
        <v>1.5</v>
      </c>
      <c r="I36" s="89">
        <v>1.5</v>
      </c>
      <c r="J36" s="89">
        <v>1.5</v>
      </c>
      <c r="K36" s="89">
        <v>1.5</v>
      </c>
      <c r="L36" s="89">
        <v>1.5</v>
      </c>
      <c r="M36" s="89">
        <v>1.5</v>
      </c>
      <c r="N36" s="89">
        <v>1.5</v>
      </c>
      <c r="O36" s="89">
        <v>1.5</v>
      </c>
    </row>
    <row r="37" spans="3:15" x14ac:dyDescent="0.25">
      <c r="C37" s="36" t="s">
        <v>130</v>
      </c>
      <c r="D37" s="89">
        <v>1.5</v>
      </c>
      <c r="E37" s="89">
        <v>1.5</v>
      </c>
      <c r="F37" s="89">
        <v>1.5</v>
      </c>
      <c r="G37" s="89">
        <v>1.5</v>
      </c>
      <c r="H37" s="89">
        <v>1.5</v>
      </c>
      <c r="I37" s="89">
        <v>1.5</v>
      </c>
      <c r="J37" s="89">
        <v>1.5</v>
      </c>
      <c r="K37" s="89">
        <v>1.5</v>
      </c>
      <c r="L37" s="89">
        <v>1.5</v>
      </c>
      <c r="M37" s="89">
        <v>1.5</v>
      </c>
      <c r="N37" s="89">
        <v>1.5</v>
      </c>
      <c r="O37" s="89">
        <v>1.5</v>
      </c>
    </row>
    <row r="38" spans="3:15" x14ac:dyDescent="0.25">
      <c r="C38" s="36" t="s">
        <v>131</v>
      </c>
      <c r="D38" s="89">
        <v>1.5</v>
      </c>
      <c r="E38" s="89">
        <v>1.5</v>
      </c>
      <c r="F38" s="89">
        <v>1.5</v>
      </c>
      <c r="G38" s="89">
        <v>1.5</v>
      </c>
      <c r="H38" s="89">
        <v>1.5</v>
      </c>
      <c r="I38" s="89">
        <v>1.5</v>
      </c>
      <c r="J38" s="89">
        <v>1.5</v>
      </c>
      <c r="K38" s="89">
        <v>1.5</v>
      </c>
      <c r="L38" s="89">
        <v>1.5</v>
      </c>
      <c r="M38" s="89">
        <v>1.5</v>
      </c>
      <c r="N38" s="89">
        <v>1.5</v>
      </c>
      <c r="O38" s="89">
        <v>1.5</v>
      </c>
    </row>
    <row r="39" spans="3:15" x14ac:dyDescent="0.25">
      <c r="C39" s="37" t="s">
        <v>132</v>
      </c>
      <c r="D39" s="89">
        <v>1.5</v>
      </c>
      <c r="E39" s="89">
        <v>1.5</v>
      </c>
      <c r="F39" s="89">
        <v>1.5</v>
      </c>
      <c r="G39" s="89">
        <v>1.5</v>
      </c>
      <c r="H39" s="89">
        <v>1.5</v>
      </c>
      <c r="I39" s="89">
        <v>1.5</v>
      </c>
      <c r="J39" s="89">
        <v>1.5</v>
      </c>
      <c r="K39" s="89">
        <v>1.5</v>
      </c>
      <c r="L39" s="89">
        <v>1.5</v>
      </c>
      <c r="M39" s="89">
        <v>1.5</v>
      </c>
      <c r="N39" s="89">
        <v>1.5</v>
      </c>
      <c r="O39" s="89">
        <v>1.5</v>
      </c>
    </row>
    <row r="40" spans="3:15" x14ac:dyDescent="0.2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 x14ac:dyDescent="0.2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xWindow="907" yWindow="445"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workbookViewId="0"/>
  </sheetViews>
  <sheetFormatPr defaultColWidth="8.77734375" defaultRowHeight="13.2" x14ac:dyDescent="0.25"/>
  <cols>
    <col min="1" max="1" width="4.6640625" style="102" customWidth="1"/>
    <col min="2" max="6" width="8.77734375" style="102"/>
    <col min="7" max="7" width="2.6640625" style="102" customWidth="1"/>
    <col min="8" max="8" width="11.109375" style="102" customWidth="1"/>
    <col min="9" max="10" width="8.77734375" style="102"/>
    <col min="11" max="12" width="4.6640625" style="102" customWidth="1"/>
    <col min="13" max="17" width="8.77734375" style="102"/>
    <col min="18" max="18" width="2.6640625" style="102" customWidth="1"/>
    <col min="19" max="19" width="14.6640625" style="102" customWidth="1"/>
    <col min="20" max="20" width="16.6640625" style="102" customWidth="1"/>
    <col min="21" max="21" width="4.6640625" style="102" customWidth="1"/>
    <col min="22" max="16384" width="8.77734375" style="102"/>
  </cols>
  <sheetData>
    <row r="1" spans="1:20" x14ac:dyDescent="0.25">
      <c r="A1" s="181"/>
    </row>
    <row r="2" spans="1:20" ht="15.6" x14ac:dyDescent="0.3">
      <c r="C2" s="209" t="s">
        <v>165</v>
      </c>
      <c r="D2" s="209"/>
      <c r="E2" s="209"/>
      <c r="F2" s="209"/>
      <c r="G2" s="209"/>
      <c r="H2" s="209"/>
    </row>
    <row r="3" spans="1:20" ht="15.6" x14ac:dyDescent="0.3">
      <c r="C3" s="182" t="s">
        <v>412</v>
      </c>
      <c r="D3" s="182"/>
      <c r="E3" s="182"/>
      <c r="F3" s="182"/>
      <c r="G3" s="182"/>
    </row>
    <row r="5" spans="1:20" ht="15.6" x14ac:dyDescent="0.3">
      <c r="A5" s="183" t="s">
        <v>351</v>
      </c>
      <c r="B5" s="184"/>
      <c r="G5" s="185"/>
      <c r="L5" s="183" t="s">
        <v>352</v>
      </c>
      <c r="M5" s="184"/>
      <c r="R5" s="185"/>
    </row>
    <row r="6" spans="1:20" x14ac:dyDescent="0.25">
      <c r="A6" s="186" t="s">
        <v>353</v>
      </c>
      <c r="B6" s="184"/>
      <c r="G6" s="187"/>
      <c r="H6" s="112"/>
      <c r="L6" s="186" t="s">
        <v>354</v>
      </c>
      <c r="M6" s="184"/>
      <c r="S6" s="127"/>
    </row>
    <row r="7" spans="1:20" x14ac:dyDescent="0.25">
      <c r="A7" s="184"/>
      <c r="B7" s="184" t="s">
        <v>355</v>
      </c>
      <c r="G7" s="187"/>
      <c r="H7" s="188">
        <f>SUM(ORA!$D$116:$O$116)</f>
        <v>79010</v>
      </c>
      <c r="L7" s="184"/>
      <c r="M7" s="184" t="s">
        <v>355</v>
      </c>
      <c r="S7" s="189">
        <f>SUM(ORA!$D$127:$O$127)</f>
        <v>316040000</v>
      </c>
    </row>
    <row r="8" spans="1:20" x14ac:dyDescent="0.25">
      <c r="A8" s="184"/>
      <c r="B8" s="184" t="s">
        <v>356</v>
      </c>
      <c r="G8" s="187"/>
      <c r="H8" s="190">
        <f>SUM(POJ!$D$116:$O$116)</f>
        <v>64225.625</v>
      </c>
      <c r="L8" s="184"/>
      <c r="M8" s="184" t="s">
        <v>356</v>
      </c>
      <c r="S8" s="191">
        <f>SUM(POJ!$D$127:$O$127)</f>
        <v>385353750</v>
      </c>
    </row>
    <row r="9" spans="1:20" x14ac:dyDescent="0.25">
      <c r="A9" s="184"/>
      <c r="B9" s="184" t="s">
        <v>357</v>
      </c>
      <c r="G9" s="187"/>
      <c r="H9" s="190">
        <f>SUM(ROJ!$D$116:$O$116)</f>
        <v>27245.100000000002</v>
      </c>
      <c r="L9" s="184"/>
      <c r="M9" s="184" t="s">
        <v>357</v>
      </c>
      <c r="S9" s="191">
        <f>SUM(ROJ!$D$127:$O$127)</f>
        <v>81735300</v>
      </c>
    </row>
    <row r="10" spans="1:20" x14ac:dyDescent="0.25">
      <c r="A10" s="184"/>
      <c r="B10" s="184" t="s">
        <v>358</v>
      </c>
      <c r="G10" s="187"/>
      <c r="H10" s="192">
        <f>SUM(FCOJ!$D$116:$O$116)</f>
        <v>18621.268801067454</v>
      </c>
      <c r="L10" s="184"/>
      <c r="M10" s="184" t="s">
        <v>358</v>
      </c>
      <c r="S10" s="193">
        <f>SUM(FCOJ!$D$127:$O$127)</f>
        <v>55863806.403202355</v>
      </c>
    </row>
    <row r="11" spans="1:20" x14ac:dyDescent="0.25">
      <c r="A11" s="184"/>
      <c r="B11" s="184"/>
      <c r="G11" s="187"/>
      <c r="M11" s="184" t="s">
        <v>359</v>
      </c>
      <c r="T11" s="194">
        <f>SUM($S$7:$S$10)</f>
        <v>838992856.4032023</v>
      </c>
    </row>
    <row r="12" spans="1:20" x14ac:dyDescent="0.25">
      <c r="A12" s="186" t="s">
        <v>360</v>
      </c>
      <c r="B12" s="184"/>
      <c r="G12" s="187"/>
    </row>
    <row r="13" spans="1:20" x14ac:dyDescent="0.25">
      <c r="A13" s="184"/>
      <c r="B13" s="184" t="s">
        <v>361</v>
      </c>
      <c r="G13" s="187"/>
      <c r="H13" s="195">
        <f>SUM(grove!$C$48:$AX$53)</f>
        <v>510334.02112007001</v>
      </c>
      <c r="L13" s="186" t="s">
        <v>362</v>
      </c>
      <c r="M13" s="184"/>
    </row>
    <row r="14" spans="1:20" x14ac:dyDescent="0.25">
      <c r="A14" s="184"/>
      <c r="B14" s="184" t="s">
        <v>363</v>
      </c>
      <c r="G14" s="187"/>
      <c r="H14" s="188">
        <f>raw_materials!$P$30</f>
        <v>0</v>
      </c>
      <c r="L14" s="184"/>
      <c r="M14" s="184" t="s">
        <v>364</v>
      </c>
      <c r="S14" s="189">
        <f>SUM(grove!$C$58:$AX$63)</f>
        <v>758636767.40392113</v>
      </c>
    </row>
    <row r="15" spans="1:20" x14ac:dyDescent="0.25">
      <c r="A15" s="184"/>
      <c r="B15" s="184" t="s">
        <v>365</v>
      </c>
      <c r="G15" s="187"/>
      <c r="H15" s="192">
        <f>raw_materials!$P$36</f>
        <v>0</v>
      </c>
      <c r="L15" s="184"/>
      <c r="M15" s="184" t="s">
        <v>366</v>
      </c>
      <c r="S15" s="191">
        <f>(raw_materials!D30*raw_materials!E30+raw_materials!F30*raw_materials!G30+raw_materials!H30*raw_materials!I30+raw_materials!J30*raw_materials!K30+raw_materials!L30*raw_materials!M30)*2000</f>
        <v>0</v>
      </c>
    </row>
    <row r="16" spans="1:20" x14ac:dyDescent="0.25">
      <c r="A16" s="184"/>
      <c r="B16" s="184" t="s">
        <v>367</v>
      </c>
      <c r="G16" s="187"/>
      <c r="H16" s="196">
        <v>143139</v>
      </c>
      <c r="L16" s="184"/>
      <c r="M16" s="184" t="s">
        <v>368</v>
      </c>
      <c r="S16" s="191">
        <f>(raw_materials!D36*raw_materials!E36+raw_materials!F36*raw_materials!G36+raw_materials!H36*raw_materials!I36+raw_materials!J36*raw_materials!K36+raw_materials!L36*raw_materials!M36)*2000</f>
        <v>0</v>
      </c>
    </row>
    <row r="17" spans="1:21" x14ac:dyDescent="0.25">
      <c r="A17" s="184"/>
      <c r="B17" s="184" t="s">
        <v>369</v>
      </c>
      <c r="G17" s="187"/>
      <c r="H17" s="197">
        <v>47713</v>
      </c>
      <c r="L17" s="184"/>
      <c r="M17" s="184" t="s">
        <v>370</v>
      </c>
      <c r="S17" s="191">
        <v>116637474.34805845</v>
      </c>
    </row>
    <row r="18" spans="1:21" x14ac:dyDescent="0.25">
      <c r="A18" s="184"/>
      <c r="B18" s="184" t="s">
        <v>371</v>
      </c>
      <c r="G18" s="187"/>
      <c r="H18" s="198">
        <v>27936.824999999993</v>
      </c>
      <c r="L18" s="184"/>
      <c r="M18" s="184" t="s">
        <v>372</v>
      </c>
      <c r="S18" s="193">
        <v>0</v>
      </c>
    </row>
    <row r="19" spans="1:21" x14ac:dyDescent="0.25">
      <c r="A19" s="184"/>
      <c r="B19" s="184" t="s">
        <v>373</v>
      </c>
      <c r="G19" s="187"/>
      <c r="H19" s="197">
        <v>110914.41267204226</v>
      </c>
      <c r="L19" s="184"/>
      <c r="M19" s="184" t="s">
        <v>374</v>
      </c>
      <c r="S19" s="199" t="s">
        <v>375</v>
      </c>
      <c r="T19" s="200">
        <f>SUM($S$14:$S$18)</f>
        <v>875274241.75197959</v>
      </c>
      <c r="U19" s="102" t="s">
        <v>376</v>
      </c>
    </row>
    <row r="20" spans="1:21" x14ac:dyDescent="0.25">
      <c r="A20" s="184"/>
      <c r="B20" s="184" t="s">
        <v>377</v>
      </c>
      <c r="G20" s="187"/>
      <c r="H20" s="192">
        <v>165990.02908644362</v>
      </c>
      <c r="L20" s="184"/>
      <c r="M20" s="184"/>
    </row>
    <row r="21" spans="1:21" x14ac:dyDescent="0.25">
      <c r="A21" s="184"/>
      <c r="B21" s="184"/>
      <c r="G21" s="187"/>
      <c r="L21" s="186" t="s">
        <v>378</v>
      </c>
      <c r="M21" s="184"/>
      <c r="S21" s="127"/>
    </row>
    <row r="22" spans="1:21" x14ac:dyDescent="0.25">
      <c r="A22" s="186" t="s">
        <v>379</v>
      </c>
      <c r="B22" s="184"/>
      <c r="G22" s="187"/>
      <c r="L22" s="184"/>
      <c r="M22" s="184" t="s">
        <v>380</v>
      </c>
      <c r="S22" s="191">
        <v>286278000</v>
      </c>
    </row>
    <row r="23" spans="1:21" x14ac:dyDescent="0.25">
      <c r="A23" s="184"/>
      <c r="B23" s="184" t="s">
        <v>381</v>
      </c>
      <c r="G23" s="187"/>
      <c r="H23" s="188">
        <f>SUM(raw_materials!$O$31:$O$35)</f>
        <v>6000</v>
      </c>
      <c r="L23" s="184"/>
      <c r="M23" s="184" t="s">
        <v>382</v>
      </c>
      <c r="S23" s="191">
        <v>47713000</v>
      </c>
    </row>
    <row r="24" spans="1:21" x14ac:dyDescent="0.25">
      <c r="A24" s="184"/>
      <c r="B24" s="184" t="s">
        <v>383</v>
      </c>
      <c r="G24" s="187"/>
      <c r="H24" s="192">
        <f>SUM(raw_materials!$O$37:$O$41)</f>
        <v>2500</v>
      </c>
      <c r="L24" s="184"/>
      <c r="M24" s="184" t="s">
        <v>384</v>
      </c>
      <c r="S24" s="193">
        <v>18158936.25</v>
      </c>
    </row>
    <row r="25" spans="1:21" x14ac:dyDescent="0.25">
      <c r="A25" s="184"/>
      <c r="B25" s="184"/>
      <c r="G25" s="187"/>
      <c r="L25" s="184"/>
      <c r="M25" s="184" t="s">
        <v>385</v>
      </c>
      <c r="S25" s="199" t="s">
        <v>375</v>
      </c>
      <c r="T25" s="200">
        <f>SUM($S$22:$S$24)</f>
        <v>352149936.25</v>
      </c>
      <c r="U25" s="102" t="s">
        <v>376</v>
      </c>
    </row>
    <row r="26" spans="1:21" x14ac:dyDescent="0.25">
      <c r="A26" s="186" t="s">
        <v>386</v>
      </c>
      <c r="B26" s="184"/>
      <c r="G26" s="187"/>
      <c r="L26" s="184"/>
      <c r="M26" s="184"/>
    </row>
    <row r="27" spans="1:21" x14ac:dyDescent="0.25">
      <c r="A27" s="184"/>
      <c r="B27" s="184" t="s">
        <v>387</v>
      </c>
      <c r="G27" s="187"/>
      <c r="H27" s="188">
        <f>SUMIF(facilities!$C$6:$C$15,"&gt;0",facilities!$C$6:$C$15)</f>
        <v>10566</v>
      </c>
      <c r="L27" s="186" t="s">
        <v>388</v>
      </c>
      <c r="M27" s="184"/>
    </row>
    <row r="28" spans="1:21" x14ac:dyDescent="0.25">
      <c r="A28" s="184"/>
      <c r="B28" s="184" t="s">
        <v>389</v>
      </c>
      <c r="G28" s="187"/>
      <c r="H28" s="190">
        <f>SUMIF(facilities!$C$36:$C$106,"&gt;0",facilities!$C$36:$C$106)</f>
        <v>170000</v>
      </c>
      <c r="L28" s="184"/>
      <c r="M28" s="184" t="s">
        <v>390</v>
      </c>
      <c r="S28" s="189">
        <v>52230780</v>
      </c>
    </row>
    <row r="29" spans="1:21" x14ac:dyDescent="0.25">
      <c r="A29" s="184"/>
      <c r="B29" s="184" t="s">
        <v>391</v>
      </c>
      <c r="G29" s="187"/>
      <c r="H29" s="190">
        <f>SUMIF(facilities!$C$6:$C$15,"&lt;0",facilities!$C$6:$C$15)</f>
        <v>0</v>
      </c>
      <c r="L29" s="184"/>
      <c r="M29" s="184" t="s">
        <v>392</v>
      </c>
      <c r="S29" s="191">
        <v>48767819.75</v>
      </c>
    </row>
    <row r="30" spans="1:21" x14ac:dyDescent="0.25">
      <c r="A30" s="184"/>
      <c r="B30" s="184" t="s">
        <v>393</v>
      </c>
      <c r="G30" s="187"/>
      <c r="H30" s="192">
        <f>SUMIF(facilities!$C$36:$C$106,"&lt;0",facilities!$C$36:$C$106)</f>
        <v>-101000</v>
      </c>
      <c r="L30" s="184"/>
      <c r="M30" s="184" t="s">
        <v>394</v>
      </c>
      <c r="S30" s="191">
        <v>88165936.417594552</v>
      </c>
    </row>
    <row r="31" spans="1:21" x14ac:dyDescent="0.25">
      <c r="L31" s="184"/>
      <c r="M31" s="184" t="s">
        <v>395</v>
      </c>
      <c r="S31" s="193">
        <f>SUM(ORA!D138:O138)+SUM(POJ!D138:O138)+SUM(ROJ!D138:O138)+SUM(FCOJ!D138:O138)</f>
        <v>157698978.04620939</v>
      </c>
    </row>
    <row r="32" spans="1:21" x14ac:dyDescent="0.25">
      <c r="A32" s="186" t="s">
        <v>396</v>
      </c>
      <c r="B32" s="184"/>
      <c r="G32" s="187"/>
      <c r="L32" s="184"/>
      <c r="M32" s="184" t="s">
        <v>397</v>
      </c>
      <c r="S32" s="115" t="s">
        <v>375</v>
      </c>
      <c r="T32" s="200">
        <f>SUM($S$28:$S$31)</f>
        <v>346863514.21380395</v>
      </c>
      <c r="U32" s="102" t="s">
        <v>376</v>
      </c>
    </row>
    <row r="33" spans="1:21" x14ac:dyDescent="0.25">
      <c r="A33" s="184"/>
      <c r="B33" s="184" t="s">
        <v>398</v>
      </c>
      <c r="G33" s="187"/>
      <c r="H33" s="188">
        <f>COUNTIF(facilities!$H$6:$H$15,"=new")</f>
        <v>3</v>
      </c>
      <c r="M33" s="184"/>
    </row>
    <row r="34" spans="1:21" x14ac:dyDescent="0.25">
      <c r="A34" s="184"/>
      <c r="B34" s="184" t="s">
        <v>399</v>
      </c>
      <c r="G34" s="187"/>
      <c r="H34" s="190">
        <f>COUNTIF(facilities!$H$36:$H$106,"=new")</f>
        <v>8</v>
      </c>
      <c r="L34" s="186" t="s">
        <v>400</v>
      </c>
      <c r="M34" s="184"/>
    </row>
    <row r="35" spans="1:21" x14ac:dyDescent="0.25">
      <c r="B35" s="184" t="s">
        <v>18</v>
      </c>
      <c r="H35" s="192">
        <f>SUMIF(facilities!$C$21:$C$30,"&gt;0",facilities!$C$21:$C$30)</f>
        <v>169</v>
      </c>
      <c r="L35" s="184"/>
      <c r="M35" s="184" t="s">
        <v>401</v>
      </c>
      <c r="S35" s="189">
        <v>35085000</v>
      </c>
    </row>
    <row r="36" spans="1:21" x14ac:dyDescent="0.25">
      <c r="L36" s="184"/>
      <c r="M36" s="184" t="s">
        <v>402</v>
      </c>
      <c r="S36" s="191">
        <f>H33*12000000-H38*70/100*12000000</f>
        <v>36000000</v>
      </c>
    </row>
    <row r="37" spans="1:21" x14ac:dyDescent="0.25">
      <c r="A37" s="186" t="s">
        <v>403</v>
      </c>
      <c r="L37" s="184"/>
      <c r="M37" s="184" t="s">
        <v>404</v>
      </c>
      <c r="S37" s="191">
        <f>H27*8000+H29*70/100*8000</f>
        <v>84528000</v>
      </c>
    </row>
    <row r="38" spans="1:21" x14ac:dyDescent="0.25">
      <c r="B38" s="184" t="s">
        <v>398</v>
      </c>
      <c r="H38" s="188">
        <f>COUNTIF(facilities!$H$6:$H$15,"=sold")</f>
        <v>0</v>
      </c>
      <c r="L38" s="184"/>
      <c r="M38" s="184" t="s">
        <v>405</v>
      </c>
      <c r="S38" s="191">
        <v>80650000</v>
      </c>
    </row>
    <row r="39" spans="1:21" x14ac:dyDescent="0.25">
      <c r="B39" s="184" t="s">
        <v>399</v>
      </c>
      <c r="H39" s="190">
        <f>COUNTIF(facilities!$H$36:$H$106,"=sold")</f>
        <v>2</v>
      </c>
      <c r="L39" s="184"/>
      <c r="M39" s="184" t="s">
        <v>406</v>
      </c>
      <c r="S39" s="191">
        <f>H34*9000000-H39*80/100*9000000</f>
        <v>57600000</v>
      </c>
    </row>
    <row r="40" spans="1:21" x14ac:dyDescent="0.25">
      <c r="B40" s="184" t="s">
        <v>18</v>
      </c>
      <c r="H40" s="192">
        <f>-SUMIF(facilities!$C$21:$C$30,"&lt;0",facilities!$C$21:$C$30)</f>
        <v>0</v>
      </c>
      <c r="L40" s="184"/>
      <c r="M40" s="184" t="s">
        <v>407</v>
      </c>
      <c r="S40" s="191">
        <f>H28*6000+H30*80/100*6000</f>
        <v>535200000</v>
      </c>
    </row>
    <row r="41" spans="1:21" x14ac:dyDescent="0.25">
      <c r="L41" s="184"/>
      <c r="M41" s="184" t="s">
        <v>408</v>
      </c>
      <c r="S41" s="191">
        <v>22510</v>
      </c>
    </row>
    <row r="42" spans="1:21" x14ac:dyDescent="0.25">
      <c r="L42" s="184"/>
      <c r="M42" s="184" t="s">
        <v>409</v>
      </c>
      <c r="S42" s="193">
        <f>H35*100000-H40*60/100*100000</f>
        <v>16900000</v>
      </c>
    </row>
    <row r="43" spans="1:21" x14ac:dyDescent="0.25">
      <c r="L43" s="184"/>
      <c r="M43" s="184" t="s">
        <v>410</v>
      </c>
      <c r="S43" s="179" t="s">
        <v>375</v>
      </c>
      <c r="T43" s="200">
        <f>SUM($S$35:$S$42)</f>
        <v>845985510</v>
      </c>
      <c r="U43" s="102" t="s">
        <v>376</v>
      </c>
    </row>
    <row r="44" spans="1:21" x14ac:dyDescent="0.25">
      <c r="L44" s="184"/>
      <c r="S44" s="112"/>
    </row>
    <row r="45" spans="1:21" ht="14.4" thickBot="1" x14ac:dyDescent="0.35">
      <c r="L45" s="201" t="s">
        <v>411</v>
      </c>
      <c r="M45" s="184"/>
      <c r="T45" s="202">
        <f>$T$11-$T$19-$T$25-$T$32-$T$43</f>
        <v>-1581280345.8125813</v>
      </c>
    </row>
    <row r="46" spans="1:21" ht="13.8" thickTop="1" x14ac:dyDescent="0.25">
      <c r="M46" s="184"/>
    </row>
    <row r="316" spans="1:1" x14ac:dyDescent="0.25">
      <c r="A316" s="181"/>
    </row>
    <row r="317" spans="1:1" x14ac:dyDescent="0.25">
      <c r="A317" s="181"/>
    </row>
    <row r="318" spans="1:1" x14ac:dyDescent="0.25">
      <c r="A318" s="181"/>
    </row>
    <row r="319" spans="1:1" x14ac:dyDescent="0.25">
      <c r="A319" s="181"/>
    </row>
    <row r="320" spans="1:1" x14ac:dyDescent="0.25">
      <c r="A320" s="181"/>
    </row>
    <row r="321" spans="1:1" x14ac:dyDescent="0.25">
      <c r="A321" s="181"/>
    </row>
    <row r="322" spans="1:1" x14ac:dyDescent="0.25">
      <c r="A322" s="181"/>
    </row>
    <row r="323" spans="1:1" x14ac:dyDescent="0.25">
      <c r="A323" s="181"/>
    </row>
    <row r="325" spans="1:1" x14ac:dyDescent="0.25">
      <c r="A325" s="181"/>
    </row>
    <row r="326" spans="1:1" x14ac:dyDescent="0.25">
      <c r="A326" s="181"/>
    </row>
    <row r="327" spans="1:1" x14ac:dyDescent="0.25">
      <c r="A327" s="181"/>
    </row>
    <row r="328" spans="1:1" x14ac:dyDescent="0.25">
      <c r="A328" s="181"/>
    </row>
    <row r="329" spans="1:1" x14ac:dyDescent="0.25">
      <c r="A329" s="181"/>
    </row>
    <row r="330" spans="1:1" x14ac:dyDescent="0.25">
      <c r="A330" s="181"/>
    </row>
    <row r="331" spans="1:1" x14ac:dyDescent="0.25">
      <c r="A331" s="181"/>
    </row>
    <row r="332" spans="1:1" x14ac:dyDescent="0.25">
      <c r="A332" s="181"/>
    </row>
    <row r="334" spans="1:1" x14ac:dyDescent="0.25">
      <c r="A334" s="181"/>
    </row>
    <row r="335" spans="1:1" x14ac:dyDescent="0.25">
      <c r="A335" s="181"/>
    </row>
    <row r="336" spans="1:1" x14ac:dyDescent="0.25">
      <c r="A336" s="181"/>
    </row>
    <row r="337" spans="1:1" x14ac:dyDescent="0.25">
      <c r="A337" s="181"/>
    </row>
    <row r="338" spans="1:1" x14ac:dyDescent="0.25">
      <c r="A338" s="181"/>
    </row>
    <row r="339" spans="1:1" x14ac:dyDescent="0.25">
      <c r="A339" s="181"/>
    </row>
    <row r="340" spans="1:1" x14ac:dyDescent="0.25">
      <c r="A340" s="181"/>
    </row>
    <row r="341" spans="1:1" x14ac:dyDescent="0.25">
      <c r="A341" s="181"/>
    </row>
    <row r="343" spans="1:1" x14ac:dyDescent="0.25">
      <c r="A343" s="181"/>
    </row>
    <row r="344" spans="1:1" x14ac:dyDescent="0.25">
      <c r="A344" s="181"/>
    </row>
    <row r="345" spans="1:1" x14ac:dyDescent="0.25">
      <c r="A345" s="181"/>
    </row>
    <row r="346" spans="1:1" x14ac:dyDescent="0.25">
      <c r="A346" s="181"/>
    </row>
    <row r="347" spans="1:1" x14ac:dyDescent="0.25">
      <c r="A347" s="181"/>
    </row>
    <row r="348" spans="1:1" x14ac:dyDescent="0.25">
      <c r="A348" s="181"/>
    </row>
    <row r="349" spans="1:1" x14ac:dyDescent="0.25">
      <c r="A349" s="181"/>
    </row>
    <row r="350" spans="1:1" x14ac:dyDescent="0.25">
      <c r="A350" s="181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19" sqref="C19:N24"/>
    </sheetView>
  </sheetViews>
  <sheetFormatPr defaultColWidth="8.77734375" defaultRowHeight="13.2" x14ac:dyDescent="0.25"/>
  <cols>
    <col min="1" max="1" width="4.6640625" style="102" customWidth="1"/>
    <col min="2" max="2" width="15.6640625" style="102" customWidth="1"/>
    <col min="3" max="16384" width="8.77734375" style="102"/>
  </cols>
  <sheetData>
    <row r="2" spans="2:14" x14ac:dyDescent="0.25">
      <c r="B2" s="104" t="s">
        <v>312</v>
      </c>
    </row>
    <row r="3" spans="2:14" x14ac:dyDescent="0.25">
      <c r="B3" s="105" t="s">
        <v>313</v>
      </c>
    </row>
    <row r="4" spans="2:14" x14ac:dyDescent="0.25">
      <c r="B4" s="172" t="s">
        <v>91</v>
      </c>
      <c r="C4" s="172" t="s">
        <v>92</v>
      </c>
      <c r="D4" s="172" t="s">
        <v>93</v>
      </c>
      <c r="E4" s="172" t="s">
        <v>94</v>
      </c>
      <c r="F4" s="172" t="s">
        <v>95</v>
      </c>
      <c r="G4" s="172" t="s">
        <v>96</v>
      </c>
      <c r="H4" s="172" t="s">
        <v>97</v>
      </c>
      <c r="I4" s="172" t="s">
        <v>98</v>
      </c>
      <c r="J4" s="172" t="s">
        <v>99</v>
      </c>
      <c r="K4" s="172" t="s">
        <v>100</v>
      </c>
      <c r="L4" s="172" t="s">
        <v>101</v>
      </c>
      <c r="M4" s="172" t="s">
        <v>102</v>
      </c>
      <c r="N4" s="172" t="s">
        <v>103</v>
      </c>
    </row>
    <row r="5" spans="2:14" x14ac:dyDescent="0.25">
      <c r="B5" s="173" t="s">
        <v>104</v>
      </c>
      <c r="C5" s="102">
        <v>0.88275303217222678</v>
      </c>
      <c r="D5" s="102">
        <v>0.77035236962994946</v>
      </c>
      <c r="E5" s="102">
        <v>0.65650672488651463</v>
      </c>
      <c r="F5" s="102">
        <v>0.77228862484839256</v>
      </c>
      <c r="G5" s="102">
        <v>0.90788126533333957</v>
      </c>
      <c r="H5" s="102">
        <v>0.52759847168678509</v>
      </c>
      <c r="I5" s="102">
        <v>0.68416985132659791</v>
      </c>
      <c r="J5" s="102">
        <v>0.70353119981061152</v>
      </c>
      <c r="K5" s="102">
        <v>0.69318457940636913</v>
      </c>
      <c r="L5" s="102">
        <v>0.50196191605844465</v>
      </c>
      <c r="M5" s="102">
        <v>0.69137824627772992</v>
      </c>
      <c r="N5" s="102">
        <v>0.67066663596381204</v>
      </c>
    </row>
    <row r="6" spans="2:14" x14ac:dyDescent="0.25">
      <c r="B6" s="173" t="s">
        <v>105</v>
      </c>
      <c r="C6" s="102">
        <v>0.71729329187412838</v>
      </c>
      <c r="D6" s="102">
        <v>0.71247525181501248</v>
      </c>
      <c r="E6" s="102">
        <v>0.71664968139548868</v>
      </c>
      <c r="F6" s="102">
        <v>0.77918498797180635</v>
      </c>
      <c r="G6" s="102">
        <v>0.86874060074397341</v>
      </c>
      <c r="H6" s="102">
        <v>0.66921319437415105</v>
      </c>
      <c r="I6" s="102">
        <v>0.63259474109480862</v>
      </c>
      <c r="J6" s="102">
        <v>0.72256633139855087</v>
      </c>
      <c r="K6" s="102">
        <v>0.68966891252590712</v>
      </c>
      <c r="L6" s="102">
        <v>0.73735927978279592</v>
      </c>
      <c r="M6" s="102">
        <v>0.65908811994740735</v>
      </c>
      <c r="N6" s="102">
        <v>0.65057562034256966</v>
      </c>
    </row>
    <row r="7" spans="2:14" x14ac:dyDescent="0.25">
      <c r="B7" s="173" t="s">
        <v>106</v>
      </c>
      <c r="C7" s="102">
        <v>0.77037955798017321</v>
      </c>
      <c r="D7" s="102">
        <v>0.72443279587287746</v>
      </c>
      <c r="E7" s="102">
        <v>0.77581845924703807</v>
      </c>
      <c r="F7" s="102">
        <v>0.77085988080829904</v>
      </c>
      <c r="G7" s="102">
        <v>0.7922420818332675</v>
      </c>
      <c r="H7" s="102">
        <v>0.72738984401965245</v>
      </c>
      <c r="I7" s="102">
        <v>0.74133143895843501</v>
      </c>
      <c r="J7" s="102">
        <v>0.68709328895212851</v>
      </c>
      <c r="K7" s="102">
        <v>0.69893347354776802</v>
      </c>
      <c r="L7" s="102">
        <v>0.70932656555914153</v>
      </c>
      <c r="M7" s="102">
        <v>0.74200844353872664</v>
      </c>
      <c r="N7" s="102">
        <v>0.97092480040221052</v>
      </c>
    </row>
    <row r="8" spans="2:14" x14ac:dyDescent="0.25">
      <c r="B8" s="173" t="s">
        <v>107</v>
      </c>
      <c r="C8" s="102">
        <v>0.77911688721251049</v>
      </c>
      <c r="D8" s="102">
        <v>0.74195216638285544</v>
      </c>
      <c r="E8" s="102">
        <v>0.72035964256298912</v>
      </c>
      <c r="F8" s="102">
        <v>0.68654485608206184</v>
      </c>
      <c r="G8" s="102">
        <v>0.68728120406727</v>
      </c>
      <c r="H8" s="102">
        <v>0.75435991683108972</v>
      </c>
      <c r="I8" s="102">
        <v>0.71877411269178293</v>
      </c>
      <c r="J8" s="102">
        <v>0.75050554397142932</v>
      </c>
      <c r="K8" s="102">
        <v>0.70414351592233704</v>
      </c>
      <c r="L8" s="102">
        <v>0.85982113733646537</v>
      </c>
      <c r="M8" s="102">
        <v>0.7066792787586027</v>
      </c>
      <c r="N8" s="102">
        <v>0.66227539006583636</v>
      </c>
    </row>
    <row r="9" spans="2:14" x14ac:dyDescent="0.25">
      <c r="B9" s="173" t="s">
        <v>108</v>
      </c>
      <c r="C9" s="102">
        <v>2.1041044867038727</v>
      </c>
      <c r="D9" s="102">
        <v>2.0800833320617675</v>
      </c>
      <c r="E9" s="102">
        <v>2.0430586612224579</v>
      </c>
      <c r="F9" s="102">
        <v>2.0751470780372618</v>
      </c>
      <c r="G9" s="102">
        <v>2.034588614702225</v>
      </c>
      <c r="H9" s="102">
        <v>2.0328936433792113</v>
      </c>
      <c r="I9" s="102">
        <v>2.0768396413326262</v>
      </c>
      <c r="J9" s="102">
        <v>2.0221683955192566</v>
      </c>
      <c r="K9" s="102">
        <v>2.0734318888187411</v>
      </c>
      <c r="L9" s="102">
        <v>2.1016421413421633</v>
      </c>
      <c r="M9" s="102">
        <v>2.0397591865062714</v>
      </c>
      <c r="N9" s="102">
        <v>2.0509146428108216</v>
      </c>
    </row>
    <row r="10" spans="2:14" x14ac:dyDescent="0.25">
      <c r="B10" s="173" t="s">
        <v>109</v>
      </c>
      <c r="C10" s="102">
        <v>0.64967849850654602</v>
      </c>
      <c r="D10" s="102">
        <v>0.64044625759124763</v>
      </c>
      <c r="E10" s="102">
        <v>0.68571500182151801</v>
      </c>
      <c r="F10" s="102">
        <v>0.69094270467758179</v>
      </c>
      <c r="G10" s="102">
        <v>0.67090778946876528</v>
      </c>
      <c r="H10" s="102">
        <v>0.68781795501708987</v>
      </c>
      <c r="I10" s="102">
        <v>0.63542119860649116</v>
      </c>
      <c r="J10" s="102">
        <v>0.69136024713516242</v>
      </c>
      <c r="K10" s="102">
        <v>0.64604676365852354</v>
      </c>
      <c r="L10" s="102">
        <v>0.65822622776031492</v>
      </c>
      <c r="M10" s="102">
        <v>0.66172079443931586</v>
      </c>
      <c r="N10" s="102">
        <v>0.62488821744918821</v>
      </c>
    </row>
    <row r="11" spans="2:14" x14ac:dyDescent="0.25">
      <c r="B11" s="174"/>
      <c r="C11" s="103"/>
      <c r="D11" s="103"/>
      <c r="E11" s="103"/>
      <c r="F11" s="103"/>
      <c r="G11" s="103"/>
    </row>
    <row r="12" spans="2:14" x14ac:dyDescent="0.25">
      <c r="B12" s="106" t="s">
        <v>314</v>
      </c>
      <c r="C12" s="103"/>
      <c r="D12" s="103"/>
      <c r="E12" s="103"/>
      <c r="F12" s="103"/>
      <c r="G12" s="103"/>
    </row>
    <row r="13" spans="2:14" x14ac:dyDescent="0.25">
      <c r="B13" s="173" t="s">
        <v>315</v>
      </c>
      <c r="C13" s="173" t="s">
        <v>92</v>
      </c>
      <c r="D13" s="173" t="s">
        <v>93</v>
      </c>
      <c r="E13" s="172" t="s">
        <v>94</v>
      </c>
      <c r="F13" s="172" t="s">
        <v>95</v>
      </c>
      <c r="G13" s="172" t="s">
        <v>96</v>
      </c>
      <c r="H13" s="172" t="s">
        <v>97</v>
      </c>
      <c r="I13" s="172" t="s">
        <v>98</v>
      </c>
      <c r="J13" s="172" t="s">
        <v>99</v>
      </c>
      <c r="K13" s="172" t="s">
        <v>100</v>
      </c>
      <c r="L13" s="172" t="s">
        <v>101</v>
      </c>
      <c r="M13" s="172" t="s">
        <v>102</v>
      </c>
      <c r="N13" s="172" t="s">
        <v>103</v>
      </c>
    </row>
    <row r="14" spans="2:14" x14ac:dyDescent="0.25">
      <c r="B14" s="172" t="s">
        <v>316</v>
      </c>
      <c r="C14" s="103">
        <v>0.35990603858784803</v>
      </c>
      <c r="D14" s="103">
        <v>0.36124196431200883</v>
      </c>
      <c r="E14" s="103">
        <v>0.36257413098528429</v>
      </c>
      <c r="F14" s="103">
        <v>0.36389879013407139</v>
      </c>
      <c r="G14" s="103">
        <v>0.36521221440956914</v>
      </c>
      <c r="H14" s="102">
        <v>0.36651070807585734</v>
      </c>
      <c r="I14" s="102">
        <v>0.36779061740902175</v>
      </c>
      <c r="J14" s="102">
        <v>0.36904834097806594</v>
      </c>
      <c r="K14" s="102">
        <v>0.37028033977867986</v>
      </c>
      <c r="L14" s="102">
        <v>0.37148314719135123</v>
      </c>
      <c r="M14" s="102">
        <v>0.37265337873579968</v>
      </c>
      <c r="N14" s="102">
        <v>0.37378774159428568</v>
      </c>
    </row>
    <row r="15" spans="2:14" x14ac:dyDescent="0.25">
      <c r="B15" s="172" t="s">
        <v>317</v>
      </c>
      <c r="C15" s="102">
        <v>1.1872999200077634</v>
      </c>
      <c r="D15" s="102">
        <v>1.1904478537447702</v>
      </c>
      <c r="E15" s="102">
        <v>1.1935869297714365</v>
      </c>
      <c r="F15" s="102">
        <v>1.1967083153014</v>
      </c>
      <c r="G15" s="102">
        <v>1.1998032273261239</v>
      </c>
      <c r="H15" s="102">
        <v>1.2028629573286778</v>
      </c>
      <c r="I15" s="102">
        <v>1.2058788957879132</v>
      </c>
      <c r="J15" s="102">
        <v>1.2088425564040823</v>
      </c>
      <c r="K15" s="102">
        <v>1.2117455999777365</v>
      </c>
      <c r="L15" s="102">
        <v>1.2145798578747082</v>
      </c>
      <c r="M15" s="102">
        <v>1.2173373550111548</v>
      </c>
      <c r="N15" s="102">
        <v>1.220010332293989</v>
      </c>
    </row>
    <row r="16" spans="2:14" x14ac:dyDescent="0.25">
      <c r="B16" s="103"/>
    </row>
    <row r="17" spans="2:14" x14ac:dyDescent="0.25">
      <c r="B17" s="105" t="s">
        <v>318</v>
      </c>
    </row>
    <row r="18" spans="2:14" x14ac:dyDescent="0.25">
      <c r="B18" s="101" t="s">
        <v>91</v>
      </c>
      <c r="C18" s="101" t="s">
        <v>92</v>
      </c>
      <c r="D18" s="101" t="s">
        <v>93</v>
      </c>
      <c r="E18" s="101" t="s">
        <v>94</v>
      </c>
      <c r="F18" s="101" t="s">
        <v>95</v>
      </c>
      <c r="G18" s="101" t="s">
        <v>96</v>
      </c>
      <c r="H18" s="101" t="s">
        <v>97</v>
      </c>
      <c r="I18" s="101" t="s">
        <v>98</v>
      </c>
      <c r="J18" s="101" t="s">
        <v>99</v>
      </c>
      <c r="K18" s="101" t="s">
        <v>100</v>
      </c>
      <c r="L18" s="101" t="s">
        <v>101</v>
      </c>
      <c r="M18" s="101" t="s">
        <v>102</v>
      </c>
      <c r="N18" s="101" t="s">
        <v>103</v>
      </c>
    </row>
    <row r="19" spans="2:14" x14ac:dyDescent="0.25">
      <c r="B19" s="175" t="s">
        <v>104</v>
      </c>
      <c r="C19" s="102">
        <f>C5</f>
        <v>0.88275303217222678</v>
      </c>
      <c r="D19" s="102">
        <f t="shared" ref="D19:N20" si="0">D5</f>
        <v>0.77035236962994946</v>
      </c>
      <c r="E19" s="102">
        <f t="shared" si="0"/>
        <v>0.65650672488651463</v>
      </c>
      <c r="F19" s="102">
        <f t="shared" si="0"/>
        <v>0.77228862484839256</v>
      </c>
      <c r="G19" s="102">
        <f t="shared" si="0"/>
        <v>0.90788126533333957</v>
      </c>
      <c r="H19" s="102">
        <f t="shared" si="0"/>
        <v>0.52759847168678509</v>
      </c>
      <c r="I19" s="102">
        <f t="shared" si="0"/>
        <v>0.68416985132659791</v>
      </c>
      <c r="J19" s="102">
        <f t="shared" si="0"/>
        <v>0.70353119981061152</v>
      </c>
      <c r="K19" s="102">
        <f t="shared" si="0"/>
        <v>0.69318457940636913</v>
      </c>
      <c r="L19" s="102">
        <f t="shared" si="0"/>
        <v>0.50196191605844465</v>
      </c>
      <c r="M19" s="102">
        <f t="shared" si="0"/>
        <v>0.69137824627772992</v>
      </c>
      <c r="N19" s="102">
        <f t="shared" si="0"/>
        <v>0.67066663596381204</v>
      </c>
    </row>
    <row r="20" spans="2:14" x14ac:dyDescent="0.25">
      <c r="B20" s="175" t="s">
        <v>105</v>
      </c>
      <c r="C20" s="102">
        <f>C6</f>
        <v>0.71729329187412838</v>
      </c>
      <c r="D20" s="102">
        <f t="shared" si="0"/>
        <v>0.71247525181501248</v>
      </c>
      <c r="E20" s="102">
        <f t="shared" si="0"/>
        <v>0.71664968139548868</v>
      </c>
      <c r="F20" s="102">
        <f t="shared" si="0"/>
        <v>0.77918498797180635</v>
      </c>
      <c r="G20" s="102">
        <f t="shared" si="0"/>
        <v>0.86874060074397341</v>
      </c>
      <c r="H20" s="102">
        <f t="shared" si="0"/>
        <v>0.66921319437415105</v>
      </c>
      <c r="I20" s="102">
        <f t="shared" si="0"/>
        <v>0.63259474109480862</v>
      </c>
      <c r="J20" s="102">
        <f t="shared" si="0"/>
        <v>0.72256633139855087</v>
      </c>
      <c r="K20" s="102">
        <f t="shared" si="0"/>
        <v>0.68966891252590712</v>
      </c>
      <c r="L20" s="102">
        <f t="shared" si="0"/>
        <v>0.73735927978279592</v>
      </c>
      <c r="M20" s="102">
        <f t="shared" si="0"/>
        <v>0.65908811994740735</v>
      </c>
      <c r="N20" s="102">
        <f t="shared" si="0"/>
        <v>0.65057562034256966</v>
      </c>
    </row>
    <row r="21" spans="2:14" x14ac:dyDescent="0.25">
      <c r="B21" s="175" t="s">
        <v>106</v>
      </c>
      <c r="C21" s="102">
        <f t="shared" ref="C21:N22" si="1">C7</f>
        <v>0.77037955798017321</v>
      </c>
      <c r="D21" s="102">
        <f t="shared" si="1"/>
        <v>0.72443279587287746</v>
      </c>
      <c r="E21" s="102">
        <f t="shared" si="1"/>
        <v>0.77581845924703807</v>
      </c>
      <c r="F21" s="102">
        <f t="shared" si="1"/>
        <v>0.77085988080829904</v>
      </c>
      <c r="G21" s="102">
        <f t="shared" si="1"/>
        <v>0.7922420818332675</v>
      </c>
      <c r="H21" s="102">
        <f t="shared" si="1"/>
        <v>0.72738984401965245</v>
      </c>
      <c r="I21" s="102">
        <f t="shared" si="1"/>
        <v>0.74133143895843501</v>
      </c>
      <c r="J21" s="102">
        <f t="shared" si="1"/>
        <v>0.68709328895212851</v>
      </c>
      <c r="K21" s="102">
        <f t="shared" si="1"/>
        <v>0.69893347354776802</v>
      </c>
      <c r="L21" s="102">
        <f t="shared" si="1"/>
        <v>0.70932656555914153</v>
      </c>
      <c r="M21" s="102">
        <f t="shared" si="1"/>
        <v>0.74200844353872664</v>
      </c>
      <c r="N21" s="102">
        <f t="shared" si="1"/>
        <v>0.97092480040221052</v>
      </c>
    </row>
    <row r="22" spans="2:14" x14ac:dyDescent="0.25">
      <c r="B22" s="175" t="s">
        <v>107</v>
      </c>
      <c r="C22" s="102">
        <f t="shared" si="1"/>
        <v>0.77911688721251049</v>
      </c>
      <c r="D22" s="102">
        <f t="shared" si="1"/>
        <v>0.74195216638285544</v>
      </c>
      <c r="E22" s="102">
        <f t="shared" si="1"/>
        <v>0.72035964256298912</v>
      </c>
      <c r="F22" s="102">
        <f t="shared" si="1"/>
        <v>0.68654485608206184</v>
      </c>
      <c r="G22" s="102">
        <f t="shared" si="1"/>
        <v>0.68728120406727</v>
      </c>
      <c r="H22" s="102">
        <f t="shared" si="1"/>
        <v>0.75435991683108972</v>
      </c>
      <c r="I22" s="102">
        <f t="shared" si="1"/>
        <v>0.71877411269178293</v>
      </c>
      <c r="J22" s="102">
        <f t="shared" si="1"/>
        <v>0.75050554397142932</v>
      </c>
      <c r="K22" s="102">
        <f t="shared" si="1"/>
        <v>0.70414351592233704</v>
      </c>
      <c r="L22" s="102">
        <f t="shared" si="1"/>
        <v>0.85982113733646537</v>
      </c>
      <c r="M22" s="102">
        <f t="shared" si="1"/>
        <v>0.7066792787586027</v>
      </c>
      <c r="N22" s="102">
        <f t="shared" si="1"/>
        <v>0.66227539006583636</v>
      </c>
    </row>
    <row r="23" spans="2:14" x14ac:dyDescent="0.25">
      <c r="B23" s="175" t="s">
        <v>108</v>
      </c>
      <c r="C23" s="102">
        <f>C9*C14</f>
        <v>0.75727991058450816</v>
      </c>
      <c r="D23" s="102">
        <f t="shared" ref="D23:N24" si="2">D9*D14</f>
        <v>0.75141338880666142</v>
      </c>
      <c r="E23" s="102">
        <f t="shared" si="2"/>
        <v>0.74076021864469099</v>
      </c>
      <c r="F23" s="102">
        <f t="shared" si="2"/>
        <v>0.75514351104801303</v>
      </c>
      <c r="G23" s="102">
        <f t="shared" si="2"/>
        <v>0.74305661338789719</v>
      </c>
      <c r="H23" s="102">
        <f t="shared" si="2"/>
        <v>0.74507728867782419</v>
      </c>
      <c r="I23" s="102">
        <f t="shared" si="2"/>
        <v>0.76384213394525791</v>
      </c>
      <c r="J23" s="102">
        <f t="shared" si="2"/>
        <v>0.74627789154465918</v>
      </c>
      <c r="K23" s="102">
        <f t="shared" si="2"/>
        <v>0.76775106429975337</v>
      </c>
      <c r="L23" s="102">
        <f t="shared" si="2"/>
        <v>0.78072463693575744</v>
      </c>
      <c r="M23" s="102">
        <f t="shared" si="2"/>
        <v>0.76012315265894825</v>
      </c>
      <c r="N23" s="102">
        <f t="shared" si="2"/>
        <v>0.76660675253890809</v>
      </c>
    </row>
    <row r="24" spans="2:14" x14ac:dyDescent="0.25">
      <c r="B24" s="175" t="s">
        <v>109</v>
      </c>
      <c r="C24" s="102">
        <f>C10*C15</f>
        <v>0.77136322930758594</v>
      </c>
      <c r="D24" s="102">
        <f t="shared" si="2"/>
        <v>0.76241787278837103</v>
      </c>
      <c r="E24" s="102">
        <f t="shared" si="2"/>
        <v>0.8184604637223607</v>
      </c>
      <c r="F24" s="102">
        <f t="shared" si="2"/>
        <v>0.82685688008450164</v>
      </c>
      <c r="G24" s="102">
        <f t="shared" si="2"/>
        <v>0.80495733104286027</v>
      </c>
      <c r="H24" s="102">
        <f t="shared" si="2"/>
        <v>0.82735073947562021</v>
      </c>
      <c r="I24" s="102">
        <f t="shared" si="2"/>
        <v>0.76624101333582784</v>
      </c>
      <c r="J24" s="102">
        <f t="shared" si="2"/>
        <v>0.83574568854302789</v>
      </c>
      <c r="K24" s="102">
        <f t="shared" si="2"/>
        <v>0.78284432324307252</v>
      </c>
      <c r="L24" s="102">
        <f t="shared" si="2"/>
        <v>0.79946831816252861</v>
      </c>
      <c r="M24" s="102">
        <f t="shared" si="2"/>
        <v>0.80553744165863683</v>
      </c>
      <c r="N24" s="102">
        <f t="shared" si="2"/>
        <v>0.76237008181678256</v>
      </c>
    </row>
    <row r="25" spans="2:14" x14ac:dyDescent="0.25">
      <c r="B25" s="174"/>
    </row>
    <row r="26" spans="2:14" x14ac:dyDescent="0.25">
      <c r="B26" s="106" t="s">
        <v>319</v>
      </c>
    </row>
    <row r="27" spans="2:14" x14ac:dyDescent="0.25">
      <c r="B27" s="101" t="s">
        <v>320</v>
      </c>
      <c r="C27" s="101" t="s">
        <v>92</v>
      </c>
      <c r="D27" s="101" t="s">
        <v>93</v>
      </c>
      <c r="E27" s="101" t="s">
        <v>94</v>
      </c>
      <c r="F27" s="101" t="s">
        <v>95</v>
      </c>
      <c r="G27" s="101" t="s">
        <v>96</v>
      </c>
      <c r="H27" s="101" t="s">
        <v>97</v>
      </c>
      <c r="I27" s="101" t="s">
        <v>98</v>
      </c>
      <c r="J27" s="101" t="s">
        <v>99</v>
      </c>
      <c r="K27" s="101" t="s">
        <v>100</v>
      </c>
      <c r="L27" s="101" t="s">
        <v>101</v>
      </c>
      <c r="M27" s="101" t="s">
        <v>102</v>
      </c>
      <c r="N27" s="101" t="s">
        <v>103</v>
      </c>
    </row>
    <row r="28" spans="2:14" x14ac:dyDescent="0.25">
      <c r="B28" s="101" t="s">
        <v>104</v>
      </c>
      <c r="C28" s="102">
        <f>IF(C19&lt;=raw_materials!$D17,raw_materials!$C17,IF(C19&lt;=raw_materials!$F17,raw_materials!$E17,IF(C19&lt;=raw_materials!$H17,raw_materials!$G17,0)))</f>
        <v>0.95</v>
      </c>
      <c r="D28" s="102">
        <f>IF(D19&lt;=raw_materials!$D17,raw_materials!$C17,IF(D19&lt;=raw_materials!$F17,raw_materials!$E17,IF(D19&lt;=raw_materials!$H17,raw_materials!$G17,0)))</f>
        <v>0.95</v>
      </c>
      <c r="E28" s="102">
        <f>IF(E19&lt;=raw_materials!$D17,raw_materials!$C17,IF(E19&lt;=raw_materials!$F17,raw_materials!$E17,IF(E19&lt;=raw_materials!$H17,raw_materials!$G17,0)))</f>
        <v>1.05</v>
      </c>
      <c r="F28" s="102">
        <f>IF(F19&lt;=raw_materials!$D17,raw_materials!$C17,IF(F19&lt;=raw_materials!$F17,raw_materials!$E17,IF(F19&lt;=raw_materials!$H17,raw_materials!$G17,0)))</f>
        <v>0.95</v>
      </c>
      <c r="G28" s="102">
        <f>IF(G19&lt;=raw_materials!$D17,raw_materials!$C17,IF(G19&lt;=raw_materials!$F17,raw_materials!$E17,IF(G19&lt;=raw_materials!$H17,raw_materials!$G17,0)))</f>
        <v>0.95</v>
      </c>
      <c r="H28" s="102">
        <f>IF(H19&lt;=raw_materials!$D17,raw_materials!$C17,IF(H19&lt;=raw_materials!$F17,raw_materials!$E17,IF(H19&lt;=raw_materials!$H17,raw_materials!$G17,0)))</f>
        <v>1.05</v>
      </c>
      <c r="I28" s="102">
        <f>IF(I19&lt;=raw_materials!$D17,raw_materials!$C17,IF(I19&lt;=raw_materials!$F17,raw_materials!$E17,IF(I19&lt;=raw_materials!$H17,raw_materials!$G17,0)))</f>
        <v>1.05</v>
      </c>
      <c r="J28" s="102">
        <f>IF(J19&lt;=raw_materials!$D17,raw_materials!$C17,IF(J19&lt;=raw_materials!$F17,raw_materials!$E17,IF(J19&lt;=raw_materials!$H17,raw_materials!$G17,0)))</f>
        <v>1.01</v>
      </c>
      <c r="K28" s="102">
        <f>IF(K19&lt;=raw_materials!$D17,raw_materials!$C17,IF(K19&lt;=raw_materials!$F17,raw_materials!$E17,IF(K19&lt;=raw_materials!$H17,raw_materials!$G17,0)))</f>
        <v>1.01</v>
      </c>
      <c r="L28" s="102">
        <f>IF(L19&lt;=raw_materials!$D17,raw_materials!$C17,IF(L19&lt;=raw_materials!$F17,raw_materials!$E17,IF(L19&lt;=raw_materials!$H17,raw_materials!$G17,0)))</f>
        <v>1.05</v>
      </c>
      <c r="M28" s="102">
        <f>IF(M19&lt;=raw_materials!$D17,raw_materials!$C17,IF(M19&lt;=raw_materials!$F17,raw_materials!$E17,IF(M19&lt;=raw_materials!$H17,raw_materials!$G17,0)))</f>
        <v>1.01</v>
      </c>
      <c r="N28" s="102">
        <f>IF(N19&lt;=raw_materials!$D17,raw_materials!$C17,IF(N19&lt;=raw_materials!$F17,raw_materials!$E17,IF(N19&lt;=raw_materials!$H17,raw_materials!$G17,0)))</f>
        <v>1.05</v>
      </c>
    </row>
    <row r="29" spans="2:14" x14ac:dyDescent="0.25">
      <c r="B29" s="101" t="s">
        <v>105</v>
      </c>
      <c r="C29" s="102">
        <f>IF(C20&lt;=raw_materials!$D18,raw_materials!$C18,IF(C20&lt;=raw_materials!$F18,raw_materials!$E18,IF(C20&lt;=raw_materials!$H18,raw_materials!$G18,0)))</f>
        <v>0.95</v>
      </c>
      <c r="D29" s="102">
        <f>IF(D20&lt;=raw_materials!$D18,raw_materials!$C18,IF(D20&lt;=raw_materials!$F18,raw_materials!$E18,IF(D20&lt;=raw_materials!$H18,raw_materials!$G18,0)))</f>
        <v>0.95</v>
      </c>
      <c r="E29" s="102">
        <f>IF(E20&lt;=raw_materials!$D18,raw_materials!$C18,IF(E20&lt;=raw_materials!$F18,raw_materials!$E18,IF(E20&lt;=raw_materials!$H18,raw_materials!$G18,0)))</f>
        <v>0.95</v>
      </c>
      <c r="F29" s="102">
        <f>IF(F20&lt;=raw_materials!$D18,raw_materials!$C18,IF(F20&lt;=raw_materials!$F18,raw_materials!$E18,IF(F20&lt;=raw_materials!$H18,raw_materials!$G18,0)))</f>
        <v>0.95</v>
      </c>
      <c r="G29" s="102">
        <f>IF(G20&lt;=raw_materials!$D18,raw_materials!$C18,IF(G20&lt;=raw_materials!$F18,raw_materials!$E18,IF(G20&lt;=raw_materials!$H18,raw_materials!$G18,0)))</f>
        <v>0.95</v>
      </c>
      <c r="H29" s="102">
        <f>IF(H20&lt;=raw_materials!$D18,raw_materials!$C18,IF(H20&lt;=raw_materials!$F18,raw_materials!$E18,IF(H20&lt;=raw_materials!$H18,raw_materials!$G18,0)))</f>
        <v>0.95</v>
      </c>
      <c r="I29" s="102">
        <f>IF(I20&lt;=raw_materials!$D18,raw_materials!$C18,IF(I20&lt;=raw_materials!$F18,raw_materials!$E18,IF(I20&lt;=raw_materials!$H18,raw_materials!$G18,0)))</f>
        <v>0.95</v>
      </c>
      <c r="J29" s="102">
        <f>IF(J20&lt;=raw_materials!$D18,raw_materials!$C18,IF(J20&lt;=raw_materials!$F18,raw_materials!$E18,IF(J20&lt;=raw_materials!$H18,raw_materials!$G18,0)))</f>
        <v>0.95</v>
      </c>
      <c r="K29" s="102">
        <f>IF(K20&lt;=raw_materials!$D18,raw_materials!$C18,IF(K20&lt;=raw_materials!$F18,raw_materials!$E18,IF(K20&lt;=raw_materials!$H18,raw_materials!$G18,0)))</f>
        <v>0.95</v>
      </c>
      <c r="L29" s="102">
        <f>IF(L20&lt;=raw_materials!$D18,raw_materials!$C18,IF(L20&lt;=raw_materials!$F18,raw_materials!$E18,IF(L20&lt;=raw_materials!$H18,raw_materials!$G18,0)))</f>
        <v>0.95</v>
      </c>
      <c r="M29" s="102">
        <f>IF(M20&lt;=raw_materials!$D18,raw_materials!$C18,IF(M20&lt;=raw_materials!$F18,raw_materials!$E18,IF(M20&lt;=raw_materials!$H18,raw_materials!$G18,0)))</f>
        <v>0.95</v>
      </c>
      <c r="N29" s="102">
        <f>IF(N20&lt;=raw_materials!$D18,raw_materials!$C18,IF(N20&lt;=raw_materials!$F18,raw_materials!$E18,IF(N20&lt;=raw_materials!$H18,raw_materials!$G18,0)))</f>
        <v>0.95</v>
      </c>
    </row>
    <row r="30" spans="2:14" x14ac:dyDescent="0.25">
      <c r="B30" s="101" t="s">
        <v>106</v>
      </c>
      <c r="C30" s="102">
        <f>IF(C21&lt;=raw_materials!$D19,raw_materials!$C19,IF(C21&lt;=raw_materials!$F19,raw_materials!$E19,IF(C21&lt;=raw_materials!$H19,raw_materials!$G19,0)))</f>
        <v>0.95</v>
      </c>
      <c r="D30" s="102">
        <f>IF(D21&lt;=raw_materials!$D19,raw_materials!$C19,IF(D21&lt;=raw_materials!$F19,raw_materials!$E19,IF(D21&lt;=raw_materials!$H19,raw_materials!$G19,0)))</f>
        <v>0.95</v>
      </c>
      <c r="E30" s="102">
        <f>IF(E21&lt;=raw_materials!$D19,raw_materials!$C19,IF(E21&lt;=raw_materials!$F19,raw_materials!$E19,IF(E21&lt;=raw_materials!$H19,raw_materials!$G19,0)))</f>
        <v>0.95</v>
      </c>
      <c r="F30" s="102">
        <f>IF(F21&lt;=raw_materials!$D19,raw_materials!$C19,IF(F21&lt;=raw_materials!$F19,raw_materials!$E19,IF(F21&lt;=raw_materials!$H19,raw_materials!$G19,0)))</f>
        <v>0.95</v>
      </c>
      <c r="G30" s="102">
        <f>IF(G21&lt;=raw_materials!$D19,raw_materials!$C19,IF(G21&lt;=raw_materials!$F19,raw_materials!$E19,IF(G21&lt;=raw_materials!$H19,raw_materials!$G19,0)))</f>
        <v>0.95</v>
      </c>
      <c r="H30" s="102">
        <f>IF(H21&lt;=raw_materials!$D19,raw_materials!$C19,IF(H21&lt;=raw_materials!$F19,raw_materials!$E19,IF(H21&lt;=raw_materials!$H19,raw_materials!$G19,0)))</f>
        <v>0.95</v>
      </c>
      <c r="I30" s="102">
        <f>IF(I21&lt;=raw_materials!$D19,raw_materials!$C19,IF(I21&lt;=raw_materials!$F19,raw_materials!$E19,IF(I21&lt;=raw_materials!$H19,raw_materials!$G19,0)))</f>
        <v>0.95</v>
      </c>
      <c r="J30" s="102">
        <f>IF(J21&lt;=raw_materials!$D19,raw_materials!$C19,IF(J21&lt;=raw_materials!$F19,raw_materials!$E19,IF(J21&lt;=raw_materials!$H19,raw_materials!$G19,0)))</f>
        <v>1.01</v>
      </c>
      <c r="K30" s="102">
        <f>IF(K21&lt;=raw_materials!$D19,raw_materials!$C19,IF(K21&lt;=raw_materials!$F19,raw_materials!$E19,IF(K21&lt;=raw_materials!$H19,raw_materials!$G19,0)))</f>
        <v>0.95</v>
      </c>
      <c r="L30" s="102">
        <f>IF(L21&lt;=raw_materials!$D19,raw_materials!$C19,IF(L21&lt;=raw_materials!$F19,raw_materials!$E19,IF(L21&lt;=raw_materials!$H19,raw_materials!$G19,0)))</f>
        <v>0.95</v>
      </c>
      <c r="M30" s="102">
        <f>IF(M21&lt;=raw_materials!$D19,raw_materials!$C19,IF(M21&lt;=raw_materials!$F19,raw_materials!$E19,IF(M21&lt;=raw_materials!$H19,raw_materials!$G19,0)))</f>
        <v>0.95</v>
      </c>
      <c r="N30" s="102">
        <f>IF(N21&lt;=raw_materials!$D19,raw_materials!$C19,IF(N21&lt;=raw_materials!$F19,raw_materials!$E19,IF(N21&lt;=raw_materials!$H19,raw_materials!$G19,0)))</f>
        <v>0.95</v>
      </c>
    </row>
    <row r="31" spans="2:14" x14ac:dyDescent="0.25">
      <c r="B31" s="101" t="s">
        <v>107</v>
      </c>
      <c r="C31" s="102">
        <f>IF(C22&lt;=raw_materials!$D20,raw_materials!$C20,IF(C22&lt;=raw_materials!$F20,raw_materials!$E20,IF(C22&lt;=raw_materials!$H20,raw_materials!$G20,0)))</f>
        <v>0.95</v>
      </c>
      <c r="D31" s="102">
        <f>IF(D22&lt;=raw_materials!$D20,raw_materials!$C20,IF(D22&lt;=raw_materials!$F20,raw_materials!$E20,IF(D22&lt;=raw_materials!$H20,raw_materials!$G20,0)))</f>
        <v>0.95</v>
      </c>
      <c r="E31" s="102">
        <f>IF(E22&lt;=raw_materials!$D20,raw_materials!$C20,IF(E22&lt;=raw_materials!$F20,raw_materials!$E20,IF(E22&lt;=raw_materials!$H20,raw_materials!$G20,0)))</f>
        <v>0.95</v>
      </c>
      <c r="F31" s="102">
        <f>IF(F22&lt;=raw_materials!$D20,raw_materials!$C20,IF(F22&lt;=raw_materials!$F20,raw_materials!$E20,IF(F22&lt;=raw_materials!$H20,raw_materials!$G20,0)))</f>
        <v>0.95</v>
      </c>
      <c r="G31" s="102">
        <f>IF(G22&lt;=raw_materials!$D20,raw_materials!$C20,IF(G22&lt;=raw_materials!$F20,raw_materials!$E20,IF(G22&lt;=raw_materials!$H20,raw_materials!$G20,0)))</f>
        <v>0.95</v>
      </c>
      <c r="H31" s="102">
        <f>IF(H22&lt;=raw_materials!$D20,raw_materials!$C20,IF(H22&lt;=raw_materials!$F20,raw_materials!$E20,IF(H22&lt;=raw_materials!$H20,raw_materials!$G20,0)))</f>
        <v>0.95</v>
      </c>
      <c r="I31" s="102">
        <f>IF(I22&lt;=raw_materials!$D20,raw_materials!$C20,IF(I22&lt;=raw_materials!$F20,raw_materials!$E20,IF(I22&lt;=raw_materials!$H20,raw_materials!$G20,0)))</f>
        <v>0.95</v>
      </c>
      <c r="J31" s="102">
        <f>IF(J22&lt;=raw_materials!$D20,raw_materials!$C20,IF(J22&lt;=raw_materials!$F20,raw_materials!$E20,IF(J22&lt;=raw_materials!$H20,raw_materials!$G20,0)))</f>
        <v>0.95</v>
      </c>
      <c r="K31" s="102">
        <f>IF(K22&lt;=raw_materials!$D20,raw_materials!$C20,IF(K22&lt;=raw_materials!$F20,raw_materials!$E20,IF(K22&lt;=raw_materials!$H20,raw_materials!$G20,0)))</f>
        <v>0.95</v>
      </c>
      <c r="L31" s="102">
        <f>IF(L22&lt;=raw_materials!$D20,raw_materials!$C20,IF(L22&lt;=raw_materials!$F20,raw_materials!$E20,IF(L22&lt;=raw_materials!$H20,raw_materials!$G20,0)))</f>
        <v>0.95</v>
      </c>
      <c r="M31" s="102">
        <f>IF(M22&lt;=raw_materials!$D20,raw_materials!$C20,IF(M22&lt;=raw_materials!$F20,raw_materials!$E20,IF(M22&lt;=raw_materials!$H20,raw_materials!$G20,0)))</f>
        <v>0.95</v>
      </c>
      <c r="N31" s="102">
        <f>IF(N22&lt;=raw_materials!$D20,raw_materials!$C20,IF(N22&lt;=raw_materials!$F20,raw_materials!$E20,IF(N22&lt;=raw_materials!$H20,raw_materials!$G20,0)))</f>
        <v>0.95</v>
      </c>
    </row>
    <row r="32" spans="2:14" x14ac:dyDescent="0.25">
      <c r="B32" s="101" t="s">
        <v>108</v>
      </c>
      <c r="C32" s="102">
        <f>IF(C23&lt;=raw_materials!$D21,raw_materials!$C21,IF(C23&lt;=raw_materials!$F21,raw_materials!$E21,IF(C23&lt;=raw_materials!$H21,raw_materials!$G21,0)))</f>
        <v>0.95</v>
      </c>
      <c r="D32" s="102">
        <f>IF(D23&lt;=raw_materials!$D21,raw_materials!$C21,IF(D23&lt;=raw_materials!$F21,raw_materials!$E21,IF(D23&lt;=raw_materials!$H21,raw_materials!$G21,0)))</f>
        <v>0.95</v>
      </c>
      <c r="E32" s="102">
        <f>IF(E23&lt;=raw_materials!$D21,raw_materials!$C21,IF(E23&lt;=raw_materials!$F21,raw_materials!$E21,IF(E23&lt;=raw_materials!$H21,raw_materials!$G21,0)))</f>
        <v>0.95</v>
      </c>
      <c r="F32" s="102">
        <f>IF(F23&lt;=raw_materials!$D21,raw_materials!$C21,IF(F23&lt;=raw_materials!$F21,raw_materials!$E21,IF(F23&lt;=raw_materials!$H21,raw_materials!$G21,0)))</f>
        <v>0.95</v>
      </c>
      <c r="G32" s="102">
        <f>IF(G23&lt;=raw_materials!$D21,raw_materials!$C21,IF(G23&lt;=raw_materials!$F21,raw_materials!$E21,IF(G23&lt;=raw_materials!$H21,raw_materials!$G21,0)))</f>
        <v>0.95</v>
      </c>
      <c r="H32" s="102">
        <f>IF(H23&lt;=raw_materials!$D21,raw_materials!$C21,IF(H23&lt;=raw_materials!$F21,raw_materials!$E21,IF(H23&lt;=raw_materials!$H21,raw_materials!$G21,0)))</f>
        <v>0.95</v>
      </c>
      <c r="I32" s="102">
        <f>IF(I23&lt;=raw_materials!$D21,raw_materials!$C21,IF(I23&lt;=raw_materials!$F21,raw_materials!$E21,IF(I23&lt;=raw_materials!$H21,raw_materials!$G21,0)))</f>
        <v>0.95</v>
      </c>
      <c r="J32" s="102">
        <f>IF(J23&lt;=raw_materials!$D21,raw_materials!$C21,IF(J23&lt;=raw_materials!$F21,raw_materials!$E21,IF(J23&lt;=raw_materials!$H21,raw_materials!$G21,0)))</f>
        <v>0.95</v>
      </c>
      <c r="K32" s="102">
        <f>IF(K23&lt;=raw_materials!$D21,raw_materials!$C21,IF(K23&lt;=raw_materials!$F21,raw_materials!$E21,IF(K23&lt;=raw_materials!$H21,raw_materials!$G21,0)))</f>
        <v>0.95</v>
      </c>
      <c r="L32" s="102">
        <f>IF(L23&lt;=raw_materials!$D21,raw_materials!$C21,IF(L23&lt;=raw_materials!$F21,raw_materials!$E21,IF(L23&lt;=raw_materials!$H21,raw_materials!$G21,0)))</f>
        <v>0.95</v>
      </c>
      <c r="M32" s="102">
        <f>IF(M23&lt;=raw_materials!$D21,raw_materials!$C21,IF(M23&lt;=raw_materials!$F21,raw_materials!$E21,IF(M23&lt;=raw_materials!$H21,raw_materials!$G21,0)))</f>
        <v>0.95</v>
      </c>
      <c r="N32" s="102">
        <f>IF(N23&lt;=raw_materials!$D21,raw_materials!$C21,IF(N23&lt;=raw_materials!$F21,raw_materials!$E21,IF(N23&lt;=raw_materials!$H21,raw_materials!$G21,0)))</f>
        <v>0.95</v>
      </c>
    </row>
    <row r="33" spans="2:50" x14ac:dyDescent="0.25">
      <c r="B33" s="101" t="s">
        <v>109</v>
      </c>
      <c r="C33" s="102">
        <f>IF(C24&lt;=raw_materials!$D22,raw_materials!$C22,IF(C24&lt;=raw_materials!$F22,raw_materials!$E22,IF(C24&lt;=raw_materials!$H22,raw_materials!$G22,0)))</f>
        <v>0.95</v>
      </c>
      <c r="D33" s="102">
        <f>IF(D24&lt;=raw_materials!$D22,raw_materials!$C22,IF(D24&lt;=raw_materials!$F22,raw_materials!$E22,IF(D24&lt;=raw_materials!$H22,raw_materials!$G22,0)))</f>
        <v>0.95</v>
      </c>
      <c r="E33" s="102">
        <f>IF(E24&lt;=raw_materials!$D22,raw_materials!$C22,IF(E24&lt;=raw_materials!$F22,raw_materials!$E22,IF(E24&lt;=raw_materials!$H22,raw_materials!$G22,0)))</f>
        <v>0.95</v>
      </c>
      <c r="F33" s="102">
        <f>IF(F24&lt;=raw_materials!$D22,raw_materials!$C22,IF(F24&lt;=raw_materials!$F22,raw_materials!$E22,IF(F24&lt;=raw_materials!$H22,raw_materials!$G22,0)))</f>
        <v>0.95</v>
      </c>
      <c r="G33" s="102">
        <f>IF(G24&lt;=raw_materials!$D22,raw_materials!$C22,IF(G24&lt;=raw_materials!$F22,raw_materials!$E22,IF(G24&lt;=raw_materials!$H22,raw_materials!$G22,0)))</f>
        <v>0.95</v>
      </c>
      <c r="H33" s="102">
        <f>IF(H24&lt;=raw_materials!$D22,raw_materials!$C22,IF(H24&lt;=raw_materials!$F22,raw_materials!$E22,IF(H24&lt;=raw_materials!$H22,raw_materials!$G22,0)))</f>
        <v>0.95</v>
      </c>
      <c r="I33" s="102">
        <f>IF(I24&lt;=raw_materials!$D22,raw_materials!$C22,IF(I24&lt;=raw_materials!$F22,raw_materials!$E22,IF(I24&lt;=raw_materials!$H22,raw_materials!$G22,0)))</f>
        <v>0.95</v>
      </c>
      <c r="J33" s="102">
        <f>IF(J24&lt;=raw_materials!$D22,raw_materials!$C22,IF(J24&lt;=raw_materials!$F22,raw_materials!$E22,IF(J24&lt;=raw_materials!$H22,raw_materials!$G22,0)))</f>
        <v>0.95</v>
      </c>
      <c r="K33" s="102">
        <f>IF(K24&lt;=raw_materials!$D22,raw_materials!$C22,IF(K24&lt;=raw_materials!$F22,raw_materials!$E22,IF(K24&lt;=raw_materials!$H22,raw_materials!$G22,0)))</f>
        <v>0.95</v>
      </c>
      <c r="L33" s="102">
        <f>IF(L24&lt;=raw_materials!$D22,raw_materials!$C22,IF(L24&lt;=raw_materials!$F22,raw_materials!$E22,IF(L24&lt;=raw_materials!$H22,raw_materials!$G22,0)))</f>
        <v>0.95</v>
      </c>
      <c r="M33" s="102">
        <f>IF(M24&lt;=raw_materials!$D22,raw_materials!$C22,IF(M24&lt;=raw_materials!$F22,raw_materials!$E22,IF(M24&lt;=raw_materials!$H22,raw_materials!$G22,0)))</f>
        <v>0.95</v>
      </c>
      <c r="N33" s="102">
        <f>IF(N24&lt;=raw_materials!$D22,raw_materials!$C22,IF(N24&lt;=raw_materials!$F22,raw_materials!$E22,IF(N24&lt;=raw_materials!$H22,raw_materials!$G22,0)))</f>
        <v>0.95</v>
      </c>
    </row>
    <row r="35" spans="2:50" x14ac:dyDescent="0.25">
      <c r="B35" s="105" t="s">
        <v>321</v>
      </c>
    </row>
    <row r="36" spans="2:50" x14ac:dyDescent="0.25">
      <c r="B36" s="172" t="s">
        <v>273</v>
      </c>
      <c r="C36" s="172" t="s">
        <v>92</v>
      </c>
      <c r="D36" s="103"/>
      <c r="E36" s="103"/>
      <c r="F36" s="103"/>
      <c r="G36" s="172" t="s">
        <v>93</v>
      </c>
      <c r="H36" s="103"/>
      <c r="I36" s="103"/>
      <c r="J36" s="103"/>
      <c r="K36" s="172" t="s">
        <v>94</v>
      </c>
      <c r="L36" s="103"/>
      <c r="M36" s="103"/>
      <c r="N36" s="103"/>
      <c r="O36" s="172" t="s">
        <v>95</v>
      </c>
      <c r="P36" s="103"/>
      <c r="Q36" s="103"/>
      <c r="R36" s="103"/>
      <c r="S36" s="172" t="s">
        <v>96</v>
      </c>
      <c r="T36" s="103"/>
      <c r="U36" s="103"/>
      <c r="V36" s="103"/>
      <c r="W36" s="172" t="s">
        <v>97</v>
      </c>
      <c r="X36" s="103"/>
      <c r="Y36" s="103"/>
      <c r="Z36" s="103"/>
      <c r="AA36" s="172" t="s">
        <v>98</v>
      </c>
      <c r="AB36" s="103"/>
      <c r="AC36" s="103"/>
      <c r="AD36" s="103"/>
      <c r="AE36" s="172" t="s">
        <v>99</v>
      </c>
      <c r="AF36" s="103"/>
      <c r="AG36" s="103"/>
      <c r="AH36" s="103"/>
      <c r="AI36" s="172" t="s">
        <v>100</v>
      </c>
      <c r="AJ36" s="103"/>
      <c r="AK36" s="103"/>
      <c r="AL36" s="103"/>
      <c r="AM36" s="172" t="s">
        <v>101</v>
      </c>
      <c r="AN36" s="103"/>
      <c r="AO36" s="103"/>
      <c r="AP36" s="103"/>
      <c r="AQ36" s="172" t="s">
        <v>102</v>
      </c>
      <c r="AR36" s="103"/>
      <c r="AS36" s="103"/>
      <c r="AT36" s="103"/>
      <c r="AU36" s="172" t="s">
        <v>103</v>
      </c>
      <c r="AV36" s="103"/>
      <c r="AW36" s="103"/>
      <c r="AX36" s="103"/>
    </row>
    <row r="37" spans="2:50" x14ac:dyDescent="0.25">
      <c r="B37" s="172" t="s">
        <v>322</v>
      </c>
      <c r="C37" s="172">
        <v>1</v>
      </c>
      <c r="D37" s="172">
        <v>2</v>
      </c>
      <c r="E37" s="172">
        <v>3</v>
      </c>
      <c r="F37" s="172">
        <v>4</v>
      </c>
      <c r="G37" s="172">
        <v>1</v>
      </c>
      <c r="H37" s="172">
        <v>2</v>
      </c>
      <c r="I37" s="172">
        <v>3</v>
      </c>
      <c r="J37" s="172">
        <v>4</v>
      </c>
      <c r="K37" s="172">
        <v>1</v>
      </c>
      <c r="L37" s="172">
        <v>2</v>
      </c>
      <c r="M37" s="172">
        <v>3</v>
      </c>
      <c r="N37" s="172">
        <v>4</v>
      </c>
      <c r="O37" s="172">
        <v>1</v>
      </c>
      <c r="P37" s="172">
        <v>2</v>
      </c>
      <c r="Q37" s="172">
        <v>3</v>
      </c>
      <c r="R37" s="172">
        <v>4</v>
      </c>
      <c r="S37" s="172">
        <v>1</v>
      </c>
      <c r="T37" s="172">
        <v>2</v>
      </c>
      <c r="U37" s="172">
        <v>3</v>
      </c>
      <c r="V37" s="172">
        <v>4</v>
      </c>
      <c r="W37" s="172">
        <v>1</v>
      </c>
      <c r="X37" s="172">
        <v>2</v>
      </c>
      <c r="Y37" s="172">
        <v>3</v>
      </c>
      <c r="Z37" s="172">
        <v>4</v>
      </c>
      <c r="AA37" s="172">
        <v>1</v>
      </c>
      <c r="AB37" s="172">
        <v>2</v>
      </c>
      <c r="AC37" s="172">
        <v>3</v>
      </c>
      <c r="AD37" s="172">
        <v>4</v>
      </c>
      <c r="AE37" s="172">
        <v>1</v>
      </c>
      <c r="AF37" s="172">
        <v>2</v>
      </c>
      <c r="AG37" s="172">
        <v>3</v>
      </c>
      <c r="AH37" s="172">
        <v>4</v>
      </c>
      <c r="AI37" s="172">
        <v>1</v>
      </c>
      <c r="AJ37" s="172">
        <v>2</v>
      </c>
      <c r="AK37" s="172">
        <v>3</v>
      </c>
      <c r="AL37" s="172">
        <v>4</v>
      </c>
      <c r="AM37" s="172">
        <v>1</v>
      </c>
      <c r="AN37" s="172">
        <v>2</v>
      </c>
      <c r="AO37" s="172">
        <v>3</v>
      </c>
      <c r="AP37" s="172">
        <v>4</v>
      </c>
      <c r="AQ37" s="172">
        <v>1</v>
      </c>
      <c r="AR37" s="172">
        <v>2</v>
      </c>
      <c r="AS37" s="172">
        <v>3</v>
      </c>
      <c r="AT37" s="172">
        <v>4</v>
      </c>
      <c r="AU37" s="172">
        <v>1</v>
      </c>
      <c r="AV37" s="172">
        <v>2</v>
      </c>
      <c r="AW37" s="172">
        <v>3</v>
      </c>
      <c r="AX37" s="172">
        <v>4</v>
      </c>
    </row>
    <row r="38" spans="2:50" x14ac:dyDescent="0.25">
      <c r="B38" s="172" t="s">
        <v>104</v>
      </c>
      <c r="C38" s="102">
        <v>10021.961005604602</v>
      </c>
      <c r="D38" s="102">
        <v>2510.9816752626243</v>
      </c>
      <c r="E38" s="102">
        <v>25164.733912812586</v>
      </c>
      <c r="F38" s="102">
        <v>25219.64518704552</v>
      </c>
      <c r="G38" s="102">
        <v>17692.179235395437</v>
      </c>
      <c r="H38" s="102">
        <v>17730.590384044619</v>
      </c>
      <c r="I38" s="102">
        <v>10153.702233522454</v>
      </c>
      <c r="J38" s="102">
        <v>25439.055203174696</v>
      </c>
      <c r="K38" s="102">
        <v>25493.804885647136</v>
      </c>
      <c r="L38" s="102">
        <v>25548.495829201689</v>
      </c>
      <c r="M38" s="102">
        <v>25603.119238151201</v>
      </c>
      <c r="N38" s="102">
        <v>25657.666324691218</v>
      </c>
      <c r="O38" s="102">
        <v>25712.128310447646</v>
      </c>
      <c r="P38" s="102">
        <v>18036.547499616488</v>
      </c>
      <c r="Q38" s="102">
        <v>18074.53334578146</v>
      </c>
      <c r="R38" s="102">
        <v>18112.441237243656</v>
      </c>
      <c r="S38" s="102">
        <v>25928.950094808049</v>
      </c>
      <c r="T38" s="102">
        <v>10393.142135723308</v>
      </c>
      <c r="U38" s="102">
        <v>10414.649238940299</v>
      </c>
      <c r="V38" s="102">
        <v>2609.0244699806753</v>
      </c>
      <c r="W38" s="102">
        <v>26143.711499307632</v>
      </c>
      <c r="X38" s="102">
        <v>26197.014871775551</v>
      </c>
      <c r="Y38" s="102">
        <v>26250.146217950878</v>
      </c>
      <c r="Z38" s="102">
        <v>26303.096964916222</v>
      </c>
      <c r="AA38" s="102">
        <v>26355.858567616488</v>
      </c>
      <c r="AB38" s="102">
        <v>26408.422510375025</v>
      </c>
      <c r="AC38" s="102">
        <v>26460.780308405316</v>
      </c>
      <c r="AD38" s="102">
        <v>26512.923509318131</v>
      </c>
      <c r="AE38" s="102">
        <v>26564.8436946238</v>
      </c>
      <c r="AF38" s="102">
        <v>26616.532481229282</v>
      </c>
      <c r="AG38" s="102">
        <v>26667.981522929855</v>
      </c>
      <c r="AH38" s="102">
        <v>18703.427758326601</v>
      </c>
      <c r="AI38" s="102">
        <v>26770.127180149142</v>
      </c>
      <c r="AJ38" s="102">
        <v>26820.807301044035</v>
      </c>
      <c r="AK38" s="102">
        <v>26871.21469072756</v>
      </c>
      <c r="AL38" s="102">
        <v>26921.341209603564</v>
      </c>
      <c r="AM38" s="102">
        <v>26971.178763785614</v>
      </c>
      <c r="AN38" s="102">
        <v>27020.719306543244</v>
      </c>
      <c r="AO38" s="102">
        <v>27069.954839740756</v>
      </c>
      <c r="AP38" s="102">
        <v>27118.877415268147</v>
      </c>
      <c r="AQ38" s="102">
        <v>19017.235395524818</v>
      </c>
      <c r="AR38" s="102">
        <v>19051.02651167112</v>
      </c>
      <c r="AS38" s="102">
        <v>27263.688694937566</v>
      </c>
      <c r="AT38" s="102">
        <v>27311.281008823513</v>
      </c>
      <c r="AU38" s="102">
        <v>27358.521424379818</v>
      </c>
      <c r="AV38" s="102">
        <v>27405.40232323145</v>
      </c>
      <c r="AW38" s="102">
        <v>27451.916146805794</v>
      </c>
      <c r="AX38" s="102">
        <v>27498.055397691911</v>
      </c>
    </row>
    <row r="39" spans="2:50" x14ac:dyDescent="0.25">
      <c r="B39" s="172" t="s">
        <v>105</v>
      </c>
      <c r="C39" s="102">
        <v>15032.941508406904</v>
      </c>
      <c r="D39" s="102">
        <v>15065.890051575743</v>
      </c>
      <c r="E39" s="102">
        <v>15098.84034768755</v>
      </c>
      <c r="F39" s="102">
        <v>15131.787112227312</v>
      </c>
      <c r="G39" s="102">
        <v>15164.725058910377</v>
      </c>
      <c r="H39" s="102">
        <v>15197.648900609674</v>
      </c>
      <c r="I39" s="102">
        <v>15230.553350283679</v>
      </c>
      <c r="J39" s="102">
        <v>15263.433121904818</v>
      </c>
      <c r="K39" s="102">
        <v>15296.282931388283</v>
      </c>
      <c r="L39" s="102">
        <v>15329.097497521014</v>
      </c>
      <c r="M39" s="102">
        <v>15361.87154289072</v>
      </c>
      <c r="N39" s="102">
        <v>15394.599794814729</v>
      </c>
      <c r="O39" s="102">
        <v>15427.276986268587</v>
      </c>
      <c r="P39" s="102">
        <v>15459.897856814132</v>
      </c>
      <c r="Q39" s="102">
        <v>15492.457153526968</v>
      </c>
      <c r="R39" s="102">
        <v>1552.4949631923137</v>
      </c>
      <c r="S39" s="102">
        <v>1555.7370056884831</v>
      </c>
      <c r="T39" s="102">
        <v>15589.713203584963</v>
      </c>
      <c r="U39" s="102">
        <v>10935.381700887314</v>
      </c>
      <c r="V39" s="102">
        <v>15654.14681988405</v>
      </c>
      <c r="W39" s="102">
        <v>15686.226899584581</v>
      </c>
      <c r="X39" s="102">
        <v>15718.208923065331</v>
      </c>
      <c r="Y39" s="102">
        <v>15750.087730770527</v>
      </c>
      <c r="Z39" s="102">
        <v>15781.858178949733</v>
      </c>
      <c r="AA39" s="102">
        <v>15813.515140569893</v>
      </c>
      <c r="AB39" s="102">
        <v>15845.053506225015</v>
      </c>
      <c r="AC39" s="102">
        <v>15876.468185043188</v>
      </c>
      <c r="AD39" s="102">
        <v>15907.754105590879</v>
      </c>
      <c r="AE39" s="102">
        <v>15938.90621677428</v>
      </c>
      <c r="AF39" s="102">
        <v>15969.919488737569</v>
      </c>
      <c r="AG39" s="102">
        <v>16000.788913757913</v>
      </c>
      <c r="AH39" s="102">
        <v>16031.509507137089</v>
      </c>
      <c r="AI39" s="102">
        <v>16062.076308089485</v>
      </c>
      <c r="AJ39" s="102">
        <v>16092.48438062642</v>
      </c>
      <c r="AK39" s="102">
        <v>16122.728814436536</v>
      </c>
      <c r="AL39" s="102">
        <v>16152.80472576214</v>
      </c>
      <c r="AM39" s="102">
        <v>16182.707258271368</v>
      </c>
      <c r="AN39" s="102">
        <v>11348.702108748161</v>
      </c>
      <c r="AO39" s="102">
        <v>11369.381032691117</v>
      </c>
      <c r="AP39" s="102">
        <v>16271.326449160888</v>
      </c>
      <c r="AQ39" s="102">
        <v>16300.487481878417</v>
      </c>
      <c r="AR39" s="102">
        <v>16329.451295718105</v>
      </c>
      <c r="AS39" s="102">
        <v>16358.213216962538</v>
      </c>
      <c r="AT39" s="102">
        <v>16386.768605294106</v>
      </c>
      <c r="AU39" s="102">
        <v>16415.112854627889</v>
      </c>
      <c r="AV39" s="102">
        <v>11510.268975757208</v>
      </c>
      <c r="AW39" s="102">
        <v>16471.149688083475</v>
      </c>
      <c r="AX39" s="102">
        <v>16498.833238615145</v>
      </c>
    </row>
    <row r="40" spans="2:50" x14ac:dyDescent="0.25">
      <c r="B40" s="172" t="s">
        <v>106</v>
      </c>
      <c r="C40" s="102">
        <v>5010.9805028023011</v>
      </c>
      <c r="D40" s="102">
        <v>5021.9633505252477</v>
      </c>
      <c r="E40" s="102">
        <v>5032.946782562517</v>
      </c>
      <c r="F40" s="102">
        <v>5043.9290374091042</v>
      </c>
      <c r="G40" s="102">
        <v>5054.9083529701256</v>
      </c>
      <c r="H40" s="102">
        <v>5065.8829668698918</v>
      </c>
      <c r="I40" s="102">
        <v>5076.851116761226</v>
      </c>
      <c r="J40" s="102">
        <v>3561.4677284444574</v>
      </c>
      <c r="K40" s="102">
        <v>2039.5043908517712</v>
      </c>
      <c r="L40" s="102">
        <v>5109.6991658403376</v>
      </c>
      <c r="M40" s="102">
        <v>5120.6238476302397</v>
      </c>
      <c r="N40" s="102">
        <v>5131.5332649382435</v>
      </c>
      <c r="O40" s="102">
        <v>3599.6979634626705</v>
      </c>
      <c r="P40" s="102">
        <v>5153.2992856047113</v>
      </c>
      <c r="Q40" s="102">
        <v>5164.1523845089887</v>
      </c>
      <c r="R40" s="102">
        <v>5174.9832106410449</v>
      </c>
      <c r="S40" s="102">
        <v>5185.7900189616103</v>
      </c>
      <c r="T40" s="102">
        <v>3637.5997475031577</v>
      </c>
      <c r="U40" s="102">
        <v>3645.1272336291045</v>
      </c>
      <c r="V40" s="102">
        <v>3652.6342579729449</v>
      </c>
      <c r="W40" s="102">
        <v>5228.7422998615266</v>
      </c>
      <c r="X40" s="102">
        <v>5239.40297435511</v>
      </c>
      <c r="Y40" s="102">
        <v>5250.0292435901756</v>
      </c>
      <c r="Z40" s="102">
        <v>5260.6193929832443</v>
      </c>
      <c r="AA40" s="102">
        <v>5271.1717135232975</v>
      </c>
      <c r="AB40" s="102">
        <v>5281.6845020750052</v>
      </c>
      <c r="AC40" s="102">
        <v>5292.156061681063</v>
      </c>
      <c r="AD40" s="102">
        <v>5302.5847018636268</v>
      </c>
      <c r="AE40" s="102">
        <v>5312.9687389247601</v>
      </c>
      <c r="AF40" s="102">
        <v>5323.3064962458566</v>
      </c>
      <c r="AG40" s="102">
        <v>5333.5963045859717</v>
      </c>
      <c r="AH40" s="102">
        <v>5343.8365023790293</v>
      </c>
      <c r="AI40" s="102">
        <v>5354.0254360298286</v>
      </c>
      <c r="AJ40" s="102">
        <v>5364.1614602088066</v>
      </c>
      <c r="AK40" s="102">
        <v>5374.2429381455113</v>
      </c>
      <c r="AL40" s="102">
        <v>5384.2682419207131</v>
      </c>
      <c r="AM40" s="102">
        <v>5394.2357527571221</v>
      </c>
      <c r="AN40" s="102">
        <v>5404.1438613086484</v>
      </c>
      <c r="AO40" s="102">
        <v>5413.9909679481507</v>
      </c>
      <c r="AP40" s="102">
        <v>5423.7754830536296</v>
      </c>
      <c r="AQ40" s="102">
        <v>5433.4958272928061</v>
      </c>
      <c r="AR40" s="102">
        <v>5443.150431906035</v>
      </c>
      <c r="AS40" s="102">
        <v>5452.7377389875128</v>
      </c>
      <c r="AT40" s="102">
        <v>3823.5793412352914</v>
      </c>
      <c r="AU40" s="102">
        <v>2188.6817139503855</v>
      </c>
      <c r="AV40" s="102">
        <v>2192.4321858585163</v>
      </c>
      <c r="AW40" s="102">
        <v>3843.2682605528112</v>
      </c>
      <c r="AX40" s="102">
        <v>3849.7277556768672</v>
      </c>
    </row>
    <row r="41" spans="2:50" x14ac:dyDescent="0.25">
      <c r="B41" s="172" t="s">
        <v>107</v>
      </c>
      <c r="C41" s="102">
        <v>3006.5883016813805</v>
      </c>
      <c r="D41" s="102">
        <v>3013.1780103151486</v>
      </c>
      <c r="E41" s="102">
        <v>1207.907227815004</v>
      </c>
      <c r="F41" s="102">
        <v>3026.3574224454624</v>
      </c>
      <c r="G41" s="102">
        <v>3032.9450117820752</v>
      </c>
      <c r="H41" s="102">
        <v>3039.5297801219349</v>
      </c>
      <c r="I41" s="102">
        <v>3046.1106700567357</v>
      </c>
      <c r="J41" s="102">
        <v>3052.6866243809636</v>
      </c>
      <c r="K41" s="102">
        <v>3059.2565862776564</v>
      </c>
      <c r="L41" s="102">
        <v>3065.8194995042027</v>
      </c>
      <c r="M41" s="102">
        <v>3072.3743085781439</v>
      </c>
      <c r="N41" s="102">
        <v>3078.9199589629461</v>
      </c>
      <c r="O41" s="102">
        <v>3085.4553972537178</v>
      </c>
      <c r="P41" s="102">
        <v>3091.9795713628264</v>
      </c>
      <c r="Q41" s="102">
        <v>3098.4914307053937</v>
      </c>
      <c r="R41" s="102">
        <v>3104.9899263846269</v>
      </c>
      <c r="S41" s="102">
        <v>3111.4740113769658</v>
      </c>
      <c r="T41" s="102">
        <v>3117.9426407169926</v>
      </c>
      <c r="U41" s="102">
        <v>3124.3947716820899</v>
      </c>
      <c r="V41" s="102">
        <v>3130.8293639768099</v>
      </c>
      <c r="W41" s="102">
        <v>2196.071765941841</v>
      </c>
      <c r="X41" s="102">
        <v>3143.6417846130662</v>
      </c>
      <c r="Y41" s="102">
        <v>3150.0175461541053</v>
      </c>
      <c r="Z41" s="102">
        <v>3156.3716357899466</v>
      </c>
      <c r="AA41" s="102">
        <v>3162.7030281139782</v>
      </c>
      <c r="AB41" s="102">
        <v>3169.010701245003</v>
      </c>
      <c r="AC41" s="102">
        <v>3175.2936370086377</v>
      </c>
      <c r="AD41" s="102">
        <v>3181.5508211181759</v>
      </c>
      <c r="AE41" s="102">
        <v>3187.7812433548561</v>
      </c>
      <c r="AF41" s="102">
        <v>3193.9838977475138</v>
      </c>
      <c r="AG41" s="102">
        <v>2240.1104479261076</v>
      </c>
      <c r="AH41" s="102">
        <v>3206.3019014274178</v>
      </c>
      <c r="AI41" s="102">
        <v>3212.4152616178967</v>
      </c>
      <c r="AJ41" s="102">
        <v>3218.496876125284</v>
      </c>
      <c r="AK41" s="102">
        <v>3224.5457628873069</v>
      </c>
      <c r="AL41" s="102">
        <v>2261.3926616066992</v>
      </c>
      <c r="AM41" s="102">
        <v>1294.6165806617096</v>
      </c>
      <c r="AN41" s="102">
        <v>1296.9945267140758</v>
      </c>
      <c r="AO41" s="102">
        <v>3248.3945807688906</v>
      </c>
      <c r="AP41" s="102">
        <v>3254.2652898321776</v>
      </c>
      <c r="AQ41" s="102">
        <v>3260.0974963756835</v>
      </c>
      <c r="AR41" s="102">
        <v>3265.8902591436208</v>
      </c>
      <c r="AS41" s="102">
        <v>3271.6426433925076</v>
      </c>
      <c r="AT41" s="102">
        <v>3277.3537210588215</v>
      </c>
      <c r="AU41" s="102">
        <v>3283.0225709255783</v>
      </c>
      <c r="AV41" s="102">
        <v>3288.648278787774</v>
      </c>
      <c r="AW41" s="102">
        <v>3294.2299376166952</v>
      </c>
      <c r="AX41" s="102">
        <v>3299.7666477230291</v>
      </c>
    </row>
    <row r="42" spans="2:50" x14ac:dyDescent="0.25">
      <c r="B42" s="172" t="s">
        <v>108</v>
      </c>
      <c r="C42" s="102">
        <v>10000000</v>
      </c>
      <c r="D42" s="102">
        <v>10000000</v>
      </c>
      <c r="E42" s="102">
        <v>10000000</v>
      </c>
      <c r="F42" s="102">
        <v>10000000</v>
      </c>
      <c r="G42" s="102">
        <v>10000000</v>
      </c>
      <c r="H42" s="102">
        <v>10000000</v>
      </c>
      <c r="I42" s="102">
        <v>10000000</v>
      </c>
      <c r="J42" s="102">
        <v>10000000</v>
      </c>
      <c r="K42" s="102">
        <v>10000000</v>
      </c>
      <c r="L42" s="102">
        <v>10000000</v>
      </c>
      <c r="M42" s="102">
        <v>10000000</v>
      </c>
      <c r="N42" s="102">
        <v>10000000</v>
      </c>
      <c r="O42" s="102">
        <v>10000000</v>
      </c>
      <c r="P42" s="102">
        <v>10000000</v>
      </c>
      <c r="Q42" s="102">
        <v>10000000</v>
      </c>
      <c r="R42" s="102">
        <v>10000000</v>
      </c>
      <c r="S42" s="102">
        <v>10000000</v>
      </c>
      <c r="T42" s="102">
        <v>10000000</v>
      </c>
      <c r="U42" s="102">
        <v>10000000</v>
      </c>
      <c r="V42" s="102">
        <v>10000000</v>
      </c>
      <c r="W42" s="102">
        <v>10000000</v>
      </c>
      <c r="X42" s="102">
        <v>10000000</v>
      </c>
      <c r="Y42" s="102">
        <v>10000000</v>
      </c>
      <c r="Z42" s="102">
        <v>10000000</v>
      </c>
      <c r="AA42" s="102">
        <v>10000000</v>
      </c>
      <c r="AB42" s="102">
        <v>10000000</v>
      </c>
      <c r="AC42" s="102">
        <v>10000000</v>
      </c>
      <c r="AD42" s="102">
        <v>10000000</v>
      </c>
      <c r="AE42" s="102">
        <v>10000000</v>
      </c>
      <c r="AF42" s="102">
        <v>10000000</v>
      </c>
      <c r="AG42" s="102">
        <v>10000000</v>
      </c>
      <c r="AH42" s="102">
        <v>10000000</v>
      </c>
      <c r="AI42" s="102">
        <v>10000000</v>
      </c>
      <c r="AJ42" s="102">
        <v>10000000</v>
      </c>
      <c r="AK42" s="102">
        <v>10000000</v>
      </c>
      <c r="AL42" s="102">
        <v>10000000</v>
      </c>
      <c r="AM42" s="102">
        <v>10000000</v>
      </c>
      <c r="AN42" s="102">
        <v>10000000</v>
      </c>
      <c r="AO42" s="102">
        <v>10000000</v>
      </c>
      <c r="AP42" s="102">
        <v>10000000</v>
      </c>
      <c r="AQ42" s="102">
        <v>10000000</v>
      </c>
      <c r="AR42" s="102">
        <v>10000000</v>
      </c>
      <c r="AS42" s="102">
        <v>10000000</v>
      </c>
      <c r="AT42" s="102">
        <v>10000000</v>
      </c>
      <c r="AU42" s="102">
        <v>10000000</v>
      </c>
      <c r="AV42" s="102">
        <v>10000000</v>
      </c>
      <c r="AW42" s="102">
        <v>10000000</v>
      </c>
      <c r="AX42" s="102">
        <v>10000000</v>
      </c>
    </row>
    <row r="43" spans="2:50" x14ac:dyDescent="0.25">
      <c r="B43" s="172" t="s">
        <v>109</v>
      </c>
      <c r="C43" s="102">
        <v>10000000</v>
      </c>
      <c r="D43" s="102">
        <v>10000000</v>
      </c>
      <c r="E43" s="102">
        <v>10000000</v>
      </c>
      <c r="F43" s="102">
        <v>10000000</v>
      </c>
      <c r="G43" s="102">
        <v>10000000</v>
      </c>
      <c r="H43" s="102">
        <v>10000000</v>
      </c>
      <c r="I43" s="102">
        <v>10000000</v>
      </c>
      <c r="J43" s="102">
        <v>10000000</v>
      </c>
      <c r="K43" s="102">
        <v>10000000</v>
      </c>
      <c r="L43" s="102">
        <v>10000000</v>
      </c>
      <c r="M43" s="102">
        <v>10000000</v>
      </c>
      <c r="N43" s="102">
        <v>10000000</v>
      </c>
      <c r="O43" s="102">
        <v>10000000</v>
      </c>
      <c r="P43" s="102">
        <v>10000000</v>
      </c>
      <c r="Q43" s="102">
        <v>10000000</v>
      </c>
      <c r="R43" s="102">
        <v>10000000</v>
      </c>
      <c r="S43" s="102">
        <v>10000000</v>
      </c>
      <c r="T43" s="102">
        <v>10000000</v>
      </c>
      <c r="U43" s="102">
        <v>10000000</v>
      </c>
      <c r="V43" s="102">
        <v>10000000</v>
      </c>
      <c r="W43" s="102">
        <v>10000000</v>
      </c>
      <c r="X43" s="102">
        <v>10000000</v>
      </c>
      <c r="Y43" s="102">
        <v>10000000</v>
      </c>
      <c r="Z43" s="102">
        <v>10000000</v>
      </c>
      <c r="AA43" s="102">
        <v>10000000</v>
      </c>
      <c r="AB43" s="102">
        <v>10000000</v>
      </c>
      <c r="AC43" s="102">
        <v>10000000</v>
      </c>
      <c r="AD43" s="102">
        <v>10000000</v>
      </c>
      <c r="AE43" s="102">
        <v>10000000</v>
      </c>
      <c r="AF43" s="102">
        <v>10000000</v>
      </c>
      <c r="AG43" s="102">
        <v>10000000</v>
      </c>
      <c r="AH43" s="102">
        <v>10000000</v>
      </c>
      <c r="AI43" s="102">
        <v>10000000</v>
      </c>
      <c r="AJ43" s="102">
        <v>10000000</v>
      </c>
      <c r="AK43" s="102">
        <v>10000000</v>
      </c>
      <c r="AL43" s="102">
        <v>10000000</v>
      </c>
      <c r="AM43" s="102">
        <v>10000000</v>
      </c>
      <c r="AN43" s="102">
        <v>10000000</v>
      </c>
      <c r="AO43" s="102">
        <v>10000000</v>
      </c>
      <c r="AP43" s="102">
        <v>10000000</v>
      </c>
      <c r="AQ43" s="102">
        <v>10000000</v>
      </c>
      <c r="AR43" s="102">
        <v>10000000</v>
      </c>
      <c r="AS43" s="102">
        <v>10000000</v>
      </c>
      <c r="AT43" s="102">
        <v>10000000</v>
      </c>
      <c r="AU43" s="102">
        <v>10000000</v>
      </c>
      <c r="AV43" s="102">
        <v>10000000</v>
      </c>
      <c r="AW43" s="102">
        <v>10000000</v>
      </c>
      <c r="AX43" s="102">
        <v>10000000</v>
      </c>
    </row>
    <row r="45" spans="2:50" x14ac:dyDescent="0.25">
      <c r="B45" s="105" t="s">
        <v>323</v>
      </c>
    </row>
    <row r="46" spans="2:50" x14ac:dyDescent="0.25">
      <c r="B46" s="101" t="s">
        <v>273</v>
      </c>
      <c r="C46" s="101" t="s">
        <v>92</v>
      </c>
      <c r="D46" s="103"/>
      <c r="E46" s="103"/>
      <c r="F46" s="103"/>
      <c r="G46" s="101" t="s">
        <v>93</v>
      </c>
      <c r="H46" s="103"/>
      <c r="I46" s="103"/>
      <c r="J46" s="103"/>
      <c r="K46" s="101" t="s">
        <v>94</v>
      </c>
      <c r="L46" s="103"/>
      <c r="M46" s="103"/>
      <c r="N46" s="103"/>
      <c r="O46" s="101" t="s">
        <v>95</v>
      </c>
      <c r="P46" s="103"/>
      <c r="Q46" s="103"/>
      <c r="R46" s="103"/>
      <c r="S46" s="101" t="s">
        <v>96</v>
      </c>
      <c r="T46" s="103"/>
      <c r="U46" s="103"/>
      <c r="V46" s="103"/>
      <c r="W46" s="101" t="s">
        <v>97</v>
      </c>
      <c r="X46" s="103"/>
      <c r="Y46" s="103"/>
      <c r="Z46" s="103"/>
      <c r="AA46" s="101" t="s">
        <v>98</v>
      </c>
      <c r="AB46" s="103"/>
      <c r="AC46" s="103"/>
      <c r="AD46" s="103"/>
      <c r="AE46" s="101" t="s">
        <v>99</v>
      </c>
      <c r="AF46" s="103"/>
      <c r="AG46" s="103"/>
      <c r="AH46" s="103"/>
      <c r="AI46" s="101" t="s">
        <v>100</v>
      </c>
      <c r="AJ46" s="103"/>
      <c r="AK46" s="103"/>
      <c r="AL46" s="103"/>
      <c r="AM46" s="101" t="s">
        <v>101</v>
      </c>
      <c r="AN46" s="103"/>
      <c r="AO46" s="103"/>
      <c r="AP46" s="103"/>
      <c r="AQ46" s="101" t="s">
        <v>102</v>
      </c>
      <c r="AR46" s="103"/>
      <c r="AS46" s="103"/>
      <c r="AT46" s="103"/>
      <c r="AU46" s="101" t="s">
        <v>103</v>
      </c>
      <c r="AV46" s="103"/>
      <c r="AW46" s="103"/>
    </row>
    <row r="47" spans="2:50" x14ac:dyDescent="0.25">
      <c r="B47" s="101" t="s">
        <v>324</v>
      </c>
      <c r="C47" s="101">
        <v>1</v>
      </c>
      <c r="D47" s="101">
        <v>2</v>
      </c>
      <c r="E47" s="101">
        <v>3</v>
      </c>
      <c r="F47" s="101">
        <v>4</v>
      </c>
      <c r="G47" s="101">
        <v>1</v>
      </c>
      <c r="H47" s="101">
        <v>2</v>
      </c>
      <c r="I47" s="101">
        <v>3</v>
      </c>
      <c r="J47" s="101">
        <v>4</v>
      </c>
      <c r="K47" s="101">
        <v>1</v>
      </c>
      <c r="L47" s="101">
        <v>2</v>
      </c>
      <c r="M47" s="101">
        <v>3</v>
      </c>
      <c r="N47" s="101">
        <v>4</v>
      </c>
      <c r="O47" s="101">
        <v>1</v>
      </c>
      <c r="P47" s="101">
        <v>2</v>
      </c>
      <c r="Q47" s="101">
        <v>3</v>
      </c>
      <c r="R47" s="101">
        <v>4</v>
      </c>
      <c r="S47" s="101">
        <v>1</v>
      </c>
      <c r="T47" s="101">
        <v>2</v>
      </c>
      <c r="U47" s="101">
        <v>3</v>
      </c>
      <c r="V47" s="101">
        <v>4</v>
      </c>
      <c r="W47" s="101">
        <v>1</v>
      </c>
      <c r="X47" s="101">
        <v>2</v>
      </c>
      <c r="Y47" s="101">
        <v>3</v>
      </c>
      <c r="Z47" s="101">
        <v>4</v>
      </c>
      <c r="AA47" s="101">
        <v>1</v>
      </c>
      <c r="AB47" s="101">
        <v>2</v>
      </c>
      <c r="AC47" s="101">
        <v>3</v>
      </c>
      <c r="AD47" s="101">
        <v>4</v>
      </c>
      <c r="AE47" s="101">
        <v>1</v>
      </c>
      <c r="AF47" s="101">
        <v>2</v>
      </c>
      <c r="AG47" s="101">
        <v>3</v>
      </c>
      <c r="AH47" s="101">
        <v>4</v>
      </c>
      <c r="AI47" s="101">
        <v>1</v>
      </c>
      <c r="AJ47" s="101">
        <v>2</v>
      </c>
      <c r="AK47" s="101">
        <v>3</v>
      </c>
      <c r="AL47" s="101">
        <v>4</v>
      </c>
      <c r="AM47" s="101">
        <v>1</v>
      </c>
      <c r="AN47" s="101">
        <v>2</v>
      </c>
      <c r="AO47" s="101">
        <v>3</v>
      </c>
      <c r="AP47" s="101">
        <v>4</v>
      </c>
      <c r="AQ47" s="101">
        <v>1</v>
      </c>
      <c r="AR47" s="101">
        <v>2</v>
      </c>
      <c r="AS47" s="101">
        <v>3</v>
      </c>
      <c r="AT47" s="101">
        <v>4</v>
      </c>
      <c r="AU47" s="101">
        <v>1</v>
      </c>
      <c r="AV47" s="101">
        <v>2</v>
      </c>
      <c r="AW47" s="101">
        <v>3</v>
      </c>
      <c r="AX47" s="101">
        <v>4</v>
      </c>
    </row>
    <row r="48" spans="2:50" x14ac:dyDescent="0.25">
      <c r="B48" s="101" t="s">
        <v>104</v>
      </c>
      <c r="C48" s="102">
        <v>1874.9956891536413</v>
      </c>
      <c r="D48" s="102">
        <v>1874.9956891536413</v>
      </c>
      <c r="E48" s="102">
        <v>1874.9956891536413</v>
      </c>
      <c r="F48" s="102">
        <v>1874.9956891536413</v>
      </c>
      <c r="G48" s="102">
        <v>1875.0844260616677</v>
      </c>
      <c r="H48" s="102">
        <v>1875.0844260616677</v>
      </c>
      <c r="I48" s="102">
        <v>1875.0844260616677</v>
      </c>
      <c r="J48" s="102">
        <v>1875.0844260616677</v>
      </c>
      <c r="K48" s="102">
        <v>2072.5610829168281</v>
      </c>
      <c r="L48" s="102">
        <v>2072.5610829168281</v>
      </c>
      <c r="M48" s="102">
        <v>2072.5610829168281</v>
      </c>
      <c r="N48" s="102">
        <v>2072.5610829168281</v>
      </c>
      <c r="O48" s="102">
        <v>1875.0828972842817</v>
      </c>
      <c r="P48" s="102">
        <v>1875.0828972842817</v>
      </c>
      <c r="Q48" s="102">
        <v>1875.0828972842817</v>
      </c>
      <c r="R48" s="102">
        <v>1875.0828972842817</v>
      </c>
      <c r="S48" s="102">
        <v>1874.9758525492703</v>
      </c>
      <c r="T48" s="102">
        <v>1874.9758525492703</v>
      </c>
      <c r="U48" s="102">
        <v>1874.9758525492703</v>
      </c>
      <c r="V48" s="102">
        <v>1874.9758525492703</v>
      </c>
      <c r="W48" s="102">
        <v>2072.6735891757489</v>
      </c>
      <c r="X48" s="102">
        <v>2072.6735891757489</v>
      </c>
      <c r="Y48" s="102">
        <v>2072.6735891757489</v>
      </c>
      <c r="Z48" s="102">
        <v>2072.6735891757489</v>
      </c>
      <c r="AA48" s="102">
        <v>2072.5369414665374</v>
      </c>
      <c r="AB48" s="102">
        <v>2072.5369414665374</v>
      </c>
      <c r="AC48" s="102">
        <v>2072.5369414665374</v>
      </c>
      <c r="AD48" s="102">
        <v>2072.5369414665374</v>
      </c>
      <c r="AE48" s="102">
        <v>1993.5669005149859</v>
      </c>
      <c r="AF48" s="102">
        <v>1993.5669005149859</v>
      </c>
      <c r="AG48" s="102">
        <v>1993.5669005149859</v>
      </c>
      <c r="AH48" s="102">
        <v>1993.5669005149859</v>
      </c>
      <c r="AI48" s="102">
        <v>1993.5755858361247</v>
      </c>
      <c r="AJ48" s="102">
        <v>1993.5755858361247</v>
      </c>
      <c r="AK48" s="102">
        <v>1993.5755858361247</v>
      </c>
      <c r="AL48" s="102">
        <v>1993.5755858361247</v>
      </c>
      <c r="AM48" s="102">
        <v>2072.6959654784532</v>
      </c>
      <c r="AN48" s="102">
        <v>2072.6959654784532</v>
      </c>
      <c r="AO48" s="102">
        <v>2072.6959654784532</v>
      </c>
      <c r="AP48" s="102">
        <v>2072.6959654784532</v>
      </c>
      <c r="AQ48" s="102">
        <v>1993.5771021344594</v>
      </c>
      <c r="AR48" s="102">
        <v>1993.5771021344594</v>
      </c>
      <c r="AS48" s="102">
        <v>1993.5771021344594</v>
      </c>
      <c r="AT48" s="102">
        <v>1993.5771021344594</v>
      </c>
      <c r="AU48" s="102">
        <v>2072.5487255132311</v>
      </c>
      <c r="AV48" s="102">
        <v>2072.5487255132311</v>
      </c>
      <c r="AW48" s="102">
        <v>2072.5487255132311</v>
      </c>
      <c r="AX48" s="102">
        <v>2072.5487255132311</v>
      </c>
    </row>
    <row r="49" spans="2:51" x14ac:dyDescent="0.25">
      <c r="B49" s="101" t="s">
        <v>105</v>
      </c>
      <c r="C49" s="102">
        <v>1561.0575543011021</v>
      </c>
      <c r="D49" s="102">
        <v>1561.0575543011021</v>
      </c>
      <c r="E49" s="102">
        <v>1561.0575543011021</v>
      </c>
      <c r="F49" s="102">
        <v>1561.0575543011021</v>
      </c>
      <c r="G49" s="102">
        <v>1561.0600960276158</v>
      </c>
      <c r="H49" s="102">
        <v>1561.0600960276158</v>
      </c>
      <c r="I49" s="102">
        <v>1561.0600960276158</v>
      </c>
      <c r="J49" s="102">
        <v>1561.0600960276158</v>
      </c>
      <c r="K49" s="102">
        <v>1561.0578938154017</v>
      </c>
      <c r="L49" s="102">
        <v>1561.0578938154017</v>
      </c>
      <c r="M49" s="102">
        <v>1561.0578938154017</v>
      </c>
      <c r="N49" s="102">
        <v>1561.0578938154017</v>
      </c>
      <c r="O49" s="102">
        <v>1561.0249051252963</v>
      </c>
      <c r="P49" s="102">
        <v>1561.0249051252963</v>
      </c>
      <c r="Q49" s="102">
        <v>1561.0249051252963</v>
      </c>
      <c r="R49" s="102">
        <v>1552.4949631923137</v>
      </c>
      <c r="S49" s="102">
        <v>1555.7370056884831</v>
      </c>
      <c r="T49" s="102">
        <v>1560.9776653528872</v>
      </c>
      <c r="U49" s="102">
        <v>1560.9776653528872</v>
      </c>
      <c r="V49" s="102">
        <v>1560.9776653528872</v>
      </c>
      <c r="W49" s="102">
        <v>1561.0829186086535</v>
      </c>
      <c r="X49" s="102">
        <v>1561.0829186086535</v>
      </c>
      <c r="Y49" s="102">
        <v>1561.0829186086535</v>
      </c>
      <c r="Z49" s="102">
        <v>1561.0829186086535</v>
      </c>
      <c r="AA49" s="102">
        <v>1561.1022369032023</v>
      </c>
      <c r="AB49" s="102">
        <v>1561.1022369032023</v>
      </c>
      <c r="AC49" s="102">
        <v>1561.1022369032023</v>
      </c>
      <c r="AD49" s="102">
        <v>1561.1022369032023</v>
      </c>
      <c r="AE49" s="102">
        <v>1561.0547726560976</v>
      </c>
      <c r="AF49" s="102">
        <v>1561.0547726560976</v>
      </c>
      <c r="AG49" s="102">
        <v>1561.0547726560976</v>
      </c>
      <c r="AH49" s="102">
        <v>1561.0547726560976</v>
      </c>
      <c r="AI49" s="102">
        <v>1561.0721272549195</v>
      </c>
      <c r="AJ49" s="102">
        <v>1561.0721272549195</v>
      </c>
      <c r="AK49" s="102">
        <v>1561.0721272549195</v>
      </c>
      <c r="AL49" s="102">
        <v>1561.0721272549195</v>
      </c>
      <c r="AM49" s="102">
        <v>1561.0469689183694</v>
      </c>
      <c r="AN49" s="102">
        <v>1561.0469689183694</v>
      </c>
      <c r="AO49" s="102">
        <v>1561.0469689183694</v>
      </c>
      <c r="AP49" s="102">
        <v>1561.0469689183694</v>
      </c>
      <c r="AQ49" s="102">
        <v>1561.0882600269483</v>
      </c>
      <c r="AR49" s="102">
        <v>1561.0882600269483</v>
      </c>
      <c r="AS49" s="102">
        <v>1561.0882600269483</v>
      </c>
      <c r="AT49" s="102">
        <v>1561.0882600269483</v>
      </c>
      <c r="AU49" s="102">
        <v>1561.0927508681896</v>
      </c>
      <c r="AV49" s="102">
        <v>1561.0927508681896</v>
      </c>
      <c r="AW49" s="102">
        <v>1561.0927508681896</v>
      </c>
      <c r="AX49" s="102">
        <v>1561.0927508681896</v>
      </c>
    </row>
    <row r="50" spans="2:51" x14ac:dyDescent="0.25">
      <c r="B50" s="101" t="s">
        <v>106</v>
      </c>
      <c r="C50" s="102">
        <v>1743.2481703520093</v>
      </c>
      <c r="D50" s="102">
        <v>1743.2481703520093</v>
      </c>
      <c r="E50" s="102">
        <v>1743.2481703520093</v>
      </c>
      <c r="F50" s="102">
        <v>1743.2481703520093</v>
      </c>
      <c r="G50" s="102">
        <v>1743.2790388741557</v>
      </c>
      <c r="H50" s="102">
        <v>1743.2790388741557</v>
      </c>
      <c r="I50" s="102">
        <v>1743.2790388741557</v>
      </c>
      <c r="J50" s="102">
        <v>1743.2790388741557</v>
      </c>
      <c r="K50" s="102">
        <v>1743.2445164464102</v>
      </c>
      <c r="L50" s="102">
        <v>1743.2445164464102</v>
      </c>
      <c r="M50" s="102">
        <v>1743.2445164464102</v>
      </c>
      <c r="N50" s="102">
        <v>1743.2445164464102</v>
      </c>
      <c r="O50" s="102">
        <v>1743.2478477109635</v>
      </c>
      <c r="P50" s="102">
        <v>1743.2478477109635</v>
      </c>
      <c r="Q50" s="102">
        <v>1743.2478477109635</v>
      </c>
      <c r="R50" s="102">
        <v>1743.2478477109635</v>
      </c>
      <c r="S50" s="102">
        <v>1743.2334829424831</v>
      </c>
      <c r="T50" s="102">
        <v>1743.2334829424831</v>
      </c>
      <c r="U50" s="102">
        <v>1743.2334829424831</v>
      </c>
      <c r="V50" s="102">
        <v>1743.2334829424831</v>
      </c>
      <c r="W50" s="102">
        <v>1743.277052191374</v>
      </c>
      <c r="X50" s="102">
        <v>1743.277052191374</v>
      </c>
      <c r="Y50" s="102">
        <v>1743.277052191374</v>
      </c>
      <c r="Z50" s="102">
        <v>1743.277052191374</v>
      </c>
      <c r="AA50" s="102">
        <v>1743.2676857390807</v>
      </c>
      <c r="AB50" s="102">
        <v>1743.2676857390807</v>
      </c>
      <c r="AC50" s="102">
        <v>1743.2676857390807</v>
      </c>
      <c r="AD50" s="102">
        <v>1743.2676857390807</v>
      </c>
      <c r="AE50" s="102">
        <v>1853.4075441872144</v>
      </c>
      <c r="AF50" s="102">
        <v>1853.4075441872144</v>
      </c>
      <c r="AG50" s="102">
        <v>1853.4075441872144</v>
      </c>
      <c r="AH50" s="102">
        <v>1853.4075441872144</v>
      </c>
      <c r="AI50" s="102">
        <v>1743.2961707818181</v>
      </c>
      <c r="AJ50" s="102">
        <v>1743.2961707818181</v>
      </c>
      <c r="AK50" s="102">
        <v>1743.2961707818181</v>
      </c>
      <c r="AL50" s="102">
        <v>1743.2961707818181</v>
      </c>
      <c r="AM50" s="102">
        <v>1743.2891880308282</v>
      </c>
      <c r="AN50" s="102">
        <v>1743.2891880308282</v>
      </c>
      <c r="AO50" s="102">
        <v>1743.2891880308282</v>
      </c>
      <c r="AP50" s="102">
        <v>1743.2891880308282</v>
      </c>
      <c r="AQ50" s="102">
        <v>1743.2672309223942</v>
      </c>
      <c r="AR50" s="102">
        <v>1743.2672309223942</v>
      </c>
      <c r="AS50" s="102">
        <v>1743.2672309223942</v>
      </c>
      <c r="AT50" s="102">
        <v>1743.2672309223942</v>
      </c>
      <c r="AU50" s="102">
        <v>1743.1134517173391</v>
      </c>
      <c r="AV50" s="102">
        <v>1743.1134517173391</v>
      </c>
      <c r="AW50" s="102">
        <v>1743.1134517173391</v>
      </c>
      <c r="AX50" s="102">
        <v>1743.1134517173391</v>
      </c>
      <c r="AY50" s="114"/>
    </row>
    <row r="51" spans="2:51" x14ac:dyDescent="0.25">
      <c r="B51" s="101" t="s">
        <v>107</v>
      </c>
      <c r="C51" s="102">
        <v>1602.5825425701323</v>
      </c>
      <c r="D51" s="102">
        <v>1602.5825425701323</v>
      </c>
      <c r="E51" s="102">
        <v>1207.907227815004</v>
      </c>
      <c r="F51" s="102">
        <v>1602.5825425701323</v>
      </c>
      <c r="G51" s="102">
        <v>1602.6033026791679</v>
      </c>
      <c r="H51" s="102">
        <v>1602.6033026791679</v>
      </c>
      <c r="I51" s="102">
        <v>1602.6033026791679</v>
      </c>
      <c r="J51" s="102">
        <v>1602.6033026791679</v>
      </c>
      <c r="K51" s="102">
        <v>1602.6153644071401</v>
      </c>
      <c r="L51" s="102">
        <v>1602.6153644071401</v>
      </c>
      <c r="M51" s="102">
        <v>1602.6153644071401</v>
      </c>
      <c r="N51" s="102">
        <v>1602.6153644071401</v>
      </c>
      <c r="O51" s="102">
        <v>1602.634253996544</v>
      </c>
      <c r="P51" s="102">
        <v>1602.634253996544</v>
      </c>
      <c r="Q51" s="102">
        <v>1602.634253996544</v>
      </c>
      <c r="R51" s="102">
        <v>1602.634253996544</v>
      </c>
      <c r="S51" s="102">
        <v>1602.6338426088544</v>
      </c>
      <c r="T51" s="102">
        <v>1602.6338426088544</v>
      </c>
      <c r="U51" s="102">
        <v>1602.6338426088544</v>
      </c>
      <c r="V51" s="102">
        <v>1602.6338426088544</v>
      </c>
      <c r="W51" s="102">
        <v>1602.5963717125196</v>
      </c>
      <c r="X51" s="102">
        <v>1602.5963717125196</v>
      </c>
      <c r="Y51" s="102">
        <v>1602.5963717125196</v>
      </c>
      <c r="Z51" s="102">
        <v>1602.5963717125196</v>
      </c>
      <c r="AA51" s="102">
        <v>1602.6162501125775</v>
      </c>
      <c r="AB51" s="102">
        <v>1602.6162501125775</v>
      </c>
      <c r="AC51" s="102">
        <v>1602.6162501125775</v>
      </c>
      <c r="AD51" s="102">
        <v>1602.6162501125775</v>
      </c>
      <c r="AE51" s="102">
        <v>1602.5985247382364</v>
      </c>
      <c r="AF51" s="102">
        <v>1602.5985247382364</v>
      </c>
      <c r="AG51" s="102">
        <v>1602.5985247382364</v>
      </c>
      <c r="AH51" s="102">
        <v>1602.5985247382364</v>
      </c>
      <c r="AI51" s="102">
        <v>1602.6244230185389</v>
      </c>
      <c r="AJ51" s="102">
        <v>1602.6244230185389</v>
      </c>
      <c r="AK51" s="102">
        <v>1602.6244230185389</v>
      </c>
      <c r="AL51" s="102">
        <v>1602.6244230185389</v>
      </c>
      <c r="AM51" s="102">
        <v>1294.6165806617096</v>
      </c>
      <c r="AN51" s="102">
        <v>1296.9945267140758</v>
      </c>
      <c r="AO51" s="102">
        <v>1602.5374636251252</v>
      </c>
      <c r="AP51" s="102">
        <v>1602.5374636251252</v>
      </c>
      <c r="AQ51" s="102">
        <v>1602.6230064399786</v>
      </c>
      <c r="AR51" s="102">
        <v>1602.6230064399786</v>
      </c>
      <c r="AS51" s="102">
        <v>1602.6230064399786</v>
      </c>
      <c r="AT51" s="102">
        <v>1602.6230064399786</v>
      </c>
      <c r="AU51" s="102">
        <v>1602.6478116338967</v>
      </c>
      <c r="AV51" s="102">
        <v>1602.6478116338967</v>
      </c>
      <c r="AW51" s="102">
        <v>1602.6478116338967</v>
      </c>
      <c r="AX51" s="102">
        <v>1602.6478116338967</v>
      </c>
      <c r="AY51" s="113"/>
    </row>
    <row r="52" spans="2:51" x14ac:dyDescent="0.25">
      <c r="B52" s="101" t="s">
        <v>108</v>
      </c>
      <c r="C52" s="102">
        <v>1875.0947469546472</v>
      </c>
      <c r="D52" s="102">
        <v>1875.0947469546472</v>
      </c>
      <c r="E52" s="102">
        <v>1875.0947469546472</v>
      </c>
      <c r="F52" s="102">
        <v>1875.0947469546472</v>
      </c>
      <c r="G52" s="102">
        <v>1875.0993786168904</v>
      </c>
      <c r="H52" s="102">
        <v>1875.0993786168904</v>
      </c>
      <c r="I52" s="102">
        <v>1875.0993786168904</v>
      </c>
      <c r="J52" s="102">
        <v>1875.0993786168904</v>
      </c>
      <c r="K52" s="102">
        <v>1875.1077897327423</v>
      </c>
      <c r="L52" s="102">
        <v>1875.1077897327423</v>
      </c>
      <c r="M52" s="102">
        <v>1875.1077897327423</v>
      </c>
      <c r="N52" s="102">
        <v>1875.1077897327423</v>
      </c>
      <c r="O52" s="102">
        <v>1875.0964336704894</v>
      </c>
      <c r="P52" s="102">
        <v>1875.0964336704894</v>
      </c>
      <c r="Q52" s="102">
        <v>1875.0964336704894</v>
      </c>
      <c r="R52" s="102">
        <v>1875.0964336704894</v>
      </c>
      <c r="S52" s="102">
        <v>1875.1059765957707</v>
      </c>
      <c r="T52" s="102">
        <v>1875.1059765957707</v>
      </c>
      <c r="U52" s="102">
        <v>1875.1059765957707</v>
      </c>
      <c r="V52" s="102">
        <v>1875.1059765957707</v>
      </c>
      <c r="W52" s="102">
        <v>1875.1043811735226</v>
      </c>
      <c r="X52" s="102">
        <v>1875.1043811735226</v>
      </c>
      <c r="Y52" s="102">
        <v>1875.1043811735226</v>
      </c>
      <c r="Z52" s="102">
        <v>1875.1043811735226</v>
      </c>
      <c r="AA52" s="102">
        <v>1875.0895659090445</v>
      </c>
      <c r="AB52" s="102">
        <v>1875.0895659090445</v>
      </c>
      <c r="AC52" s="102">
        <v>1875.0895659090445</v>
      </c>
      <c r="AD52" s="102">
        <v>1875.0895659090445</v>
      </c>
      <c r="AE52" s="102">
        <v>1875.1034332758913</v>
      </c>
      <c r="AF52" s="102">
        <v>1875.1034332758913</v>
      </c>
      <c r="AG52" s="102">
        <v>1875.1034332758913</v>
      </c>
      <c r="AH52" s="102">
        <v>1875.1034332758913</v>
      </c>
      <c r="AI52" s="102">
        <v>1875.0864798419298</v>
      </c>
      <c r="AJ52" s="102">
        <v>1875.0864798419298</v>
      </c>
      <c r="AK52" s="102">
        <v>1875.0864798419298</v>
      </c>
      <c r="AL52" s="102">
        <v>1875.0864798419298</v>
      </c>
      <c r="AM52" s="102">
        <v>1875.0762370209316</v>
      </c>
      <c r="AN52" s="102">
        <v>1875.0762370209316</v>
      </c>
      <c r="AO52" s="102">
        <v>1875.0762370209316</v>
      </c>
      <c r="AP52" s="102">
        <v>1875.0762370209316</v>
      </c>
      <c r="AQ52" s="102">
        <v>1875.0925020933548</v>
      </c>
      <c r="AR52" s="102">
        <v>1875.0925020933548</v>
      </c>
      <c r="AS52" s="102">
        <v>1875.0925020933548</v>
      </c>
      <c r="AT52" s="102">
        <v>1875.0925020933548</v>
      </c>
      <c r="AU52" s="102">
        <v>1875.0873831724323</v>
      </c>
      <c r="AV52" s="102">
        <v>1875.0873831724323</v>
      </c>
      <c r="AW52" s="102">
        <v>1875.0873831724323</v>
      </c>
      <c r="AX52" s="102">
        <v>1875.0873831724323</v>
      </c>
    </row>
    <row r="53" spans="2:51" x14ac:dyDescent="0.25">
      <c r="B53" s="101" t="s">
        <v>109</v>
      </c>
      <c r="C53" s="102">
        <v>1875.0836279247155</v>
      </c>
      <c r="D53" s="102">
        <v>1875.0836279247155</v>
      </c>
      <c r="E53" s="102">
        <v>1875.0836279247155</v>
      </c>
      <c r="F53" s="102">
        <v>1875.0836279247155</v>
      </c>
      <c r="G53" s="102">
        <v>1875.0906904042529</v>
      </c>
      <c r="H53" s="102">
        <v>1875.0906904042529</v>
      </c>
      <c r="I53" s="102">
        <v>1875.0906904042529</v>
      </c>
      <c r="J53" s="102">
        <v>1875.0906904042529</v>
      </c>
      <c r="K53" s="102">
        <v>1875.0464450034517</v>
      </c>
      <c r="L53" s="102">
        <v>1875.0464450034517</v>
      </c>
      <c r="M53" s="102">
        <v>1875.0464450034517</v>
      </c>
      <c r="N53" s="102">
        <v>1875.0464450034517</v>
      </c>
      <c r="O53" s="102">
        <v>1875.0398163309897</v>
      </c>
      <c r="P53" s="102">
        <v>1875.0398163309897</v>
      </c>
      <c r="Q53" s="102">
        <v>1875.0398163309897</v>
      </c>
      <c r="R53" s="102">
        <v>1875.0398163309897</v>
      </c>
      <c r="S53" s="102">
        <v>1875.0571054147842</v>
      </c>
      <c r="T53" s="102">
        <v>1875.0571054147842</v>
      </c>
      <c r="U53" s="102">
        <v>1875.0571054147842</v>
      </c>
      <c r="V53" s="102">
        <v>1875.0571054147842</v>
      </c>
      <c r="W53" s="102">
        <v>1875.0394263809492</v>
      </c>
      <c r="X53" s="102">
        <v>1875.0394263809492</v>
      </c>
      <c r="Y53" s="102">
        <v>1875.0394263809492</v>
      </c>
      <c r="Z53" s="102">
        <v>1875.0394263809492</v>
      </c>
      <c r="AA53" s="102">
        <v>1875.0876719843641</v>
      </c>
      <c r="AB53" s="102">
        <v>1875.0876719843641</v>
      </c>
      <c r="AC53" s="102">
        <v>1875.0876719843641</v>
      </c>
      <c r="AD53" s="102">
        <v>1875.0876719843641</v>
      </c>
      <c r="AE53" s="102">
        <v>1875.0327989556283</v>
      </c>
      <c r="AF53" s="102">
        <v>1875.0327989556283</v>
      </c>
      <c r="AG53" s="102">
        <v>1875.0327989556283</v>
      </c>
      <c r="AH53" s="102">
        <v>1875.0327989556283</v>
      </c>
      <c r="AI53" s="102">
        <v>1875.0745635582609</v>
      </c>
      <c r="AJ53" s="102">
        <v>1875.0745635582609</v>
      </c>
      <c r="AK53" s="102">
        <v>1875.0745635582609</v>
      </c>
      <c r="AL53" s="102">
        <v>1875.0745635582609</v>
      </c>
      <c r="AM53" s="102">
        <v>1875.0614390565554</v>
      </c>
      <c r="AN53" s="102">
        <v>1875.0614390565554</v>
      </c>
      <c r="AO53" s="102">
        <v>1875.0614390565554</v>
      </c>
      <c r="AP53" s="102">
        <v>1875.0614390565554</v>
      </c>
      <c r="AQ53" s="102">
        <v>1875.0566475347787</v>
      </c>
      <c r="AR53" s="102">
        <v>1875.0566475347787</v>
      </c>
      <c r="AS53" s="102">
        <v>1875.0566475347787</v>
      </c>
      <c r="AT53" s="102">
        <v>1875.0566475347787</v>
      </c>
      <c r="AU53" s="102">
        <v>1875.0907280852746</v>
      </c>
      <c r="AV53" s="102">
        <v>1875.0907280852746</v>
      </c>
      <c r="AW53" s="102">
        <v>1875.0907280852746</v>
      </c>
      <c r="AX53" s="102">
        <v>1875.0907280852746</v>
      </c>
    </row>
    <row r="55" spans="2:51" x14ac:dyDescent="0.25">
      <c r="B55" s="176" t="s">
        <v>325</v>
      </c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2:51" x14ac:dyDescent="0.25">
      <c r="B56" s="107" t="s">
        <v>273</v>
      </c>
      <c r="C56" s="107" t="s">
        <v>92</v>
      </c>
      <c r="D56" s="103"/>
      <c r="E56" s="103"/>
      <c r="F56" s="103"/>
      <c r="G56" s="107" t="s">
        <v>93</v>
      </c>
      <c r="H56" s="103"/>
      <c r="I56" s="103"/>
      <c r="J56" s="103"/>
      <c r="K56" s="107" t="s">
        <v>94</v>
      </c>
      <c r="L56" s="103"/>
      <c r="M56" s="103"/>
      <c r="N56" s="103"/>
      <c r="O56" s="107" t="s">
        <v>95</v>
      </c>
      <c r="P56" s="103"/>
      <c r="Q56" s="103"/>
      <c r="R56" s="103"/>
      <c r="S56" s="107" t="s">
        <v>96</v>
      </c>
      <c r="T56" s="103"/>
      <c r="U56" s="103"/>
      <c r="V56" s="103"/>
      <c r="W56" s="107" t="s">
        <v>97</v>
      </c>
      <c r="X56" s="103"/>
      <c r="Y56" s="103"/>
      <c r="Z56" s="103"/>
      <c r="AA56" s="107" t="s">
        <v>98</v>
      </c>
      <c r="AB56" s="103"/>
      <c r="AC56" s="103"/>
      <c r="AD56" s="103"/>
      <c r="AE56" s="107" t="s">
        <v>99</v>
      </c>
      <c r="AF56" s="103"/>
      <c r="AG56" s="103"/>
      <c r="AH56" s="103"/>
      <c r="AI56" s="107" t="s">
        <v>100</v>
      </c>
      <c r="AJ56" s="103"/>
      <c r="AK56" s="103"/>
      <c r="AL56" s="103"/>
      <c r="AM56" s="107" t="s">
        <v>101</v>
      </c>
      <c r="AN56" s="103"/>
      <c r="AO56" s="103"/>
      <c r="AP56" s="103"/>
      <c r="AQ56" s="107" t="s">
        <v>102</v>
      </c>
      <c r="AR56" s="103"/>
      <c r="AS56" s="103"/>
      <c r="AT56" s="103"/>
      <c r="AU56" s="107" t="s">
        <v>103</v>
      </c>
      <c r="AV56" s="103"/>
      <c r="AW56" s="103"/>
    </row>
    <row r="57" spans="2:51" x14ac:dyDescent="0.25">
      <c r="B57" s="107" t="s">
        <v>324</v>
      </c>
      <c r="C57" s="107">
        <v>1</v>
      </c>
      <c r="D57" s="107">
        <v>2</v>
      </c>
      <c r="E57" s="107">
        <v>3</v>
      </c>
      <c r="F57" s="107">
        <v>4</v>
      </c>
      <c r="G57" s="107">
        <v>1</v>
      </c>
      <c r="H57" s="107">
        <v>2</v>
      </c>
      <c r="I57" s="107">
        <v>3</v>
      </c>
      <c r="J57" s="107">
        <v>4</v>
      </c>
      <c r="K57" s="107">
        <v>1</v>
      </c>
      <c r="L57" s="107">
        <v>2</v>
      </c>
      <c r="M57" s="107">
        <v>3</v>
      </c>
      <c r="N57" s="107">
        <v>4</v>
      </c>
      <c r="O57" s="107">
        <v>1</v>
      </c>
      <c r="P57" s="107">
        <v>2</v>
      </c>
      <c r="Q57" s="107">
        <v>3</v>
      </c>
      <c r="R57" s="107">
        <v>4</v>
      </c>
      <c r="S57" s="107">
        <v>1</v>
      </c>
      <c r="T57" s="107">
        <v>2</v>
      </c>
      <c r="U57" s="107">
        <v>3</v>
      </c>
      <c r="V57" s="107">
        <v>4</v>
      </c>
      <c r="W57" s="107">
        <v>1</v>
      </c>
      <c r="X57" s="107">
        <v>2</v>
      </c>
      <c r="Y57" s="107">
        <v>3</v>
      </c>
      <c r="Z57" s="107">
        <v>4</v>
      </c>
      <c r="AA57" s="107">
        <v>1</v>
      </c>
      <c r="AB57" s="107">
        <v>2</v>
      </c>
      <c r="AC57" s="107">
        <v>3</v>
      </c>
      <c r="AD57" s="107">
        <v>4</v>
      </c>
      <c r="AE57" s="107">
        <v>1</v>
      </c>
      <c r="AF57" s="107">
        <v>2</v>
      </c>
      <c r="AG57" s="107">
        <v>3</v>
      </c>
      <c r="AH57" s="107">
        <v>4</v>
      </c>
      <c r="AI57" s="107">
        <v>1</v>
      </c>
      <c r="AJ57" s="107">
        <v>2</v>
      </c>
      <c r="AK57" s="107">
        <v>3</v>
      </c>
      <c r="AL57" s="107">
        <v>4</v>
      </c>
      <c r="AM57" s="107">
        <v>1</v>
      </c>
      <c r="AN57" s="107">
        <v>2</v>
      </c>
      <c r="AO57" s="107">
        <v>3</v>
      </c>
      <c r="AP57" s="107">
        <v>4</v>
      </c>
      <c r="AQ57" s="107">
        <v>1</v>
      </c>
      <c r="AR57" s="107">
        <v>2</v>
      </c>
      <c r="AS57" s="107">
        <v>3</v>
      </c>
      <c r="AT57" s="107">
        <v>4</v>
      </c>
      <c r="AU57" s="107">
        <v>1</v>
      </c>
      <c r="AV57" s="107">
        <v>2</v>
      </c>
      <c r="AW57" s="107">
        <v>3</v>
      </c>
      <c r="AX57" s="107">
        <v>4</v>
      </c>
    </row>
    <row r="58" spans="2:51" x14ac:dyDescent="0.25">
      <c r="B58" s="107" t="s">
        <v>104</v>
      </c>
      <c r="C58" s="102">
        <v>3310316.2598204617</v>
      </c>
      <c r="D58" s="102">
        <v>3310316.2598204617</v>
      </c>
      <c r="E58" s="102">
        <v>3310316.2598204617</v>
      </c>
      <c r="F58" s="102">
        <v>3310316.2598204617</v>
      </c>
      <c r="G58" s="102">
        <v>2888951.4617456389</v>
      </c>
      <c r="H58" s="102">
        <v>2888951.4617456389</v>
      </c>
      <c r="I58" s="102">
        <v>2888951.4617456389</v>
      </c>
      <c r="J58" s="102">
        <v>2888951.4617456389</v>
      </c>
      <c r="K58" s="102">
        <v>2721300.5773459501</v>
      </c>
      <c r="L58" s="102">
        <v>2721300.5773459501</v>
      </c>
      <c r="M58" s="102">
        <v>2721300.5773459501</v>
      </c>
      <c r="N58" s="102">
        <v>2721300.5773459501</v>
      </c>
      <c r="O58" s="102">
        <v>2896210.3844408351</v>
      </c>
      <c r="P58" s="102">
        <v>2896210.3844408351</v>
      </c>
      <c r="Q58" s="102">
        <v>2896210.3844408351</v>
      </c>
      <c r="R58" s="102">
        <v>2896210.3844408351</v>
      </c>
      <c r="S58" s="102">
        <v>3404510.8989637769</v>
      </c>
      <c r="T58" s="102">
        <v>3404510.8989637769</v>
      </c>
      <c r="U58" s="102">
        <v>3404510.8989637769</v>
      </c>
      <c r="V58" s="102">
        <v>3404510.8989637769</v>
      </c>
      <c r="W58" s="102">
        <v>2187078.8359093773</v>
      </c>
      <c r="X58" s="102">
        <v>2187078.8359093773</v>
      </c>
      <c r="Y58" s="102">
        <v>2187078.8359093773</v>
      </c>
      <c r="Z58" s="102">
        <v>2187078.8359093773</v>
      </c>
      <c r="AA58" s="102">
        <v>2835934.5822240859</v>
      </c>
      <c r="AB58" s="102">
        <v>2835934.5822240859</v>
      </c>
      <c r="AC58" s="102">
        <v>2835934.5822240859</v>
      </c>
      <c r="AD58" s="102">
        <v>2835934.5822240859</v>
      </c>
      <c r="AE58" s="102">
        <v>2805073.02684406</v>
      </c>
      <c r="AF58" s="102">
        <v>2805073.02684406</v>
      </c>
      <c r="AG58" s="102">
        <v>2805073.02684406</v>
      </c>
      <c r="AH58" s="102">
        <v>2805073.02684406</v>
      </c>
      <c r="AI58" s="102">
        <v>2763831.7079652403</v>
      </c>
      <c r="AJ58" s="102">
        <v>2763831.7079652403</v>
      </c>
      <c r="AK58" s="102">
        <v>2763831.7079652403</v>
      </c>
      <c r="AL58" s="102">
        <v>2763831.7079652403</v>
      </c>
      <c r="AM58" s="102">
        <v>2080828.8764763442</v>
      </c>
      <c r="AN58" s="102">
        <v>2080828.8764763442</v>
      </c>
      <c r="AO58" s="102">
        <v>2080828.8764763442</v>
      </c>
      <c r="AP58" s="102">
        <v>2080828.8764763442</v>
      </c>
      <c r="AQ58" s="102">
        <v>2756631.6813863227</v>
      </c>
      <c r="AR58" s="102">
        <v>2756631.6813863227</v>
      </c>
      <c r="AS58" s="102">
        <v>2756631.6813863227</v>
      </c>
      <c r="AT58" s="102">
        <v>2756631.6813863227</v>
      </c>
      <c r="AU58" s="102">
        <v>2779978.5632220898</v>
      </c>
      <c r="AV58" s="102">
        <v>2779978.5632220898</v>
      </c>
      <c r="AW58" s="102">
        <v>2779978.5632220898</v>
      </c>
      <c r="AX58" s="102">
        <v>2779978.5632220898</v>
      </c>
    </row>
    <row r="59" spans="2:51" x14ac:dyDescent="0.25">
      <c r="B59" s="107" t="s">
        <v>105</v>
      </c>
      <c r="C59" s="102">
        <v>2239472.2238592268</v>
      </c>
      <c r="D59" s="102">
        <v>2239472.2238592268</v>
      </c>
      <c r="E59" s="102">
        <v>2239472.2238592268</v>
      </c>
      <c r="F59" s="102">
        <v>2239472.2238592268</v>
      </c>
      <c r="G59" s="102">
        <v>2224433.3700312865</v>
      </c>
      <c r="H59" s="102">
        <v>2224433.3700312865</v>
      </c>
      <c r="I59" s="102">
        <v>2224433.3700312865</v>
      </c>
      <c r="J59" s="102">
        <v>2224433.3700312865</v>
      </c>
      <c r="K59" s="102">
        <v>2237463.2844854402</v>
      </c>
      <c r="L59" s="102">
        <v>2237463.2844854402</v>
      </c>
      <c r="M59" s="102">
        <v>2237463.2844854402</v>
      </c>
      <c r="N59" s="102">
        <v>2237463.2844854402</v>
      </c>
      <c r="O59" s="102">
        <v>2432654.3438474881</v>
      </c>
      <c r="P59" s="102">
        <v>2432654.3438474881</v>
      </c>
      <c r="Q59" s="102">
        <v>2432654.3438474881</v>
      </c>
      <c r="R59" s="102">
        <v>2419361.5384425856</v>
      </c>
      <c r="S59" s="102">
        <v>2703063.8018428865</v>
      </c>
      <c r="T59" s="102">
        <v>2712169.3494931846</v>
      </c>
      <c r="U59" s="102">
        <v>2712169.3494931846</v>
      </c>
      <c r="V59" s="102">
        <v>2712169.3494931846</v>
      </c>
      <c r="W59" s="102">
        <v>2089394.5732900398</v>
      </c>
      <c r="X59" s="102">
        <v>2089394.5732900398</v>
      </c>
      <c r="Y59" s="102">
        <v>2089394.5732900398</v>
      </c>
      <c r="Z59" s="102">
        <v>2089394.5732900398</v>
      </c>
      <c r="AA59" s="102">
        <v>1975090.1307526159</v>
      </c>
      <c r="AB59" s="102">
        <v>1975090.1307526159</v>
      </c>
      <c r="AC59" s="102">
        <v>1975090.1307526159</v>
      </c>
      <c r="AD59" s="102">
        <v>1975090.1307526159</v>
      </c>
      <c r="AE59" s="102">
        <v>2255931.2403806308</v>
      </c>
      <c r="AF59" s="102">
        <v>2255931.2403806308</v>
      </c>
      <c r="AG59" s="102">
        <v>2255931.2403806308</v>
      </c>
      <c r="AH59" s="102">
        <v>2255931.2403806308</v>
      </c>
      <c r="AI59" s="102">
        <v>2153245.8327568099</v>
      </c>
      <c r="AJ59" s="102">
        <v>2153245.8327568099</v>
      </c>
      <c r="AK59" s="102">
        <v>2153245.8327568099</v>
      </c>
      <c r="AL59" s="102">
        <v>2153245.8327568099</v>
      </c>
      <c r="AM59" s="102">
        <v>2302104.9374175309</v>
      </c>
      <c r="AN59" s="102">
        <v>2302104.9374175309</v>
      </c>
      <c r="AO59" s="102">
        <v>2302104.9374175309</v>
      </c>
      <c r="AP59" s="102">
        <v>2302104.9374175309</v>
      </c>
      <c r="AQ59" s="102">
        <v>2057789.4527462614</v>
      </c>
      <c r="AR59" s="102">
        <v>2057789.4527462614</v>
      </c>
      <c r="AS59" s="102">
        <v>2057789.4527462614</v>
      </c>
      <c r="AT59" s="102">
        <v>2057789.4527462614</v>
      </c>
      <c r="AU59" s="102">
        <v>2031217.7696167219</v>
      </c>
      <c r="AV59" s="102">
        <v>2031217.7696167219</v>
      </c>
      <c r="AW59" s="102">
        <v>2031217.7696167219</v>
      </c>
      <c r="AX59" s="102">
        <v>2031217.7696167219</v>
      </c>
    </row>
    <row r="60" spans="2:51" x14ac:dyDescent="0.25">
      <c r="B60" s="107" t="s">
        <v>106</v>
      </c>
      <c r="C60" s="102">
        <v>2685925.5098510534</v>
      </c>
      <c r="D60" s="102">
        <v>2685925.5098510534</v>
      </c>
      <c r="E60" s="102">
        <v>2685925.5098510534</v>
      </c>
      <c r="F60" s="102">
        <v>2685925.5098510534</v>
      </c>
      <c r="G60" s="102">
        <v>2525777.0162363746</v>
      </c>
      <c r="H60" s="102">
        <v>2525777.0162363746</v>
      </c>
      <c r="I60" s="102">
        <v>2525777.0162363746</v>
      </c>
      <c r="J60" s="102">
        <v>2525777.0162363746</v>
      </c>
      <c r="K60" s="102">
        <v>2704882.5496806041</v>
      </c>
      <c r="L60" s="102">
        <v>2704882.5496806041</v>
      </c>
      <c r="M60" s="102">
        <v>2704882.5496806041</v>
      </c>
      <c r="N60" s="102">
        <v>2704882.5496806041</v>
      </c>
      <c r="O60" s="102">
        <v>2687599.6562115941</v>
      </c>
      <c r="P60" s="102">
        <v>2687599.6562115941</v>
      </c>
      <c r="Q60" s="102">
        <v>2687599.6562115941</v>
      </c>
      <c r="R60" s="102">
        <v>2687599.6562115941</v>
      </c>
      <c r="S60" s="102">
        <v>2762125.8472956209</v>
      </c>
      <c r="T60" s="102">
        <v>2762125.8472956209</v>
      </c>
      <c r="U60" s="102">
        <v>2762125.8472956209</v>
      </c>
      <c r="V60" s="102">
        <v>2762125.8472956209</v>
      </c>
      <c r="W60" s="102">
        <v>2536084.0461530462</v>
      </c>
      <c r="X60" s="102">
        <v>2536084.0461530462</v>
      </c>
      <c r="Y60" s="102">
        <v>2536084.0461530462</v>
      </c>
      <c r="Z60" s="102">
        <v>2536084.0461530462</v>
      </c>
      <c r="AA60" s="102">
        <v>2584678.283917387</v>
      </c>
      <c r="AB60" s="102">
        <v>2584678.283917387</v>
      </c>
      <c r="AC60" s="102">
        <v>2584678.283917387</v>
      </c>
      <c r="AD60" s="102">
        <v>2584678.283917387</v>
      </c>
      <c r="AE60" s="102">
        <v>2546927.7706085611</v>
      </c>
      <c r="AF60" s="102">
        <v>2546927.7706085611</v>
      </c>
      <c r="AG60" s="102">
        <v>2546927.7706085611</v>
      </c>
      <c r="AH60" s="102">
        <v>2546927.7706085611</v>
      </c>
      <c r="AI60" s="102">
        <v>2436896.0961341183</v>
      </c>
      <c r="AJ60" s="102">
        <v>2436896.0961341183</v>
      </c>
      <c r="AK60" s="102">
        <v>2436896.0961341183</v>
      </c>
      <c r="AL60" s="102">
        <v>2436896.0961341183</v>
      </c>
      <c r="AM60" s="102">
        <v>2473122.6650445838</v>
      </c>
      <c r="AN60" s="102">
        <v>2473122.6650445838</v>
      </c>
      <c r="AO60" s="102">
        <v>2473122.6650445838</v>
      </c>
      <c r="AP60" s="102">
        <v>2473122.6650445838</v>
      </c>
      <c r="AQ60" s="102">
        <v>2587038.0093775834</v>
      </c>
      <c r="AR60" s="102">
        <v>2587038.0093775834</v>
      </c>
      <c r="AS60" s="102">
        <v>2587038.0093775834</v>
      </c>
      <c r="AT60" s="102">
        <v>2587038.0093775834</v>
      </c>
      <c r="AU60" s="102">
        <v>3384864.1603741311</v>
      </c>
      <c r="AV60" s="102">
        <v>3384864.1603741311</v>
      </c>
      <c r="AW60" s="102">
        <v>3384864.1603741311</v>
      </c>
      <c r="AX60" s="102">
        <v>3384864.1603741311</v>
      </c>
    </row>
    <row r="61" spans="2:51" x14ac:dyDescent="0.25">
      <c r="B61" s="107" t="s">
        <v>107</v>
      </c>
      <c r="C61" s="102">
        <v>2497198.2441367041</v>
      </c>
      <c r="D61" s="102">
        <v>2497198.2441367041</v>
      </c>
      <c r="E61" s="102">
        <v>1882201.8387534374</v>
      </c>
      <c r="F61" s="102">
        <v>2497198.2441367041</v>
      </c>
      <c r="G61" s="102">
        <v>2378109.9845502554</v>
      </c>
      <c r="H61" s="102">
        <v>2378109.9845502554</v>
      </c>
      <c r="I61" s="102">
        <v>2378109.9845502554</v>
      </c>
      <c r="J61" s="102">
        <v>2378109.9845502554</v>
      </c>
      <c r="K61" s="102">
        <v>2308918.8621405638</v>
      </c>
      <c r="L61" s="102">
        <v>2308918.8621405638</v>
      </c>
      <c r="M61" s="102">
        <v>2308918.8621405638</v>
      </c>
      <c r="N61" s="102">
        <v>2308918.8621405638</v>
      </c>
      <c r="O61" s="102">
        <v>2200560.6065244796</v>
      </c>
      <c r="P61" s="102">
        <v>2200560.6065244796</v>
      </c>
      <c r="Q61" s="102">
        <v>2200560.6065244796</v>
      </c>
      <c r="R61" s="102">
        <v>2200560.6065244796</v>
      </c>
      <c r="S61" s="102">
        <v>2202920.2340543382</v>
      </c>
      <c r="T61" s="102">
        <v>2202920.2340543382</v>
      </c>
      <c r="U61" s="102">
        <v>2202920.2340543382</v>
      </c>
      <c r="V61" s="102">
        <v>2202920.2340543382</v>
      </c>
      <c r="W61" s="102">
        <v>2417868.9313577246</v>
      </c>
      <c r="X61" s="102">
        <v>2417868.9313577246</v>
      </c>
      <c r="Y61" s="102">
        <v>2417868.9313577246</v>
      </c>
      <c r="Z61" s="102">
        <v>2417868.9313577246</v>
      </c>
      <c r="AA61" s="102">
        <v>2303838.146320201</v>
      </c>
      <c r="AB61" s="102">
        <v>2303838.146320201</v>
      </c>
      <c r="AC61" s="102">
        <v>2303838.146320201</v>
      </c>
      <c r="AD61" s="102">
        <v>2303838.146320201</v>
      </c>
      <c r="AE61" s="102">
        <v>2405518.1551529602</v>
      </c>
      <c r="AF61" s="102">
        <v>2405518.1551529602</v>
      </c>
      <c r="AG61" s="102">
        <v>2405518.1551529602</v>
      </c>
      <c r="AH61" s="102">
        <v>2405518.1551529602</v>
      </c>
      <c r="AI61" s="102">
        <v>2256955.1918545617</v>
      </c>
      <c r="AJ61" s="102">
        <v>2256955.1918545617</v>
      </c>
      <c r="AK61" s="102">
        <v>2256955.1918545617</v>
      </c>
      <c r="AL61" s="102">
        <v>2256955.1918545617</v>
      </c>
      <c r="AM61" s="102">
        <v>2226277.4015983939</v>
      </c>
      <c r="AN61" s="102">
        <v>2230366.6181569346</v>
      </c>
      <c r="AO61" s="102">
        <v>2755791.1691968995</v>
      </c>
      <c r="AP61" s="102">
        <v>2755791.1691968995</v>
      </c>
      <c r="AQ61" s="102">
        <v>2265080.9406258948</v>
      </c>
      <c r="AR61" s="102">
        <v>2265080.9406258948</v>
      </c>
      <c r="AS61" s="102">
        <v>2265080.9406258948</v>
      </c>
      <c r="AT61" s="102">
        <v>2265080.9406258948</v>
      </c>
      <c r="AU61" s="102">
        <v>2122788.4091759962</v>
      </c>
      <c r="AV61" s="102">
        <v>2122788.4091759962</v>
      </c>
      <c r="AW61" s="102">
        <v>2122788.4091759962</v>
      </c>
      <c r="AX61" s="102">
        <v>2122788.4091759962</v>
      </c>
    </row>
    <row r="62" spans="2:51" x14ac:dyDescent="0.25">
      <c r="B62" s="107" t="s">
        <v>108</v>
      </c>
      <c r="C62" s="102">
        <v>2839943.1646225927</v>
      </c>
      <c r="D62" s="102">
        <v>2839943.1646225927</v>
      </c>
      <c r="E62" s="102">
        <v>2839943.1646225927</v>
      </c>
      <c r="F62" s="102">
        <v>2839943.1646225927</v>
      </c>
      <c r="G62" s="102">
        <v>2817949.5568715651</v>
      </c>
      <c r="H62" s="102">
        <v>2817949.5568715651</v>
      </c>
      <c r="I62" s="102">
        <v>2817949.5568715651</v>
      </c>
      <c r="J62" s="102">
        <v>2817949.5568715651</v>
      </c>
      <c r="K62" s="102">
        <v>2778010.5126095787</v>
      </c>
      <c r="L62" s="102">
        <v>2778010.5126095787</v>
      </c>
      <c r="M62" s="102">
        <v>2778010.5126095787</v>
      </c>
      <c r="N62" s="102">
        <v>2778010.5126095787</v>
      </c>
      <c r="O62" s="102">
        <v>2831933.8089510822</v>
      </c>
      <c r="P62" s="102">
        <v>2831933.8089510822</v>
      </c>
      <c r="Q62" s="102">
        <v>2831933.8089510822</v>
      </c>
      <c r="R62" s="102">
        <v>2831933.8089510822</v>
      </c>
      <c r="S62" s="102">
        <v>2786619.7934253179</v>
      </c>
      <c r="T62" s="102">
        <v>2786619.7934253179</v>
      </c>
      <c r="U62" s="102">
        <v>2786619.7934253179</v>
      </c>
      <c r="V62" s="102">
        <v>2786619.7934253179</v>
      </c>
      <c r="W62" s="102">
        <v>2794195.3766253549</v>
      </c>
      <c r="X62" s="102">
        <v>2794195.3766253549</v>
      </c>
      <c r="Y62" s="102">
        <v>2794195.3766253549</v>
      </c>
      <c r="Z62" s="102">
        <v>2794195.3766253549</v>
      </c>
      <c r="AA62" s="102">
        <v>2864544.8307249038</v>
      </c>
      <c r="AB62" s="102">
        <v>2864544.8307249038</v>
      </c>
      <c r="AC62" s="102">
        <v>2864544.8307249038</v>
      </c>
      <c r="AD62" s="102">
        <v>2864544.8307249038</v>
      </c>
      <c r="AE62" s="102">
        <v>2798696.4732265673</v>
      </c>
      <c r="AF62" s="102">
        <v>2798696.4732265673</v>
      </c>
      <c r="AG62" s="102">
        <v>2798696.4732265673</v>
      </c>
      <c r="AH62" s="102">
        <v>2798696.4732265673</v>
      </c>
      <c r="AI62" s="102">
        <v>2879199.2811054392</v>
      </c>
      <c r="AJ62" s="102">
        <v>2879199.2811054392</v>
      </c>
      <c r="AK62" s="102">
        <v>2879199.2811054392</v>
      </c>
      <c r="AL62" s="102">
        <v>2879199.2811054392</v>
      </c>
      <c r="AM62" s="102">
        <v>2927836.4287500661</v>
      </c>
      <c r="AN62" s="102">
        <v>2927836.4287500661</v>
      </c>
      <c r="AO62" s="102">
        <v>2927836.4287500661</v>
      </c>
      <c r="AP62" s="102">
        <v>2927836.4287500661</v>
      </c>
      <c r="AQ62" s="102">
        <v>2850602.4484367128</v>
      </c>
      <c r="AR62" s="102">
        <v>2850602.4484367128</v>
      </c>
      <c r="AS62" s="102">
        <v>2850602.4484367128</v>
      </c>
      <c r="AT62" s="102">
        <v>2850602.4484367128</v>
      </c>
      <c r="AU62" s="102">
        <v>2874909.2990809949</v>
      </c>
      <c r="AV62" s="102">
        <v>2874909.2990809949</v>
      </c>
      <c r="AW62" s="102">
        <v>2874909.2990809949</v>
      </c>
      <c r="AX62" s="102">
        <v>2874909.2990809949</v>
      </c>
    </row>
    <row r="63" spans="2:51" x14ac:dyDescent="0.25">
      <c r="B63" s="107" t="s">
        <v>109</v>
      </c>
      <c r="C63" s="102">
        <v>2892741.1249155849</v>
      </c>
      <c r="D63" s="102">
        <v>2892741.1249155849</v>
      </c>
      <c r="E63" s="102">
        <v>2892741.1249155849</v>
      </c>
      <c r="F63" s="102">
        <v>2892741.1249155849</v>
      </c>
      <c r="G63" s="102">
        <v>2859205.3109265771</v>
      </c>
      <c r="H63" s="102">
        <v>2859205.3109265771</v>
      </c>
      <c r="I63" s="102">
        <v>2859205.3109265771</v>
      </c>
      <c r="J63" s="102">
        <v>2859205.3109265771</v>
      </c>
      <c r="K63" s="102">
        <v>3069302.7657569777</v>
      </c>
      <c r="L63" s="102">
        <v>3069302.7657569777</v>
      </c>
      <c r="M63" s="102">
        <v>3069302.7657569777</v>
      </c>
      <c r="N63" s="102">
        <v>3069302.7657569777</v>
      </c>
      <c r="O63" s="102">
        <v>3100779.1451313184</v>
      </c>
      <c r="P63" s="102">
        <v>3100779.1451313184</v>
      </c>
      <c r="Q63" s="102">
        <v>3100779.1451313184</v>
      </c>
      <c r="R63" s="102">
        <v>3100779.1451313184</v>
      </c>
      <c r="S63" s="102">
        <v>3018681.9262552718</v>
      </c>
      <c r="T63" s="102">
        <v>3018681.9262552718</v>
      </c>
      <c r="U63" s="102">
        <v>3018681.9262552718</v>
      </c>
      <c r="V63" s="102">
        <v>3018681.9262552718</v>
      </c>
      <c r="W63" s="102">
        <v>3102630.5119244419</v>
      </c>
      <c r="X63" s="102">
        <v>3102630.5119244419</v>
      </c>
      <c r="Y63" s="102">
        <v>3102630.5119244419</v>
      </c>
      <c r="Z63" s="102">
        <v>3102630.5119244419</v>
      </c>
      <c r="AA63" s="102">
        <v>2873538.1557496348</v>
      </c>
      <c r="AB63" s="102">
        <v>2873538.1557496348</v>
      </c>
      <c r="AC63" s="102">
        <v>2873538.1557496348</v>
      </c>
      <c r="AD63" s="102">
        <v>2873538.1557496348</v>
      </c>
      <c r="AE63" s="102">
        <v>3134101.1552078649</v>
      </c>
      <c r="AF63" s="102">
        <v>3134101.1552078649</v>
      </c>
      <c r="AG63" s="102">
        <v>3134101.1552078649</v>
      </c>
      <c r="AH63" s="102">
        <v>3134101.1552078649</v>
      </c>
      <c r="AI63" s="102">
        <v>2935782.9554781327</v>
      </c>
      <c r="AJ63" s="102">
        <v>2935782.9554781327</v>
      </c>
      <c r="AK63" s="102">
        <v>2935782.9554781327</v>
      </c>
      <c r="AL63" s="102">
        <v>2935782.9554781327</v>
      </c>
      <c r="AM63" s="102">
        <v>2998104.43026791</v>
      </c>
      <c r="AN63" s="102">
        <v>2998104.43026791</v>
      </c>
      <c r="AO63" s="102">
        <v>2998104.43026791</v>
      </c>
      <c r="AP63" s="102">
        <v>2998104.43026791</v>
      </c>
      <c r="AQ63" s="102">
        <v>3020856.669640372</v>
      </c>
      <c r="AR63" s="102">
        <v>3020856.669640372</v>
      </c>
      <c r="AS63" s="102">
        <v>3020856.669640372</v>
      </c>
      <c r="AT63" s="102">
        <v>3020856.669640372</v>
      </c>
      <c r="AU63" s="102">
        <v>2859026.1435685223</v>
      </c>
      <c r="AV63" s="102">
        <v>2859026.1435685223</v>
      </c>
      <c r="AW63" s="102">
        <v>2859026.1435685223</v>
      </c>
      <c r="AX63" s="102">
        <v>2859026.1435685223</v>
      </c>
    </row>
    <row r="64" spans="2:51" x14ac:dyDescent="0.25">
      <c r="B64" s="103"/>
    </row>
    <row r="65" spans="1:14" x14ac:dyDescent="0.25">
      <c r="B65" s="106" t="s">
        <v>326</v>
      </c>
    </row>
    <row r="66" spans="1:14" x14ac:dyDescent="0.25">
      <c r="B66" s="101" t="s">
        <v>327</v>
      </c>
      <c r="C66" s="101" t="s">
        <v>92</v>
      </c>
      <c r="D66" s="101" t="s">
        <v>93</v>
      </c>
      <c r="E66" s="101" t="s">
        <v>94</v>
      </c>
      <c r="F66" s="101" t="s">
        <v>95</v>
      </c>
      <c r="G66" s="101" t="s">
        <v>96</v>
      </c>
      <c r="H66" s="101" t="s">
        <v>97</v>
      </c>
      <c r="I66" s="101" t="s">
        <v>98</v>
      </c>
      <c r="J66" s="101" t="s">
        <v>99</v>
      </c>
      <c r="K66" s="101" t="s">
        <v>100</v>
      </c>
      <c r="L66" s="101" t="s">
        <v>101</v>
      </c>
      <c r="M66" s="101" t="s">
        <v>102</v>
      </c>
      <c r="N66" s="101" t="s">
        <v>103</v>
      </c>
    </row>
    <row r="67" spans="1:14" x14ac:dyDescent="0.25">
      <c r="B67" s="101" t="s">
        <v>328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</row>
    <row r="68" spans="1:14" x14ac:dyDescent="0.25">
      <c r="B68" s="101" t="s">
        <v>329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</row>
    <row r="70" spans="1:14" x14ac:dyDescent="0.25">
      <c r="B70" s="106" t="s">
        <v>330</v>
      </c>
    </row>
    <row r="71" spans="1:14" x14ac:dyDescent="0.25">
      <c r="A71" s="107" t="s">
        <v>121</v>
      </c>
      <c r="B71" s="107" t="s">
        <v>331</v>
      </c>
      <c r="C71" s="107" t="s">
        <v>22</v>
      </c>
      <c r="D71" s="107" t="s">
        <v>59</v>
      </c>
    </row>
    <row r="72" spans="1:14" x14ac:dyDescent="0.25">
      <c r="A72" s="107" t="s">
        <v>104</v>
      </c>
      <c r="B72" s="107" t="s">
        <v>92</v>
      </c>
      <c r="C72" s="102">
        <v>0</v>
      </c>
      <c r="D72" s="102">
        <v>0</v>
      </c>
    </row>
    <row r="73" spans="1:14" x14ac:dyDescent="0.25">
      <c r="B73" s="107" t="s">
        <v>93</v>
      </c>
      <c r="C73" s="102">
        <v>0</v>
      </c>
      <c r="D73" s="102">
        <v>0</v>
      </c>
    </row>
    <row r="74" spans="1:14" x14ac:dyDescent="0.25">
      <c r="B74" s="107" t="s">
        <v>94</v>
      </c>
      <c r="C74" s="102">
        <v>0</v>
      </c>
      <c r="D74" s="102">
        <v>0</v>
      </c>
    </row>
    <row r="75" spans="1:14" x14ac:dyDescent="0.25">
      <c r="B75" s="107" t="s">
        <v>95</v>
      </c>
      <c r="C75" s="102">
        <v>0</v>
      </c>
      <c r="D75" s="102">
        <v>0</v>
      </c>
    </row>
    <row r="76" spans="1:14" x14ac:dyDescent="0.25">
      <c r="B76" s="107" t="s">
        <v>96</v>
      </c>
      <c r="C76" s="102">
        <v>0</v>
      </c>
      <c r="D76" s="102">
        <v>0</v>
      </c>
    </row>
    <row r="77" spans="1:14" x14ac:dyDescent="0.25">
      <c r="B77" s="107" t="s">
        <v>97</v>
      </c>
      <c r="C77" s="102">
        <v>0</v>
      </c>
      <c r="D77" s="102">
        <v>0</v>
      </c>
    </row>
    <row r="78" spans="1:14" x14ac:dyDescent="0.25">
      <c r="B78" s="107" t="s">
        <v>98</v>
      </c>
      <c r="C78" s="102">
        <v>0</v>
      </c>
      <c r="D78" s="102">
        <v>0</v>
      </c>
    </row>
    <row r="79" spans="1:14" x14ac:dyDescent="0.25">
      <c r="B79" s="107" t="s">
        <v>99</v>
      </c>
      <c r="C79" s="102">
        <v>0</v>
      </c>
      <c r="D79" s="102">
        <v>0</v>
      </c>
    </row>
    <row r="80" spans="1:14" x14ac:dyDescent="0.25">
      <c r="B80" s="107" t="s">
        <v>100</v>
      </c>
      <c r="C80" s="102">
        <v>0</v>
      </c>
      <c r="D80" s="102">
        <v>0</v>
      </c>
    </row>
    <row r="81" spans="2:50" x14ac:dyDescent="0.25">
      <c r="B81" s="107" t="s">
        <v>101</v>
      </c>
      <c r="C81" s="102">
        <v>0</v>
      </c>
      <c r="D81" s="102">
        <v>0</v>
      </c>
    </row>
    <row r="82" spans="2:50" x14ac:dyDescent="0.25">
      <c r="B82" s="107" t="s">
        <v>102</v>
      </c>
      <c r="C82" s="102">
        <v>0</v>
      </c>
      <c r="D82" s="102">
        <v>0</v>
      </c>
    </row>
    <row r="83" spans="2:50" x14ac:dyDescent="0.25">
      <c r="B83" s="107" t="s">
        <v>103</v>
      </c>
      <c r="C83" s="102">
        <v>0</v>
      </c>
      <c r="D83" s="102">
        <v>0</v>
      </c>
    </row>
    <row r="85" spans="2:50" x14ac:dyDescent="0.25">
      <c r="B85" s="105" t="s">
        <v>332</v>
      </c>
    </row>
    <row r="86" spans="2:50" x14ac:dyDescent="0.25">
      <c r="B86" s="101" t="s">
        <v>273</v>
      </c>
      <c r="C86" s="101" t="s">
        <v>92</v>
      </c>
      <c r="D86" s="103"/>
      <c r="E86" s="103"/>
      <c r="F86" s="103"/>
      <c r="G86" s="101" t="s">
        <v>93</v>
      </c>
      <c r="H86" s="103"/>
      <c r="I86" s="103"/>
      <c r="J86" s="103"/>
      <c r="K86" s="101" t="s">
        <v>94</v>
      </c>
      <c r="L86" s="103"/>
      <c r="M86" s="103"/>
      <c r="N86" s="103"/>
      <c r="O86" s="101" t="s">
        <v>95</v>
      </c>
      <c r="P86" s="103"/>
      <c r="Q86" s="103"/>
      <c r="R86" s="103"/>
      <c r="S86" s="101" t="s">
        <v>96</v>
      </c>
      <c r="T86" s="103"/>
      <c r="U86" s="103"/>
      <c r="V86" s="103"/>
      <c r="W86" s="101" t="s">
        <v>97</v>
      </c>
      <c r="X86" s="103"/>
      <c r="Y86" s="103"/>
      <c r="Z86" s="103"/>
      <c r="AA86" s="101" t="s">
        <v>98</v>
      </c>
      <c r="AB86" s="103"/>
      <c r="AC86" s="103"/>
      <c r="AD86" s="103"/>
      <c r="AE86" s="101" t="s">
        <v>99</v>
      </c>
      <c r="AF86" s="103"/>
      <c r="AG86" s="103"/>
      <c r="AH86" s="103"/>
      <c r="AI86" s="101" t="s">
        <v>100</v>
      </c>
      <c r="AJ86" s="103"/>
      <c r="AK86" s="103"/>
      <c r="AL86" s="103"/>
      <c r="AM86" s="101" t="s">
        <v>101</v>
      </c>
      <c r="AN86" s="103"/>
      <c r="AO86" s="103"/>
      <c r="AP86" s="103"/>
      <c r="AQ86" s="101" t="s">
        <v>102</v>
      </c>
      <c r="AR86" s="103"/>
      <c r="AS86" s="103"/>
      <c r="AT86" s="103"/>
      <c r="AU86" s="101" t="s">
        <v>103</v>
      </c>
      <c r="AV86" s="103"/>
      <c r="AW86" s="103"/>
    </row>
    <row r="87" spans="2:50" x14ac:dyDescent="0.25">
      <c r="B87" s="101" t="s">
        <v>333</v>
      </c>
      <c r="C87" s="101">
        <v>1</v>
      </c>
      <c r="D87" s="101">
        <v>2</v>
      </c>
      <c r="E87" s="101">
        <v>3</v>
      </c>
      <c r="F87" s="101">
        <v>4</v>
      </c>
      <c r="G87" s="101">
        <v>1</v>
      </c>
      <c r="H87" s="101">
        <v>2</v>
      </c>
      <c r="I87" s="101">
        <v>3</v>
      </c>
      <c r="J87" s="101">
        <v>4</v>
      </c>
      <c r="K87" s="101">
        <v>1</v>
      </c>
      <c r="L87" s="101">
        <v>2</v>
      </c>
      <c r="M87" s="101">
        <v>3</v>
      </c>
      <c r="N87" s="101">
        <v>4</v>
      </c>
      <c r="O87" s="101">
        <v>1</v>
      </c>
      <c r="P87" s="101">
        <v>2</v>
      </c>
      <c r="Q87" s="101">
        <v>3</v>
      </c>
      <c r="R87" s="101">
        <v>4</v>
      </c>
      <c r="S87" s="101">
        <v>1</v>
      </c>
      <c r="T87" s="101">
        <v>2</v>
      </c>
      <c r="U87" s="101">
        <v>3</v>
      </c>
      <c r="V87" s="101">
        <v>4</v>
      </c>
      <c r="W87" s="101">
        <v>1</v>
      </c>
      <c r="X87" s="101">
        <v>2</v>
      </c>
      <c r="Y87" s="101">
        <v>3</v>
      </c>
      <c r="Z87" s="101">
        <v>4</v>
      </c>
      <c r="AA87" s="101">
        <v>1</v>
      </c>
      <c r="AB87" s="101">
        <v>2</v>
      </c>
      <c r="AC87" s="101">
        <v>3</v>
      </c>
      <c r="AD87" s="101">
        <v>4</v>
      </c>
      <c r="AE87" s="101">
        <v>1</v>
      </c>
      <c r="AF87" s="101">
        <v>2</v>
      </c>
      <c r="AG87" s="101">
        <v>3</v>
      </c>
      <c r="AH87" s="101">
        <v>4</v>
      </c>
      <c r="AI87" s="101">
        <v>1</v>
      </c>
      <c r="AJ87" s="101">
        <v>2</v>
      </c>
      <c r="AK87" s="101">
        <v>3</v>
      </c>
      <c r="AL87" s="101">
        <v>4</v>
      </c>
      <c r="AM87" s="101">
        <v>1</v>
      </c>
      <c r="AN87" s="101">
        <v>2</v>
      </c>
      <c r="AO87" s="101">
        <v>3</v>
      </c>
      <c r="AP87" s="101">
        <v>4</v>
      </c>
      <c r="AQ87" s="101">
        <v>1</v>
      </c>
      <c r="AR87" s="101">
        <v>2</v>
      </c>
      <c r="AS87" s="101">
        <v>3</v>
      </c>
      <c r="AT87" s="101">
        <v>4</v>
      </c>
      <c r="AU87" s="101">
        <v>1</v>
      </c>
      <c r="AV87" s="101">
        <v>2</v>
      </c>
      <c r="AW87" s="101">
        <v>3</v>
      </c>
      <c r="AX87" s="101">
        <v>4</v>
      </c>
    </row>
    <row r="88" spans="2:50" x14ac:dyDescent="0.25">
      <c r="B88" s="101" t="s">
        <v>104</v>
      </c>
      <c r="C88" s="102">
        <f>C48+$C$67/4</f>
        <v>1874.9956891536413</v>
      </c>
      <c r="D88" s="102">
        <f>D48+$C$67/4</f>
        <v>1874.9956891536413</v>
      </c>
      <c r="E88" s="102">
        <f>E48+$C$67/4</f>
        <v>1874.9956891536413</v>
      </c>
      <c r="F88" s="102">
        <f>F48+$C$67/4</f>
        <v>1874.9956891536413</v>
      </c>
      <c r="G88" s="102">
        <f>G48+$D$67/4</f>
        <v>1875.0844260616677</v>
      </c>
      <c r="H88" s="102">
        <f>H48+$D$67/4</f>
        <v>1875.0844260616677</v>
      </c>
      <c r="I88" s="102">
        <f>I48+$D$67/4</f>
        <v>1875.0844260616677</v>
      </c>
      <c r="J88" s="102">
        <f>J48+$D$67/4</f>
        <v>1875.0844260616677</v>
      </c>
      <c r="K88" s="102">
        <f>K48+$E$67/4</f>
        <v>2072.5610829168281</v>
      </c>
      <c r="L88" s="102">
        <f>L48+$E$67/4</f>
        <v>2072.5610829168281</v>
      </c>
      <c r="M88" s="102">
        <f>M48+$E$67/4</f>
        <v>2072.5610829168281</v>
      </c>
      <c r="N88" s="102">
        <f>N48+$E$67/4</f>
        <v>2072.5610829168281</v>
      </c>
      <c r="O88" s="102">
        <f>O48+$F$67/4</f>
        <v>1875.0828972842817</v>
      </c>
      <c r="P88" s="102">
        <f>P48+$F$67/4</f>
        <v>1875.0828972842817</v>
      </c>
      <c r="Q88" s="102">
        <f>Q48+$F$67/4</f>
        <v>1875.0828972842817</v>
      </c>
      <c r="R88" s="102">
        <f>R48+$F$67/4</f>
        <v>1875.0828972842817</v>
      </c>
      <c r="S88" s="102">
        <f>S48+$G$67/4</f>
        <v>1874.9758525492703</v>
      </c>
      <c r="T88" s="102">
        <f>T48+$G$67/4</f>
        <v>1874.9758525492703</v>
      </c>
      <c r="U88" s="102">
        <f>U48+$G$67/4</f>
        <v>1874.9758525492703</v>
      </c>
      <c r="V88" s="102">
        <f>V48+$G$67/4</f>
        <v>1874.9758525492703</v>
      </c>
      <c r="W88" s="102">
        <f>W48+$H$67/4</f>
        <v>2072.6735891757489</v>
      </c>
      <c r="X88" s="102">
        <f>X48+$H$67/4</f>
        <v>2072.6735891757489</v>
      </c>
      <c r="Y88" s="102">
        <f>Y48+$H$67/4</f>
        <v>2072.6735891757489</v>
      </c>
      <c r="Z88" s="102">
        <f>Z48+$H$67/4</f>
        <v>2072.6735891757489</v>
      </c>
      <c r="AA88" s="102">
        <f>AA48+$I$67/4</f>
        <v>2072.5369414665374</v>
      </c>
      <c r="AB88" s="102">
        <f>AB48+$I$67/4</f>
        <v>2072.5369414665374</v>
      </c>
      <c r="AC88" s="102">
        <f>AC48+$I$67/4</f>
        <v>2072.5369414665374</v>
      </c>
      <c r="AD88" s="102">
        <f>AD48+$I$67/4</f>
        <v>2072.5369414665374</v>
      </c>
      <c r="AE88" s="102">
        <f>AE48+$J$67/4</f>
        <v>1993.5669005149859</v>
      </c>
      <c r="AF88" s="102">
        <f>AF48+$J$67/4</f>
        <v>1993.5669005149859</v>
      </c>
      <c r="AG88" s="102">
        <f>AG48+$J$67/4</f>
        <v>1993.5669005149859</v>
      </c>
      <c r="AH88" s="102">
        <f>AH48+$J$67/4</f>
        <v>1993.5669005149859</v>
      </c>
      <c r="AI88" s="102">
        <f>AI48+$K$67/4</f>
        <v>1993.5755858361247</v>
      </c>
      <c r="AJ88" s="102">
        <f>AJ48+$K$67/4</f>
        <v>1993.5755858361247</v>
      </c>
      <c r="AK88" s="102">
        <f>AK48+$K$67/4</f>
        <v>1993.5755858361247</v>
      </c>
      <c r="AL88" s="102">
        <f>AL48+$K$67/4</f>
        <v>1993.5755858361247</v>
      </c>
      <c r="AM88" s="102">
        <f>AM48+$L$67/4</f>
        <v>2072.6959654784532</v>
      </c>
      <c r="AN88" s="102">
        <f>AN48+$L$67/4</f>
        <v>2072.6959654784532</v>
      </c>
      <c r="AO88" s="102">
        <f>AO48+$L$67/4</f>
        <v>2072.6959654784532</v>
      </c>
      <c r="AP88" s="102">
        <f>AP48+$L$67/4</f>
        <v>2072.6959654784532</v>
      </c>
      <c r="AQ88" s="102">
        <f>AQ48+$M$67/4</f>
        <v>1993.5771021344594</v>
      </c>
      <c r="AR88" s="102">
        <f>AR48+$M$67/4</f>
        <v>1993.5771021344594</v>
      </c>
      <c r="AS88" s="102">
        <f>AS48+$M$67/4</f>
        <v>1993.5771021344594</v>
      </c>
      <c r="AT88" s="102">
        <f>AT48+$M$67/4</f>
        <v>1993.5771021344594</v>
      </c>
      <c r="AU88" s="102">
        <f>AU48+$N$67/4</f>
        <v>2072.5487255132311</v>
      </c>
      <c r="AV88" s="102">
        <f>AV48+$N$67/4</f>
        <v>2072.5487255132311</v>
      </c>
      <c r="AW88" s="102">
        <f>AW48+$N$67/4</f>
        <v>2072.5487255132311</v>
      </c>
      <c r="AX88" s="102">
        <f>AX48+$N$67/4</f>
        <v>2072.5487255132311</v>
      </c>
    </row>
    <row r="89" spans="2:50" x14ac:dyDescent="0.25">
      <c r="B89" s="101" t="s">
        <v>105</v>
      </c>
      <c r="C89" s="102">
        <f>C49</f>
        <v>1561.0575543011021</v>
      </c>
      <c r="D89" s="102">
        <f t="shared" ref="D89:AX93" si="3">D49</f>
        <v>1561.0575543011021</v>
      </c>
      <c r="E89" s="102">
        <f t="shared" si="3"/>
        <v>1561.0575543011021</v>
      </c>
      <c r="F89" s="102">
        <f t="shared" si="3"/>
        <v>1561.0575543011021</v>
      </c>
      <c r="G89" s="102">
        <f t="shared" si="3"/>
        <v>1561.0600960276158</v>
      </c>
      <c r="H89" s="102">
        <f t="shared" si="3"/>
        <v>1561.0600960276158</v>
      </c>
      <c r="I89" s="102">
        <f t="shared" si="3"/>
        <v>1561.0600960276158</v>
      </c>
      <c r="J89" s="102">
        <f t="shared" si="3"/>
        <v>1561.0600960276158</v>
      </c>
      <c r="K89" s="102">
        <f t="shared" si="3"/>
        <v>1561.0578938154017</v>
      </c>
      <c r="L89" s="102">
        <f t="shared" si="3"/>
        <v>1561.0578938154017</v>
      </c>
      <c r="M89" s="102">
        <f t="shared" si="3"/>
        <v>1561.0578938154017</v>
      </c>
      <c r="N89" s="102">
        <f t="shared" si="3"/>
        <v>1561.0578938154017</v>
      </c>
      <c r="O89" s="102">
        <f t="shared" si="3"/>
        <v>1561.0249051252963</v>
      </c>
      <c r="P89" s="102">
        <f t="shared" si="3"/>
        <v>1561.0249051252963</v>
      </c>
      <c r="Q89" s="102">
        <f t="shared" si="3"/>
        <v>1561.0249051252963</v>
      </c>
      <c r="R89" s="102">
        <f t="shared" si="3"/>
        <v>1552.4949631923137</v>
      </c>
      <c r="S89" s="102">
        <f t="shared" si="3"/>
        <v>1555.7370056884831</v>
      </c>
      <c r="T89" s="102">
        <f t="shared" si="3"/>
        <v>1560.9776653528872</v>
      </c>
      <c r="U89" s="102">
        <f t="shared" si="3"/>
        <v>1560.9776653528872</v>
      </c>
      <c r="V89" s="102">
        <f t="shared" si="3"/>
        <v>1560.9776653528872</v>
      </c>
      <c r="W89" s="102">
        <f t="shared" si="3"/>
        <v>1561.0829186086535</v>
      </c>
      <c r="X89" s="102">
        <f t="shared" si="3"/>
        <v>1561.0829186086535</v>
      </c>
      <c r="Y89" s="102">
        <f t="shared" si="3"/>
        <v>1561.0829186086535</v>
      </c>
      <c r="Z89" s="102">
        <f t="shared" si="3"/>
        <v>1561.0829186086535</v>
      </c>
      <c r="AA89" s="102">
        <f t="shared" si="3"/>
        <v>1561.1022369032023</v>
      </c>
      <c r="AB89" s="102">
        <f t="shared" si="3"/>
        <v>1561.1022369032023</v>
      </c>
      <c r="AC89" s="102">
        <f t="shared" si="3"/>
        <v>1561.1022369032023</v>
      </c>
      <c r="AD89" s="102">
        <f t="shared" si="3"/>
        <v>1561.1022369032023</v>
      </c>
      <c r="AE89" s="102">
        <f t="shared" si="3"/>
        <v>1561.0547726560976</v>
      </c>
      <c r="AF89" s="102">
        <f t="shared" si="3"/>
        <v>1561.0547726560976</v>
      </c>
      <c r="AG89" s="102">
        <f t="shared" si="3"/>
        <v>1561.0547726560976</v>
      </c>
      <c r="AH89" s="102">
        <f t="shared" si="3"/>
        <v>1561.0547726560976</v>
      </c>
      <c r="AI89" s="102">
        <f t="shared" si="3"/>
        <v>1561.0721272549195</v>
      </c>
      <c r="AJ89" s="102">
        <f t="shared" si="3"/>
        <v>1561.0721272549195</v>
      </c>
      <c r="AK89" s="102">
        <f t="shared" si="3"/>
        <v>1561.0721272549195</v>
      </c>
      <c r="AL89" s="102">
        <f t="shared" si="3"/>
        <v>1561.0721272549195</v>
      </c>
      <c r="AM89" s="102">
        <f t="shared" si="3"/>
        <v>1561.0469689183694</v>
      </c>
      <c r="AN89" s="102">
        <f t="shared" si="3"/>
        <v>1561.0469689183694</v>
      </c>
      <c r="AO89" s="102">
        <f t="shared" si="3"/>
        <v>1561.0469689183694</v>
      </c>
      <c r="AP89" s="102">
        <f t="shared" si="3"/>
        <v>1561.0469689183694</v>
      </c>
      <c r="AQ89" s="102">
        <f t="shared" si="3"/>
        <v>1561.0882600269483</v>
      </c>
      <c r="AR89" s="102">
        <f t="shared" si="3"/>
        <v>1561.0882600269483</v>
      </c>
      <c r="AS89" s="102">
        <f t="shared" si="3"/>
        <v>1561.0882600269483</v>
      </c>
      <c r="AT89" s="102">
        <f t="shared" si="3"/>
        <v>1561.0882600269483</v>
      </c>
      <c r="AU89" s="102">
        <f t="shared" si="3"/>
        <v>1561.0927508681896</v>
      </c>
      <c r="AV89" s="102">
        <f t="shared" si="3"/>
        <v>1561.0927508681896</v>
      </c>
      <c r="AW89" s="102">
        <f t="shared" si="3"/>
        <v>1561.0927508681896</v>
      </c>
      <c r="AX89" s="102">
        <f t="shared" si="3"/>
        <v>1561.0927508681896</v>
      </c>
    </row>
    <row r="90" spans="2:50" x14ac:dyDescent="0.25">
      <c r="B90" s="101" t="s">
        <v>106</v>
      </c>
      <c r="C90" s="102">
        <f t="shared" ref="C90:R93" si="4">C50</f>
        <v>1743.2481703520093</v>
      </c>
      <c r="D90" s="102">
        <f t="shared" si="4"/>
        <v>1743.2481703520093</v>
      </c>
      <c r="E90" s="102">
        <f t="shared" si="4"/>
        <v>1743.2481703520093</v>
      </c>
      <c r="F90" s="102">
        <f t="shared" si="4"/>
        <v>1743.2481703520093</v>
      </c>
      <c r="G90" s="102">
        <f t="shared" si="4"/>
        <v>1743.2790388741557</v>
      </c>
      <c r="H90" s="102">
        <f t="shared" si="4"/>
        <v>1743.2790388741557</v>
      </c>
      <c r="I90" s="102">
        <f t="shared" si="4"/>
        <v>1743.2790388741557</v>
      </c>
      <c r="J90" s="102">
        <f t="shared" si="4"/>
        <v>1743.2790388741557</v>
      </c>
      <c r="K90" s="102">
        <f t="shared" si="4"/>
        <v>1743.2445164464102</v>
      </c>
      <c r="L90" s="102">
        <f t="shared" si="4"/>
        <v>1743.2445164464102</v>
      </c>
      <c r="M90" s="102">
        <f t="shared" si="4"/>
        <v>1743.2445164464102</v>
      </c>
      <c r="N90" s="102">
        <f t="shared" si="4"/>
        <v>1743.2445164464102</v>
      </c>
      <c r="O90" s="102">
        <f t="shared" si="4"/>
        <v>1743.2478477109635</v>
      </c>
      <c r="P90" s="102">
        <f t="shared" si="4"/>
        <v>1743.2478477109635</v>
      </c>
      <c r="Q90" s="102">
        <f t="shared" si="4"/>
        <v>1743.2478477109635</v>
      </c>
      <c r="R90" s="102">
        <f t="shared" si="4"/>
        <v>1743.2478477109635</v>
      </c>
      <c r="S90" s="102">
        <f t="shared" si="3"/>
        <v>1743.2334829424831</v>
      </c>
      <c r="T90" s="102">
        <f t="shared" si="3"/>
        <v>1743.2334829424831</v>
      </c>
      <c r="U90" s="102">
        <f t="shared" si="3"/>
        <v>1743.2334829424831</v>
      </c>
      <c r="V90" s="102">
        <f t="shared" si="3"/>
        <v>1743.2334829424831</v>
      </c>
      <c r="W90" s="102">
        <f t="shared" si="3"/>
        <v>1743.277052191374</v>
      </c>
      <c r="X90" s="102">
        <f t="shared" si="3"/>
        <v>1743.277052191374</v>
      </c>
      <c r="Y90" s="102">
        <f t="shared" si="3"/>
        <v>1743.277052191374</v>
      </c>
      <c r="Z90" s="102">
        <f t="shared" si="3"/>
        <v>1743.277052191374</v>
      </c>
      <c r="AA90" s="102">
        <f t="shared" si="3"/>
        <v>1743.2676857390807</v>
      </c>
      <c r="AB90" s="102">
        <f t="shared" si="3"/>
        <v>1743.2676857390807</v>
      </c>
      <c r="AC90" s="102">
        <f t="shared" si="3"/>
        <v>1743.2676857390807</v>
      </c>
      <c r="AD90" s="102">
        <f t="shared" si="3"/>
        <v>1743.2676857390807</v>
      </c>
      <c r="AE90" s="102">
        <f t="shared" si="3"/>
        <v>1853.4075441872144</v>
      </c>
      <c r="AF90" s="102">
        <f t="shared" si="3"/>
        <v>1853.4075441872144</v>
      </c>
      <c r="AG90" s="102">
        <f t="shared" si="3"/>
        <v>1853.4075441872144</v>
      </c>
      <c r="AH90" s="102">
        <f t="shared" si="3"/>
        <v>1853.4075441872144</v>
      </c>
      <c r="AI90" s="102">
        <f t="shared" si="3"/>
        <v>1743.2961707818181</v>
      </c>
      <c r="AJ90" s="102">
        <f t="shared" si="3"/>
        <v>1743.2961707818181</v>
      </c>
      <c r="AK90" s="102">
        <f t="shared" si="3"/>
        <v>1743.2961707818181</v>
      </c>
      <c r="AL90" s="102">
        <f t="shared" si="3"/>
        <v>1743.2961707818181</v>
      </c>
      <c r="AM90" s="102">
        <f t="shared" si="3"/>
        <v>1743.2891880308282</v>
      </c>
      <c r="AN90" s="102">
        <f t="shared" si="3"/>
        <v>1743.2891880308282</v>
      </c>
      <c r="AO90" s="102">
        <f t="shared" si="3"/>
        <v>1743.2891880308282</v>
      </c>
      <c r="AP90" s="102">
        <f t="shared" si="3"/>
        <v>1743.2891880308282</v>
      </c>
      <c r="AQ90" s="102">
        <f t="shared" si="3"/>
        <v>1743.2672309223942</v>
      </c>
      <c r="AR90" s="102">
        <f t="shared" si="3"/>
        <v>1743.2672309223942</v>
      </c>
      <c r="AS90" s="102">
        <f t="shared" si="3"/>
        <v>1743.2672309223942</v>
      </c>
      <c r="AT90" s="102">
        <f t="shared" si="3"/>
        <v>1743.2672309223942</v>
      </c>
      <c r="AU90" s="102">
        <f t="shared" si="3"/>
        <v>1743.1134517173391</v>
      </c>
      <c r="AV90" s="102">
        <f t="shared" si="3"/>
        <v>1743.1134517173391</v>
      </c>
      <c r="AW90" s="102">
        <f t="shared" si="3"/>
        <v>1743.1134517173391</v>
      </c>
      <c r="AX90" s="102">
        <f t="shared" si="3"/>
        <v>1743.1134517173391</v>
      </c>
    </row>
    <row r="91" spans="2:50" x14ac:dyDescent="0.25">
      <c r="B91" s="101" t="s">
        <v>107</v>
      </c>
      <c r="C91" s="102">
        <f t="shared" si="4"/>
        <v>1602.5825425701323</v>
      </c>
      <c r="D91" s="102">
        <f t="shared" si="3"/>
        <v>1602.5825425701323</v>
      </c>
      <c r="E91" s="102">
        <f t="shared" si="3"/>
        <v>1207.907227815004</v>
      </c>
      <c r="F91" s="102">
        <f t="shared" si="3"/>
        <v>1602.5825425701323</v>
      </c>
      <c r="G91" s="102">
        <f t="shared" si="3"/>
        <v>1602.6033026791679</v>
      </c>
      <c r="H91" s="102">
        <f t="shared" si="3"/>
        <v>1602.6033026791679</v>
      </c>
      <c r="I91" s="102">
        <f t="shared" si="3"/>
        <v>1602.6033026791679</v>
      </c>
      <c r="J91" s="102">
        <f t="shared" si="3"/>
        <v>1602.6033026791679</v>
      </c>
      <c r="K91" s="102">
        <f t="shared" si="3"/>
        <v>1602.6153644071401</v>
      </c>
      <c r="L91" s="102">
        <f t="shared" si="3"/>
        <v>1602.6153644071401</v>
      </c>
      <c r="M91" s="102">
        <f t="shared" si="3"/>
        <v>1602.6153644071401</v>
      </c>
      <c r="N91" s="102">
        <f t="shared" si="3"/>
        <v>1602.6153644071401</v>
      </c>
      <c r="O91" s="102">
        <f t="shared" si="3"/>
        <v>1602.634253996544</v>
      </c>
      <c r="P91" s="102">
        <f t="shared" si="3"/>
        <v>1602.634253996544</v>
      </c>
      <c r="Q91" s="102">
        <f t="shared" si="3"/>
        <v>1602.634253996544</v>
      </c>
      <c r="R91" s="102">
        <f t="shared" si="3"/>
        <v>1602.634253996544</v>
      </c>
      <c r="S91" s="102">
        <f t="shared" si="3"/>
        <v>1602.6338426088544</v>
      </c>
      <c r="T91" s="102">
        <f t="shared" si="3"/>
        <v>1602.6338426088544</v>
      </c>
      <c r="U91" s="102">
        <f t="shared" si="3"/>
        <v>1602.6338426088544</v>
      </c>
      <c r="V91" s="102">
        <f t="shared" si="3"/>
        <v>1602.6338426088544</v>
      </c>
      <c r="W91" s="102">
        <f t="shared" si="3"/>
        <v>1602.5963717125196</v>
      </c>
      <c r="X91" s="102">
        <f t="shared" si="3"/>
        <v>1602.5963717125196</v>
      </c>
      <c r="Y91" s="102">
        <f t="shared" si="3"/>
        <v>1602.5963717125196</v>
      </c>
      <c r="Z91" s="102">
        <f t="shared" si="3"/>
        <v>1602.5963717125196</v>
      </c>
      <c r="AA91" s="102">
        <f t="shared" si="3"/>
        <v>1602.6162501125775</v>
      </c>
      <c r="AB91" s="102">
        <f t="shared" si="3"/>
        <v>1602.6162501125775</v>
      </c>
      <c r="AC91" s="102">
        <f t="shared" si="3"/>
        <v>1602.6162501125775</v>
      </c>
      <c r="AD91" s="102">
        <f t="shared" si="3"/>
        <v>1602.6162501125775</v>
      </c>
      <c r="AE91" s="102">
        <f t="shared" si="3"/>
        <v>1602.5985247382364</v>
      </c>
      <c r="AF91" s="102">
        <f t="shared" si="3"/>
        <v>1602.5985247382364</v>
      </c>
      <c r="AG91" s="102">
        <f t="shared" si="3"/>
        <v>1602.5985247382364</v>
      </c>
      <c r="AH91" s="102">
        <f t="shared" si="3"/>
        <v>1602.5985247382364</v>
      </c>
      <c r="AI91" s="102">
        <f t="shared" si="3"/>
        <v>1602.6244230185389</v>
      </c>
      <c r="AJ91" s="102">
        <f t="shared" si="3"/>
        <v>1602.6244230185389</v>
      </c>
      <c r="AK91" s="102">
        <f t="shared" si="3"/>
        <v>1602.6244230185389</v>
      </c>
      <c r="AL91" s="102">
        <f t="shared" si="3"/>
        <v>1602.6244230185389</v>
      </c>
      <c r="AM91" s="102">
        <f t="shared" si="3"/>
        <v>1294.6165806617096</v>
      </c>
      <c r="AN91" s="102">
        <f t="shared" si="3"/>
        <v>1296.9945267140758</v>
      </c>
      <c r="AO91" s="102">
        <f t="shared" si="3"/>
        <v>1602.5374636251252</v>
      </c>
      <c r="AP91" s="102">
        <f t="shared" si="3"/>
        <v>1602.5374636251252</v>
      </c>
      <c r="AQ91" s="102">
        <f t="shared" si="3"/>
        <v>1602.6230064399786</v>
      </c>
      <c r="AR91" s="102">
        <f t="shared" si="3"/>
        <v>1602.6230064399786</v>
      </c>
      <c r="AS91" s="102">
        <f t="shared" si="3"/>
        <v>1602.6230064399786</v>
      </c>
      <c r="AT91" s="102">
        <f t="shared" si="3"/>
        <v>1602.6230064399786</v>
      </c>
      <c r="AU91" s="102">
        <f t="shared" si="3"/>
        <v>1602.6478116338967</v>
      </c>
      <c r="AV91" s="102">
        <f t="shared" si="3"/>
        <v>1602.6478116338967</v>
      </c>
      <c r="AW91" s="102">
        <f t="shared" si="3"/>
        <v>1602.6478116338967</v>
      </c>
      <c r="AX91" s="102">
        <f t="shared" si="3"/>
        <v>1602.6478116338967</v>
      </c>
    </row>
    <row r="92" spans="2:50" x14ac:dyDescent="0.25">
      <c r="B92" s="101" t="s">
        <v>108</v>
      </c>
      <c r="C92" s="102">
        <f t="shared" si="4"/>
        <v>1875.0947469546472</v>
      </c>
      <c r="D92" s="102">
        <f t="shared" si="4"/>
        <v>1875.0947469546472</v>
      </c>
      <c r="E92" s="102">
        <f t="shared" si="4"/>
        <v>1875.0947469546472</v>
      </c>
      <c r="F92" s="102">
        <f t="shared" si="4"/>
        <v>1875.0947469546472</v>
      </c>
      <c r="G92" s="102">
        <f t="shared" si="4"/>
        <v>1875.0993786168904</v>
      </c>
      <c r="H92" s="102">
        <f t="shared" si="4"/>
        <v>1875.0993786168904</v>
      </c>
      <c r="I92" s="102">
        <f t="shared" si="4"/>
        <v>1875.0993786168904</v>
      </c>
      <c r="J92" s="102">
        <f t="shared" si="4"/>
        <v>1875.0993786168904</v>
      </c>
      <c r="K92" s="102">
        <f t="shared" si="4"/>
        <v>1875.1077897327423</v>
      </c>
      <c r="L92" s="102">
        <f t="shared" si="4"/>
        <v>1875.1077897327423</v>
      </c>
      <c r="M92" s="102">
        <f t="shared" si="4"/>
        <v>1875.1077897327423</v>
      </c>
      <c r="N92" s="102">
        <f t="shared" si="4"/>
        <v>1875.1077897327423</v>
      </c>
      <c r="O92" s="102">
        <f t="shared" si="4"/>
        <v>1875.0964336704894</v>
      </c>
      <c r="P92" s="102">
        <f t="shared" si="4"/>
        <v>1875.0964336704894</v>
      </c>
      <c r="Q92" s="102">
        <f t="shared" si="4"/>
        <v>1875.0964336704894</v>
      </c>
      <c r="R92" s="102">
        <f t="shared" si="4"/>
        <v>1875.0964336704894</v>
      </c>
      <c r="S92" s="102">
        <f t="shared" si="3"/>
        <v>1875.1059765957707</v>
      </c>
      <c r="T92" s="102">
        <f t="shared" si="3"/>
        <v>1875.1059765957707</v>
      </c>
      <c r="U92" s="102">
        <f t="shared" si="3"/>
        <v>1875.1059765957707</v>
      </c>
      <c r="V92" s="102">
        <f t="shared" si="3"/>
        <v>1875.1059765957707</v>
      </c>
      <c r="W92" s="102">
        <f t="shared" si="3"/>
        <v>1875.1043811735226</v>
      </c>
      <c r="X92" s="102">
        <f t="shared" si="3"/>
        <v>1875.1043811735226</v>
      </c>
      <c r="Y92" s="102">
        <f t="shared" si="3"/>
        <v>1875.1043811735226</v>
      </c>
      <c r="Z92" s="102">
        <f t="shared" si="3"/>
        <v>1875.1043811735226</v>
      </c>
      <c r="AA92" s="102">
        <f t="shared" si="3"/>
        <v>1875.0895659090445</v>
      </c>
      <c r="AB92" s="102">
        <f t="shared" si="3"/>
        <v>1875.0895659090445</v>
      </c>
      <c r="AC92" s="102">
        <f t="shared" si="3"/>
        <v>1875.0895659090445</v>
      </c>
      <c r="AD92" s="102">
        <f t="shared" si="3"/>
        <v>1875.0895659090445</v>
      </c>
      <c r="AE92" s="102">
        <f t="shared" si="3"/>
        <v>1875.1034332758913</v>
      </c>
      <c r="AF92" s="102">
        <f t="shared" si="3"/>
        <v>1875.1034332758913</v>
      </c>
      <c r="AG92" s="102">
        <f t="shared" si="3"/>
        <v>1875.1034332758913</v>
      </c>
      <c r="AH92" s="102">
        <f t="shared" si="3"/>
        <v>1875.1034332758913</v>
      </c>
      <c r="AI92" s="102">
        <f t="shared" si="3"/>
        <v>1875.0864798419298</v>
      </c>
      <c r="AJ92" s="102">
        <f t="shared" si="3"/>
        <v>1875.0864798419298</v>
      </c>
      <c r="AK92" s="102">
        <f t="shared" si="3"/>
        <v>1875.0864798419298</v>
      </c>
      <c r="AL92" s="102">
        <f t="shared" si="3"/>
        <v>1875.0864798419298</v>
      </c>
      <c r="AM92" s="102">
        <f t="shared" si="3"/>
        <v>1875.0762370209316</v>
      </c>
      <c r="AN92" s="102">
        <f t="shared" si="3"/>
        <v>1875.0762370209316</v>
      </c>
      <c r="AO92" s="102">
        <f t="shared" si="3"/>
        <v>1875.0762370209316</v>
      </c>
      <c r="AP92" s="102">
        <f t="shared" si="3"/>
        <v>1875.0762370209316</v>
      </c>
      <c r="AQ92" s="102">
        <f t="shared" si="3"/>
        <v>1875.0925020933548</v>
      </c>
      <c r="AR92" s="102">
        <f t="shared" si="3"/>
        <v>1875.0925020933548</v>
      </c>
      <c r="AS92" s="102">
        <f t="shared" si="3"/>
        <v>1875.0925020933548</v>
      </c>
      <c r="AT92" s="102">
        <f t="shared" si="3"/>
        <v>1875.0925020933548</v>
      </c>
      <c r="AU92" s="102">
        <f t="shared" si="3"/>
        <v>1875.0873831724323</v>
      </c>
      <c r="AV92" s="102">
        <f t="shared" si="3"/>
        <v>1875.0873831724323</v>
      </c>
      <c r="AW92" s="102">
        <f t="shared" si="3"/>
        <v>1875.0873831724323</v>
      </c>
      <c r="AX92" s="102">
        <f t="shared" si="3"/>
        <v>1875.0873831724323</v>
      </c>
    </row>
    <row r="93" spans="2:50" x14ac:dyDescent="0.25">
      <c r="B93" s="101" t="s">
        <v>109</v>
      </c>
      <c r="C93" s="102">
        <f t="shared" si="4"/>
        <v>1875.0836279247155</v>
      </c>
      <c r="D93" s="102">
        <f t="shared" si="4"/>
        <v>1875.0836279247155</v>
      </c>
      <c r="E93" s="102">
        <f t="shared" si="4"/>
        <v>1875.0836279247155</v>
      </c>
      <c r="F93" s="102">
        <f t="shared" si="4"/>
        <v>1875.0836279247155</v>
      </c>
      <c r="G93" s="102">
        <f t="shared" si="4"/>
        <v>1875.0906904042529</v>
      </c>
      <c r="H93" s="102">
        <f t="shared" si="4"/>
        <v>1875.0906904042529</v>
      </c>
      <c r="I93" s="102">
        <f t="shared" si="4"/>
        <v>1875.0906904042529</v>
      </c>
      <c r="J93" s="102">
        <f t="shared" si="4"/>
        <v>1875.0906904042529</v>
      </c>
      <c r="K93" s="102">
        <f t="shared" si="4"/>
        <v>1875.0464450034517</v>
      </c>
      <c r="L93" s="102">
        <f t="shared" si="4"/>
        <v>1875.0464450034517</v>
      </c>
      <c r="M93" s="102">
        <f t="shared" si="4"/>
        <v>1875.0464450034517</v>
      </c>
      <c r="N93" s="102">
        <f t="shared" si="4"/>
        <v>1875.0464450034517</v>
      </c>
      <c r="O93" s="102">
        <f t="shared" si="4"/>
        <v>1875.0398163309897</v>
      </c>
      <c r="P93" s="102">
        <f t="shared" si="4"/>
        <v>1875.0398163309897</v>
      </c>
      <c r="Q93" s="102">
        <f t="shared" si="4"/>
        <v>1875.0398163309897</v>
      </c>
      <c r="R93" s="102">
        <f t="shared" si="4"/>
        <v>1875.0398163309897</v>
      </c>
      <c r="S93" s="102">
        <f t="shared" si="3"/>
        <v>1875.0571054147842</v>
      </c>
      <c r="T93" s="102">
        <f t="shared" si="3"/>
        <v>1875.0571054147842</v>
      </c>
      <c r="U93" s="102">
        <f t="shared" si="3"/>
        <v>1875.0571054147842</v>
      </c>
      <c r="V93" s="102">
        <f t="shared" si="3"/>
        <v>1875.0571054147842</v>
      </c>
      <c r="W93" s="102">
        <f t="shared" si="3"/>
        <v>1875.0394263809492</v>
      </c>
      <c r="X93" s="102">
        <f t="shared" si="3"/>
        <v>1875.0394263809492</v>
      </c>
      <c r="Y93" s="102">
        <f t="shared" si="3"/>
        <v>1875.0394263809492</v>
      </c>
      <c r="Z93" s="102">
        <f t="shared" si="3"/>
        <v>1875.0394263809492</v>
      </c>
      <c r="AA93" s="102">
        <f t="shared" si="3"/>
        <v>1875.0876719843641</v>
      </c>
      <c r="AB93" s="102">
        <f t="shared" si="3"/>
        <v>1875.0876719843641</v>
      </c>
      <c r="AC93" s="102">
        <f t="shared" si="3"/>
        <v>1875.0876719843641</v>
      </c>
      <c r="AD93" s="102">
        <f t="shared" si="3"/>
        <v>1875.0876719843641</v>
      </c>
      <c r="AE93" s="102">
        <f t="shared" si="3"/>
        <v>1875.0327989556283</v>
      </c>
      <c r="AF93" s="102">
        <f t="shared" si="3"/>
        <v>1875.0327989556283</v>
      </c>
      <c r="AG93" s="102">
        <f t="shared" si="3"/>
        <v>1875.0327989556283</v>
      </c>
      <c r="AH93" s="102">
        <f t="shared" si="3"/>
        <v>1875.0327989556283</v>
      </c>
      <c r="AI93" s="102">
        <f t="shared" si="3"/>
        <v>1875.0745635582609</v>
      </c>
      <c r="AJ93" s="102">
        <f t="shared" si="3"/>
        <v>1875.0745635582609</v>
      </c>
      <c r="AK93" s="102">
        <f t="shared" si="3"/>
        <v>1875.0745635582609</v>
      </c>
      <c r="AL93" s="102">
        <f t="shared" si="3"/>
        <v>1875.0745635582609</v>
      </c>
      <c r="AM93" s="102">
        <f t="shared" si="3"/>
        <v>1875.0614390565554</v>
      </c>
      <c r="AN93" s="102">
        <f t="shared" si="3"/>
        <v>1875.0614390565554</v>
      </c>
      <c r="AO93" s="102">
        <f t="shared" si="3"/>
        <v>1875.0614390565554</v>
      </c>
      <c r="AP93" s="102">
        <f t="shared" si="3"/>
        <v>1875.0614390565554</v>
      </c>
      <c r="AQ93" s="102">
        <f t="shared" si="3"/>
        <v>1875.0566475347787</v>
      </c>
      <c r="AR93" s="102">
        <f t="shared" si="3"/>
        <v>1875.0566475347787</v>
      </c>
      <c r="AS93" s="102">
        <f t="shared" si="3"/>
        <v>1875.0566475347787</v>
      </c>
      <c r="AT93" s="102">
        <f t="shared" si="3"/>
        <v>1875.0566475347787</v>
      </c>
      <c r="AU93" s="102">
        <f t="shared" si="3"/>
        <v>1875.0907280852746</v>
      </c>
      <c r="AV93" s="102">
        <f t="shared" si="3"/>
        <v>1875.0907280852746</v>
      </c>
      <c r="AW93" s="102">
        <f t="shared" si="3"/>
        <v>1875.0907280852746</v>
      </c>
      <c r="AX93" s="102">
        <f t="shared" si="3"/>
        <v>1875.0907280852746</v>
      </c>
    </row>
    <row r="94" spans="2:50" x14ac:dyDescent="0.25">
      <c r="B94" s="103"/>
    </row>
    <row r="95" spans="2:50" x14ac:dyDescent="0.25">
      <c r="B95" s="176" t="s">
        <v>334</v>
      </c>
    </row>
    <row r="96" spans="2:50" x14ac:dyDescent="0.25">
      <c r="B96" s="177"/>
      <c r="C96" s="107" t="s">
        <v>92</v>
      </c>
      <c r="D96" s="103"/>
      <c r="E96" s="103"/>
      <c r="F96" s="103"/>
      <c r="G96" s="107" t="s">
        <v>93</v>
      </c>
      <c r="H96" s="103"/>
      <c r="I96" s="103"/>
      <c r="J96" s="103"/>
      <c r="K96" s="107" t="s">
        <v>94</v>
      </c>
      <c r="L96" s="103"/>
      <c r="M96" s="103"/>
      <c r="N96" s="103"/>
      <c r="O96" s="107" t="s">
        <v>95</v>
      </c>
      <c r="P96" s="103"/>
      <c r="Q96" s="103"/>
      <c r="R96" s="103"/>
      <c r="S96" s="107" t="s">
        <v>96</v>
      </c>
      <c r="T96" s="103"/>
      <c r="U96" s="103"/>
      <c r="V96" s="103"/>
      <c r="W96" s="107" t="s">
        <v>97</v>
      </c>
      <c r="X96" s="103"/>
      <c r="Y96" s="103"/>
      <c r="Z96" s="103"/>
      <c r="AA96" s="107" t="s">
        <v>98</v>
      </c>
      <c r="AB96" s="103"/>
      <c r="AC96" s="103"/>
      <c r="AD96" s="103"/>
      <c r="AE96" s="107" t="s">
        <v>99</v>
      </c>
      <c r="AF96" s="103"/>
      <c r="AG96" s="103"/>
      <c r="AH96" s="103"/>
      <c r="AI96" s="107" t="s">
        <v>100</v>
      </c>
      <c r="AJ96" s="103"/>
      <c r="AK96" s="103"/>
      <c r="AL96" s="103"/>
      <c r="AM96" s="107" t="s">
        <v>101</v>
      </c>
      <c r="AN96" s="103"/>
      <c r="AO96" s="103"/>
      <c r="AP96" s="103"/>
      <c r="AQ96" s="107" t="s">
        <v>102</v>
      </c>
      <c r="AR96" s="103"/>
      <c r="AS96" s="103"/>
      <c r="AT96" s="103"/>
      <c r="AU96" s="107" t="s">
        <v>103</v>
      </c>
      <c r="AV96" s="103"/>
      <c r="AW96" s="103"/>
    </row>
    <row r="97" spans="1:50" x14ac:dyDescent="0.25">
      <c r="A97" s="178" t="s">
        <v>121</v>
      </c>
      <c r="B97" s="178" t="s">
        <v>335</v>
      </c>
      <c r="C97" s="107">
        <v>1</v>
      </c>
      <c r="D97" s="107">
        <v>2</v>
      </c>
      <c r="E97" s="107">
        <v>3</v>
      </c>
      <c r="F97" s="107">
        <v>4</v>
      </c>
      <c r="G97" s="107">
        <v>1</v>
      </c>
      <c r="H97" s="107">
        <v>2</v>
      </c>
      <c r="I97" s="107">
        <v>3</v>
      </c>
      <c r="J97" s="107">
        <v>4</v>
      </c>
      <c r="K97" s="107">
        <v>1</v>
      </c>
      <c r="L97" s="107">
        <v>2</v>
      </c>
      <c r="M97" s="107">
        <v>3</v>
      </c>
      <c r="N97" s="107">
        <v>4</v>
      </c>
      <c r="O97" s="107">
        <v>1</v>
      </c>
      <c r="P97" s="107">
        <v>2</v>
      </c>
      <c r="Q97" s="107">
        <v>3</v>
      </c>
      <c r="R97" s="107">
        <v>4</v>
      </c>
      <c r="S97" s="107">
        <v>1</v>
      </c>
      <c r="T97" s="107">
        <v>2</v>
      </c>
      <c r="U97" s="107">
        <v>3</v>
      </c>
      <c r="V97" s="107">
        <v>4</v>
      </c>
      <c r="W97" s="107">
        <v>1</v>
      </c>
      <c r="X97" s="107">
        <v>2</v>
      </c>
      <c r="Y97" s="107">
        <v>3</v>
      </c>
      <c r="Z97" s="107">
        <v>4</v>
      </c>
      <c r="AA97" s="107">
        <v>1</v>
      </c>
      <c r="AB97" s="107">
        <v>2</v>
      </c>
      <c r="AC97" s="107">
        <v>3</v>
      </c>
      <c r="AD97" s="107">
        <v>4</v>
      </c>
      <c r="AE97" s="107">
        <v>1</v>
      </c>
      <c r="AF97" s="107">
        <v>2</v>
      </c>
      <c r="AG97" s="107">
        <v>3</v>
      </c>
      <c r="AH97" s="107">
        <v>4</v>
      </c>
      <c r="AI97" s="107">
        <v>1</v>
      </c>
      <c r="AJ97" s="107">
        <v>2</v>
      </c>
      <c r="AK97" s="107">
        <v>3</v>
      </c>
      <c r="AL97" s="107">
        <v>4</v>
      </c>
      <c r="AM97" s="107">
        <v>1</v>
      </c>
      <c r="AN97" s="107">
        <v>2</v>
      </c>
      <c r="AO97" s="107">
        <v>3</v>
      </c>
      <c r="AP97" s="107">
        <v>4</v>
      </c>
      <c r="AQ97" s="107">
        <v>1</v>
      </c>
      <c r="AR97" s="107">
        <v>2</v>
      </c>
      <c r="AS97" s="107">
        <v>3</v>
      </c>
      <c r="AT97" s="107">
        <v>4</v>
      </c>
      <c r="AU97" s="107">
        <v>1</v>
      </c>
      <c r="AV97" s="107">
        <v>2</v>
      </c>
      <c r="AW97" s="107">
        <v>3</v>
      </c>
      <c r="AX97" s="107">
        <v>4</v>
      </c>
    </row>
    <row r="98" spans="1:50" x14ac:dyDescent="0.25">
      <c r="A98" s="107" t="s">
        <v>104</v>
      </c>
      <c r="B98" s="107" t="s">
        <v>5</v>
      </c>
      <c r="C98" s="102">
        <v>18727.45694326657</v>
      </c>
      <c r="D98" s="102">
        <v>18727.45694326657</v>
      </c>
      <c r="E98" s="102">
        <v>18727.45694326657</v>
      </c>
      <c r="F98" s="102">
        <v>18727.45694326657</v>
      </c>
      <c r="G98" s="102">
        <v>18728.343247503941</v>
      </c>
      <c r="H98" s="102">
        <v>18728.343247503941</v>
      </c>
      <c r="I98" s="102">
        <v>18728.343247503941</v>
      </c>
      <c r="J98" s="102">
        <v>18728.343247503941</v>
      </c>
      <c r="K98" s="102">
        <v>20700.740096173282</v>
      </c>
      <c r="L98" s="102">
        <v>20700.740096173282</v>
      </c>
      <c r="M98" s="102">
        <v>20700.740096173282</v>
      </c>
      <c r="N98" s="102">
        <v>20700.740096173282</v>
      </c>
      <c r="O98" s="102">
        <v>18728.327978075406</v>
      </c>
      <c r="P98" s="102">
        <v>18728.327978075406</v>
      </c>
      <c r="Q98" s="102">
        <v>18728.327978075406</v>
      </c>
      <c r="R98" s="102">
        <v>18728.327978075406</v>
      </c>
      <c r="S98" s="102">
        <v>18727.25881526211</v>
      </c>
      <c r="T98" s="102">
        <v>18727.25881526211</v>
      </c>
      <c r="U98" s="102">
        <v>18727.25881526211</v>
      </c>
      <c r="V98" s="102">
        <v>18727.25881526211</v>
      </c>
      <c r="W98" s="102">
        <v>20701.863808687383</v>
      </c>
      <c r="X98" s="102">
        <v>20701.863808687383</v>
      </c>
      <c r="Y98" s="102">
        <v>20701.863808687383</v>
      </c>
      <c r="Z98" s="102">
        <v>20701.863808687383</v>
      </c>
      <c r="AA98" s="102">
        <v>20700.498971367775</v>
      </c>
      <c r="AB98" s="102">
        <v>20700.498971367775</v>
      </c>
      <c r="AC98" s="102">
        <v>20700.498971367775</v>
      </c>
      <c r="AD98" s="102">
        <v>20700.498971367775</v>
      </c>
      <c r="AE98" s="102">
        <v>19911.746202343682</v>
      </c>
      <c r="AF98" s="102">
        <v>19911.746202343682</v>
      </c>
      <c r="AG98" s="102">
        <v>19911.746202343682</v>
      </c>
      <c r="AH98" s="102">
        <v>19911.746202343682</v>
      </c>
      <c r="AI98" s="102">
        <v>19911.832951331216</v>
      </c>
      <c r="AJ98" s="102">
        <v>19911.832951331216</v>
      </c>
      <c r="AK98" s="102">
        <v>19911.832951331216</v>
      </c>
      <c r="AL98" s="102">
        <v>19911.832951331216</v>
      </c>
      <c r="AM98" s="102">
        <v>20702.087303198794</v>
      </c>
      <c r="AN98" s="102">
        <v>20702.087303198794</v>
      </c>
      <c r="AO98" s="102">
        <v>20702.087303198794</v>
      </c>
      <c r="AP98" s="102">
        <v>20702.087303198794</v>
      </c>
      <c r="AQ98" s="102">
        <v>19911.848096118985</v>
      </c>
      <c r="AR98" s="102">
        <v>19911.848096118985</v>
      </c>
      <c r="AS98" s="102">
        <v>19911.848096118985</v>
      </c>
      <c r="AT98" s="102">
        <v>19911.848096118985</v>
      </c>
      <c r="AU98" s="102">
        <v>20700.616670426156</v>
      </c>
      <c r="AV98" s="102">
        <v>20700.616670426156</v>
      </c>
      <c r="AW98" s="102">
        <v>20700.616670426156</v>
      </c>
      <c r="AX98" s="102">
        <v>20700.616670426156</v>
      </c>
    </row>
    <row r="99" spans="1:50" x14ac:dyDescent="0.25">
      <c r="B99" s="107" t="s">
        <v>10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</row>
    <row r="100" spans="1:50" x14ac:dyDescent="0.25">
      <c r="B100" s="107" t="s">
        <v>12</v>
      </c>
      <c r="C100" s="102">
        <v>239455.69946181151</v>
      </c>
      <c r="D100" s="102">
        <v>239455.69946181151</v>
      </c>
      <c r="E100" s="102">
        <v>239455.69946181151</v>
      </c>
      <c r="F100" s="102">
        <v>239455.69946181151</v>
      </c>
      <c r="G100" s="102">
        <v>239467.03205233559</v>
      </c>
      <c r="H100" s="102">
        <v>239467.03205233559</v>
      </c>
      <c r="I100" s="102">
        <v>239467.03205233559</v>
      </c>
      <c r="J100" s="102">
        <v>239467.03205233559</v>
      </c>
      <c r="K100" s="102">
        <v>264686.77589930809</v>
      </c>
      <c r="L100" s="102">
        <v>264686.77589930809</v>
      </c>
      <c r="M100" s="102">
        <v>264686.77589930809</v>
      </c>
      <c r="N100" s="102">
        <v>264686.77589930809</v>
      </c>
      <c r="O100" s="102">
        <v>239466.83681217561</v>
      </c>
      <c r="P100" s="102">
        <v>239466.83681217561</v>
      </c>
      <c r="Q100" s="102">
        <v>239466.83681217561</v>
      </c>
      <c r="R100" s="102">
        <v>239466.83681217561</v>
      </c>
      <c r="S100" s="102">
        <v>239453.16612906731</v>
      </c>
      <c r="T100" s="102">
        <v>239453.16612906731</v>
      </c>
      <c r="U100" s="102">
        <v>239453.16612906731</v>
      </c>
      <c r="V100" s="102">
        <v>239453.16612906731</v>
      </c>
      <c r="W100" s="102">
        <v>264701.14407363493</v>
      </c>
      <c r="X100" s="102">
        <v>264701.14407363493</v>
      </c>
      <c r="Y100" s="102">
        <v>264701.14407363493</v>
      </c>
      <c r="Z100" s="102">
        <v>264701.14407363493</v>
      </c>
      <c r="AA100" s="102">
        <v>264683.69279469148</v>
      </c>
      <c r="AB100" s="102">
        <v>264683.69279469148</v>
      </c>
      <c r="AC100" s="102">
        <v>264683.69279469148</v>
      </c>
      <c r="AD100" s="102">
        <v>264683.69279469148</v>
      </c>
      <c r="AE100" s="102">
        <v>254598.42886476885</v>
      </c>
      <c r="AF100" s="102">
        <v>254598.42886476885</v>
      </c>
      <c r="AG100" s="102">
        <v>254598.42886476885</v>
      </c>
      <c r="AH100" s="102">
        <v>254598.42886476885</v>
      </c>
      <c r="AI100" s="102">
        <v>254599.53806713148</v>
      </c>
      <c r="AJ100" s="102">
        <v>254599.53806713148</v>
      </c>
      <c r="AK100" s="102">
        <v>254599.53806713148</v>
      </c>
      <c r="AL100" s="102">
        <v>254599.53806713148</v>
      </c>
      <c r="AM100" s="102">
        <v>264704.00175125326</v>
      </c>
      <c r="AN100" s="102">
        <v>264704.00175125326</v>
      </c>
      <c r="AO100" s="102">
        <v>264704.00175125326</v>
      </c>
      <c r="AP100" s="102">
        <v>264704.00175125326</v>
      </c>
      <c r="AQ100" s="102">
        <v>254599.73171359181</v>
      </c>
      <c r="AR100" s="102">
        <v>254599.73171359181</v>
      </c>
      <c r="AS100" s="102">
        <v>254599.73171359181</v>
      </c>
      <c r="AT100" s="102">
        <v>254599.73171359181</v>
      </c>
      <c r="AU100" s="102">
        <v>264685.19773529476</v>
      </c>
      <c r="AV100" s="102">
        <v>264685.19773529476</v>
      </c>
      <c r="AW100" s="102">
        <v>264685.19773529476</v>
      </c>
      <c r="AX100" s="102">
        <v>264685.19773529476</v>
      </c>
    </row>
    <row r="101" spans="1:50" x14ac:dyDescent="0.25">
      <c r="B101" s="107" t="s">
        <v>22</v>
      </c>
      <c r="C101" s="102">
        <v>0</v>
      </c>
      <c r="D101" s="102">
        <v>0</v>
      </c>
      <c r="E101" s="102">
        <v>0</v>
      </c>
      <c r="F101" s="102">
        <v>0</v>
      </c>
      <c r="G101" s="102">
        <v>0</v>
      </c>
      <c r="H101" s="102">
        <v>0</v>
      </c>
      <c r="I101" s="102">
        <v>0</v>
      </c>
      <c r="J101" s="102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0</v>
      </c>
      <c r="R101" s="102">
        <v>0</v>
      </c>
      <c r="S101" s="102">
        <v>0</v>
      </c>
      <c r="T101" s="102">
        <v>0</v>
      </c>
      <c r="U101" s="102">
        <v>0</v>
      </c>
      <c r="V101" s="102">
        <v>0</v>
      </c>
      <c r="W101" s="102">
        <v>0</v>
      </c>
      <c r="X101" s="102">
        <v>0</v>
      </c>
      <c r="Y101" s="102">
        <v>0</v>
      </c>
      <c r="Z101" s="102">
        <v>0</v>
      </c>
      <c r="AA101" s="102">
        <v>0</v>
      </c>
      <c r="AB101" s="102">
        <v>0</v>
      </c>
      <c r="AC101" s="102">
        <v>0</v>
      </c>
      <c r="AD101" s="102">
        <v>0</v>
      </c>
      <c r="AE101" s="102">
        <v>0</v>
      </c>
      <c r="AF101" s="102">
        <v>0</v>
      </c>
      <c r="AG101" s="102">
        <v>0</v>
      </c>
      <c r="AH101" s="102">
        <v>0</v>
      </c>
      <c r="AI101" s="102">
        <v>0</v>
      </c>
      <c r="AJ101" s="102">
        <v>0</v>
      </c>
      <c r="AK101" s="102">
        <v>0</v>
      </c>
      <c r="AL101" s="102">
        <v>0</v>
      </c>
      <c r="AM101" s="102">
        <v>0</v>
      </c>
      <c r="AN101" s="102">
        <v>0</v>
      </c>
      <c r="AO101" s="102">
        <v>0</v>
      </c>
      <c r="AP101" s="102">
        <v>0</v>
      </c>
      <c r="AQ101" s="102">
        <v>0</v>
      </c>
      <c r="AR101" s="102">
        <v>0</v>
      </c>
      <c r="AS101" s="102">
        <v>0</v>
      </c>
      <c r="AT101" s="102">
        <v>0</v>
      </c>
      <c r="AU101" s="102">
        <v>0</v>
      </c>
      <c r="AV101" s="102">
        <v>0</v>
      </c>
      <c r="AW101" s="102">
        <v>0</v>
      </c>
      <c r="AX101" s="102">
        <v>0</v>
      </c>
    </row>
    <row r="102" spans="1:50" x14ac:dyDescent="0.25">
      <c r="B102" s="107" t="s">
        <v>59</v>
      </c>
      <c r="C102" s="102">
        <v>188594.56639782985</v>
      </c>
      <c r="D102" s="102">
        <v>188594.56639782985</v>
      </c>
      <c r="E102" s="102">
        <v>188594.56639782985</v>
      </c>
      <c r="F102" s="102">
        <v>188594.56639782985</v>
      </c>
      <c r="G102" s="102">
        <v>188603.49191098681</v>
      </c>
      <c r="H102" s="102">
        <v>188603.49191098681</v>
      </c>
      <c r="I102" s="102">
        <v>188603.49191098681</v>
      </c>
      <c r="J102" s="102">
        <v>188603.49191098681</v>
      </c>
      <c r="K102" s="102">
        <v>208466.48396410627</v>
      </c>
      <c r="L102" s="102">
        <v>208466.48396410627</v>
      </c>
      <c r="M102" s="102">
        <v>208466.48396410627</v>
      </c>
      <c r="N102" s="102">
        <v>208466.48396410627</v>
      </c>
      <c r="O102" s="102">
        <v>188603.33814044218</v>
      </c>
      <c r="P102" s="102">
        <v>188603.33814044218</v>
      </c>
      <c r="Q102" s="102">
        <v>188603.33814044218</v>
      </c>
      <c r="R102" s="102">
        <v>188603.33814044218</v>
      </c>
      <c r="S102" s="102">
        <v>188592.5711528158</v>
      </c>
      <c r="T102" s="102">
        <v>188592.5711528158</v>
      </c>
      <c r="U102" s="102">
        <v>188592.5711528158</v>
      </c>
      <c r="V102" s="102">
        <v>188592.5711528158</v>
      </c>
      <c r="W102" s="102">
        <v>208477.80029365356</v>
      </c>
      <c r="X102" s="102">
        <v>208477.80029365356</v>
      </c>
      <c r="Y102" s="102">
        <v>208477.80029365356</v>
      </c>
      <c r="Z102" s="102">
        <v>208477.80029365356</v>
      </c>
      <c r="AA102" s="102">
        <v>208464.05572047021</v>
      </c>
      <c r="AB102" s="102">
        <v>208464.05572047021</v>
      </c>
      <c r="AC102" s="102">
        <v>208464.05572047021</v>
      </c>
      <c r="AD102" s="102">
        <v>208464.05572047021</v>
      </c>
      <c r="AE102" s="102">
        <v>200520.93312139937</v>
      </c>
      <c r="AF102" s="102">
        <v>200520.93312139937</v>
      </c>
      <c r="AG102" s="102">
        <v>200520.93312139937</v>
      </c>
      <c r="AH102" s="102">
        <v>200520.93312139937</v>
      </c>
      <c r="AI102" s="102">
        <v>200521.80672574078</v>
      </c>
      <c r="AJ102" s="102">
        <v>200521.80672574078</v>
      </c>
      <c r="AK102" s="102">
        <v>200521.80672574078</v>
      </c>
      <c r="AL102" s="102">
        <v>200521.80672574078</v>
      </c>
      <c r="AM102" s="102">
        <v>208480.05099168475</v>
      </c>
      <c r="AN102" s="102">
        <v>208480.05099168475</v>
      </c>
      <c r="AO102" s="102">
        <v>208480.05099168475</v>
      </c>
      <c r="AP102" s="102">
        <v>208480.05099168475</v>
      </c>
      <c r="AQ102" s="102">
        <v>200521.95924109247</v>
      </c>
      <c r="AR102" s="102">
        <v>200521.95924109247</v>
      </c>
      <c r="AS102" s="102">
        <v>200521.95924109247</v>
      </c>
      <c r="AT102" s="102">
        <v>200521.95924109247</v>
      </c>
      <c r="AU102" s="102">
        <v>208465.24100702285</v>
      </c>
      <c r="AV102" s="102">
        <v>208465.24100702285</v>
      </c>
      <c r="AW102" s="102">
        <v>208465.24100702285</v>
      </c>
      <c r="AX102" s="102">
        <v>208465.24100702285</v>
      </c>
    </row>
    <row r="103" spans="1:50" x14ac:dyDescent="0.25">
      <c r="B103" s="102" t="s">
        <v>277</v>
      </c>
      <c r="C103" s="107">
        <f>SUM(C$98:C$102)</f>
        <v>446777.72280290793</v>
      </c>
      <c r="D103" s="107">
        <f t="shared" ref="D103:AX103" si="5">SUM(D$98:D$102)</f>
        <v>446777.72280290793</v>
      </c>
      <c r="E103" s="107">
        <f t="shared" si="5"/>
        <v>446777.72280290793</v>
      </c>
      <c r="F103" s="107">
        <f t="shared" si="5"/>
        <v>446777.72280290793</v>
      </c>
      <c r="G103" s="107">
        <f t="shared" si="5"/>
        <v>446798.86721082637</v>
      </c>
      <c r="H103" s="107">
        <f t="shared" si="5"/>
        <v>446798.86721082637</v>
      </c>
      <c r="I103" s="107">
        <f t="shared" si="5"/>
        <v>446798.86721082637</v>
      </c>
      <c r="J103" s="107">
        <f t="shared" si="5"/>
        <v>446798.86721082637</v>
      </c>
      <c r="K103" s="107">
        <f t="shared" si="5"/>
        <v>493853.9999595877</v>
      </c>
      <c r="L103" s="107">
        <f t="shared" si="5"/>
        <v>493853.9999595877</v>
      </c>
      <c r="M103" s="107">
        <f t="shared" si="5"/>
        <v>493853.9999595877</v>
      </c>
      <c r="N103" s="107">
        <f t="shared" si="5"/>
        <v>493853.9999595877</v>
      </c>
      <c r="O103" s="107">
        <f t="shared" si="5"/>
        <v>446798.50293069321</v>
      </c>
      <c r="P103" s="107">
        <f t="shared" si="5"/>
        <v>446798.50293069321</v>
      </c>
      <c r="Q103" s="107">
        <f t="shared" si="5"/>
        <v>446798.50293069321</v>
      </c>
      <c r="R103" s="107">
        <f t="shared" si="5"/>
        <v>446798.50293069321</v>
      </c>
      <c r="S103" s="107">
        <f t="shared" si="5"/>
        <v>446772.99609714525</v>
      </c>
      <c r="T103" s="107">
        <f t="shared" si="5"/>
        <v>446772.99609714525</v>
      </c>
      <c r="U103" s="107">
        <f t="shared" si="5"/>
        <v>446772.99609714525</v>
      </c>
      <c r="V103" s="107">
        <f t="shared" si="5"/>
        <v>446772.99609714525</v>
      </c>
      <c r="W103" s="107">
        <f t="shared" si="5"/>
        <v>493880.80817597586</v>
      </c>
      <c r="X103" s="107">
        <f t="shared" si="5"/>
        <v>493880.80817597586</v>
      </c>
      <c r="Y103" s="107">
        <f t="shared" si="5"/>
        <v>493880.80817597586</v>
      </c>
      <c r="Z103" s="107">
        <f t="shared" si="5"/>
        <v>493880.80817597586</v>
      </c>
      <c r="AA103" s="107">
        <f t="shared" si="5"/>
        <v>493848.24748652946</v>
      </c>
      <c r="AB103" s="107">
        <f t="shared" si="5"/>
        <v>493848.24748652946</v>
      </c>
      <c r="AC103" s="107">
        <f t="shared" si="5"/>
        <v>493848.24748652946</v>
      </c>
      <c r="AD103" s="107">
        <f t="shared" si="5"/>
        <v>493848.24748652946</v>
      </c>
      <c r="AE103" s="107">
        <f t="shared" si="5"/>
        <v>475031.10818851192</v>
      </c>
      <c r="AF103" s="107">
        <f t="shared" si="5"/>
        <v>475031.10818851192</v>
      </c>
      <c r="AG103" s="107">
        <f t="shared" si="5"/>
        <v>475031.10818851192</v>
      </c>
      <c r="AH103" s="107">
        <f t="shared" si="5"/>
        <v>475031.10818851192</v>
      </c>
      <c r="AI103" s="107">
        <f t="shared" si="5"/>
        <v>475033.17774420348</v>
      </c>
      <c r="AJ103" s="107">
        <f t="shared" si="5"/>
        <v>475033.17774420348</v>
      </c>
      <c r="AK103" s="107">
        <f t="shared" si="5"/>
        <v>475033.17774420348</v>
      </c>
      <c r="AL103" s="107">
        <f t="shared" si="5"/>
        <v>475033.17774420348</v>
      </c>
      <c r="AM103" s="107">
        <f t="shared" si="5"/>
        <v>493886.1400461368</v>
      </c>
      <c r="AN103" s="107">
        <f t="shared" si="5"/>
        <v>493886.1400461368</v>
      </c>
      <c r="AO103" s="107">
        <f t="shared" si="5"/>
        <v>493886.1400461368</v>
      </c>
      <c r="AP103" s="107">
        <f t="shared" si="5"/>
        <v>493886.1400461368</v>
      </c>
      <c r="AQ103" s="107">
        <f t="shared" si="5"/>
        <v>475033.53905080329</v>
      </c>
      <c r="AR103" s="107">
        <f t="shared" si="5"/>
        <v>475033.53905080329</v>
      </c>
      <c r="AS103" s="107">
        <f t="shared" si="5"/>
        <v>475033.53905080329</v>
      </c>
      <c r="AT103" s="107">
        <f t="shared" si="5"/>
        <v>475033.53905080329</v>
      </c>
      <c r="AU103" s="107">
        <f t="shared" si="5"/>
        <v>493851.05541274376</v>
      </c>
      <c r="AV103" s="107">
        <f t="shared" si="5"/>
        <v>493851.05541274376</v>
      </c>
      <c r="AW103" s="107">
        <f t="shared" si="5"/>
        <v>493851.05541274376</v>
      </c>
      <c r="AX103" s="107">
        <f t="shared" si="5"/>
        <v>493851.05541274376</v>
      </c>
    </row>
    <row r="104" spans="1:50" x14ac:dyDescent="0.25">
      <c r="A104" s="107" t="s">
        <v>105</v>
      </c>
      <c r="B104" s="107" t="s">
        <v>5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</row>
    <row r="105" spans="1:50" x14ac:dyDescent="0.25">
      <c r="B105" s="107" t="s">
        <v>10</v>
      </c>
      <c r="C105" s="102">
        <v>72326.918605878658</v>
      </c>
      <c r="D105" s="102">
        <v>72326.918605878658</v>
      </c>
      <c r="E105" s="102">
        <v>72326.918605878658</v>
      </c>
      <c r="F105" s="102">
        <v>72326.918605878658</v>
      </c>
      <c r="G105" s="102">
        <v>72327.036369151494</v>
      </c>
      <c r="H105" s="102">
        <v>72327.036369151494</v>
      </c>
      <c r="I105" s="102">
        <v>72327.036369151494</v>
      </c>
      <c r="J105" s="102">
        <v>72327.036369151494</v>
      </c>
      <c r="K105" s="102">
        <v>72326.934336255188</v>
      </c>
      <c r="L105" s="102">
        <v>72326.934336255188</v>
      </c>
      <c r="M105" s="102">
        <v>72326.934336255188</v>
      </c>
      <c r="N105" s="102">
        <v>72326.934336255188</v>
      </c>
      <c r="O105" s="102">
        <v>72325.405904265222</v>
      </c>
      <c r="P105" s="102">
        <v>72325.405904265222</v>
      </c>
      <c r="Q105" s="102">
        <v>72325.405904265222</v>
      </c>
      <c r="R105" s="102">
        <v>71930.196634626263</v>
      </c>
      <c r="S105" s="102">
        <v>72080.406947558789</v>
      </c>
      <c r="T105" s="102">
        <v>72323.217191129967</v>
      </c>
      <c r="U105" s="102">
        <v>72323.217191129967</v>
      </c>
      <c r="V105" s="102">
        <v>72323.217191129967</v>
      </c>
      <c r="W105" s="102">
        <v>72328.093784976125</v>
      </c>
      <c r="X105" s="102">
        <v>72328.093784976125</v>
      </c>
      <c r="Y105" s="102">
        <v>72328.093784976125</v>
      </c>
      <c r="Z105" s="102">
        <v>72328.093784976125</v>
      </c>
      <c r="AA105" s="102">
        <v>72328.988840199163</v>
      </c>
      <c r="AB105" s="102">
        <v>72328.988840199163</v>
      </c>
      <c r="AC105" s="102">
        <v>72328.988840199163</v>
      </c>
      <c r="AD105" s="102">
        <v>72328.988840199163</v>
      </c>
      <c r="AE105" s="102">
        <v>72326.789726702322</v>
      </c>
      <c r="AF105" s="102">
        <v>72326.789726702322</v>
      </c>
      <c r="AG105" s="102">
        <v>72326.789726702322</v>
      </c>
      <c r="AH105" s="102">
        <v>72326.789726702322</v>
      </c>
      <c r="AI105" s="102">
        <v>72327.593799974929</v>
      </c>
      <c r="AJ105" s="102">
        <v>72327.593799974929</v>
      </c>
      <c r="AK105" s="102">
        <v>72327.593799974929</v>
      </c>
      <c r="AL105" s="102">
        <v>72327.593799974929</v>
      </c>
      <c r="AM105" s="102">
        <v>72326.428163925884</v>
      </c>
      <c r="AN105" s="102">
        <v>72326.428163925884</v>
      </c>
      <c r="AO105" s="102">
        <v>72326.428163925884</v>
      </c>
      <c r="AP105" s="102">
        <v>72326.428163925884</v>
      </c>
      <c r="AQ105" s="102">
        <v>72328.341263568553</v>
      </c>
      <c r="AR105" s="102">
        <v>72328.341263568553</v>
      </c>
      <c r="AS105" s="102">
        <v>72328.341263568553</v>
      </c>
      <c r="AT105" s="102">
        <v>72328.341263568553</v>
      </c>
      <c r="AU105" s="102">
        <v>72328.549333224946</v>
      </c>
      <c r="AV105" s="102">
        <v>72328.549333224946</v>
      </c>
      <c r="AW105" s="102">
        <v>72328.549333224946</v>
      </c>
      <c r="AX105" s="102">
        <v>72328.549333224946</v>
      </c>
    </row>
    <row r="106" spans="1:50" x14ac:dyDescent="0.25">
      <c r="B106" s="107" t="s">
        <v>12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0</v>
      </c>
      <c r="AG106" s="102">
        <v>0</v>
      </c>
      <c r="AH106" s="102">
        <v>0</v>
      </c>
      <c r="AI106" s="102">
        <v>0</v>
      </c>
      <c r="AJ106" s="102">
        <v>0</v>
      </c>
      <c r="AK106" s="102">
        <v>0</v>
      </c>
      <c r="AL106" s="102">
        <v>0</v>
      </c>
      <c r="AM106" s="102">
        <v>0</v>
      </c>
      <c r="AN106" s="102">
        <v>0</v>
      </c>
      <c r="AO106" s="102">
        <v>0</v>
      </c>
      <c r="AP106" s="102">
        <v>0</v>
      </c>
      <c r="AQ106" s="102">
        <v>0</v>
      </c>
      <c r="AR106" s="102">
        <v>0</v>
      </c>
      <c r="AS106" s="102">
        <v>0</v>
      </c>
      <c r="AT106" s="102">
        <v>0</v>
      </c>
      <c r="AU106" s="102">
        <v>0</v>
      </c>
      <c r="AV106" s="102">
        <v>0</v>
      </c>
      <c r="AW106" s="102">
        <v>0</v>
      </c>
      <c r="AX106" s="102">
        <v>0</v>
      </c>
    </row>
    <row r="107" spans="1:50" x14ac:dyDescent="0.25">
      <c r="B107" s="107" t="s">
        <v>22</v>
      </c>
      <c r="C107" s="102">
        <v>213065.62347144884</v>
      </c>
      <c r="D107" s="102">
        <v>213065.62347144884</v>
      </c>
      <c r="E107" s="102">
        <v>213065.62347144884</v>
      </c>
      <c r="F107" s="102">
        <v>213065.62347144884</v>
      </c>
      <c r="G107" s="102">
        <v>213065.97038661723</v>
      </c>
      <c r="H107" s="102">
        <v>213065.97038661723</v>
      </c>
      <c r="I107" s="102">
        <v>213065.97038661723</v>
      </c>
      <c r="J107" s="102">
        <v>213065.97038661723</v>
      </c>
      <c r="K107" s="102">
        <v>213065.66981107657</v>
      </c>
      <c r="L107" s="102">
        <v>213065.66981107657</v>
      </c>
      <c r="M107" s="102">
        <v>213065.66981107657</v>
      </c>
      <c r="N107" s="102">
        <v>213065.66981107657</v>
      </c>
      <c r="O107" s="102">
        <v>213061.16725074148</v>
      </c>
      <c r="P107" s="102">
        <v>213061.16725074148</v>
      </c>
      <c r="Q107" s="102">
        <v>213061.16725074148</v>
      </c>
      <c r="R107" s="102">
        <v>211896.93253619253</v>
      </c>
      <c r="S107" s="102">
        <v>212339.4324324097</v>
      </c>
      <c r="T107" s="102">
        <v>213054.71958868491</v>
      </c>
      <c r="U107" s="102">
        <v>213054.71958868491</v>
      </c>
      <c r="V107" s="102">
        <v>213054.71958868491</v>
      </c>
      <c r="W107" s="102">
        <v>213069.08539505792</v>
      </c>
      <c r="X107" s="102">
        <v>213069.08539505792</v>
      </c>
      <c r="Y107" s="102">
        <v>213069.08539505792</v>
      </c>
      <c r="Z107" s="102">
        <v>213069.08539505792</v>
      </c>
      <c r="AA107" s="102">
        <v>213071.7221104443</v>
      </c>
      <c r="AB107" s="102">
        <v>213071.7221104443</v>
      </c>
      <c r="AC107" s="102">
        <v>213071.7221104443</v>
      </c>
      <c r="AD107" s="102">
        <v>213071.7221104443</v>
      </c>
      <c r="AE107" s="102">
        <v>213065.24381028546</v>
      </c>
      <c r="AF107" s="102">
        <v>213065.24381028546</v>
      </c>
      <c r="AG107" s="102">
        <v>213065.24381028546</v>
      </c>
      <c r="AH107" s="102">
        <v>213065.24381028546</v>
      </c>
      <c r="AI107" s="102">
        <v>213067.61250476947</v>
      </c>
      <c r="AJ107" s="102">
        <v>213067.61250476947</v>
      </c>
      <c r="AK107" s="102">
        <v>213067.61250476947</v>
      </c>
      <c r="AL107" s="102">
        <v>213067.61250476947</v>
      </c>
      <c r="AM107" s="102">
        <v>213064.17869373044</v>
      </c>
      <c r="AN107" s="102">
        <v>213064.17869373044</v>
      </c>
      <c r="AO107" s="102">
        <v>213064.17869373044</v>
      </c>
      <c r="AP107" s="102">
        <v>213064.17869373044</v>
      </c>
      <c r="AQ107" s="102">
        <v>213069.81443455815</v>
      </c>
      <c r="AR107" s="102">
        <v>213069.81443455815</v>
      </c>
      <c r="AS107" s="102">
        <v>213069.81443455815</v>
      </c>
      <c r="AT107" s="102">
        <v>213069.81443455815</v>
      </c>
      <c r="AU107" s="102">
        <v>213070.42738049748</v>
      </c>
      <c r="AV107" s="102">
        <v>213070.42738049748</v>
      </c>
      <c r="AW107" s="102">
        <v>213070.42738049748</v>
      </c>
      <c r="AX107" s="102">
        <v>213070.42738049748</v>
      </c>
    </row>
    <row r="108" spans="1:50" x14ac:dyDescent="0.25">
      <c r="B108" s="107" t="s">
        <v>59</v>
      </c>
      <c r="C108" s="102">
        <v>0</v>
      </c>
      <c r="D108" s="102">
        <v>0</v>
      </c>
      <c r="E108" s="102">
        <v>0</v>
      </c>
      <c r="F108" s="102">
        <v>0</v>
      </c>
      <c r="G108" s="102">
        <v>0</v>
      </c>
      <c r="H108" s="102">
        <v>0</v>
      </c>
      <c r="I108" s="102">
        <v>0</v>
      </c>
      <c r="J108" s="102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>
        <v>0</v>
      </c>
      <c r="Q108" s="102">
        <v>0</v>
      </c>
      <c r="R108" s="102">
        <v>0</v>
      </c>
      <c r="S108" s="102">
        <v>0</v>
      </c>
      <c r="T108" s="102">
        <v>0</v>
      </c>
      <c r="U108" s="102">
        <v>0</v>
      </c>
      <c r="V108" s="102">
        <v>0</v>
      </c>
      <c r="W108" s="102">
        <v>0</v>
      </c>
      <c r="X108" s="102">
        <v>0</v>
      </c>
      <c r="Y108" s="102">
        <v>0</v>
      </c>
      <c r="Z108" s="102">
        <v>0</v>
      </c>
      <c r="AA108" s="102">
        <v>0</v>
      </c>
      <c r="AB108" s="102">
        <v>0</v>
      </c>
      <c r="AC108" s="102">
        <v>0</v>
      </c>
      <c r="AD108" s="102">
        <v>0</v>
      </c>
      <c r="AE108" s="102">
        <v>0</v>
      </c>
      <c r="AF108" s="102">
        <v>0</v>
      </c>
      <c r="AG108" s="102">
        <v>0</v>
      </c>
      <c r="AH108" s="102">
        <v>0</v>
      </c>
      <c r="AI108" s="102">
        <v>0</v>
      </c>
      <c r="AJ108" s="102">
        <v>0</v>
      </c>
      <c r="AK108" s="102">
        <v>0</v>
      </c>
      <c r="AL108" s="102">
        <v>0</v>
      </c>
      <c r="AM108" s="102">
        <v>0</v>
      </c>
      <c r="AN108" s="102">
        <v>0</v>
      </c>
      <c r="AO108" s="102">
        <v>0</v>
      </c>
      <c r="AP108" s="102">
        <v>0</v>
      </c>
      <c r="AQ108" s="102">
        <v>0</v>
      </c>
      <c r="AR108" s="102">
        <v>0</v>
      </c>
      <c r="AS108" s="102">
        <v>0</v>
      </c>
      <c r="AT108" s="102">
        <v>0</v>
      </c>
      <c r="AU108" s="102">
        <v>0</v>
      </c>
      <c r="AV108" s="102">
        <v>0</v>
      </c>
      <c r="AW108" s="102">
        <v>0</v>
      </c>
      <c r="AX108" s="102">
        <v>0</v>
      </c>
    </row>
    <row r="109" spans="1:50" x14ac:dyDescent="0.25">
      <c r="B109" s="103" t="s">
        <v>277</v>
      </c>
      <c r="C109" s="107">
        <f>SUM(C$104:C$108)</f>
        <v>285392.5420773275</v>
      </c>
      <c r="D109" s="107">
        <f t="shared" ref="D109:AX109" si="6">SUM(D$104:D$108)</f>
        <v>285392.5420773275</v>
      </c>
      <c r="E109" s="107">
        <f t="shared" si="6"/>
        <v>285392.5420773275</v>
      </c>
      <c r="F109" s="107">
        <f t="shared" si="6"/>
        <v>285392.5420773275</v>
      </c>
      <c r="G109" s="107">
        <f t="shared" si="6"/>
        <v>285393.00675576873</v>
      </c>
      <c r="H109" s="107">
        <f t="shared" si="6"/>
        <v>285393.00675576873</v>
      </c>
      <c r="I109" s="107">
        <f t="shared" si="6"/>
        <v>285393.00675576873</v>
      </c>
      <c r="J109" s="107">
        <f t="shared" si="6"/>
        <v>285393.00675576873</v>
      </c>
      <c r="K109" s="107">
        <f t="shared" si="6"/>
        <v>285392.60414733179</v>
      </c>
      <c r="L109" s="107">
        <f t="shared" si="6"/>
        <v>285392.60414733179</v>
      </c>
      <c r="M109" s="107">
        <f t="shared" si="6"/>
        <v>285392.60414733179</v>
      </c>
      <c r="N109" s="107">
        <f t="shared" si="6"/>
        <v>285392.60414733179</v>
      </c>
      <c r="O109" s="107">
        <f t="shared" si="6"/>
        <v>285386.57315500668</v>
      </c>
      <c r="P109" s="107">
        <f t="shared" si="6"/>
        <v>285386.57315500668</v>
      </c>
      <c r="Q109" s="107">
        <f t="shared" si="6"/>
        <v>285386.57315500668</v>
      </c>
      <c r="R109" s="107">
        <f t="shared" si="6"/>
        <v>283827.12917081878</v>
      </c>
      <c r="S109" s="107">
        <f t="shared" si="6"/>
        <v>284419.83937996847</v>
      </c>
      <c r="T109" s="107">
        <f t="shared" si="6"/>
        <v>285377.93677981489</v>
      </c>
      <c r="U109" s="107">
        <f t="shared" si="6"/>
        <v>285377.93677981489</v>
      </c>
      <c r="V109" s="107">
        <f t="shared" si="6"/>
        <v>285377.93677981489</v>
      </c>
      <c r="W109" s="107">
        <f t="shared" si="6"/>
        <v>285397.17918003403</v>
      </c>
      <c r="X109" s="107">
        <f t="shared" si="6"/>
        <v>285397.17918003403</v>
      </c>
      <c r="Y109" s="107">
        <f t="shared" si="6"/>
        <v>285397.17918003403</v>
      </c>
      <c r="Z109" s="107">
        <f t="shared" si="6"/>
        <v>285397.17918003403</v>
      </c>
      <c r="AA109" s="107">
        <f t="shared" si="6"/>
        <v>285400.71095064346</v>
      </c>
      <c r="AB109" s="107">
        <f t="shared" si="6"/>
        <v>285400.71095064346</v>
      </c>
      <c r="AC109" s="107">
        <f t="shared" si="6"/>
        <v>285400.71095064346</v>
      </c>
      <c r="AD109" s="107">
        <f t="shared" si="6"/>
        <v>285400.71095064346</v>
      </c>
      <c r="AE109" s="107">
        <f t="shared" si="6"/>
        <v>285392.03353698779</v>
      </c>
      <c r="AF109" s="107">
        <f t="shared" si="6"/>
        <v>285392.03353698779</v>
      </c>
      <c r="AG109" s="107">
        <f t="shared" si="6"/>
        <v>285392.03353698779</v>
      </c>
      <c r="AH109" s="107">
        <f t="shared" si="6"/>
        <v>285392.03353698779</v>
      </c>
      <c r="AI109" s="107">
        <f t="shared" si="6"/>
        <v>285395.20630474441</v>
      </c>
      <c r="AJ109" s="107">
        <f t="shared" si="6"/>
        <v>285395.20630474441</v>
      </c>
      <c r="AK109" s="107">
        <f t="shared" si="6"/>
        <v>285395.20630474441</v>
      </c>
      <c r="AL109" s="107">
        <f t="shared" si="6"/>
        <v>285395.20630474441</v>
      </c>
      <c r="AM109" s="107">
        <f t="shared" si="6"/>
        <v>285390.60685765633</v>
      </c>
      <c r="AN109" s="107">
        <f t="shared" si="6"/>
        <v>285390.60685765633</v>
      </c>
      <c r="AO109" s="107">
        <f t="shared" si="6"/>
        <v>285390.60685765633</v>
      </c>
      <c r="AP109" s="107">
        <f t="shared" si="6"/>
        <v>285390.60685765633</v>
      </c>
      <c r="AQ109" s="107">
        <f t="shared" si="6"/>
        <v>285398.15569812671</v>
      </c>
      <c r="AR109" s="107">
        <f t="shared" si="6"/>
        <v>285398.15569812671</v>
      </c>
      <c r="AS109" s="107">
        <f t="shared" si="6"/>
        <v>285398.15569812671</v>
      </c>
      <c r="AT109" s="107">
        <f t="shared" si="6"/>
        <v>285398.15569812671</v>
      </c>
      <c r="AU109" s="107">
        <f t="shared" si="6"/>
        <v>285398.97671372246</v>
      </c>
      <c r="AV109" s="107">
        <f t="shared" si="6"/>
        <v>285398.97671372246</v>
      </c>
      <c r="AW109" s="107">
        <f t="shared" si="6"/>
        <v>285398.97671372246</v>
      </c>
      <c r="AX109" s="107">
        <f t="shared" si="6"/>
        <v>285398.97671372246</v>
      </c>
    </row>
    <row r="110" spans="1:50" x14ac:dyDescent="0.25">
      <c r="A110" s="107" t="s">
        <v>106</v>
      </c>
      <c r="B110" s="107" t="s">
        <v>5</v>
      </c>
      <c r="C110" s="102">
        <v>0</v>
      </c>
      <c r="D110" s="102">
        <v>0</v>
      </c>
      <c r="E110" s="102">
        <v>0</v>
      </c>
      <c r="F110" s="102">
        <v>0</v>
      </c>
      <c r="G110" s="102">
        <v>0</v>
      </c>
      <c r="H110" s="102">
        <v>0</v>
      </c>
      <c r="I110" s="102">
        <v>0</v>
      </c>
      <c r="J110" s="102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>
        <v>0</v>
      </c>
      <c r="R110" s="102">
        <v>0</v>
      </c>
      <c r="S110" s="102">
        <v>0</v>
      </c>
      <c r="T110" s="102">
        <v>0</v>
      </c>
      <c r="U110" s="102">
        <v>0</v>
      </c>
      <c r="V110" s="102">
        <v>0</v>
      </c>
      <c r="W110" s="102">
        <v>0</v>
      </c>
      <c r="X110" s="102">
        <v>0</v>
      </c>
      <c r="Y110" s="102">
        <v>0</v>
      </c>
      <c r="Z110" s="102">
        <v>0</v>
      </c>
      <c r="AA110" s="102">
        <v>0</v>
      </c>
      <c r="AB110" s="102">
        <v>0</v>
      </c>
      <c r="AC110" s="102">
        <v>0</v>
      </c>
      <c r="AD110" s="102">
        <v>0</v>
      </c>
      <c r="AE110" s="102">
        <v>0</v>
      </c>
      <c r="AF110" s="102">
        <v>0</v>
      </c>
      <c r="AG110" s="102">
        <v>0</v>
      </c>
      <c r="AH110" s="102">
        <v>0</v>
      </c>
      <c r="AI110" s="102">
        <v>0</v>
      </c>
      <c r="AJ110" s="102">
        <v>0</v>
      </c>
      <c r="AK110" s="102">
        <v>0</v>
      </c>
      <c r="AL110" s="102">
        <v>0</v>
      </c>
      <c r="AM110" s="102">
        <v>0</v>
      </c>
      <c r="AN110" s="102">
        <v>0</v>
      </c>
      <c r="AO110" s="102">
        <v>0</v>
      </c>
      <c r="AP110" s="102">
        <v>0</v>
      </c>
      <c r="AQ110" s="102">
        <v>0</v>
      </c>
      <c r="AR110" s="102">
        <v>0</v>
      </c>
      <c r="AS110" s="102">
        <v>0</v>
      </c>
      <c r="AT110" s="102">
        <v>0</v>
      </c>
      <c r="AU110" s="102">
        <v>0</v>
      </c>
      <c r="AV110" s="102">
        <v>0</v>
      </c>
      <c r="AW110" s="102">
        <v>0</v>
      </c>
      <c r="AX110" s="102">
        <v>0</v>
      </c>
    </row>
    <row r="111" spans="1:50" x14ac:dyDescent="0.25">
      <c r="B111" s="107" t="s">
        <v>10</v>
      </c>
      <c r="C111" s="102">
        <v>0</v>
      </c>
      <c r="D111" s="102">
        <v>0</v>
      </c>
      <c r="E111" s="102">
        <v>0</v>
      </c>
      <c r="F111" s="102">
        <v>0</v>
      </c>
      <c r="G111" s="102">
        <v>0</v>
      </c>
      <c r="H111" s="102">
        <v>0</v>
      </c>
      <c r="I111" s="102">
        <v>0</v>
      </c>
      <c r="J111" s="102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0</v>
      </c>
      <c r="Q111" s="102">
        <v>0</v>
      </c>
      <c r="R111" s="102">
        <v>0</v>
      </c>
      <c r="S111" s="102">
        <v>0</v>
      </c>
      <c r="T111" s="102">
        <v>0</v>
      </c>
      <c r="U111" s="102">
        <v>0</v>
      </c>
      <c r="V111" s="102">
        <v>0</v>
      </c>
      <c r="W111" s="102">
        <v>0</v>
      </c>
      <c r="X111" s="102">
        <v>0</v>
      </c>
      <c r="Y111" s="102">
        <v>0</v>
      </c>
      <c r="Z111" s="102">
        <v>0</v>
      </c>
      <c r="AA111" s="102">
        <v>0</v>
      </c>
      <c r="AB111" s="102">
        <v>0</v>
      </c>
      <c r="AC111" s="102">
        <v>0</v>
      </c>
      <c r="AD111" s="102">
        <v>0</v>
      </c>
      <c r="AE111" s="102">
        <v>0</v>
      </c>
      <c r="AF111" s="102">
        <v>0</v>
      </c>
      <c r="AG111" s="102">
        <v>0</v>
      </c>
      <c r="AH111" s="102">
        <v>0</v>
      </c>
      <c r="AI111" s="102">
        <v>0</v>
      </c>
      <c r="AJ111" s="102">
        <v>0</v>
      </c>
      <c r="AK111" s="102">
        <v>0</v>
      </c>
      <c r="AL111" s="102">
        <v>0</v>
      </c>
      <c r="AM111" s="102">
        <v>0</v>
      </c>
      <c r="AN111" s="102">
        <v>0</v>
      </c>
      <c r="AO111" s="102">
        <v>0</v>
      </c>
      <c r="AP111" s="102">
        <v>0</v>
      </c>
      <c r="AQ111" s="102">
        <v>0</v>
      </c>
      <c r="AR111" s="102">
        <v>0</v>
      </c>
      <c r="AS111" s="102">
        <v>0</v>
      </c>
      <c r="AT111" s="102">
        <v>0</v>
      </c>
      <c r="AU111" s="102">
        <v>0</v>
      </c>
      <c r="AV111" s="102">
        <v>0</v>
      </c>
      <c r="AW111" s="102">
        <v>0</v>
      </c>
      <c r="AX111" s="102">
        <v>0</v>
      </c>
    </row>
    <row r="112" spans="1:50" x14ac:dyDescent="0.25">
      <c r="B112" s="107" t="s">
        <v>12</v>
      </c>
      <c r="C112" s="102">
        <v>265545.50729338086</v>
      </c>
      <c r="D112" s="102">
        <v>265545.50729338086</v>
      </c>
      <c r="E112" s="102">
        <v>265545.50729338086</v>
      </c>
      <c r="F112" s="102">
        <v>265545.50729338086</v>
      </c>
      <c r="G112" s="102">
        <v>265550.20943362237</v>
      </c>
      <c r="H112" s="102">
        <v>265550.20943362237</v>
      </c>
      <c r="I112" s="102">
        <v>265550.20943362237</v>
      </c>
      <c r="J112" s="102">
        <v>265550.20943362237</v>
      </c>
      <c r="K112" s="102">
        <v>265544.95070124877</v>
      </c>
      <c r="L112" s="102">
        <v>265544.95070124877</v>
      </c>
      <c r="M112" s="102">
        <v>265544.95070124877</v>
      </c>
      <c r="N112" s="102">
        <v>265544.95070124877</v>
      </c>
      <c r="O112" s="102">
        <v>265545.45814611565</v>
      </c>
      <c r="P112" s="102">
        <v>265545.45814611565</v>
      </c>
      <c r="Q112" s="102">
        <v>265545.45814611565</v>
      </c>
      <c r="R112" s="102">
        <v>265545.45814611565</v>
      </c>
      <c r="S112" s="102">
        <v>265543.26998966257</v>
      </c>
      <c r="T112" s="102">
        <v>265543.26998966257</v>
      </c>
      <c r="U112" s="102">
        <v>265543.26998966257</v>
      </c>
      <c r="V112" s="102">
        <v>265543.26998966257</v>
      </c>
      <c r="W112" s="102">
        <v>265549.90680620761</v>
      </c>
      <c r="X112" s="102">
        <v>265549.90680620761</v>
      </c>
      <c r="Y112" s="102">
        <v>265549.90680620761</v>
      </c>
      <c r="Z112" s="102">
        <v>265549.90680620761</v>
      </c>
      <c r="AA112" s="102">
        <v>265548.48003326269</v>
      </c>
      <c r="AB112" s="102">
        <v>265548.48003326269</v>
      </c>
      <c r="AC112" s="102">
        <v>265548.48003326269</v>
      </c>
      <c r="AD112" s="102">
        <v>265548.48003326269</v>
      </c>
      <c r="AE112" s="102">
        <v>282325.86439094995</v>
      </c>
      <c r="AF112" s="102">
        <v>282325.86439094995</v>
      </c>
      <c r="AG112" s="102">
        <v>282325.86439094995</v>
      </c>
      <c r="AH112" s="102">
        <v>282325.86439094995</v>
      </c>
      <c r="AI112" s="102">
        <v>265552.81910285278</v>
      </c>
      <c r="AJ112" s="102">
        <v>265552.81910285278</v>
      </c>
      <c r="AK112" s="102">
        <v>265552.81910285278</v>
      </c>
      <c r="AL112" s="102">
        <v>265552.81910285278</v>
      </c>
      <c r="AM112" s="102">
        <v>265551.75543435995</v>
      </c>
      <c r="AN112" s="102">
        <v>265551.75543435995</v>
      </c>
      <c r="AO112" s="102">
        <v>265551.75543435995</v>
      </c>
      <c r="AP112" s="102">
        <v>265551.75543435995</v>
      </c>
      <c r="AQ112" s="102">
        <v>265548.41075194645</v>
      </c>
      <c r="AR112" s="102">
        <v>265548.41075194645</v>
      </c>
      <c r="AS112" s="102">
        <v>265548.41075194645</v>
      </c>
      <c r="AT112" s="102">
        <v>265548.41075194645</v>
      </c>
      <c r="AU112" s="102">
        <v>265524.98587319878</v>
      </c>
      <c r="AV112" s="102">
        <v>265524.98587319878</v>
      </c>
      <c r="AW112" s="102">
        <v>265524.98587319878</v>
      </c>
      <c r="AX112" s="102">
        <v>265524.98587319878</v>
      </c>
    </row>
    <row r="113" spans="1:50" x14ac:dyDescent="0.25">
      <c r="B113" s="107" t="s">
        <v>22</v>
      </c>
      <c r="C113" s="102">
        <v>14726.960543133777</v>
      </c>
      <c r="D113" s="102">
        <v>14726.960543133777</v>
      </c>
      <c r="E113" s="102">
        <v>14726.960543133777</v>
      </c>
      <c r="F113" s="102">
        <v>14726.960543133777</v>
      </c>
      <c r="G113" s="102">
        <v>14727.221320408868</v>
      </c>
      <c r="H113" s="102">
        <v>14727.221320408868</v>
      </c>
      <c r="I113" s="102">
        <v>14727.221320408868</v>
      </c>
      <c r="J113" s="102">
        <v>14727.221320408868</v>
      </c>
      <c r="K113" s="102">
        <v>14726.929674939276</v>
      </c>
      <c r="L113" s="102">
        <v>14726.929674939276</v>
      </c>
      <c r="M113" s="102">
        <v>14726.929674939276</v>
      </c>
      <c r="N113" s="102">
        <v>14726.929674939276</v>
      </c>
      <c r="O113" s="102">
        <v>14726.95781746222</v>
      </c>
      <c r="P113" s="102">
        <v>14726.95781746222</v>
      </c>
      <c r="Q113" s="102">
        <v>14726.95781746222</v>
      </c>
      <c r="R113" s="102">
        <v>14726.95781746222</v>
      </c>
      <c r="S113" s="102">
        <v>14726.8364638981</v>
      </c>
      <c r="T113" s="102">
        <v>14726.8364638981</v>
      </c>
      <c r="U113" s="102">
        <v>14726.8364638981</v>
      </c>
      <c r="V113" s="102">
        <v>14726.8364638981</v>
      </c>
      <c r="W113" s="102">
        <v>14727.204536912728</v>
      </c>
      <c r="X113" s="102">
        <v>14727.204536912728</v>
      </c>
      <c r="Y113" s="102">
        <v>14727.204536912728</v>
      </c>
      <c r="Z113" s="102">
        <v>14727.204536912728</v>
      </c>
      <c r="AA113" s="102">
        <v>14727.125409123753</v>
      </c>
      <c r="AB113" s="102">
        <v>14727.125409123753</v>
      </c>
      <c r="AC113" s="102">
        <v>14727.125409123753</v>
      </c>
      <c r="AD113" s="102">
        <v>14727.125409123753</v>
      </c>
      <c r="AE113" s="102">
        <v>15657.586933293589</v>
      </c>
      <c r="AF113" s="102">
        <v>15657.586933293589</v>
      </c>
      <c r="AG113" s="102">
        <v>15657.586933293589</v>
      </c>
      <c r="AH113" s="102">
        <v>15657.586933293589</v>
      </c>
      <c r="AI113" s="102">
        <v>14727.3660507648</v>
      </c>
      <c r="AJ113" s="102">
        <v>14727.3660507648</v>
      </c>
      <c r="AK113" s="102">
        <v>14727.3660507648</v>
      </c>
      <c r="AL113" s="102">
        <v>14727.3660507648</v>
      </c>
      <c r="AM113" s="102">
        <v>14727.307060484438</v>
      </c>
      <c r="AN113" s="102">
        <v>14727.307060484438</v>
      </c>
      <c r="AO113" s="102">
        <v>14727.307060484438</v>
      </c>
      <c r="AP113" s="102">
        <v>14727.307060484438</v>
      </c>
      <c r="AQ113" s="102">
        <v>14727.121566832386</v>
      </c>
      <c r="AR113" s="102">
        <v>14727.121566832386</v>
      </c>
      <c r="AS113" s="102">
        <v>14727.121566832386</v>
      </c>
      <c r="AT113" s="102">
        <v>14727.121566832386</v>
      </c>
      <c r="AU113" s="102">
        <v>14725.822440108082</v>
      </c>
      <c r="AV113" s="102">
        <v>14725.822440108082</v>
      </c>
      <c r="AW113" s="102">
        <v>14725.822440108082</v>
      </c>
      <c r="AX113" s="102">
        <v>14725.822440108082</v>
      </c>
    </row>
    <row r="114" spans="1:50" x14ac:dyDescent="0.25">
      <c r="B114" s="107" t="s">
        <v>59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0</v>
      </c>
      <c r="S114" s="102">
        <v>0</v>
      </c>
      <c r="T114" s="102">
        <v>0</v>
      </c>
      <c r="U114" s="102">
        <v>0</v>
      </c>
      <c r="V114" s="102">
        <v>0</v>
      </c>
      <c r="W114" s="102">
        <v>0</v>
      </c>
      <c r="X114" s="102">
        <v>0</v>
      </c>
      <c r="Y114" s="102">
        <v>0</v>
      </c>
      <c r="Z114" s="102">
        <v>0</v>
      </c>
      <c r="AA114" s="102">
        <v>0</v>
      </c>
      <c r="AB114" s="102">
        <v>0</v>
      </c>
      <c r="AC114" s="102">
        <v>0</v>
      </c>
      <c r="AD114" s="102">
        <v>0</v>
      </c>
      <c r="AE114" s="102">
        <v>0</v>
      </c>
      <c r="AF114" s="102">
        <v>0</v>
      </c>
      <c r="AG114" s="102">
        <v>0</v>
      </c>
      <c r="AH114" s="102">
        <v>0</v>
      </c>
      <c r="AI114" s="102">
        <v>0</v>
      </c>
      <c r="AJ114" s="102">
        <v>0</v>
      </c>
      <c r="AK114" s="102">
        <v>0</v>
      </c>
      <c r="AL114" s="102">
        <v>0</v>
      </c>
      <c r="AM114" s="102">
        <v>0</v>
      </c>
      <c r="AN114" s="102">
        <v>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  <c r="AU114" s="102">
        <v>0</v>
      </c>
      <c r="AV114" s="102">
        <v>0</v>
      </c>
      <c r="AW114" s="102">
        <v>0</v>
      </c>
      <c r="AX114" s="102">
        <v>0</v>
      </c>
    </row>
    <row r="115" spans="1:50" x14ac:dyDescent="0.25">
      <c r="B115" s="102" t="s">
        <v>277</v>
      </c>
      <c r="C115" s="107">
        <f>SUM(C$110:C$114)</f>
        <v>280272.46783651464</v>
      </c>
      <c r="D115" s="107">
        <f t="shared" ref="D115:AX115" si="7">SUM(D$110:D$114)</f>
        <v>280272.46783651464</v>
      </c>
      <c r="E115" s="107">
        <f t="shared" si="7"/>
        <v>280272.46783651464</v>
      </c>
      <c r="F115" s="107">
        <f t="shared" si="7"/>
        <v>280272.46783651464</v>
      </c>
      <c r="G115" s="107">
        <f t="shared" si="7"/>
        <v>280277.43075403123</v>
      </c>
      <c r="H115" s="107">
        <f t="shared" si="7"/>
        <v>280277.43075403123</v>
      </c>
      <c r="I115" s="107">
        <f t="shared" si="7"/>
        <v>280277.43075403123</v>
      </c>
      <c r="J115" s="107">
        <f t="shared" si="7"/>
        <v>280277.43075403123</v>
      </c>
      <c r="K115" s="107">
        <f t="shared" si="7"/>
        <v>280271.88037618803</v>
      </c>
      <c r="L115" s="107">
        <f t="shared" si="7"/>
        <v>280271.88037618803</v>
      </c>
      <c r="M115" s="107">
        <f t="shared" si="7"/>
        <v>280271.88037618803</v>
      </c>
      <c r="N115" s="107">
        <f t="shared" si="7"/>
        <v>280271.88037618803</v>
      </c>
      <c r="O115" s="107">
        <f t="shared" si="7"/>
        <v>280272.41596357786</v>
      </c>
      <c r="P115" s="107">
        <f t="shared" si="7"/>
        <v>280272.41596357786</v>
      </c>
      <c r="Q115" s="107">
        <f t="shared" si="7"/>
        <v>280272.41596357786</v>
      </c>
      <c r="R115" s="107">
        <f t="shared" si="7"/>
        <v>280272.41596357786</v>
      </c>
      <c r="S115" s="107">
        <f t="shared" si="7"/>
        <v>280270.10645356064</v>
      </c>
      <c r="T115" s="107">
        <f t="shared" si="7"/>
        <v>280270.10645356064</v>
      </c>
      <c r="U115" s="107">
        <f t="shared" si="7"/>
        <v>280270.10645356064</v>
      </c>
      <c r="V115" s="107">
        <f t="shared" si="7"/>
        <v>280270.10645356064</v>
      </c>
      <c r="W115" s="107">
        <f t="shared" si="7"/>
        <v>280277.11134312034</v>
      </c>
      <c r="X115" s="107">
        <f t="shared" si="7"/>
        <v>280277.11134312034</v>
      </c>
      <c r="Y115" s="107">
        <f t="shared" si="7"/>
        <v>280277.11134312034</v>
      </c>
      <c r="Z115" s="107">
        <f t="shared" si="7"/>
        <v>280277.11134312034</v>
      </c>
      <c r="AA115" s="107">
        <f t="shared" si="7"/>
        <v>280275.60544238647</v>
      </c>
      <c r="AB115" s="107">
        <f t="shared" si="7"/>
        <v>280275.60544238647</v>
      </c>
      <c r="AC115" s="107">
        <f t="shared" si="7"/>
        <v>280275.60544238647</v>
      </c>
      <c r="AD115" s="107">
        <f t="shared" si="7"/>
        <v>280275.60544238647</v>
      </c>
      <c r="AE115" s="107">
        <f t="shared" si="7"/>
        <v>297983.45132424356</v>
      </c>
      <c r="AF115" s="107">
        <f t="shared" si="7"/>
        <v>297983.45132424356</v>
      </c>
      <c r="AG115" s="107">
        <f t="shared" si="7"/>
        <v>297983.45132424356</v>
      </c>
      <c r="AH115" s="107">
        <f t="shared" si="7"/>
        <v>297983.45132424356</v>
      </c>
      <c r="AI115" s="107">
        <f t="shared" si="7"/>
        <v>280280.18515361758</v>
      </c>
      <c r="AJ115" s="107">
        <f t="shared" si="7"/>
        <v>280280.18515361758</v>
      </c>
      <c r="AK115" s="107">
        <f t="shared" si="7"/>
        <v>280280.18515361758</v>
      </c>
      <c r="AL115" s="107">
        <f t="shared" si="7"/>
        <v>280280.18515361758</v>
      </c>
      <c r="AM115" s="107">
        <f t="shared" si="7"/>
        <v>280279.06249484437</v>
      </c>
      <c r="AN115" s="107">
        <f t="shared" si="7"/>
        <v>280279.06249484437</v>
      </c>
      <c r="AO115" s="107">
        <f t="shared" si="7"/>
        <v>280279.06249484437</v>
      </c>
      <c r="AP115" s="107">
        <f t="shared" si="7"/>
        <v>280279.06249484437</v>
      </c>
      <c r="AQ115" s="107">
        <f t="shared" si="7"/>
        <v>280275.5323187788</v>
      </c>
      <c r="AR115" s="107">
        <f t="shared" si="7"/>
        <v>280275.5323187788</v>
      </c>
      <c r="AS115" s="107">
        <f t="shared" si="7"/>
        <v>280275.5323187788</v>
      </c>
      <c r="AT115" s="107">
        <f t="shared" si="7"/>
        <v>280275.5323187788</v>
      </c>
      <c r="AU115" s="107">
        <f t="shared" si="7"/>
        <v>280250.80831330689</v>
      </c>
      <c r="AV115" s="107">
        <f t="shared" si="7"/>
        <v>280250.80831330689</v>
      </c>
      <c r="AW115" s="107">
        <f t="shared" si="7"/>
        <v>280250.80831330689</v>
      </c>
      <c r="AX115" s="107">
        <f t="shared" si="7"/>
        <v>280250.80831330689</v>
      </c>
    </row>
    <row r="116" spans="1:50" x14ac:dyDescent="0.25">
      <c r="A116" s="107" t="s">
        <v>107</v>
      </c>
      <c r="B116" s="107" t="s">
        <v>5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0</v>
      </c>
      <c r="S116" s="102">
        <v>0</v>
      </c>
      <c r="T116" s="102">
        <v>0</v>
      </c>
      <c r="U116" s="102">
        <v>0</v>
      </c>
      <c r="V116" s="102">
        <v>0</v>
      </c>
      <c r="W116" s="102">
        <v>0</v>
      </c>
      <c r="X116" s="102">
        <v>0</v>
      </c>
      <c r="Y116" s="102">
        <v>0</v>
      </c>
      <c r="Z116" s="102">
        <v>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  <c r="AF116" s="102">
        <v>0</v>
      </c>
      <c r="AG116" s="102">
        <v>0</v>
      </c>
      <c r="AH116" s="102">
        <v>0</v>
      </c>
      <c r="AI116" s="102">
        <v>0</v>
      </c>
      <c r="AJ116" s="102">
        <v>0</v>
      </c>
      <c r="AK116" s="102">
        <v>0</v>
      </c>
      <c r="AL116" s="102">
        <v>0</v>
      </c>
      <c r="AM116" s="102">
        <v>0</v>
      </c>
      <c r="AN116" s="102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  <c r="AU116" s="102">
        <v>0</v>
      </c>
      <c r="AV116" s="102">
        <v>0</v>
      </c>
      <c r="AW116" s="102">
        <v>0</v>
      </c>
      <c r="AX116" s="102">
        <v>0</v>
      </c>
    </row>
    <row r="117" spans="1:50" x14ac:dyDescent="0.25">
      <c r="B117" s="107" t="s">
        <v>10</v>
      </c>
      <c r="C117" s="102">
        <v>3102.5998024157766</v>
      </c>
      <c r="D117" s="102">
        <v>3102.5998024157766</v>
      </c>
      <c r="E117" s="102">
        <v>2338.5083930498477</v>
      </c>
      <c r="F117" s="102">
        <v>3102.5998024157766</v>
      </c>
      <c r="G117" s="102">
        <v>3102.6399939868693</v>
      </c>
      <c r="H117" s="102">
        <v>3102.6399939868693</v>
      </c>
      <c r="I117" s="102">
        <v>3102.6399939868693</v>
      </c>
      <c r="J117" s="102">
        <v>3102.6399939868693</v>
      </c>
      <c r="K117" s="102">
        <v>3102.6633454922235</v>
      </c>
      <c r="L117" s="102">
        <v>3102.6633454922235</v>
      </c>
      <c r="M117" s="102">
        <v>3102.6633454922235</v>
      </c>
      <c r="N117" s="102">
        <v>3102.6633454922235</v>
      </c>
      <c r="O117" s="102">
        <v>3102.6999157373093</v>
      </c>
      <c r="P117" s="102">
        <v>3102.6999157373093</v>
      </c>
      <c r="Q117" s="102">
        <v>3102.6999157373093</v>
      </c>
      <c r="R117" s="102">
        <v>3102.6999157373093</v>
      </c>
      <c r="S117" s="102">
        <v>3102.6991192907426</v>
      </c>
      <c r="T117" s="102">
        <v>3102.6991192907426</v>
      </c>
      <c r="U117" s="102">
        <v>3102.6991192907426</v>
      </c>
      <c r="V117" s="102">
        <v>3102.6991192907426</v>
      </c>
      <c r="W117" s="102">
        <v>3102.6265756354383</v>
      </c>
      <c r="X117" s="102">
        <v>3102.6265756354383</v>
      </c>
      <c r="Y117" s="102">
        <v>3102.6265756354383</v>
      </c>
      <c r="Z117" s="102">
        <v>3102.6265756354383</v>
      </c>
      <c r="AA117" s="102">
        <v>3102.6650602179502</v>
      </c>
      <c r="AB117" s="102">
        <v>3102.6650602179502</v>
      </c>
      <c r="AC117" s="102">
        <v>3102.6650602179502</v>
      </c>
      <c r="AD117" s="102">
        <v>3102.6650602179502</v>
      </c>
      <c r="AE117" s="102">
        <v>3102.6307438932263</v>
      </c>
      <c r="AF117" s="102">
        <v>3102.6307438932263</v>
      </c>
      <c r="AG117" s="102">
        <v>3102.6307438932263</v>
      </c>
      <c r="AH117" s="102">
        <v>3102.6307438932263</v>
      </c>
      <c r="AI117" s="102">
        <v>3102.6808829638917</v>
      </c>
      <c r="AJ117" s="102">
        <v>3102.6808829638917</v>
      </c>
      <c r="AK117" s="102">
        <v>3102.6808829638917</v>
      </c>
      <c r="AL117" s="102">
        <v>3102.6808829638917</v>
      </c>
      <c r="AM117" s="102">
        <v>2506.3777001610702</v>
      </c>
      <c r="AN117" s="102">
        <v>2510.981403718451</v>
      </c>
      <c r="AO117" s="102">
        <v>3102.5125295782423</v>
      </c>
      <c r="AP117" s="102">
        <v>3102.5125295782423</v>
      </c>
      <c r="AQ117" s="102">
        <v>3102.6781404677986</v>
      </c>
      <c r="AR117" s="102">
        <v>3102.6781404677986</v>
      </c>
      <c r="AS117" s="102">
        <v>3102.6781404677986</v>
      </c>
      <c r="AT117" s="102">
        <v>3102.6781404677986</v>
      </c>
      <c r="AU117" s="102">
        <v>3102.7261633232242</v>
      </c>
      <c r="AV117" s="102">
        <v>3102.7261633232242</v>
      </c>
      <c r="AW117" s="102">
        <v>3102.7261633232242</v>
      </c>
      <c r="AX117" s="102">
        <v>3102.7261633232242</v>
      </c>
    </row>
    <row r="118" spans="1:50" x14ac:dyDescent="0.25">
      <c r="B118" s="107" t="s">
        <v>12</v>
      </c>
      <c r="C118" s="102">
        <v>331590.35388318606</v>
      </c>
      <c r="D118" s="102">
        <v>331590.35388318606</v>
      </c>
      <c r="E118" s="102">
        <v>249928.0845072025</v>
      </c>
      <c r="F118" s="102">
        <v>331590.35388318606</v>
      </c>
      <c r="G118" s="102">
        <v>331594.64935734664</v>
      </c>
      <c r="H118" s="102">
        <v>331594.64935734664</v>
      </c>
      <c r="I118" s="102">
        <v>331594.64935734664</v>
      </c>
      <c r="J118" s="102">
        <v>331594.64935734664</v>
      </c>
      <c r="K118" s="102">
        <v>331597.14504948136</v>
      </c>
      <c r="L118" s="102">
        <v>331597.14504948136</v>
      </c>
      <c r="M118" s="102">
        <v>331597.14504948136</v>
      </c>
      <c r="N118" s="102">
        <v>331597.14504948136</v>
      </c>
      <c r="O118" s="102">
        <v>331601.05349442491</v>
      </c>
      <c r="P118" s="102">
        <v>331601.05349442491</v>
      </c>
      <c r="Q118" s="102">
        <v>331601.05349442491</v>
      </c>
      <c r="R118" s="102">
        <v>331601.05349442491</v>
      </c>
      <c r="S118" s="102">
        <v>331600.96837419807</v>
      </c>
      <c r="T118" s="102">
        <v>331600.96837419807</v>
      </c>
      <c r="U118" s="102">
        <v>331600.96837419807</v>
      </c>
      <c r="V118" s="102">
        <v>331600.96837419807</v>
      </c>
      <c r="W118" s="102">
        <v>331593.21527103742</v>
      </c>
      <c r="X118" s="102">
        <v>331593.21527103742</v>
      </c>
      <c r="Y118" s="102">
        <v>331593.21527103742</v>
      </c>
      <c r="Z118" s="102">
        <v>331593.21527103742</v>
      </c>
      <c r="AA118" s="102">
        <v>331597.32831079344</v>
      </c>
      <c r="AB118" s="102">
        <v>331597.32831079344</v>
      </c>
      <c r="AC118" s="102">
        <v>331597.32831079344</v>
      </c>
      <c r="AD118" s="102">
        <v>331597.32831079344</v>
      </c>
      <c r="AE118" s="102">
        <v>331593.66075358848</v>
      </c>
      <c r="AF118" s="102">
        <v>331593.66075358848</v>
      </c>
      <c r="AG118" s="102">
        <v>331593.66075358848</v>
      </c>
      <c r="AH118" s="102">
        <v>331593.66075358848</v>
      </c>
      <c r="AI118" s="102">
        <v>331599.01936676586</v>
      </c>
      <c r="AJ118" s="102">
        <v>331599.01936676586</v>
      </c>
      <c r="AK118" s="102">
        <v>331599.01936676586</v>
      </c>
      <c r="AL118" s="102">
        <v>331599.01936676586</v>
      </c>
      <c r="AM118" s="102">
        <v>267869.11670471431</v>
      </c>
      <c r="AN118" s="102">
        <v>268361.13752240944</v>
      </c>
      <c r="AO118" s="102">
        <v>331581.02659867465</v>
      </c>
      <c r="AP118" s="102">
        <v>331581.02659867465</v>
      </c>
      <c r="AQ118" s="102">
        <v>331598.72626249597</v>
      </c>
      <c r="AR118" s="102">
        <v>331598.72626249597</v>
      </c>
      <c r="AS118" s="102">
        <v>331598.72626249597</v>
      </c>
      <c r="AT118" s="102">
        <v>331598.72626249597</v>
      </c>
      <c r="AU118" s="102">
        <v>331603.85870516958</v>
      </c>
      <c r="AV118" s="102">
        <v>331603.85870516958</v>
      </c>
      <c r="AW118" s="102">
        <v>331603.85870516958</v>
      </c>
      <c r="AX118" s="102">
        <v>331603.85870516958</v>
      </c>
    </row>
    <row r="119" spans="1:50" x14ac:dyDescent="0.25">
      <c r="B119" s="107" t="s">
        <v>22</v>
      </c>
      <c r="C119" s="102">
        <v>167681.41659419812</v>
      </c>
      <c r="D119" s="102">
        <v>167681.41659419812</v>
      </c>
      <c r="E119" s="102">
        <v>126385.74906073952</v>
      </c>
      <c r="F119" s="102">
        <v>167681.41659419812</v>
      </c>
      <c r="G119" s="102">
        <v>167683.58876592669</v>
      </c>
      <c r="H119" s="102">
        <v>167683.58876592669</v>
      </c>
      <c r="I119" s="102">
        <v>167683.58876592669</v>
      </c>
      <c r="J119" s="102">
        <v>167683.58876592669</v>
      </c>
      <c r="K119" s="102">
        <v>167684.8508086479</v>
      </c>
      <c r="L119" s="102">
        <v>167684.8508086479</v>
      </c>
      <c r="M119" s="102">
        <v>167684.8508086479</v>
      </c>
      <c r="N119" s="102">
        <v>167684.8508086479</v>
      </c>
      <c r="O119" s="102">
        <v>167686.82726416641</v>
      </c>
      <c r="P119" s="102">
        <v>167686.82726416641</v>
      </c>
      <c r="Q119" s="102">
        <v>167686.82726416641</v>
      </c>
      <c r="R119" s="102">
        <v>167686.82726416641</v>
      </c>
      <c r="S119" s="102">
        <v>167686.78421984968</v>
      </c>
      <c r="T119" s="102">
        <v>167686.78421984968</v>
      </c>
      <c r="U119" s="102">
        <v>167686.78421984968</v>
      </c>
      <c r="V119" s="102">
        <v>167686.78421984968</v>
      </c>
      <c r="W119" s="102">
        <v>167682.86356502437</v>
      </c>
      <c r="X119" s="102">
        <v>167682.86356502437</v>
      </c>
      <c r="Y119" s="102">
        <v>167682.86356502437</v>
      </c>
      <c r="Z119" s="102">
        <v>167682.86356502437</v>
      </c>
      <c r="AA119" s="102">
        <v>167684.94348177922</v>
      </c>
      <c r="AB119" s="102">
        <v>167684.94348177922</v>
      </c>
      <c r="AC119" s="102">
        <v>167684.94348177922</v>
      </c>
      <c r="AD119" s="102">
        <v>167684.94348177922</v>
      </c>
      <c r="AE119" s="102">
        <v>167683.08884041119</v>
      </c>
      <c r="AF119" s="102">
        <v>167683.08884041119</v>
      </c>
      <c r="AG119" s="102">
        <v>167683.08884041119</v>
      </c>
      <c r="AH119" s="102">
        <v>167683.08884041119</v>
      </c>
      <c r="AI119" s="102">
        <v>167685.79862927576</v>
      </c>
      <c r="AJ119" s="102">
        <v>167685.79862927576</v>
      </c>
      <c r="AK119" s="102">
        <v>167685.79862927576</v>
      </c>
      <c r="AL119" s="102">
        <v>167685.79862927576</v>
      </c>
      <c r="AM119" s="102">
        <v>135458.32206779599</v>
      </c>
      <c r="AN119" s="102">
        <v>135707.13131914719</v>
      </c>
      <c r="AO119" s="102">
        <v>167676.69989402412</v>
      </c>
      <c r="AP119" s="102">
        <v>167676.69989402412</v>
      </c>
      <c r="AQ119" s="102">
        <v>167685.65040982785</v>
      </c>
      <c r="AR119" s="102">
        <v>167685.65040982785</v>
      </c>
      <c r="AS119" s="102">
        <v>167685.65040982785</v>
      </c>
      <c r="AT119" s="102">
        <v>167685.65040982785</v>
      </c>
      <c r="AU119" s="102">
        <v>167688.24582687789</v>
      </c>
      <c r="AV119" s="102">
        <v>167688.24582687789</v>
      </c>
      <c r="AW119" s="102">
        <v>167688.24582687789</v>
      </c>
      <c r="AX119" s="102">
        <v>167688.24582687789</v>
      </c>
    </row>
    <row r="120" spans="1:50" x14ac:dyDescent="0.25">
      <c r="B120" s="107" t="s">
        <v>59</v>
      </c>
      <c r="C120" s="102">
        <v>0</v>
      </c>
      <c r="D120" s="102">
        <v>0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0</v>
      </c>
      <c r="R120" s="102">
        <v>0</v>
      </c>
      <c r="S120" s="102">
        <v>0</v>
      </c>
      <c r="T120" s="102">
        <v>0</v>
      </c>
      <c r="U120" s="102">
        <v>0</v>
      </c>
      <c r="V120" s="102">
        <v>0</v>
      </c>
      <c r="W120" s="102">
        <v>0</v>
      </c>
      <c r="X120" s="102">
        <v>0</v>
      </c>
      <c r="Y120" s="102">
        <v>0</v>
      </c>
      <c r="Z120" s="102">
        <v>0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  <c r="AF120" s="102">
        <v>0</v>
      </c>
      <c r="AG120" s="102">
        <v>0</v>
      </c>
      <c r="AH120" s="102">
        <v>0</v>
      </c>
      <c r="AI120" s="102">
        <v>0</v>
      </c>
      <c r="AJ120" s="102">
        <v>0</v>
      </c>
      <c r="AK120" s="102">
        <v>0</v>
      </c>
      <c r="AL120" s="102">
        <v>0</v>
      </c>
      <c r="AM120" s="102">
        <v>0</v>
      </c>
      <c r="AN120" s="102">
        <v>0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  <c r="AU120" s="102">
        <v>0</v>
      </c>
      <c r="AV120" s="102">
        <v>0</v>
      </c>
      <c r="AW120" s="102">
        <v>0</v>
      </c>
      <c r="AX120" s="102">
        <v>0</v>
      </c>
    </row>
    <row r="121" spans="1:50" x14ac:dyDescent="0.25">
      <c r="B121" s="102" t="s">
        <v>277</v>
      </c>
      <c r="C121" s="107">
        <f>SUM(C$116:C$120)</f>
        <v>502374.37027979991</v>
      </c>
      <c r="D121" s="107">
        <f t="shared" ref="D121:AX121" si="8">SUM(D$116:D$120)</f>
        <v>502374.37027979991</v>
      </c>
      <c r="E121" s="107">
        <f t="shared" si="8"/>
        <v>378652.34196099185</v>
      </c>
      <c r="F121" s="107">
        <f t="shared" si="8"/>
        <v>502374.37027979991</v>
      </c>
      <c r="G121" s="107">
        <f t="shared" si="8"/>
        <v>502380.87811726017</v>
      </c>
      <c r="H121" s="107">
        <f t="shared" si="8"/>
        <v>502380.87811726017</v>
      </c>
      <c r="I121" s="107">
        <f t="shared" si="8"/>
        <v>502380.87811726017</v>
      </c>
      <c r="J121" s="107">
        <f t="shared" si="8"/>
        <v>502380.87811726017</v>
      </c>
      <c r="K121" s="107">
        <f t="shared" si="8"/>
        <v>502384.65920362144</v>
      </c>
      <c r="L121" s="107">
        <f t="shared" si="8"/>
        <v>502384.65920362144</v>
      </c>
      <c r="M121" s="107">
        <f t="shared" si="8"/>
        <v>502384.65920362144</v>
      </c>
      <c r="N121" s="107">
        <f t="shared" si="8"/>
        <v>502384.65920362144</v>
      </c>
      <c r="O121" s="107">
        <f t="shared" si="8"/>
        <v>502390.58067432861</v>
      </c>
      <c r="P121" s="107">
        <f t="shared" si="8"/>
        <v>502390.58067432861</v>
      </c>
      <c r="Q121" s="107">
        <f t="shared" si="8"/>
        <v>502390.58067432861</v>
      </c>
      <c r="R121" s="107">
        <f t="shared" si="8"/>
        <v>502390.58067432861</v>
      </c>
      <c r="S121" s="107">
        <f t="shared" si="8"/>
        <v>502390.45171333849</v>
      </c>
      <c r="T121" s="107">
        <f t="shared" si="8"/>
        <v>502390.45171333849</v>
      </c>
      <c r="U121" s="107">
        <f t="shared" si="8"/>
        <v>502390.45171333849</v>
      </c>
      <c r="V121" s="107">
        <f t="shared" si="8"/>
        <v>502390.45171333849</v>
      </c>
      <c r="W121" s="107">
        <f t="shared" si="8"/>
        <v>502378.70541169727</v>
      </c>
      <c r="X121" s="107">
        <f t="shared" si="8"/>
        <v>502378.70541169727</v>
      </c>
      <c r="Y121" s="107">
        <f t="shared" si="8"/>
        <v>502378.70541169727</v>
      </c>
      <c r="Z121" s="107">
        <f t="shared" si="8"/>
        <v>502378.70541169727</v>
      </c>
      <c r="AA121" s="107">
        <f t="shared" si="8"/>
        <v>502384.93685279065</v>
      </c>
      <c r="AB121" s="107">
        <f t="shared" si="8"/>
        <v>502384.93685279065</v>
      </c>
      <c r="AC121" s="107">
        <f t="shared" si="8"/>
        <v>502384.93685279065</v>
      </c>
      <c r="AD121" s="107">
        <f t="shared" si="8"/>
        <v>502384.93685279065</v>
      </c>
      <c r="AE121" s="107">
        <f t="shared" si="8"/>
        <v>502379.38033789292</v>
      </c>
      <c r="AF121" s="107">
        <f t="shared" si="8"/>
        <v>502379.38033789292</v>
      </c>
      <c r="AG121" s="107">
        <f t="shared" si="8"/>
        <v>502379.38033789292</v>
      </c>
      <c r="AH121" s="107">
        <f t="shared" si="8"/>
        <v>502379.38033789292</v>
      </c>
      <c r="AI121" s="107">
        <f t="shared" si="8"/>
        <v>502387.49887900549</v>
      </c>
      <c r="AJ121" s="107">
        <f t="shared" si="8"/>
        <v>502387.49887900549</v>
      </c>
      <c r="AK121" s="107">
        <f t="shared" si="8"/>
        <v>502387.49887900549</v>
      </c>
      <c r="AL121" s="107">
        <f t="shared" si="8"/>
        <v>502387.49887900549</v>
      </c>
      <c r="AM121" s="107">
        <f t="shared" si="8"/>
        <v>405833.81647267134</v>
      </c>
      <c r="AN121" s="107">
        <f t="shared" si="8"/>
        <v>406579.25024527509</v>
      </c>
      <c r="AO121" s="107">
        <f t="shared" si="8"/>
        <v>502360.239022277</v>
      </c>
      <c r="AP121" s="107">
        <f t="shared" si="8"/>
        <v>502360.239022277</v>
      </c>
      <c r="AQ121" s="107">
        <f t="shared" si="8"/>
        <v>502387.05481279164</v>
      </c>
      <c r="AR121" s="107">
        <f t="shared" si="8"/>
        <v>502387.05481279164</v>
      </c>
      <c r="AS121" s="107">
        <f t="shared" si="8"/>
        <v>502387.05481279164</v>
      </c>
      <c r="AT121" s="107">
        <f t="shared" si="8"/>
        <v>502387.05481279164</v>
      </c>
      <c r="AU121" s="107">
        <f t="shared" si="8"/>
        <v>502394.83069537068</v>
      </c>
      <c r="AV121" s="107">
        <f t="shared" si="8"/>
        <v>502394.83069537068</v>
      </c>
      <c r="AW121" s="107">
        <f t="shared" si="8"/>
        <v>502394.83069537068</v>
      </c>
      <c r="AX121" s="107">
        <f t="shared" si="8"/>
        <v>502394.83069537068</v>
      </c>
    </row>
    <row r="122" spans="1:50" x14ac:dyDescent="0.25">
      <c r="A122" s="107" t="s">
        <v>108</v>
      </c>
      <c r="B122" s="107" t="s">
        <v>5</v>
      </c>
      <c r="C122" s="102">
        <v>18728.446332583018</v>
      </c>
      <c r="D122" s="102">
        <v>18728.446332583018</v>
      </c>
      <c r="E122" s="102">
        <v>18728.446332583018</v>
      </c>
      <c r="F122" s="102">
        <v>18728.446332583018</v>
      </c>
      <c r="G122" s="102">
        <v>18728.492593625506</v>
      </c>
      <c r="H122" s="102">
        <v>18728.492593625506</v>
      </c>
      <c r="I122" s="102">
        <v>18728.492593625506</v>
      </c>
      <c r="J122" s="102">
        <v>18728.492593625506</v>
      </c>
      <c r="K122" s="102">
        <v>18728.57660385063</v>
      </c>
      <c r="L122" s="102">
        <v>18728.57660385063</v>
      </c>
      <c r="M122" s="102">
        <v>18728.57660385063</v>
      </c>
      <c r="N122" s="102">
        <v>18728.57660385063</v>
      </c>
      <c r="O122" s="102">
        <v>18728.46317950085</v>
      </c>
      <c r="P122" s="102">
        <v>18728.46317950085</v>
      </c>
      <c r="Q122" s="102">
        <v>18728.46317950085</v>
      </c>
      <c r="R122" s="102">
        <v>18728.46317950085</v>
      </c>
      <c r="S122" s="102">
        <v>18728.558494238561</v>
      </c>
      <c r="T122" s="102">
        <v>18728.558494238561</v>
      </c>
      <c r="U122" s="102">
        <v>18728.558494238561</v>
      </c>
      <c r="V122" s="102">
        <v>18728.558494238561</v>
      </c>
      <c r="W122" s="102">
        <v>18728.542559161146</v>
      </c>
      <c r="X122" s="102">
        <v>18728.542559161146</v>
      </c>
      <c r="Y122" s="102">
        <v>18728.542559161146</v>
      </c>
      <c r="Z122" s="102">
        <v>18728.542559161146</v>
      </c>
      <c r="AA122" s="102">
        <v>18728.394584299538</v>
      </c>
      <c r="AB122" s="102">
        <v>18728.394584299538</v>
      </c>
      <c r="AC122" s="102">
        <v>18728.394584299538</v>
      </c>
      <c r="AD122" s="102">
        <v>18728.394584299538</v>
      </c>
      <c r="AE122" s="102">
        <v>18728.533091559602</v>
      </c>
      <c r="AF122" s="102">
        <v>18728.533091559602</v>
      </c>
      <c r="AG122" s="102">
        <v>18728.533091559602</v>
      </c>
      <c r="AH122" s="102">
        <v>18728.533091559602</v>
      </c>
      <c r="AI122" s="102">
        <v>18728.363760661192</v>
      </c>
      <c r="AJ122" s="102">
        <v>18728.363760661192</v>
      </c>
      <c r="AK122" s="102">
        <v>18728.363760661192</v>
      </c>
      <c r="AL122" s="102">
        <v>18728.363760661192</v>
      </c>
      <c r="AM122" s="102">
        <v>18728.261455365064</v>
      </c>
      <c r="AN122" s="102">
        <v>18728.261455365064</v>
      </c>
      <c r="AO122" s="102">
        <v>18728.261455365064</v>
      </c>
      <c r="AP122" s="102">
        <v>18728.261455365064</v>
      </c>
      <c r="AQ122" s="102">
        <v>18728.42391090843</v>
      </c>
      <c r="AR122" s="102">
        <v>18728.42391090843</v>
      </c>
      <c r="AS122" s="102">
        <v>18728.42391090843</v>
      </c>
      <c r="AT122" s="102">
        <v>18728.42391090843</v>
      </c>
      <c r="AU122" s="102">
        <v>18728.372783126255</v>
      </c>
      <c r="AV122" s="102">
        <v>18728.372783126255</v>
      </c>
      <c r="AW122" s="102">
        <v>18728.372783126255</v>
      </c>
      <c r="AX122" s="102">
        <v>18728.372783126255</v>
      </c>
    </row>
    <row r="123" spans="1:50" x14ac:dyDescent="0.25">
      <c r="B123" s="107" t="s">
        <v>10</v>
      </c>
      <c r="C123" s="102">
        <v>0</v>
      </c>
      <c r="D123" s="102">
        <v>0</v>
      </c>
      <c r="E123" s="102">
        <v>0</v>
      </c>
      <c r="F123" s="102">
        <v>0</v>
      </c>
      <c r="G123" s="102">
        <v>0</v>
      </c>
      <c r="H123" s="102">
        <v>0</v>
      </c>
      <c r="I123" s="102">
        <v>0</v>
      </c>
      <c r="J123" s="102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>
        <v>0</v>
      </c>
      <c r="R123" s="102">
        <v>0</v>
      </c>
      <c r="S123" s="102">
        <v>0</v>
      </c>
      <c r="T123" s="102">
        <v>0</v>
      </c>
      <c r="U123" s="102">
        <v>0</v>
      </c>
      <c r="V123" s="102">
        <v>0</v>
      </c>
      <c r="W123" s="102">
        <v>0</v>
      </c>
      <c r="X123" s="102">
        <v>0</v>
      </c>
      <c r="Y123" s="102">
        <v>0</v>
      </c>
      <c r="Z123" s="102">
        <v>0</v>
      </c>
      <c r="AA123" s="102">
        <v>0</v>
      </c>
      <c r="AB123" s="102">
        <v>0</v>
      </c>
      <c r="AC123" s="102">
        <v>0</v>
      </c>
      <c r="AD123" s="102">
        <v>0</v>
      </c>
      <c r="AE123" s="102">
        <v>0</v>
      </c>
      <c r="AF123" s="102">
        <v>0</v>
      </c>
      <c r="AG123" s="102">
        <v>0</v>
      </c>
      <c r="AH123" s="102">
        <v>0</v>
      </c>
      <c r="AI123" s="102">
        <v>0</v>
      </c>
      <c r="AJ123" s="102">
        <v>0</v>
      </c>
      <c r="AK123" s="102">
        <v>0</v>
      </c>
      <c r="AL123" s="102">
        <v>0</v>
      </c>
      <c r="AM123" s="102">
        <v>0</v>
      </c>
      <c r="AN123" s="102">
        <v>0</v>
      </c>
      <c r="AO123" s="102">
        <v>0</v>
      </c>
      <c r="AP123" s="102">
        <v>0</v>
      </c>
      <c r="AQ123" s="102">
        <v>0</v>
      </c>
      <c r="AR123" s="102">
        <v>0</v>
      </c>
      <c r="AS123" s="102">
        <v>0</v>
      </c>
      <c r="AT123" s="102">
        <v>0</v>
      </c>
      <c r="AU123" s="102">
        <v>0</v>
      </c>
      <c r="AV123" s="102">
        <v>0</v>
      </c>
      <c r="AW123" s="102">
        <v>0</v>
      </c>
      <c r="AX123" s="102">
        <v>0</v>
      </c>
    </row>
    <row r="124" spans="1:50" x14ac:dyDescent="0.25">
      <c r="B124" s="107" t="s">
        <v>12</v>
      </c>
      <c r="C124" s="102">
        <v>239468.350133578</v>
      </c>
      <c r="D124" s="102">
        <v>239468.350133578</v>
      </c>
      <c r="E124" s="102">
        <v>239468.350133578</v>
      </c>
      <c r="F124" s="102">
        <v>239468.350133578</v>
      </c>
      <c r="G124" s="102">
        <v>239468.94164316307</v>
      </c>
      <c r="H124" s="102">
        <v>239468.94164316307</v>
      </c>
      <c r="I124" s="102">
        <v>239468.94164316307</v>
      </c>
      <c r="J124" s="102">
        <v>239468.94164316307</v>
      </c>
      <c r="K124" s="102">
        <v>239470.01582676853</v>
      </c>
      <c r="L124" s="102">
        <v>239470.01582676853</v>
      </c>
      <c r="M124" s="102">
        <v>239470.01582676853</v>
      </c>
      <c r="N124" s="102">
        <v>239470.01582676853</v>
      </c>
      <c r="O124" s="102">
        <v>239468.56554405822</v>
      </c>
      <c r="P124" s="102">
        <v>239468.56554405822</v>
      </c>
      <c r="Q124" s="102">
        <v>239468.56554405822</v>
      </c>
      <c r="R124" s="102">
        <v>239468.56554405822</v>
      </c>
      <c r="S124" s="102">
        <v>239469.78427104588</v>
      </c>
      <c r="T124" s="102">
        <v>239469.78427104588</v>
      </c>
      <c r="U124" s="102">
        <v>239469.78427104588</v>
      </c>
      <c r="V124" s="102">
        <v>239469.78427104588</v>
      </c>
      <c r="W124" s="102">
        <v>239469.58051967056</v>
      </c>
      <c r="X124" s="102">
        <v>239469.58051967056</v>
      </c>
      <c r="Y124" s="102">
        <v>239469.58051967056</v>
      </c>
      <c r="Z124" s="102">
        <v>239469.58051967056</v>
      </c>
      <c r="AA124" s="102">
        <v>239467.68846224408</v>
      </c>
      <c r="AB124" s="102">
        <v>239467.68846224408</v>
      </c>
      <c r="AC124" s="102">
        <v>239467.68846224408</v>
      </c>
      <c r="AD124" s="102">
        <v>239467.68846224408</v>
      </c>
      <c r="AE124" s="102">
        <v>239469.45946366407</v>
      </c>
      <c r="AF124" s="102">
        <v>239469.45946366407</v>
      </c>
      <c r="AG124" s="102">
        <v>239469.45946366407</v>
      </c>
      <c r="AH124" s="102">
        <v>239469.45946366407</v>
      </c>
      <c r="AI124" s="102">
        <v>239467.29434061283</v>
      </c>
      <c r="AJ124" s="102">
        <v>239467.29434061283</v>
      </c>
      <c r="AK124" s="102">
        <v>239467.29434061283</v>
      </c>
      <c r="AL124" s="102">
        <v>239467.29434061283</v>
      </c>
      <c r="AM124" s="102">
        <v>239465.98622994317</v>
      </c>
      <c r="AN124" s="102">
        <v>239465.98622994317</v>
      </c>
      <c r="AO124" s="102">
        <v>239465.98622994317</v>
      </c>
      <c r="AP124" s="102">
        <v>239465.98622994317</v>
      </c>
      <c r="AQ124" s="102">
        <v>239468.06344234236</v>
      </c>
      <c r="AR124" s="102">
        <v>239468.06344234236</v>
      </c>
      <c r="AS124" s="102">
        <v>239468.06344234236</v>
      </c>
      <c r="AT124" s="102">
        <v>239468.06344234236</v>
      </c>
      <c r="AU124" s="102">
        <v>239467.40970495134</v>
      </c>
      <c r="AV124" s="102">
        <v>239467.40970495134</v>
      </c>
      <c r="AW124" s="102">
        <v>239467.40970495134</v>
      </c>
      <c r="AX124" s="102">
        <v>239467.40970495134</v>
      </c>
    </row>
    <row r="125" spans="1:50" x14ac:dyDescent="0.25">
      <c r="B125" s="107" t="s">
        <v>22</v>
      </c>
      <c r="C125" s="102">
        <v>0</v>
      </c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2">
        <v>0</v>
      </c>
      <c r="M125" s="102">
        <v>0</v>
      </c>
      <c r="N125" s="102">
        <v>0</v>
      </c>
      <c r="O125" s="102">
        <v>0</v>
      </c>
      <c r="P125" s="102">
        <v>0</v>
      </c>
      <c r="Q125" s="102">
        <v>0</v>
      </c>
      <c r="R125" s="102">
        <v>0</v>
      </c>
      <c r="S125" s="102">
        <v>0</v>
      </c>
      <c r="T125" s="102">
        <v>0</v>
      </c>
      <c r="U125" s="102">
        <v>0</v>
      </c>
      <c r="V125" s="102">
        <v>0</v>
      </c>
      <c r="W125" s="102">
        <v>0</v>
      </c>
      <c r="X125" s="102">
        <v>0</v>
      </c>
      <c r="Y125" s="102">
        <v>0</v>
      </c>
      <c r="Z125" s="102">
        <v>0</v>
      </c>
      <c r="AA125" s="102">
        <v>0</v>
      </c>
      <c r="AB125" s="102">
        <v>0</v>
      </c>
      <c r="AC125" s="102">
        <v>0</v>
      </c>
      <c r="AD125" s="102">
        <v>0</v>
      </c>
      <c r="AE125" s="102">
        <v>0</v>
      </c>
      <c r="AF125" s="102">
        <v>0</v>
      </c>
      <c r="AG125" s="102">
        <v>0</v>
      </c>
      <c r="AH125" s="102">
        <v>0</v>
      </c>
      <c r="AI125" s="102">
        <v>0</v>
      </c>
      <c r="AJ125" s="102">
        <v>0</v>
      </c>
      <c r="AK125" s="102">
        <v>0</v>
      </c>
      <c r="AL125" s="102">
        <v>0</v>
      </c>
      <c r="AM125" s="102">
        <v>0</v>
      </c>
      <c r="AN125" s="102">
        <v>0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  <c r="AU125" s="102">
        <v>0</v>
      </c>
      <c r="AV125" s="102">
        <v>0</v>
      </c>
      <c r="AW125" s="102">
        <v>0</v>
      </c>
      <c r="AX125" s="102">
        <v>0</v>
      </c>
    </row>
    <row r="126" spans="1:50" x14ac:dyDescent="0.25">
      <c r="B126" s="107" t="s">
        <v>59</v>
      </c>
      <c r="C126" s="102">
        <v>188604.53002768627</v>
      </c>
      <c r="D126" s="102">
        <v>188604.53002768627</v>
      </c>
      <c r="E126" s="102">
        <v>188604.53002768627</v>
      </c>
      <c r="F126" s="102">
        <v>188604.53002768627</v>
      </c>
      <c r="G126" s="102">
        <v>188604.99589880131</v>
      </c>
      <c r="H126" s="102">
        <v>188604.99589880131</v>
      </c>
      <c r="I126" s="102">
        <v>188604.99589880131</v>
      </c>
      <c r="J126" s="102">
        <v>188604.99589880131</v>
      </c>
      <c r="K126" s="102">
        <v>188605.84192247817</v>
      </c>
      <c r="L126" s="102">
        <v>188605.84192247817</v>
      </c>
      <c r="M126" s="102">
        <v>188605.84192247817</v>
      </c>
      <c r="N126" s="102">
        <v>188605.84192247817</v>
      </c>
      <c r="O126" s="102">
        <v>188604.69968431254</v>
      </c>
      <c r="P126" s="102">
        <v>188604.69968431254</v>
      </c>
      <c r="Q126" s="102">
        <v>188604.69968431254</v>
      </c>
      <c r="R126" s="102">
        <v>188604.69968431254</v>
      </c>
      <c r="S126" s="102">
        <v>188605.659549909</v>
      </c>
      <c r="T126" s="102">
        <v>188605.659549909</v>
      </c>
      <c r="U126" s="102">
        <v>188605.659549909</v>
      </c>
      <c r="V126" s="102">
        <v>188605.659549909</v>
      </c>
      <c r="W126" s="102">
        <v>188605.4990759576</v>
      </c>
      <c r="X126" s="102">
        <v>188605.4990759576</v>
      </c>
      <c r="Y126" s="102">
        <v>188605.4990759576</v>
      </c>
      <c r="Z126" s="102">
        <v>188605.4990759576</v>
      </c>
      <c r="AA126" s="102">
        <v>188604.00889739534</v>
      </c>
      <c r="AB126" s="102">
        <v>188604.00889739534</v>
      </c>
      <c r="AC126" s="102">
        <v>188604.00889739534</v>
      </c>
      <c r="AD126" s="102">
        <v>188604.00889739534</v>
      </c>
      <c r="AE126" s="102">
        <v>188605.40373262225</v>
      </c>
      <c r="AF126" s="102">
        <v>188605.40373262225</v>
      </c>
      <c r="AG126" s="102">
        <v>188605.40373262225</v>
      </c>
      <c r="AH126" s="102">
        <v>188605.40373262225</v>
      </c>
      <c r="AI126" s="102">
        <v>188603.69848842066</v>
      </c>
      <c r="AJ126" s="102">
        <v>188603.69848842066</v>
      </c>
      <c r="AK126" s="102">
        <v>188603.69848842066</v>
      </c>
      <c r="AL126" s="102">
        <v>188603.69848842066</v>
      </c>
      <c r="AM126" s="102">
        <v>188602.66822451339</v>
      </c>
      <c r="AN126" s="102">
        <v>188602.66822451339</v>
      </c>
      <c r="AO126" s="102">
        <v>188602.66822451339</v>
      </c>
      <c r="AP126" s="102">
        <v>188602.66822451339</v>
      </c>
      <c r="AQ126" s="102">
        <v>188604.30423055802</v>
      </c>
      <c r="AR126" s="102">
        <v>188604.30423055802</v>
      </c>
      <c r="AS126" s="102">
        <v>188604.30423055802</v>
      </c>
      <c r="AT126" s="102">
        <v>188604.30423055802</v>
      </c>
      <c r="AU126" s="102">
        <v>188603.78934901592</v>
      </c>
      <c r="AV126" s="102">
        <v>188603.78934901592</v>
      </c>
      <c r="AW126" s="102">
        <v>188603.78934901592</v>
      </c>
      <c r="AX126" s="102">
        <v>188603.78934901592</v>
      </c>
    </row>
    <row r="127" spans="1:50" x14ac:dyDescent="0.25">
      <c r="B127" s="102" t="s">
        <v>277</v>
      </c>
      <c r="C127" s="107">
        <f>SUM(C$122:C$126)</f>
        <v>446801.3264938473</v>
      </c>
      <c r="D127" s="107">
        <f t="shared" ref="D127:AX127" si="9">SUM(D$122:D$126)</f>
        <v>446801.3264938473</v>
      </c>
      <c r="E127" s="107">
        <f t="shared" si="9"/>
        <v>446801.3264938473</v>
      </c>
      <c r="F127" s="107">
        <f t="shared" si="9"/>
        <v>446801.3264938473</v>
      </c>
      <c r="G127" s="107">
        <f t="shared" si="9"/>
        <v>446802.43013558991</v>
      </c>
      <c r="H127" s="107">
        <f t="shared" si="9"/>
        <v>446802.43013558991</v>
      </c>
      <c r="I127" s="107">
        <f t="shared" si="9"/>
        <v>446802.43013558991</v>
      </c>
      <c r="J127" s="107">
        <f t="shared" si="9"/>
        <v>446802.43013558991</v>
      </c>
      <c r="K127" s="107">
        <f t="shared" si="9"/>
        <v>446804.43435309734</v>
      </c>
      <c r="L127" s="107">
        <f t="shared" si="9"/>
        <v>446804.43435309734</v>
      </c>
      <c r="M127" s="107">
        <f t="shared" si="9"/>
        <v>446804.43435309734</v>
      </c>
      <c r="N127" s="107">
        <f t="shared" si="9"/>
        <v>446804.43435309734</v>
      </c>
      <c r="O127" s="107">
        <f t="shared" si="9"/>
        <v>446801.72840787162</v>
      </c>
      <c r="P127" s="107">
        <f t="shared" si="9"/>
        <v>446801.72840787162</v>
      </c>
      <c r="Q127" s="107">
        <f t="shared" si="9"/>
        <v>446801.72840787162</v>
      </c>
      <c r="R127" s="107">
        <f t="shared" si="9"/>
        <v>446801.72840787162</v>
      </c>
      <c r="S127" s="107">
        <f t="shared" si="9"/>
        <v>446804.00231519341</v>
      </c>
      <c r="T127" s="107">
        <f t="shared" si="9"/>
        <v>446804.00231519341</v>
      </c>
      <c r="U127" s="107">
        <f t="shared" si="9"/>
        <v>446804.00231519341</v>
      </c>
      <c r="V127" s="107">
        <f t="shared" si="9"/>
        <v>446804.00231519341</v>
      </c>
      <c r="W127" s="107">
        <f t="shared" si="9"/>
        <v>446803.62215478928</v>
      </c>
      <c r="X127" s="107">
        <f t="shared" si="9"/>
        <v>446803.62215478928</v>
      </c>
      <c r="Y127" s="107">
        <f t="shared" si="9"/>
        <v>446803.62215478928</v>
      </c>
      <c r="Z127" s="107">
        <f t="shared" si="9"/>
        <v>446803.62215478928</v>
      </c>
      <c r="AA127" s="107">
        <f t="shared" si="9"/>
        <v>446800.09194393898</v>
      </c>
      <c r="AB127" s="107">
        <f t="shared" si="9"/>
        <v>446800.09194393898</v>
      </c>
      <c r="AC127" s="107">
        <f t="shared" si="9"/>
        <v>446800.09194393898</v>
      </c>
      <c r="AD127" s="107">
        <f t="shared" si="9"/>
        <v>446800.09194393898</v>
      </c>
      <c r="AE127" s="107">
        <f t="shared" si="9"/>
        <v>446803.39628784591</v>
      </c>
      <c r="AF127" s="107">
        <f t="shared" si="9"/>
        <v>446803.39628784591</v>
      </c>
      <c r="AG127" s="107">
        <f t="shared" si="9"/>
        <v>446803.39628784591</v>
      </c>
      <c r="AH127" s="107">
        <f t="shared" si="9"/>
        <v>446803.39628784591</v>
      </c>
      <c r="AI127" s="107">
        <f t="shared" si="9"/>
        <v>446799.35658969468</v>
      </c>
      <c r="AJ127" s="107">
        <f t="shared" si="9"/>
        <v>446799.35658969468</v>
      </c>
      <c r="AK127" s="107">
        <f t="shared" si="9"/>
        <v>446799.35658969468</v>
      </c>
      <c r="AL127" s="107">
        <f t="shared" si="9"/>
        <v>446799.35658969468</v>
      </c>
      <c r="AM127" s="107">
        <f t="shared" si="9"/>
        <v>446796.91590982163</v>
      </c>
      <c r="AN127" s="107">
        <f t="shared" si="9"/>
        <v>446796.91590982163</v>
      </c>
      <c r="AO127" s="107">
        <f t="shared" si="9"/>
        <v>446796.91590982163</v>
      </c>
      <c r="AP127" s="107">
        <f t="shared" si="9"/>
        <v>446796.91590982163</v>
      </c>
      <c r="AQ127" s="107">
        <f t="shared" si="9"/>
        <v>446800.79158380884</v>
      </c>
      <c r="AR127" s="107">
        <f t="shared" si="9"/>
        <v>446800.79158380884</v>
      </c>
      <c r="AS127" s="107">
        <f t="shared" si="9"/>
        <v>446800.79158380884</v>
      </c>
      <c r="AT127" s="107">
        <f t="shared" si="9"/>
        <v>446800.79158380884</v>
      </c>
      <c r="AU127" s="107">
        <f t="shared" si="9"/>
        <v>446799.57183709351</v>
      </c>
      <c r="AV127" s="107">
        <f t="shared" si="9"/>
        <v>446799.57183709351</v>
      </c>
      <c r="AW127" s="107">
        <f t="shared" si="9"/>
        <v>446799.57183709351</v>
      </c>
      <c r="AX127" s="107">
        <f t="shared" si="9"/>
        <v>446799.57183709351</v>
      </c>
    </row>
    <row r="128" spans="1:50" x14ac:dyDescent="0.25">
      <c r="A128" s="107" t="s">
        <v>109</v>
      </c>
      <c r="B128" s="107" t="s">
        <v>5</v>
      </c>
      <c r="C128" s="102">
        <v>18728.335275712059</v>
      </c>
      <c r="D128" s="102">
        <v>18728.335275712059</v>
      </c>
      <c r="E128" s="102">
        <v>18728.335275712059</v>
      </c>
      <c r="F128" s="102">
        <v>18728.335275712059</v>
      </c>
      <c r="G128" s="102">
        <v>18728.40581575768</v>
      </c>
      <c r="H128" s="102">
        <v>18728.40581575768</v>
      </c>
      <c r="I128" s="102">
        <v>18728.40581575768</v>
      </c>
      <c r="J128" s="102">
        <v>18728.40581575768</v>
      </c>
      <c r="K128" s="102">
        <v>18727.963892694479</v>
      </c>
      <c r="L128" s="102">
        <v>18727.963892694479</v>
      </c>
      <c r="M128" s="102">
        <v>18727.963892694479</v>
      </c>
      <c r="N128" s="102">
        <v>18727.963892694479</v>
      </c>
      <c r="O128" s="102">
        <v>18727.897685513926</v>
      </c>
      <c r="P128" s="102">
        <v>18727.897685513926</v>
      </c>
      <c r="Q128" s="102">
        <v>18727.897685513926</v>
      </c>
      <c r="R128" s="102">
        <v>18727.897685513926</v>
      </c>
      <c r="S128" s="102">
        <v>18728.070368882865</v>
      </c>
      <c r="T128" s="102">
        <v>18728.070368882865</v>
      </c>
      <c r="U128" s="102">
        <v>18728.070368882865</v>
      </c>
      <c r="V128" s="102">
        <v>18728.070368882865</v>
      </c>
      <c r="W128" s="102">
        <v>18727.893790692924</v>
      </c>
      <c r="X128" s="102">
        <v>18727.893790692924</v>
      </c>
      <c r="Y128" s="102">
        <v>18727.893790692924</v>
      </c>
      <c r="Z128" s="102">
        <v>18727.893790692924</v>
      </c>
      <c r="AA128" s="102">
        <v>18728.37566777983</v>
      </c>
      <c r="AB128" s="102">
        <v>18728.37566777983</v>
      </c>
      <c r="AC128" s="102">
        <v>18728.37566777983</v>
      </c>
      <c r="AD128" s="102">
        <v>18728.37566777983</v>
      </c>
      <c r="AE128" s="102">
        <v>18727.827595968818</v>
      </c>
      <c r="AF128" s="102">
        <v>18727.827595968818</v>
      </c>
      <c r="AG128" s="102">
        <v>18727.827595968818</v>
      </c>
      <c r="AH128" s="102">
        <v>18727.827595968818</v>
      </c>
      <c r="AI128" s="102">
        <v>18728.244740819911</v>
      </c>
      <c r="AJ128" s="102">
        <v>18728.244740819911</v>
      </c>
      <c r="AK128" s="102">
        <v>18728.244740819911</v>
      </c>
      <c r="AL128" s="102">
        <v>18728.244740819911</v>
      </c>
      <c r="AM128" s="102">
        <v>18728.113653296878</v>
      </c>
      <c r="AN128" s="102">
        <v>18728.113653296878</v>
      </c>
      <c r="AO128" s="102">
        <v>18728.113653296878</v>
      </c>
      <c r="AP128" s="102">
        <v>18728.113653296878</v>
      </c>
      <c r="AQ128" s="102">
        <v>18728.065795577368</v>
      </c>
      <c r="AR128" s="102">
        <v>18728.065795577368</v>
      </c>
      <c r="AS128" s="102">
        <v>18728.065795577368</v>
      </c>
      <c r="AT128" s="102">
        <v>18728.065795577368</v>
      </c>
      <c r="AU128" s="102">
        <v>18728.406192115723</v>
      </c>
      <c r="AV128" s="102">
        <v>18728.406192115723</v>
      </c>
      <c r="AW128" s="102">
        <v>18728.406192115723</v>
      </c>
      <c r="AX128" s="102">
        <v>18728.406192115723</v>
      </c>
    </row>
    <row r="129" spans="2:50" x14ac:dyDescent="0.25">
      <c r="B129" s="107" t="s">
        <v>10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</row>
    <row r="130" spans="2:50" x14ac:dyDescent="0.25">
      <c r="B130" s="107" t="s">
        <v>12</v>
      </c>
      <c r="C130" s="102">
        <v>239466.93012226539</v>
      </c>
      <c r="D130" s="102">
        <v>239466.93012226539</v>
      </c>
      <c r="E130" s="102">
        <v>239466.93012226539</v>
      </c>
      <c r="F130" s="102">
        <v>239466.93012226539</v>
      </c>
      <c r="G130" s="102">
        <v>239467.83207152714</v>
      </c>
      <c r="H130" s="102">
        <v>239467.83207152714</v>
      </c>
      <c r="I130" s="102">
        <v>239467.83207152714</v>
      </c>
      <c r="J130" s="102">
        <v>239467.83207152714</v>
      </c>
      <c r="K130" s="102">
        <v>239462.1814913908</v>
      </c>
      <c r="L130" s="102">
        <v>239462.1814913908</v>
      </c>
      <c r="M130" s="102">
        <v>239462.1814913908</v>
      </c>
      <c r="N130" s="102">
        <v>239462.1814913908</v>
      </c>
      <c r="O130" s="102">
        <v>239461.33494363067</v>
      </c>
      <c r="P130" s="102">
        <v>239461.33494363067</v>
      </c>
      <c r="Q130" s="102">
        <v>239461.33494363067</v>
      </c>
      <c r="R130" s="102">
        <v>239461.33494363067</v>
      </c>
      <c r="S130" s="102">
        <v>239463.5429325221</v>
      </c>
      <c r="T130" s="102">
        <v>239463.5429325221</v>
      </c>
      <c r="U130" s="102">
        <v>239463.5429325221</v>
      </c>
      <c r="V130" s="102">
        <v>239463.5429325221</v>
      </c>
      <c r="W130" s="102">
        <v>239461.28514311105</v>
      </c>
      <c r="X130" s="102">
        <v>239461.28514311105</v>
      </c>
      <c r="Y130" s="102">
        <v>239461.28514311105</v>
      </c>
      <c r="Z130" s="102">
        <v>239461.28514311105</v>
      </c>
      <c r="AA130" s="102">
        <v>239467.44658912314</v>
      </c>
      <c r="AB130" s="102">
        <v>239467.44658912314</v>
      </c>
      <c r="AC130" s="102">
        <v>239467.44658912314</v>
      </c>
      <c r="AD130" s="102">
        <v>239467.44658912314</v>
      </c>
      <c r="AE130" s="102">
        <v>239460.43875462332</v>
      </c>
      <c r="AF130" s="102">
        <v>239460.43875462332</v>
      </c>
      <c r="AG130" s="102">
        <v>239460.43875462332</v>
      </c>
      <c r="AH130" s="102">
        <v>239460.43875462332</v>
      </c>
      <c r="AI130" s="102">
        <v>239465.77251202549</v>
      </c>
      <c r="AJ130" s="102">
        <v>239465.77251202549</v>
      </c>
      <c r="AK130" s="102">
        <v>239465.77251202549</v>
      </c>
      <c r="AL130" s="102">
        <v>239465.77251202549</v>
      </c>
      <c r="AM130" s="102">
        <v>239464.09638191271</v>
      </c>
      <c r="AN130" s="102">
        <v>239464.09638191271</v>
      </c>
      <c r="AO130" s="102">
        <v>239464.09638191271</v>
      </c>
      <c r="AP130" s="102">
        <v>239464.09638191271</v>
      </c>
      <c r="AQ130" s="102">
        <v>239463.48445666657</v>
      </c>
      <c r="AR130" s="102">
        <v>239463.48445666657</v>
      </c>
      <c r="AS130" s="102">
        <v>239463.48445666657</v>
      </c>
      <c r="AT130" s="102">
        <v>239463.48445666657</v>
      </c>
      <c r="AU130" s="102">
        <v>239467.83688377045</v>
      </c>
      <c r="AV130" s="102">
        <v>239467.83688377045</v>
      </c>
      <c r="AW130" s="102">
        <v>239467.83688377045</v>
      </c>
      <c r="AX130" s="102">
        <v>239467.83688377045</v>
      </c>
    </row>
    <row r="131" spans="2:50" x14ac:dyDescent="0.25">
      <c r="B131" s="107" t="s">
        <v>22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  <c r="AF131" s="102">
        <v>0</v>
      </c>
      <c r="AG131" s="102">
        <v>0</v>
      </c>
      <c r="AH131" s="102">
        <v>0</v>
      </c>
      <c r="AI131" s="102">
        <v>0</v>
      </c>
      <c r="AJ131" s="102">
        <v>0</v>
      </c>
      <c r="AK131" s="102">
        <v>0</v>
      </c>
      <c r="AL131" s="102">
        <v>0</v>
      </c>
      <c r="AM131" s="102">
        <v>0</v>
      </c>
      <c r="AN131" s="102">
        <v>0</v>
      </c>
      <c r="AO131" s="102">
        <v>0</v>
      </c>
      <c r="AP131" s="102">
        <v>0</v>
      </c>
      <c r="AQ131" s="102">
        <v>0</v>
      </c>
      <c r="AR131" s="102">
        <v>0</v>
      </c>
      <c r="AS131" s="102">
        <v>0</v>
      </c>
      <c r="AT131" s="102">
        <v>0</v>
      </c>
      <c r="AU131" s="102">
        <v>0</v>
      </c>
      <c r="AV131" s="102">
        <v>0</v>
      </c>
      <c r="AW131" s="102">
        <v>0</v>
      </c>
      <c r="AX131" s="102">
        <v>0</v>
      </c>
    </row>
    <row r="132" spans="2:50" x14ac:dyDescent="0.25">
      <c r="B132" s="107" t="s">
        <v>59</v>
      </c>
      <c r="C132" s="102">
        <v>188603.4116311796</v>
      </c>
      <c r="D132" s="102">
        <v>188603.4116311796</v>
      </c>
      <c r="E132" s="102">
        <v>188603.4116311796</v>
      </c>
      <c r="F132" s="102">
        <v>188603.4116311796</v>
      </c>
      <c r="G132" s="102">
        <v>188604.12200362136</v>
      </c>
      <c r="H132" s="102">
        <v>188604.12200362136</v>
      </c>
      <c r="I132" s="102">
        <v>188604.12200362136</v>
      </c>
      <c r="J132" s="102">
        <v>188604.12200362136</v>
      </c>
      <c r="K132" s="102">
        <v>188599.67162422722</v>
      </c>
      <c r="L132" s="102">
        <v>188599.67162422722</v>
      </c>
      <c r="M132" s="102">
        <v>188599.67162422722</v>
      </c>
      <c r="N132" s="102">
        <v>188599.67162422722</v>
      </c>
      <c r="O132" s="102">
        <v>188599.00488583627</v>
      </c>
      <c r="P132" s="102">
        <v>188599.00488583627</v>
      </c>
      <c r="Q132" s="102">
        <v>188599.00488583627</v>
      </c>
      <c r="R132" s="102">
        <v>188599.00488583627</v>
      </c>
      <c r="S132" s="102">
        <v>188600.74389104068</v>
      </c>
      <c r="T132" s="102">
        <v>188600.74389104068</v>
      </c>
      <c r="U132" s="102">
        <v>188600.74389104068</v>
      </c>
      <c r="V132" s="102">
        <v>188600.74389104068</v>
      </c>
      <c r="W132" s="102">
        <v>188598.96566310141</v>
      </c>
      <c r="X132" s="102">
        <v>188598.96566310141</v>
      </c>
      <c r="Y132" s="102">
        <v>188598.96566310141</v>
      </c>
      <c r="Z132" s="102">
        <v>188598.96566310141</v>
      </c>
      <c r="AA132" s="102">
        <v>188603.8183988753</v>
      </c>
      <c r="AB132" s="102">
        <v>188603.8183988753</v>
      </c>
      <c r="AC132" s="102">
        <v>188603.8183988753</v>
      </c>
      <c r="AD132" s="102">
        <v>188603.8183988753</v>
      </c>
      <c r="AE132" s="102">
        <v>188598.29905015294</v>
      </c>
      <c r="AF132" s="102">
        <v>188598.29905015294</v>
      </c>
      <c r="AG132" s="102">
        <v>188598.29905015294</v>
      </c>
      <c r="AH132" s="102">
        <v>188598.29905015294</v>
      </c>
      <c r="AI132" s="102">
        <v>188602.49990094412</v>
      </c>
      <c r="AJ132" s="102">
        <v>188602.49990094412</v>
      </c>
      <c r="AK132" s="102">
        <v>188602.49990094412</v>
      </c>
      <c r="AL132" s="102">
        <v>188602.49990094412</v>
      </c>
      <c r="AM132" s="102">
        <v>188601.1797860646</v>
      </c>
      <c r="AN132" s="102">
        <v>188601.1797860646</v>
      </c>
      <c r="AO132" s="102">
        <v>188601.1797860646</v>
      </c>
      <c r="AP132" s="102">
        <v>188601.1797860646</v>
      </c>
      <c r="AQ132" s="102">
        <v>188600.69783563819</v>
      </c>
      <c r="AR132" s="102">
        <v>188600.69783563819</v>
      </c>
      <c r="AS132" s="102">
        <v>188600.69783563819</v>
      </c>
      <c r="AT132" s="102">
        <v>188600.69783563819</v>
      </c>
      <c r="AU132" s="102">
        <v>188604.12579372927</v>
      </c>
      <c r="AV132" s="102">
        <v>188604.12579372927</v>
      </c>
      <c r="AW132" s="102">
        <v>188604.12579372927</v>
      </c>
      <c r="AX132" s="102">
        <v>188604.12579372927</v>
      </c>
    </row>
    <row r="133" spans="2:50" x14ac:dyDescent="0.25">
      <c r="B133" s="102" t="s">
        <v>277</v>
      </c>
      <c r="C133" s="107">
        <f>SUM(C$128:C$132)</f>
        <v>446798.67702915706</v>
      </c>
      <c r="D133" s="107">
        <f t="shared" ref="D133:AX133" si="10">SUM(D$128:D$132)</f>
        <v>446798.67702915706</v>
      </c>
      <c r="E133" s="107">
        <f t="shared" si="10"/>
        <v>446798.67702915706</v>
      </c>
      <c r="F133" s="107">
        <f t="shared" si="10"/>
        <v>446798.67702915706</v>
      </c>
      <c r="G133" s="107">
        <f t="shared" si="10"/>
        <v>446800.3598909062</v>
      </c>
      <c r="H133" s="107">
        <f t="shared" si="10"/>
        <v>446800.3598909062</v>
      </c>
      <c r="I133" s="107">
        <f t="shared" si="10"/>
        <v>446800.3598909062</v>
      </c>
      <c r="J133" s="107">
        <f t="shared" si="10"/>
        <v>446800.3598909062</v>
      </c>
      <c r="K133" s="107">
        <f t="shared" si="10"/>
        <v>446789.8170083125</v>
      </c>
      <c r="L133" s="107">
        <f t="shared" si="10"/>
        <v>446789.8170083125</v>
      </c>
      <c r="M133" s="107">
        <f t="shared" si="10"/>
        <v>446789.8170083125</v>
      </c>
      <c r="N133" s="107">
        <f t="shared" si="10"/>
        <v>446789.8170083125</v>
      </c>
      <c r="O133" s="107">
        <f t="shared" si="10"/>
        <v>446788.23751498084</v>
      </c>
      <c r="P133" s="107">
        <f t="shared" si="10"/>
        <v>446788.23751498084</v>
      </c>
      <c r="Q133" s="107">
        <f t="shared" si="10"/>
        <v>446788.23751498084</v>
      </c>
      <c r="R133" s="107">
        <f t="shared" si="10"/>
        <v>446788.23751498084</v>
      </c>
      <c r="S133" s="107">
        <f t="shared" si="10"/>
        <v>446792.35719244566</v>
      </c>
      <c r="T133" s="107">
        <f t="shared" si="10"/>
        <v>446792.35719244566</v>
      </c>
      <c r="U133" s="107">
        <f t="shared" si="10"/>
        <v>446792.35719244566</v>
      </c>
      <c r="V133" s="107">
        <f t="shared" si="10"/>
        <v>446792.35719244566</v>
      </c>
      <c r="W133" s="107">
        <f t="shared" si="10"/>
        <v>446788.14459690539</v>
      </c>
      <c r="X133" s="107">
        <f t="shared" si="10"/>
        <v>446788.14459690539</v>
      </c>
      <c r="Y133" s="107">
        <f t="shared" si="10"/>
        <v>446788.14459690539</v>
      </c>
      <c r="Z133" s="107">
        <f t="shared" si="10"/>
        <v>446788.14459690539</v>
      </c>
      <c r="AA133" s="107">
        <f t="shared" si="10"/>
        <v>446799.64065577823</v>
      </c>
      <c r="AB133" s="107">
        <f t="shared" si="10"/>
        <v>446799.64065577823</v>
      </c>
      <c r="AC133" s="107">
        <f t="shared" si="10"/>
        <v>446799.64065577823</v>
      </c>
      <c r="AD133" s="107">
        <f t="shared" si="10"/>
        <v>446799.64065577823</v>
      </c>
      <c r="AE133" s="107">
        <f t="shared" si="10"/>
        <v>446786.56540074508</v>
      </c>
      <c r="AF133" s="107">
        <f t="shared" si="10"/>
        <v>446786.56540074508</v>
      </c>
      <c r="AG133" s="107">
        <f t="shared" si="10"/>
        <v>446786.56540074508</v>
      </c>
      <c r="AH133" s="107">
        <f t="shared" si="10"/>
        <v>446786.56540074508</v>
      </c>
      <c r="AI133" s="107">
        <f t="shared" si="10"/>
        <v>446796.51715378952</v>
      </c>
      <c r="AJ133" s="107">
        <f t="shared" si="10"/>
        <v>446796.51715378952</v>
      </c>
      <c r="AK133" s="107">
        <f t="shared" si="10"/>
        <v>446796.51715378952</v>
      </c>
      <c r="AL133" s="107">
        <f t="shared" si="10"/>
        <v>446796.51715378952</v>
      </c>
      <c r="AM133" s="107">
        <f t="shared" si="10"/>
        <v>446793.38982127421</v>
      </c>
      <c r="AN133" s="107">
        <f t="shared" si="10"/>
        <v>446793.38982127421</v>
      </c>
      <c r="AO133" s="107">
        <f t="shared" si="10"/>
        <v>446793.38982127421</v>
      </c>
      <c r="AP133" s="107">
        <f t="shared" si="10"/>
        <v>446793.38982127421</v>
      </c>
      <c r="AQ133" s="107">
        <f t="shared" si="10"/>
        <v>446792.24808788212</v>
      </c>
      <c r="AR133" s="107">
        <f t="shared" si="10"/>
        <v>446792.24808788212</v>
      </c>
      <c r="AS133" s="107">
        <f t="shared" si="10"/>
        <v>446792.24808788212</v>
      </c>
      <c r="AT133" s="107">
        <f t="shared" si="10"/>
        <v>446792.24808788212</v>
      </c>
      <c r="AU133" s="107">
        <f t="shared" si="10"/>
        <v>446800.36886961543</v>
      </c>
      <c r="AV133" s="107">
        <f t="shared" si="10"/>
        <v>446800.36886961543</v>
      </c>
      <c r="AW133" s="107">
        <f t="shared" si="10"/>
        <v>446800.36886961543</v>
      </c>
      <c r="AX133" s="107">
        <f t="shared" si="10"/>
        <v>446800.36886961543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29" activePane="bottomRight" state="frozen"/>
      <selection pane="topRight"/>
      <selection pane="bottomLeft"/>
      <selection pane="bottomRight" activeCell="AZ58" sqref="AZ58"/>
    </sheetView>
  </sheetViews>
  <sheetFormatPr defaultColWidth="8.77734375" defaultRowHeight="13.2" x14ac:dyDescent="0.25"/>
  <cols>
    <col min="1" max="1" width="14.6640625" style="102" customWidth="1"/>
    <col min="2" max="2" width="17.6640625" style="102" customWidth="1"/>
    <col min="3" max="51" width="8.77734375" style="102"/>
    <col min="52" max="52" width="10.6640625" style="102" customWidth="1"/>
    <col min="53" max="16384" width="8.77734375" style="102"/>
  </cols>
  <sheetData>
    <row r="1" spans="1:52" x14ac:dyDescent="0.25">
      <c r="A1" s="104" t="s">
        <v>118</v>
      </c>
    </row>
    <row r="2" spans="1:52" x14ac:dyDescent="0.25">
      <c r="A2" s="102" t="s">
        <v>302</v>
      </c>
      <c r="B2" s="109" t="s">
        <v>5</v>
      </c>
      <c r="E2" s="112"/>
    </row>
    <row r="3" spans="1:52" x14ac:dyDescent="0.25">
      <c r="A3" s="102" t="s">
        <v>285</v>
      </c>
      <c r="B3" s="109">
        <v>345</v>
      </c>
      <c r="E3" s="112"/>
    </row>
    <row r="4" spans="1:52" x14ac:dyDescent="0.25">
      <c r="A4" s="104"/>
      <c r="C4" s="113" t="s">
        <v>286</v>
      </c>
    </row>
    <row r="5" spans="1:52" x14ac:dyDescent="0.25">
      <c r="B5" s="108"/>
      <c r="C5" s="114">
        <v>0</v>
      </c>
      <c r="D5" s="114">
        <v>1</v>
      </c>
      <c r="E5" s="114">
        <v>2</v>
      </c>
      <c r="F5" s="114">
        <v>3</v>
      </c>
      <c r="G5" s="114">
        <v>4</v>
      </c>
      <c r="H5" s="114">
        <v>5</v>
      </c>
      <c r="I5" s="114">
        <v>6</v>
      </c>
      <c r="J5" s="114">
        <v>7</v>
      </c>
      <c r="K5" s="114">
        <v>8</v>
      </c>
      <c r="L5" s="114">
        <v>9</v>
      </c>
      <c r="M5" s="114">
        <v>10</v>
      </c>
      <c r="N5" s="114">
        <v>11</v>
      </c>
      <c r="O5" s="114">
        <v>12</v>
      </c>
      <c r="P5" s="114">
        <v>13</v>
      </c>
      <c r="Q5" s="114">
        <v>14</v>
      </c>
      <c r="R5" s="114">
        <v>15</v>
      </c>
      <c r="S5" s="114">
        <v>16</v>
      </c>
      <c r="T5" s="114">
        <v>17</v>
      </c>
      <c r="U5" s="114">
        <v>18</v>
      </c>
      <c r="V5" s="114">
        <v>19</v>
      </c>
      <c r="W5" s="114">
        <v>20</v>
      </c>
      <c r="X5" s="114">
        <v>21</v>
      </c>
      <c r="Y5" s="114">
        <v>22</v>
      </c>
      <c r="Z5" s="114">
        <v>23</v>
      </c>
      <c r="AA5" s="114">
        <v>24</v>
      </c>
      <c r="AB5" s="114">
        <v>25</v>
      </c>
      <c r="AC5" s="114">
        <v>26</v>
      </c>
      <c r="AD5" s="114">
        <v>27</v>
      </c>
      <c r="AE5" s="114">
        <v>28</v>
      </c>
      <c r="AF5" s="114">
        <v>29</v>
      </c>
      <c r="AG5" s="114">
        <v>30</v>
      </c>
      <c r="AH5" s="114">
        <v>31</v>
      </c>
      <c r="AI5" s="114">
        <v>32</v>
      </c>
      <c r="AJ5" s="114">
        <v>33</v>
      </c>
      <c r="AK5" s="114">
        <v>34</v>
      </c>
      <c r="AL5" s="114">
        <v>35</v>
      </c>
      <c r="AM5" s="114">
        <v>36</v>
      </c>
      <c r="AN5" s="114">
        <v>37</v>
      </c>
      <c r="AO5" s="114">
        <v>38</v>
      </c>
      <c r="AP5" s="114">
        <v>39</v>
      </c>
      <c r="AQ5" s="114">
        <v>40</v>
      </c>
      <c r="AR5" s="114">
        <v>41</v>
      </c>
      <c r="AS5" s="114">
        <v>42</v>
      </c>
      <c r="AT5" s="114">
        <v>43</v>
      </c>
      <c r="AU5" s="114">
        <v>44</v>
      </c>
      <c r="AV5" s="114">
        <v>45</v>
      </c>
      <c r="AW5" s="114">
        <v>46</v>
      </c>
      <c r="AX5" s="114">
        <v>47</v>
      </c>
      <c r="AY5" s="114">
        <v>48</v>
      </c>
    </row>
    <row r="6" spans="1:52" x14ac:dyDescent="0.25">
      <c r="A6" s="104" t="s">
        <v>303</v>
      </c>
      <c r="B6" s="116"/>
      <c r="C6" s="115" t="s">
        <v>287</v>
      </c>
      <c r="D6" s="114" t="s">
        <v>288</v>
      </c>
      <c r="E6" s="114" t="s">
        <v>288</v>
      </c>
      <c r="F6" s="114" t="s">
        <v>288</v>
      </c>
      <c r="G6" s="114" t="s">
        <v>288</v>
      </c>
      <c r="H6" s="114" t="s">
        <v>288</v>
      </c>
      <c r="I6" s="114" t="s">
        <v>288</v>
      </c>
      <c r="J6" s="114" t="s">
        <v>288</v>
      </c>
      <c r="K6" s="114" t="s">
        <v>288</v>
      </c>
      <c r="L6" s="114" t="s">
        <v>288</v>
      </c>
      <c r="M6" s="114" t="s">
        <v>288</v>
      </c>
      <c r="N6" s="114" t="s">
        <v>288</v>
      </c>
      <c r="O6" s="114" t="s">
        <v>288</v>
      </c>
      <c r="P6" s="114" t="s">
        <v>288</v>
      </c>
      <c r="Q6" s="114" t="s">
        <v>288</v>
      </c>
      <c r="R6" s="114" t="s">
        <v>288</v>
      </c>
      <c r="S6" s="114" t="s">
        <v>288</v>
      </c>
      <c r="T6" s="114" t="s">
        <v>288</v>
      </c>
      <c r="U6" s="114" t="s">
        <v>288</v>
      </c>
      <c r="V6" s="114" t="s">
        <v>288</v>
      </c>
      <c r="W6" s="114" t="s">
        <v>288</v>
      </c>
      <c r="X6" s="114" t="s">
        <v>288</v>
      </c>
      <c r="Y6" s="114" t="s">
        <v>288</v>
      </c>
      <c r="Z6" s="114" t="s">
        <v>288</v>
      </c>
      <c r="AA6" s="114" t="s">
        <v>288</v>
      </c>
      <c r="AB6" s="114" t="s">
        <v>288</v>
      </c>
      <c r="AC6" s="114" t="s">
        <v>288</v>
      </c>
      <c r="AD6" s="114" t="s">
        <v>288</v>
      </c>
      <c r="AE6" s="114" t="s">
        <v>288</v>
      </c>
      <c r="AF6" s="114" t="s">
        <v>288</v>
      </c>
      <c r="AG6" s="114" t="s">
        <v>288</v>
      </c>
      <c r="AH6" s="114" t="s">
        <v>288</v>
      </c>
      <c r="AI6" s="114" t="s">
        <v>288</v>
      </c>
      <c r="AJ6" s="114" t="s">
        <v>288</v>
      </c>
      <c r="AK6" s="114" t="s">
        <v>288</v>
      </c>
      <c r="AL6" s="114" t="s">
        <v>288</v>
      </c>
      <c r="AM6" s="114" t="s">
        <v>288</v>
      </c>
      <c r="AN6" s="114" t="s">
        <v>288</v>
      </c>
      <c r="AO6" s="114" t="s">
        <v>288</v>
      </c>
      <c r="AP6" s="114" t="s">
        <v>288</v>
      </c>
      <c r="AQ6" s="114" t="s">
        <v>288</v>
      </c>
      <c r="AR6" s="114" t="s">
        <v>288</v>
      </c>
      <c r="AS6" s="114" t="s">
        <v>288</v>
      </c>
      <c r="AT6" s="114" t="s">
        <v>288</v>
      </c>
      <c r="AU6" s="114" t="s">
        <v>288</v>
      </c>
      <c r="AV6" s="114" t="s">
        <v>288</v>
      </c>
      <c r="AW6" s="114" t="s">
        <v>288</v>
      </c>
      <c r="AX6" s="114" t="s">
        <v>288</v>
      </c>
      <c r="AY6" s="113" t="s">
        <v>289</v>
      </c>
      <c r="AZ6" s="144" t="s">
        <v>150</v>
      </c>
    </row>
    <row r="7" spans="1:52" x14ac:dyDescent="0.25">
      <c r="A7" s="117" t="s">
        <v>125</v>
      </c>
      <c r="B7" s="145">
        <v>1</v>
      </c>
      <c r="C7" s="146" t="s">
        <v>292</v>
      </c>
      <c r="D7" s="146">
        <v>562.51740640330047</v>
      </c>
      <c r="E7" s="146">
        <v>562.51740640330047</v>
      </c>
      <c r="F7" s="146">
        <v>562.51740640330047</v>
      </c>
      <c r="G7" s="146">
        <v>562.51740640330047</v>
      </c>
      <c r="H7" s="146">
        <v>562.52744950828117</v>
      </c>
      <c r="I7" s="146">
        <v>562.52744950828117</v>
      </c>
      <c r="J7" s="146">
        <v>562.52744950828117</v>
      </c>
      <c r="K7" s="146">
        <v>562.52744950828117</v>
      </c>
      <c r="L7" s="146">
        <v>582.27153176530226</v>
      </c>
      <c r="M7" s="146">
        <v>582.27153176530226</v>
      </c>
      <c r="N7" s="146">
        <v>582.27153176530226</v>
      </c>
      <c r="O7" s="146">
        <v>582.27153176530226</v>
      </c>
      <c r="P7" s="146">
        <v>562.52191472857612</v>
      </c>
      <c r="Q7" s="146">
        <v>562.52191472857612</v>
      </c>
      <c r="R7" s="146">
        <v>562.52191472857612</v>
      </c>
      <c r="S7" s="146">
        <v>562.52191472857612</v>
      </c>
      <c r="T7" s="146">
        <v>562.5138934559825</v>
      </c>
      <c r="U7" s="146">
        <v>562.5138934559825</v>
      </c>
      <c r="V7" s="146">
        <v>562.5138934559825</v>
      </c>
      <c r="W7" s="146">
        <v>562.5138934559825</v>
      </c>
      <c r="X7" s="146">
        <v>582.28173967302212</v>
      </c>
      <c r="Y7" s="146">
        <v>582.28173967302212</v>
      </c>
      <c r="Z7" s="146">
        <v>582.28173967302212</v>
      </c>
      <c r="AA7" s="146">
        <v>582.28173967302212</v>
      </c>
      <c r="AB7" s="146">
        <v>582.27141793599458</v>
      </c>
      <c r="AC7" s="146">
        <v>582.27141793599458</v>
      </c>
      <c r="AD7" s="146">
        <v>582.27141793599458</v>
      </c>
      <c r="AE7" s="146">
        <v>582.27141793599458</v>
      </c>
      <c r="AF7" s="146">
        <v>574.37031327465058</v>
      </c>
      <c r="AG7" s="146">
        <v>574.37031327465058</v>
      </c>
      <c r="AH7" s="146">
        <v>574.37031327465058</v>
      </c>
      <c r="AI7" s="146">
        <v>574.37031327465058</v>
      </c>
      <c r="AJ7" s="146">
        <v>574.37366292363151</v>
      </c>
      <c r="AK7" s="146">
        <v>574.37366292363151</v>
      </c>
      <c r="AL7" s="146">
        <v>574.37366292363151</v>
      </c>
      <c r="AM7" s="146">
        <v>574.37366292363151</v>
      </c>
      <c r="AN7" s="146">
        <v>582.28336415559409</v>
      </c>
      <c r="AO7" s="146">
        <v>582.28336415559409</v>
      </c>
      <c r="AP7" s="146">
        <v>582.28336415559409</v>
      </c>
      <c r="AQ7" s="146">
        <v>582.28336415559409</v>
      </c>
      <c r="AR7" s="146">
        <v>574.37262517625936</v>
      </c>
      <c r="AS7" s="146">
        <v>574.37262517625936</v>
      </c>
      <c r="AT7" s="146">
        <v>574.37262517625936</v>
      </c>
      <c r="AU7" s="146">
        <v>574.37262517625936</v>
      </c>
      <c r="AV7" s="146">
        <v>582.27268367709382</v>
      </c>
      <c r="AW7" s="146">
        <v>582.27268367709382</v>
      </c>
      <c r="AX7" s="146">
        <v>582.27268367709382</v>
      </c>
      <c r="AY7" s="146">
        <v>582.27268367709382</v>
      </c>
      <c r="AZ7" s="108"/>
    </row>
    <row r="8" spans="1:52" x14ac:dyDescent="0.25">
      <c r="A8" s="147"/>
      <c r="B8" s="148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9"/>
    </row>
    <row r="9" spans="1:52" x14ac:dyDescent="0.25">
      <c r="A9" s="104" t="s">
        <v>293</v>
      </c>
      <c r="B9" s="150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x14ac:dyDescent="0.25">
      <c r="A10" s="151" t="s">
        <v>125</v>
      </c>
      <c r="B10" s="152">
        <v>1</v>
      </c>
      <c r="C10" s="146" t="s">
        <v>292</v>
      </c>
      <c r="D10" s="146">
        <f t="shared" ref="D10:AY10" si="0">MAX(SUM(D$14:D$16)+D$7-$B$3,0)</f>
        <v>217.51740640330047</v>
      </c>
      <c r="E10" s="146">
        <f t="shared" si="0"/>
        <v>217.51740640330047</v>
      </c>
      <c r="F10" s="146">
        <f t="shared" si="0"/>
        <v>217.51740640330047</v>
      </c>
      <c r="G10" s="146">
        <f t="shared" si="0"/>
        <v>217.51740640330047</v>
      </c>
      <c r="H10" s="146">
        <f t="shared" si="0"/>
        <v>217.52744950828117</v>
      </c>
      <c r="I10" s="146">
        <f t="shared" si="0"/>
        <v>217.52744950828117</v>
      </c>
      <c r="J10" s="146">
        <f t="shared" si="0"/>
        <v>217.52744950828117</v>
      </c>
      <c r="K10" s="146">
        <f t="shared" si="0"/>
        <v>217.52744950828117</v>
      </c>
      <c r="L10" s="146">
        <f t="shared" si="0"/>
        <v>237.27153176530226</v>
      </c>
      <c r="M10" s="146">
        <f t="shared" si="0"/>
        <v>237.27153176530226</v>
      </c>
      <c r="N10" s="146">
        <f t="shared" si="0"/>
        <v>237.27153176530226</v>
      </c>
      <c r="O10" s="146">
        <f t="shared" si="0"/>
        <v>237.27153176530226</v>
      </c>
      <c r="P10" s="146">
        <f t="shared" si="0"/>
        <v>217.52191472857612</v>
      </c>
      <c r="Q10" s="146">
        <f t="shared" si="0"/>
        <v>217.52191472857612</v>
      </c>
      <c r="R10" s="146">
        <f t="shared" si="0"/>
        <v>217.52191472857612</v>
      </c>
      <c r="S10" s="146">
        <f t="shared" si="0"/>
        <v>562.52191472857612</v>
      </c>
      <c r="T10" s="146">
        <f t="shared" si="0"/>
        <v>217.5138934559825</v>
      </c>
      <c r="U10" s="146">
        <f t="shared" si="0"/>
        <v>217.5138934559825</v>
      </c>
      <c r="V10" s="146">
        <f t="shared" si="0"/>
        <v>217.5138934559825</v>
      </c>
      <c r="W10" s="146">
        <f t="shared" si="0"/>
        <v>217.5138934559825</v>
      </c>
      <c r="X10" s="146">
        <f t="shared" si="0"/>
        <v>237.28173967302212</v>
      </c>
      <c r="Y10" s="146">
        <f t="shared" si="0"/>
        <v>237.28173967302212</v>
      </c>
      <c r="Z10" s="146">
        <f t="shared" si="0"/>
        <v>237.28173967302212</v>
      </c>
      <c r="AA10" s="146">
        <f t="shared" si="0"/>
        <v>237.28173967302212</v>
      </c>
      <c r="AB10" s="146">
        <f t="shared" si="0"/>
        <v>237.27141793599458</v>
      </c>
      <c r="AC10" s="146">
        <f t="shared" si="0"/>
        <v>237.27141793599458</v>
      </c>
      <c r="AD10" s="146">
        <f t="shared" si="0"/>
        <v>237.27141793599458</v>
      </c>
      <c r="AE10" s="146">
        <f t="shared" si="0"/>
        <v>237.27141793599458</v>
      </c>
      <c r="AF10" s="146">
        <f t="shared" si="0"/>
        <v>229.37031327465058</v>
      </c>
      <c r="AG10" s="146">
        <f t="shared" si="0"/>
        <v>229.37031327465058</v>
      </c>
      <c r="AH10" s="146">
        <f t="shared" si="0"/>
        <v>229.37031327465058</v>
      </c>
      <c r="AI10" s="146">
        <f t="shared" si="0"/>
        <v>229.37031327465058</v>
      </c>
      <c r="AJ10" s="146">
        <f t="shared" si="0"/>
        <v>229.37366292363151</v>
      </c>
      <c r="AK10" s="146">
        <f t="shared" si="0"/>
        <v>229.37366292363151</v>
      </c>
      <c r="AL10" s="146">
        <f t="shared" si="0"/>
        <v>229.37366292363151</v>
      </c>
      <c r="AM10" s="146">
        <f t="shared" si="0"/>
        <v>229.37366292363151</v>
      </c>
      <c r="AN10" s="146">
        <f t="shared" si="0"/>
        <v>582.28336415559409</v>
      </c>
      <c r="AO10" s="146">
        <f t="shared" si="0"/>
        <v>237.28336415559409</v>
      </c>
      <c r="AP10" s="146">
        <f t="shared" si="0"/>
        <v>237.28336415559409</v>
      </c>
      <c r="AQ10" s="146">
        <f t="shared" si="0"/>
        <v>237.28336415559409</v>
      </c>
      <c r="AR10" s="146">
        <f t="shared" si="0"/>
        <v>229.37262517625936</v>
      </c>
      <c r="AS10" s="146">
        <f t="shared" si="0"/>
        <v>229.37262517625936</v>
      </c>
      <c r="AT10" s="146">
        <f t="shared" si="0"/>
        <v>229.37262517625936</v>
      </c>
      <c r="AU10" s="146">
        <f t="shared" si="0"/>
        <v>229.37262517625936</v>
      </c>
      <c r="AV10" s="146">
        <f t="shared" si="0"/>
        <v>237.27268367709382</v>
      </c>
      <c r="AW10" s="146">
        <f t="shared" si="0"/>
        <v>237.27268367709382</v>
      </c>
      <c r="AX10" s="146">
        <f t="shared" si="0"/>
        <v>237.27268367709382</v>
      </c>
      <c r="AY10" s="146">
        <f t="shared" si="0"/>
        <v>237.27268367709382</v>
      </c>
      <c r="AZ10" s="153">
        <f>SUM($D10:$AY10)</f>
        <v>11668.312010710761</v>
      </c>
    </row>
    <row r="11" spans="1:52" x14ac:dyDescent="0.25">
      <c r="C11" s="112"/>
    </row>
    <row r="12" spans="1:52" x14ac:dyDescent="0.25">
      <c r="A12" s="154" t="s">
        <v>294</v>
      </c>
      <c r="B12" s="148"/>
      <c r="C12" s="112"/>
    </row>
    <row r="13" spans="1:52" x14ac:dyDescent="0.25">
      <c r="A13" s="124" t="s">
        <v>125</v>
      </c>
      <c r="B13" s="125">
        <v>1</v>
      </c>
      <c r="C13" s="126"/>
      <c r="D13" s="140">
        <f t="shared" ref="D13:AY13" si="1">D$7-D$10</f>
        <v>345</v>
      </c>
      <c r="E13" s="140">
        <f t="shared" si="1"/>
        <v>345</v>
      </c>
      <c r="F13" s="140">
        <f t="shared" si="1"/>
        <v>345</v>
      </c>
      <c r="G13" s="140">
        <f t="shared" si="1"/>
        <v>345</v>
      </c>
      <c r="H13" s="140">
        <f t="shared" si="1"/>
        <v>345</v>
      </c>
      <c r="I13" s="140">
        <f t="shared" si="1"/>
        <v>345</v>
      </c>
      <c r="J13" s="140">
        <f t="shared" si="1"/>
        <v>345</v>
      </c>
      <c r="K13" s="140">
        <f t="shared" si="1"/>
        <v>345</v>
      </c>
      <c r="L13" s="140">
        <f t="shared" si="1"/>
        <v>345</v>
      </c>
      <c r="M13" s="140">
        <f t="shared" si="1"/>
        <v>345</v>
      </c>
      <c r="N13" s="140">
        <f t="shared" si="1"/>
        <v>345</v>
      </c>
      <c r="O13" s="140">
        <f t="shared" si="1"/>
        <v>345</v>
      </c>
      <c r="P13" s="140">
        <f t="shared" si="1"/>
        <v>345</v>
      </c>
      <c r="Q13" s="140">
        <f t="shared" si="1"/>
        <v>345</v>
      </c>
      <c r="R13" s="140">
        <f t="shared" si="1"/>
        <v>345</v>
      </c>
      <c r="S13" s="140">
        <f t="shared" si="1"/>
        <v>0</v>
      </c>
      <c r="T13" s="140">
        <f t="shared" si="1"/>
        <v>345</v>
      </c>
      <c r="U13" s="140">
        <f t="shared" si="1"/>
        <v>345</v>
      </c>
      <c r="V13" s="140">
        <f t="shared" si="1"/>
        <v>345</v>
      </c>
      <c r="W13" s="140">
        <f t="shared" si="1"/>
        <v>345</v>
      </c>
      <c r="X13" s="140">
        <f t="shared" si="1"/>
        <v>345</v>
      </c>
      <c r="Y13" s="140">
        <f t="shared" si="1"/>
        <v>345</v>
      </c>
      <c r="Z13" s="140">
        <f t="shared" si="1"/>
        <v>345</v>
      </c>
      <c r="AA13" s="140">
        <f t="shared" si="1"/>
        <v>345</v>
      </c>
      <c r="AB13" s="140">
        <f t="shared" si="1"/>
        <v>345</v>
      </c>
      <c r="AC13" s="140">
        <f t="shared" si="1"/>
        <v>345</v>
      </c>
      <c r="AD13" s="140">
        <f t="shared" si="1"/>
        <v>345</v>
      </c>
      <c r="AE13" s="140">
        <f t="shared" si="1"/>
        <v>345</v>
      </c>
      <c r="AF13" s="140">
        <f t="shared" si="1"/>
        <v>345</v>
      </c>
      <c r="AG13" s="140">
        <f t="shared" si="1"/>
        <v>345</v>
      </c>
      <c r="AH13" s="140">
        <f t="shared" si="1"/>
        <v>345</v>
      </c>
      <c r="AI13" s="140">
        <f t="shared" si="1"/>
        <v>345</v>
      </c>
      <c r="AJ13" s="140">
        <f t="shared" si="1"/>
        <v>345</v>
      </c>
      <c r="AK13" s="140">
        <f t="shared" si="1"/>
        <v>345</v>
      </c>
      <c r="AL13" s="140">
        <f t="shared" si="1"/>
        <v>345</v>
      </c>
      <c r="AM13" s="140">
        <f t="shared" si="1"/>
        <v>345</v>
      </c>
      <c r="AN13" s="140">
        <f t="shared" si="1"/>
        <v>0</v>
      </c>
      <c r="AO13" s="140">
        <f t="shared" si="1"/>
        <v>345</v>
      </c>
      <c r="AP13" s="140">
        <f t="shared" si="1"/>
        <v>345</v>
      </c>
      <c r="AQ13" s="140">
        <f t="shared" si="1"/>
        <v>345</v>
      </c>
      <c r="AR13" s="140">
        <f t="shared" si="1"/>
        <v>345</v>
      </c>
      <c r="AS13" s="140">
        <f t="shared" si="1"/>
        <v>345</v>
      </c>
      <c r="AT13" s="140">
        <f t="shared" si="1"/>
        <v>345</v>
      </c>
      <c r="AU13" s="140">
        <f t="shared" si="1"/>
        <v>345</v>
      </c>
      <c r="AV13" s="140">
        <f t="shared" si="1"/>
        <v>345</v>
      </c>
      <c r="AW13" s="140">
        <f t="shared" si="1"/>
        <v>345</v>
      </c>
      <c r="AX13" s="140">
        <f t="shared" si="1"/>
        <v>345</v>
      </c>
      <c r="AY13" s="140">
        <f t="shared" si="1"/>
        <v>345</v>
      </c>
      <c r="AZ13" s="111"/>
    </row>
    <row r="14" spans="1:52" x14ac:dyDescent="0.25">
      <c r="A14" s="112"/>
      <c r="B14" s="122">
        <v>2</v>
      </c>
      <c r="C14" s="112"/>
      <c r="D14" s="108">
        <f>IF(C$20="Yes",C13,0)</f>
        <v>0</v>
      </c>
      <c r="E14" s="108">
        <f t="shared" ref="E14:AY17" si="2">IF(D$20="Yes",D13,0)</f>
        <v>0</v>
      </c>
      <c r="F14" s="108">
        <f t="shared" si="2"/>
        <v>0</v>
      </c>
      <c r="G14" s="108">
        <f t="shared" si="2"/>
        <v>0</v>
      </c>
      <c r="H14" s="108">
        <f t="shared" si="2"/>
        <v>0</v>
      </c>
      <c r="I14" s="108">
        <f t="shared" si="2"/>
        <v>0</v>
      </c>
      <c r="J14" s="108">
        <f t="shared" si="2"/>
        <v>0</v>
      </c>
      <c r="K14" s="108">
        <f t="shared" si="2"/>
        <v>0</v>
      </c>
      <c r="L14" s="108">
        <f t="shared" si="2"/>
        <v>0</v>
      </c>
      <c r="M14" s="108">
        <f t="shared" si="2"/>
        <v>0</v>
      </c>
      <c r="N14" s="108">
        <f t="shared" si="2"/>
        <v>0</v>
      </c>
      <c r="O14" s="108">
        <f t="shared" si="2"/>
        <v>0</v>
      </c>
      <c r="P14" s="108">
        <f t="shared" si="2"/>
        <v>0</v>
      </c>
      <c r="Q14" s="108">
        <f t="shared" si="2"/>
        <v>0</v>
      </c>
      <c r="R14" s="108">
        <f t="shared" si="2"/>
        <v>0</v>
      </c>
      <c r="S14" s="108">
        <f t="shared" si="2"/>
        <v>345</v>
      </c>
      <c r="T14" s="108">
        <f t="shared" si="2"/>
        <v>0</v>
      </c>
      <c r="U14" s="108">
        <f t="shared" si="2"/>
        <v>0</v>
      </c>
      <c r="V14" s="108">
        <f t="shared" si="2"/>
        <v>0</v>
      </c>
      <c r="W14" s="108">
        <f t="shared" si="2"/>
        <v>0</v>
      </c>
      <c r="X14" s="108">
        <f t="shared" si="2"/>
        <v>0</v>
      </c>
      <c r="Y14" s="108">
        <f t="shared" si="2"/>
        <v>0</v>
      </c>
      <c r="Z14" s="108">
        <f t="shared" si="2"/>
        <v>0</v>
      </c>
      <c r="AA14" s="108">
        <f t="shared" si="2"/>
        <v>0</v>
      </c>
      <c r="AB14" s="108">
        <f t="shared" si="2"/>
        <v>0</v>
      </c>
      <c r="AC14" s="108">
        <f t="shared" si="2"/>
        <v>0</v>
      </c>
      <c r="AD14" s="108">
        <f t="shared" si="2"/>
        <v>0</v>
      </c>
      <c r="AE14" s="108">
        <f t="shared" si="2"/>
        <v>0</v>
      </c>
      <c r="AF14" s="108">
        <f t="shared" si="2"/>
        <v>0</v>
      </c>
      <c r="AG14" s="108">
        <f t="shared" si="2"/>
        <v>0</v>
      </c>
      <c r="AH14" s="108">
        <f t="shared" si="2"/>
        <v>0</v>
      </c>
      <c r="AI14" s="108">
        <f t="shared" si="2"/>
        <v>0</v>
      </c>
      <c r="AJ14" s="108">
        <f t="shared" si="2"/>
        <v>0</v>
      </c>
      <c r="AK14" s="108">
        <f t="shared" si="2"/>
        <v>0</v>
      </c>
      <c r="AL14" s="108">
        <f t="shared" si="2"/>
        <v>0</v>
      </c>
      <c r="AM14" s="108">
        <f t="shared" si="2"/>
        <v>0</v>
      </c>
      <c r="AN14" s="108">
        <f t="shared" si="2"/>
        <v>345</v>
      </c>
      <c r="AO14" s="108">
        <f t="shared" si="2"/>
        <v>0</v>
      </c>
      <c r="AP14" s="108">
        <f t="shared" si="2"/>
        <v>0</v>
      </c>
      <c r="AQ14" s="108">
        <f t="shared" si="2"/>
        <v>0</v>
      </c>
      <c r="AR14" s="108">
        <f t="shared" si="2"/>
        <v>0</v>
      </c>
      <c r="AS14" s="108">
        <f t="shared" si="2"/>
        <v>0</v>
      </c>
      <c r="AT14" s="108">
        <f t="shared" si="2"/>
        <v>0</v>
      </c>
      <c r="AU14" s="108">
        <f t="shared" si="2"/>
        <v>0</v>
      </c>
      <c r="AV14" s="108">
        <f t="shared" si="2"/>
        <v>0</v>
      </c>
      <c r="AW14" s="108">
        <f t="shared" si="2"/>
        <v>0</v>
      </c>
      <c r="AX14" s="108">
        <f t="shared" si="2"/>
        <v>0</v>
      </c>
      <c r="AY14" s="108">
        <f t="shared" si="2"/>
        <v>0</v>
      </c>
      <c r="AZ14" s="111"/>
    </row>
    <row r="15" spans="1:52" x14ac:dyDescent="0.25">
      <c r="A15" s="112"/>
      <c r="B15" s="129">
        <v>3</v>
      </c>
      <c r="C15" s="112"/>
      <c r="D15" s="108">
        <f>IF(C$20="Yes",C14,0)</f>
        <v>0</v>
      </c>
      <c r="E15" s="108">
        <f t="shared" si="2"/>
        <v>0</v>
      </c>
      <c r="F15" s="108">
        <f t="shared" si="2"/>
        <v>0</v>
      </c>
      <c r="G15" s="108">
        <f t="shared" si="2"/>
        <v>0</v>
      </c>
      <c r="H15" s="108">
        <f t="shared" si="2"/>
        <v>0</v>
      </c>
      <c r="I15" s="108">
        <f t="shared" si="2"/>
        <v>0</v>
      </c>
      <c r="J15" s="108">
        <f t="shared" si="2"/>
        <v>0</v>
      </c>
      <c r="K15" s="108">
        <f t="shared" si="2"/>
        <v>0</v>
      </c>
      <c r="L15" s="108">
        <f t="shared" si="2"/>
        <v>0</v>
      </c>
      <c r="M15" s="108">
        <f t="shared" si="2"/>
        <v>0</v>
      </c>
      <c r="N15" s="108">
        <f t="shared" si="2"/>
        <v>0</v>
      </c>
      <c r="O15" s="108">
        <f t="shared" si="2"/>
        <v>0</v>
      </c>
      <c r="P15" s="108">
        <f t="shared" si="2"/>
        <v>0</v>
      </c>
      <c r="Q15" s="108">
        <f t="shared" si="2"/>
        <v>0</v>
      </c>
      <c r="R15" s="108">
        <f t="shared" si="2"/>
        <v>0</v>
      </c>
      <c r="S15" s="108">
        <f t="shared" si="2"/>
        <v>0</v>
      </c>
      <c r="T15" s="108">
        <f t="shared" si="2"/>
        <v>0</v>
      </c>
      <c r="U15" s="108">
        <f t="shared" si="2"/>
        <v>0</v>
      </c>
      <c r="V15" s="108">
        <f t="shared" si="2"/>
        <v>0</v>
      </c>
      <c r="W15" s="108">
        <f t="shared" si="2"/>
        <v>0</v>
      </c>
      <c r="X15" s="108">
        <f t="shared" si="2"/>
        <v>0</v>
      </c>
      <c r="Y15" s="108">
        <f t="shared" si="2"/>
        <v>0</v>
      </c>
      <c r="Z15" s="108">
        <f t="shared" si="2"/>
        <v>0</v>
      </c>
      <c r="AA15" s="108">
        <f t="shared" si="2"/>
        <v>0</v>
      </c>
      <c r="AB15" s="108">
        <f t="shared" si="2"/>
        <v>0</v>
      </c>
      <c r="AC15" s="108">
        <f t="shared" si="2"/>
        <v>0</v>
      </c>
      <c r="AD15" s="108">
        <f t="shared" si="2"/>
        <v>0</v>
      </c>
      <c r="AE15" s="108">
        <f t="shared" si="2"/>
        <v>0</v>
      </c>
      <c r="AF15" s="108">
        <f t="shared" si="2"/>
        <v>0</v>
      </c>
      <c r="AG15" s="108">
        <f t="shared" si="2"/>
        <v>0</v>
      </c>
      <c r="AH15" s="108">
        <f t="shared" si="2"/>
        <v>0</v>
      </c>
      <c r="AI15" s="108">
        <f t="shared" si="2"/>
        <v>0</v>
      </c>
      <c r="AJ15" s="108">
        <f t="shared" si="2"/>
        <v>0</v>
      </c>
      <c r="AK15" s="108">
        <f t="shared" si="2"/>
        <v>0</v>
      </c>
      <c r="AL15" s="108">
        <f t="shared" si="2"/>
        <v>0</v>
      </c>
      <c r="AM15" s="108">
        <f t="shared" si="2"/>
        <v>0</v>
      </c>
      <c r="AN15" s="108">
        <f t="shared" si="2"/>
        <v>0</v>
      </c>
      <c r="AO15" s="108">
        <f t="shared" si="2"/>
        <v>0</v>
      </c>
      <c r="AP15" s="108">
        <f t="shared" si="2"/>
        <v>0</v>
      </c>
      <c r="AQ15" s="108">
        <f t="shared" si="2"/>
        <v>0</v>
      </c>
      <c r="AR15" s="108">
        <f t="shared" si="2"/>
        <v>0</v>
      </c>
      <c r="AS15" s="108">
        <f t="shared" si="2"/>
        <v>0</v>
      </c>
      <c r="AT15" s="108">
        <f t="shared" si="2"/>
        <v>0</v>
      </c>
      <c r="AU15" s="108">
        <f t="shared" si="2"/>
        <v>0</v>
      </c>
      <c r="AV15" s="108">
        <f t="shared" si="2"/>
        <v>0</v>
      </c>
      <c r="AW15" s="108">
        <f t="shared" si="2"/>
        <v>0</v>
      </c>
      <c r="AX15" s="108">
        <f t="shared" si="2"/>
        <v>0</v>
      </c>
      <c r="AY15" s="108">
        <f t="shared" si="2"/>
        <v>0</v>
      </c>
      <c r="AZ15" s="111"/>
    </row>
    <row r="16" spans="1:52" x14ac:dyDescent="0.25">
      <c r="A16" s="112"/>
      <c r="B16" s="132">
        <v>4</v>
      </c>
      <c r="C16" s="112"/>
      <c r="D16" s="108">
        <f>IF(C$20="Yes",C15,0)</f>
        <v>0</v>
      </c>
      <c r="E16" s="108">
        <f t="shared" si="2"/>
        <v>0</v>
      </c>
      <c r="F16" s="108">
        <f t="shared" si="2"/>
        <v>0</v>
      </c>
      <c r="G16" s="108">
        <f t="shared" si="2"/>
        <v>0</v>
      </c>
      <c r="H16" s="108">
        <f t="shared" si="2"/>
        <v>0</v>
      </c>
      <c r="I16" s="108">
        <f t="shared" si="2"/>
        <v>0</v>
      </c>
      <c r="J16" s="108">
        <f t="shared" si="2"/>
        <v>0</v>
      </c>
      <c r="K16" s="108">
        <f t="shared" si="2"/>
        <v>0</v>
      </c>
      <c r="L16" s="108">
        <f t="shared" si="2"/>
        <v>0</v>
      </c>
      <c r="M16" s="108">
        <f t="shared" si="2"/>
        <v>0</v>
      </c>
      <c r="N16" s="108">
        <f t="shared" si="2"/>
        <v>0</v>
      </c>
      <c r="O16" s="108">
        <f t="shared" si="2"/>
        <v>0</v>
      </c>
      <c r="P16" s="108">
        <f t="shared" si="2"/>
        <v>0</v>
      </c>
      <c r="Q16" s="108">
        <f t="shared" si="2"/>
        <v>0</v>
      </c>
      <c r="R16" s="108">
        <f t="shared" si="2"/>
        <v>0</v>
      </c>
      <c r="S16" s="108">
        <f t="shared" si="2"/>
        <v>0</v>
      </c>
      <c r="T16" s="108">
        <f t="shared" si="2"/>
        <v>0</v>
      </c>
      <c r="U16" s="108">
        <f t="shared" si="2"/>
        <v>0</v>
      </c>
      <c r="V16" s="108">
        <f t="shared" si="2"/>
        <v>0</v>
      </c>
      <c r="W16" s="108">
        <f t="shared" si="2"/>
        <v>0</v>
      </c>
      <c r="X16" s="108">
        <f t="shared" si="2"/>
        <v>0</v>
      </c>
      <c r="Y16" s="108">
        <f t="shared" si="2"/>
        <v>0</v>
      </c>
      <c r="Z16" s="108">
        <f t="shared" si="2"/>
        <v>0</v>
      </c>
      <c r="AA16" s="108">
        <f t="shared" si="2"/>
        <v>0</v>
      </c>
      <c r="AB16" s="108">
        <f t="shared" si="2"/>
        <v>0</v>
      </c>
      <c r="AC16" s="108">
        <f t="shared" si="2"/>
        <v>0</v>
      </c>
      <c r="AD16" s="108">
        <f t="shared" si="2"/>
        <v>0</v>
      </c>
      <c r="AE16" s="108">
        <f t="shared" si="2"/>
        <v>0</v>
      </c>
      <c r="AF16" s="108">
        <f t="shared" si="2"/>
        <v>0</v>
      </c>
      <c r="AG16" s="108">
        <f t="shared" si="2"/>
        <v>0</v>
      </c>
      <c r="AH16" s="108">
        <f t="shared" si="2"/>
        <v>0</v>
      </c>
      <c r="AI16" s="108">
        <f t="shared" si="2"/>
        <v>0</v>
      </c>
      <c r="AJ16" s="108">
        <f t="shared" si="2"/>
        <v>0</v>
      </c>
      <c r="AK16" s="108">
        <f t="shared" si="2"/>
        <v>0</v>
      </c>
      <c r="AL16" s="108">
        <f t="shared" si="2"/>
        <v>0</v>
      </c>
      <c r="AM16" s="108">
        <f t="shared" si="2"/>
        <v>0</v>
      </c>
      <c r="AN16" s="108">
        <f t="shared" si="2"/>
        <v>0</v>
      </c>
      <c r="AO16" s="108">
        <f t="shared" si="2"/>
        <v>0</v>
      </c>
      <c r="AP16" s="108">
        <f t="shared" si="2"/>
        <v>0</v>
      </c>
      <c r="AQ16" s="108">
        <f t="shared" si="2"/>
        <v>0</v>
      </c>
      <c r="AR16" s="108">
        <f t="shared" si="2"/>
        <v>0</v>
      </c>
      <c r="AS16" s="108">
        <f t="shared" si="2"/>
        <v>0</v>
      </c>
      <c r="AT16" s="108">
        <f t="shared" si="2"/>
        <v>0</v>
      </c>
      <c r="AU16" s="108">
        <f t="shared" si="2"/>
        <v>0</v>
      </c>
      <c r="AV16" s="108">
        <f t="shared" si="2"/>
        <v>0</v>
      </c>
      <c r="AW16" s="108">
        <f t="shared" si="2"/>
        <v>0</v>
      </c>
      <c r="AX16" s="108">
        <f t="shared" si="2"/>
        <v>0</v>
      </c>
      <c r="AY16" s="108">
        <f t="shared" si="2"/>
        <v>0</v>
      </c>
      <c r="AZ16" s="130"/>
    </row>
    <row r="17" spans="1:52" x14ac:dyDescent="0.25">
      <c r="A17" s="127"/>
      <c r="B17" s="134" t="s">
        <v>295</v>
      </c>
      <c r="C17" s="127"/>
      <c r="D17" s="116">
        <f>IF(C$20="Yes",C16,0)</f>
        <v>0</v>
      </c>
      <c r="E17" s="116">
        <f t="shared" si="2"/>
        <v>0</v>
      </c>
      <c r="F17" s="116">
        <f t="shared" si="2"/>
        <v>0</v>
      </c>
      <c r="G17" s="116">
        <f t="shared" si="2"/>
        <v>0</v>
      </c>
      <c r="H17" s="116">
        <f t="shared" si="2"/>
        <v>0</v>
      </c>
      <c r="I17" s="116">
        <f t="shared" si="2"/>
        <v>0</v>
      </c>
      <c r="J17" s="116">
        <f t="shared" si="2"/>
        <v>0</v>
      </c>
      <c r="K17" s="116">
        <f t="shared" si="2"/>
        <v>0</v>
      </c>
      <c r="L17" s="116">
        <f t="shared" si="2"/>
        <v>0</v>
      </c>
      <c r="M17" s="116">
        <f t="shared" si="2"/>
        <v>0</v>
      </c>
      <c r="N17" s="116">
        <f t="shared" si="2"/>
        <v>0</v>
      </c>
      <c r="O17" s="116">
        <f t="shared" si="2"/>
        <v>0</v>
      </c>
      <c r="P17" s="116">
        <f t="shared" si="2"/>
        <v>0</v>
      </c>
      <c r="Q17" s="116">
        <f t="shared" si="2"/>
        <v>0</v>
      </c>
      <c r="R17" s="116">
        <f t="shared" si="2"/>
        <v>0</v>
      </c>
      <c r="S17" s="116">
        <f t="shared" si="2"/>
        <v>0</v>
      </c>
      <c r="T17" s="116">
        <f t="shared" si="2"/>
        <v>0</v>
      </c>
      <c r="U17" s="116">
        <f t="shared" si="2"/>
        <v>0</v>
      </c>
      <c r="V17" s="116">
        <f t="shared" si="2"/>
        <v>0</v>
      </c>
      <c r="W17" s="116">
        <f t="shared" si="2"/>
        <v>0</v>
      </c>
      <c r="X17" s="116">
        <f t="shared" si="2"/>
        <v>0</v>
      </c>
      <c r="Y17" s="116">
        <f t="shared" si="2"/>
        <v>0</v>
      </c>
      <c r="Z17" s="116">
        <f t="shared" si="2"/>
        <v>0</v>
      </c>
      <c r="AA17" s="116">
        <f t="shared" si="2"/>
        <v>0</v>
      </c>
      <c r="AB17" s="116">
        <f t="shared" si="2"/>
        <v>0</v>
      </c>
      <c r="AC17" s="116">
        <f t="shared" si="2"/>
        <v>0</v>
      </c>
      <c r="AD17" s="116">
        <f t="shared" si="2"/>
        <v>0</v>
      </c>
      <c r="AE17" s="116">
        <f t="shared" si="2"/>
        <v>0</v>
      </c>
      <c r="AF17" s="116">
        <f t="shared" si="2"/>
        <v>0</v>
      </c>
      <c r="AG17" s="116">
        <f t="shared" si="2"/>
        <v>0</v>
      </c>
      <c r="AH17" s="116">
        <f t="shared" si="2"/>
        <v>0</v>
      </c>
      <c r="AI17" s="116">
        <f t="shared" si="2"/>
        <v>0</v>
      </c>
      <c r="AJ17" s="116">
        <f t="shared" si="2"/>
        <v>0</v>
      </c>
      <c r="AK17" s="116">
        <f t="shared" si="2"/>
        <v>0</v>
      </c>
      <c r="AL17" s="116">
        <f t="shared" si="2"/>
        <v>0</v>
      </c>
      <c r="AM17" s="116">
        <f t="shared" si="2"/>
        <v>0</v>
      </c>
      <c r="AN17" s="116">
        <f t="shared" si="2"/>
        <v>0</v>
      </c>
      <c r="AO17" s="116">
        <f t="shared" si="2"/>
        <v>0</v>
      </c>
      <c r="AP17" s="116">
        <f t="shared" si="2"/>
        <v>0</v>
      </c>
      <c r="AQ17" s="116">
        <f t="shared" si="2"/>
        <v>0</v>
      </c>
      <c r="AR17" s="116">
        <f t="shared" si="2"/>
        <v>0</v>
      </c>
      <c r="AS17" s="116">
        <f t="shared" si="2"/>
        <v>0</v>
      </c>
      <c r="AT17" s="116">
        <f t="shared" si="2"/>
        <v>0</v>
      </c>
      <c r="AU17" s="116">
        <f t="shared" si="2"/>
        <v>0</v>
      </c>
      <c r="AV17" s="116">
        <f t="shared" si="2"/>
        <v>0</v>
      </c>
      <c r="AW17" s="116">
        <f t="shared" si="2"/>
        <v>0</v>
      </c>
      <c r="AX17" s="116">
        <f t="shared" si="2"/>
        <v>0</v>
      </c>
      <c r="AY17" s="116">
        <f t="shared" si="2"/>
        <v>0</v>
      </c>
      <c r="AZ17" s="153">
        <f>SUM($D$17:$AY$17)</f>
        <v>0</v>
      </c>
    </row>
    <row r="18" spans="1:52" x14ac:dyDescent="0.25">
      <c r="A18" s="108"/>
      <c r="B18" s="155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08"/>
    </row>
    <row r="19" spans="1:52" x14ac:dyDescent="0.25">
      <c r="A19" s="104" t="s">
        <v>116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</row>
    <row r="20" spans="1:52" s="112" customFormat="1" x14ac:dyDescent="0.25">
      <c r="A20" s="117" t="s">
        <v>304</v>
      </c>
      <c r="B20" s="156" t="s">
        <v>305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 t="s">
        <v>338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 t="s">
        <v>338</v>
      </c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09"/>
    </row>
    <row r="21" spans="1:52" s="112" customFormat="1" x14ac:dyDescent="0.25">
      <c r="A21" s="157" t="s">
        <v>133</v>
      </c>
      <c r="B21" s="158">
        <f>shipping_manufacturing!$C$19/100</f>
        <v>0.75</v>
      </c>
      <c r="C21" s="158" t="s">
        <v>292</v>
      </c>
      <c r="D21" s="108">
        <f>IF(C$20="Yes",0,SUM(C$13:C$16)*$B$21)</f>
        <v>0</v>
      </c>
      <c r="E21" s="108">
        <f t="shared" ref="E21:AY21" si="3">IF(D$20="Yes",0,SUM(D$13:D$16)*$B$21)</f>
        <v>258.75</v>
      </c>
      <c r="F21" s="108">
        <f t="shared" si="3"/>
        <v>258.75</v>
      </c>
      <c r="G21" s="108">
        <f t="shared" si="3"/>
        <v>258.75</v>
      </c>
      <c r="H21" s="108">
        <f t="shared" si="3"/>
        <v>258.75</v>
      </c>
      <c r="I21" s="108">
        <f t="shared" si="3"/>
        <v>258.75</v>
      </c>
      <c r="J21" s="108">
        <f t="shared" si="3"/>
        <v>258.75</v>
      </c>
      <c r="K21" s="108">
        <f t="shared" si="3"/>
        <v>258.75</v>
      </c>
      <c r="L21" s="108">
        <f t="shared" si="3"/>
        <v>258.75</v>
      </c>
      <c r="M21" s="108">
        <f t="shared" si="3"/>
        <v>258.75</v>
      </c>
      <c r="N21" s="108">
        <f t="shared" si="3"/>
        <v>258.75</v>
      </c>
      <c r="O21" s="108">
        <f t="shared" si="3"/>
        <v>258.75</v>
      </c>
      <c r="P21" s="108">
        <f t="shared" si="3"/>
        <v>258.75</v>
      </c>
      <c r="Q21" s="108">
        <f t="shared" si="3"/>
        <v>258.75</v>
      </c>
      <c r="R21" s="108">
        <f t="shared" si="3"/>
        <v>258.75</v>
      </c>
      <c r="S21" s="108">
        <f t="shared" si="3"/>
        <v>0</v>
      </c>
      <c r="T21" s="108">
        <f t="shared" si="3"/>
        <v>258.75</v>
      </c>
      <c r="U21" s="108">
        <f t="shared" si="3"/>
        <v>258.75</v>
      </c>
      <c r="V21" s="108">
        <f t="shared" si="3"/>
        <v>258.75</v>
      </c>
      <c r="W21" s="108">
        <f t="shared" si="3"/>
        <v>258.75</v>
      </c>
      <c r="X21" s="108">
        <f t="shared" si="3"/>
        <v>258.75</v>
      </c>
      <c r="Y21" s="108">
        <f t="shared" si="3"/>
        <v>258.75</v>
      </c>
      <c r="Z21" s="108">
        <f t="shared" si="3"/>
        <v>258.75</v>
      </c>
      <c r="AA21" s="108">
        <f t="shared" si="3"/>
        <v>258.75</v>
      </c>
      <c r="AB21" s="108">
        <f t="shared" si="3"/>
        <v>258.75</v>
      </c>
      <c r="AC21" s="108">
        <f t="shared" si="3"/>
        <v>258.75</v>
      </c>
      <c r="AD21" s="108">
        <f t="shared" si="3"/>
        <v>258.75</v>
      </c>
      <c r="AE21" s="108">
        <f t="shared" si="3"/>
        <v>258.75</v>
      </c>
      <c r="AF21" s="108">
        <f t="shared" si="3"/>
        <v>258.75</v>
      </c>
      <c r="AG21" s="108">
        <f t="shared" si="3"/>
        <v>258.75</v>
      </c>
      <c r="AH21" s="108">
        <f t="shared" si="3"/>
        <v>258.75</v>
      </c>
      <c r="AI21" s="108">
        <f t="shared" si="3"/>
        <v>258.75</v>
      </c>
      <c r="AJ21" s="108">
        <f t="shared" si="3"/>
        <v>258.75</v>
      </c>
      <c r="AK21" s="108">
        <f t="shared" si="3"/>
        <v>258.75</v>
      </c>
      <c r="AL21" s="108">
        <f t="shared" si="3"/>
        <v>258.75</v>
      </c>
      <c r="AM21" s="108">
        <f t="shared" si="3"/>
        <v>258.75</v>
      </c>
      <c r="AN21" s="108">
        <f t="shared" si="3"/>
        <v>0</v>
      </c>
      <c r="AO21" s="108">
        <f t="shared" si="3"/>
        <v>258.75</v>
      </c>
      <c r="AP21" s="108">
        <f t="shared" si="3"/>
        <v>258.75</v>
      </c>
      <c r="AQ21" s="108">
        <f t="shared" si="3"/>
        <v>258.75</v>
      </c>
      <c r="AR21" s="108">
        <f t="shared" si="3"/>
        <v>258.75</v>
      </c>
      <c r="AS21" s="108">
        <f t="shared" si="3"/>
        <v>258.75</v>
      </c>
      <c r="AT21" s="108">
        <f t="shared" si="3"/>
        <v>258.75</v>
      </c>
      <c r="AU21" s="108">
        <f t="shared" si="3"/>
        <v>258.75</v>
      </c>
      <c r="AV21" s="108">
        <f t="shared" si="3"/>
        <v>258.75</v>
      </c>
      <c r="AW21" s="108">
        <f t="shared" si="3"/>
        <v>258.75</v>
      </c>
      <c r="AX21" s="108">
        <f t="shared" si="3"/>
        <v>258.75</v>
      </c>
      <c r="AY21" s="108">
        <f t="shared" si="3"/>
        <v>258.75</v>
      </c>
      <c r="AZ21" s="159">
        <f>SUM($D21:$AY21)</f>
        <v>11643.75</v>
      </c>
    </row>
    <row r="22" spans="1:52" s="112" customFormat="1" x14ac:dyDescent="0.25">
      <c r="A22" s="160" t="s">
        <v>123</v>
      </c>
      <c r="B22" s="161">
        <f>1-$B$21</f>
        <v>0.25</v>
      </c>
      <c r="C22" s="161" t="s">
        <v>292</v>
      </c>
      <c r="D22" s="116">
        <f>IF(C$20="Yes",0,SUM(C$13:C$16)*$B$22)</f>
        <v>0</v>
      </c>
      <c r="E22" s="116">
        <f t="shared" ref="E22:AY22" si="4">IF(D$20="Yes",0,SUM(D$13:D$16)*$B$22)</f>
        <v>86.25</v>
      </c>
      <c r="F22" s="116">
        <f t="shared" si="4"/>
        <v>86.25</v>
      </c>
      <c r="G22" s="116">
        <f t="shared" si="4"/>
        <v>86.25</v>
      </c>
      <c r="H22" s="116">
        <f t="shared" si="4"/>
        <v>86.25</v>
      </c>
      <c r="I22" s="116">
        <f t="shared" si="4"/>
        <v>86.25</v>
      </c>
      <c r="J22" s="116">
        <f t="shared" si="4"/>
        <v>86.25</v>
      </c>
      <c r="K22" s="116">
        <f t="shared" si="4"/>
        <v>86.25</v>
      </c>
      <c r="L22" s="116">
        <f t="shared" si="4"/>
        <v>86.25</v>
      </c>
      <c r="M22" s="116">
        <f t="shared" si="4"/>
        <v>86.25</v>
      </c>
      <c r="N22" s="116">
        <f t="shared" si="4"/>
        <v>86.25</v>
      </c>
      <c r="O22" s="116">
        <f t="shared" si="4"/>
        <v>86.25</v>
      </c>
      <c r="P22" s="116">
        <f t="shared" si="4"/>
        <v>86.25</v>
      </c>
      <c r="Q22" s="116">
        <f t="shared" si="4"/>
        <v>86.25</v>
      </c>
      <c r="R22" s="116">
        <f t="shared" si="4"/>
        <v>86.25</v>
      </c>
      <c r="S22" s="116">
        <f t="shared" si="4"/>
        <v>0</v>
      </c>
      <c r="T22" s="116">
        <f t="shared" si="4"/>
        <v>86.25</v>
      </c>
      <c r="U22" s="116">
        <f t="shared" si="4"/>
        <v>86.25</v>
      </c>
      <c r="V22" s="116">
        <f t="shared" si="4"/>
        <v>86.25</v>
      </c>
      <c r="W22" s="116">
        <f t="shared" si="4"/>
        <v>86.25</v>
      </c>
      <c r="X22" s="116">
        <f t="shared" si="4"/>
        <v>86.25</v>
      </c>
      <c r="Y22" s="116">
        <f t="shared" si="4"/>
        <v>86.25</v>
      </c>
      <c r="Z22" s="116">
        <f t="shared" si="4"/>
        <v>86.25</v>
      </c>
      <c r="AA22" s="116">
        <f t="shared" si="4"/>
        <v>86.25</v>
      </c>
      <c r="AB22" s="116">
        <f t="shared" si="4"/>
        <v>86.25</v>
      </c>
      <c r="AC22" s="116">
        <f t="shared" si="4"/>
        <v>86.25</v>
      </c>
      <c r="AD22" s="116">
        <f t="shared" si="4"/>
        <v>86.25</v>
      </c>
      <c r="AE22" s="116">
        <f t="shared" si="4"/>
        <v>86.25</v>
      </c>
      <c r="AF22" s="116">
        <f t="shared" si="4"/>
        <v>86.25</v>
      </c>
      <c r="AG22" s="116">
        <f t="shared" si="4"/>
        <v>86.25</v>
      </c>
      <c r="AH22" s="116">
        <f t="shared" si="4"/>
        <v>86.25</v>
      </c>
      <c r="AI22" s="116">
        <f t="shared" si="4"/>
        <v>86.25</v>
      </c>
      <c r="AJ22" s="116">
        <f t="shared" si="4"/>
        <v>86.25</v>
      </c>
      <c r="AK22" s="116">
        <f t="shared" si="4"/>
        <v>86.25</v>
      </c>
      <c r="AL22" s="116">
        <f t="shared" si="4"/>
        <v>86.25</v>
      </c>
      <c r="AM22" s="116">
        <f t="shared" si="4"/>
        <v>86.25</v>
      </c>
      <c r="AN22" s="116">
        <f t="shared" si="4"/>
        <v>0</v>
      </c>
      <c r="AO22" s="116">
        <f t="shared" si="4"/>
        <v>86.25</v>
      </c>
      <c r="AP22" s="116">
        <f t="shared" si="4"/>
        <v>86.25</v>
      </c>
      <c r="AQ22" s="116">
        <f t="shared" si="4"/>
        <v>86.25</v>
      </c>
      <c r="AR22" s="116">
        <f t="shared" si="4"/>
        <v>86.25</v>
      </c>
      <c r="AS22" s="116">
        <f t="shared" si="4"/>
        <v>86.25</v>
      </c>
      <c r="AT22" s="116">
        <f t="shared" si="4"/>
        <v>86.25</v>
      </c>
      <c r="AU22" s="116">
        <f t="shared" si="4"/>
        <v>86.25</v>
      </c>
      <c r="AV22" s="116">
        <f t="shared" si="4"/>
        <v>86.25</v>
      </c>
      <c r="AW22" s="116">
        <f t="shared" si="4"/>
        <v>86.25</v>
      </c>
      <c r="AX22" s="116">
        <f t="shared" si="4"/>
        <v>86.25</v>
      </c>
      <c r="AY22" s="116">
        <f t="shared" si="4"/>
        <v>86.25</v>
      </c>
      <c r="AZ22" s="143">
        <f t="shared" ref="AZ22:AZ30" si="5">SUM($D22:$AY22)</f>
        <v>3881.25</v>
      </c>
    </row>
    <row r="23" spans="1:52" x14ac:dyDescent="0.25">
      <c r="A23" s="162" t="s">
        <v>306</v>
      </c>
      <c r="B23" s="126">
        <v>2000</v>
      </c>
      <c r="C23" s="102" t="s">
        <v>292</v>
      </c>
      <c r="D23" s="102">
        <f>D$21*$B$23</f>
        <v>0</v>
      </c>
      <c r="E23" s="102">
        <f t="shared" ref="E23:AY23" si="6">E$21*$B$23</f>
        <v>517500</v>
      </c>
      <c r="F23" s="102">
        <f t="shared" si="6"/>
        <v>517500</v>
      </c>
      <c r="G23" s="102">
        <f t="shared" si="6"/>
        <v>517500</v>
      </c>
      <c r="H23" s="102">
        <f t="shared" si="6"/>
        <v>517500</v>
      </c>
      <c r="I23" s="102">
        <f t="shared" si="6"/>
        <v>517500</v>
      </c>
      <c r="J23" s="102">
        <f t="shared" si="6"/>
        <v>517500</v>
      </c>
      <c r="K23" s="102">
        <f t="shared" si="6"/>
        <v>517500</v>
      </c>
      <c r="L23" s="102">
        <f t="shared" si="6"/>
        <v>517500</v>
      </c>
      <c r="M23" s="102">
        <f t="shared" si="6"/>
        <v>517500</v>
      </c>
      <c r="N23" s="102">
        <f t="shared" si="6"/>
        <v>517500</v>
      </c>
      <c r="O23" s="102">
        <f t="shared" si="6"/>
        <v>517500</v>
      </c>
      <c r="P23" s="102">
        <f t="shared" si="6"/>
        <v>517500</v>
      </c>
      <c r="Q23" s="102">
        <f t="shared" si="6"/>
        <v>517500</v>
      </c>
      <c r="R23" s="102">
        <f t="shared" si="6"/>
        <v>517500</v>
      </c>
      <c r="S23" s="102">
        <f t="shared" si="6"/>
        <v>0</v>
      </c>
      <c r="T23" s="102">
        <f t="shared" si="6"/>
        <v>517500</v>
      </c>
      <c r="U23" s="102">
        <f t="shared" si="6"/>
        <v>517500</v>
      </c>
      <c r="V23" s="102">
        <f t="shared" si="6"/>
        <v>517500</v>
      </c>
      <c r="W23" s="102">
        <f t="shared" si="6"/>
        <v>517500</v>
      </c>
      <c r="X23" s="102">
        <f t="shared" si="6"/>
        <v>517500</v>
      </c>
      <c r="Y23" s="102">
        <f t="shared" si="6"/>
        <v>517500</v>
      </c>
      <c r="Z23" s="102">
        <f t="shared" si="6"/>
        <v>517500</v>
      </c>
      <c r="AA23" s="102">
        <f t="shared" si="6"/>
        <v>517500</v>
      </c>
      <c r="AB23" s="102">
        <f t="shared" si="6"/>
        <v>517500</v>
      </c>
      <c r="AC23" s="102">
        <f t="shared" si="6"/>
        <v>517500</v>
      </c>
      <c r="AD23" s="102">
        <f t="shared" si="6"/>
        <v>517500</v>
      </c>
      <c r="AE23" s="102">
        <f t="shared" si="6"/>
        <v>517500</v>
      </c>
      <c r="AF23" s="102">
        <f t="shared" si="6"/>
        <v>517500</v>
      </c>
      <c r="AG23" s="102">
        <f t="shared" si="6"/>
        <v>517500</v>
      </c>
      <c r="AH23" s="102">
        <f t="shared" si="6"/>
        <v>517500</v>
      </c>
      <c r="AI23" s="102">
        <f t="shared" si="6"/>
        <v>517500</v>
      </c>
      <c r="AJ23" s="102">
        <f t="shared" si="6"/>
        <v>517500</v>
      </c>
      <c r="AK23" s="102">
        <f t="shared" si="6"/>
        <v>517500</v>
      </c>
      <c r="AL23" s="102">
        <f t="shared" si="6"/>
        <v>517500</v>
      </c>
      <c r="AM23" s="102">
        <f t="shared" si="6"/>
        <v>517500</v>
      </c>
      <c r="AN23" s="102">
        <f t="shared" si="6"/>
        <v>0</v>
      </c>
      <c r="AO23" s="102">
        <f t="shared" si="6"/>
        <v>517500</v>
      </c>
      <c r="AP23" s="102">
        <f t="shared" si="6"/>
        <v>517500</v>
      </c>
      <c r="AQ23" s="102">
        <f t="shared" si="6"/>
        <v>517500</v>
      </c>
      <c r="AR23" s="102">
        <f t="shared" si="6"/>
        <v>517500</v>
      </c>
      <c r="AS23" s="102">
        <f t="shared" si="6"/>
        <v>517500</v>
      </c>
      <c r="AT23" s="102">
        <f t="shared" si="6"/>
        <v>517500</v>
      </c>
      <c r="AU23" s="102">
        <f t="shared" si="6"/>
        <v>517500</v>
      </c>
      <c r="AV23" s="102">
        <f t="shared" si="6"/>
        <v>517500</v>
      </c>
      <c r="AW23" s="102">
        <f t="shared" si="6"/>
        <v>517500</v>
      </c>
      <c r="AX23" s="102">
        <f t="shared" si="6"/>
        <v>517500</v>
      </c>
      <c r="AY23" s="102">
        <f t="shared" si="6"/>
        <v>517500</v>
      </c>
      <c r="AZ23" s="141">
        <f t="shared" si="5"/>
        <v>23287500</v>
      </c>
    </row>
    <row r="24" spans="1:52" s="112" customFormat="1" x14ac:dyDescent="0.25">
      <c r="A24" s="163" t="s">
        <v>307</v>
      </c>
      <c r="B24" s="164">
        <v>1000</v>
      </c>
      <c r="C24" s="158" t="s">
        <v>292</v>
      </c>
      <c r="D24" s="108">
        <f>D$22*$B$24</f>
        <v>0</v>
      </c>
      <c r="E24" s="108">
        <f t="shared" ref="E24:AY24" si="7">E$22*$B$24</f>
        <v>86250</v>
      </c>
      <c r="F24" s="108">
        <f t="shared" si="7"/>
        <v>86250</v>
      </c>
      <c r="G24" s="108">
        <f t="shared" si="7"/>
        <v>86250</v>
      </c>
      <c r="H24" s="108">
        <f t="shared" si="7"/>
        <v>86250</v>
      </c>
      <c r="I24" s="108">
        <f t="shared" si="7"/>
        <v>86250</v>
      </c>
      <c r="J24" s="108">
        <f t="shared" si="7"/>
        <v>86250</v>
      </c>
      <c r="K24" s="108">
        <f t="shared" si="7"/>
        <v>86250</v>
      </c>
      <c r="L24" s="108">
        <f t="shared" si="7"/>
        <v>86250</v>
      </c>
      <c r="M24" s="108">
        <f t="shared" si="7"/>
        <v>86250</v>
      </c>
      <c r="N24" s="108">
        <f t="shared" si="7"/>
        <v>86250</v>
      </c>
      <c r="O24" s="108">
        <f t="shared" si="7"/>
        <v>86250</v>
      </c>
      <c r="P24" s="108">
        <f t="shared" si="7"/>
        <v>86250</v>
      </c>
      <c r="Q24" s="108">
        <f t="shared" si="7"/>
        <v>86250</v>
      </c>
      <c r="R24" s="108">
        <f t="shared" si="7"/>
        <v>86250</v>
      </c>
      <c r="S24" s="108">
        <f t="shared" si="7"/>
        <v>0</v>
      </c>
      <c r="T24" s="108">
        <f t="shared" si="7"/>
        <v>86250</v>
      </c>
      <c r="U24" s="108">
        <f t="shared" si="7"/>
        <v>86250</v>
      </c>
      <c r="V24" s="108">
        <f t="shared" si="7"/>
        <v>86250</v>
      </c>
      <c r="W24" s="108">
        <f t="shared" si="7"/>
        <v>86250</v>
      </c>
      <c r="X24" s="108">
        <f t="shared" si="7"/>
        <v>86250</v>
      </c>
      <c r="Y24" s="108">
        <f t="shared" si="7"/>
        <v>86250</v>
      </c>
      <c r="Z24" s="108">
        <f t="shared" si="7"/>
        <v>86250</v>
      </c>
      <c r="AA24" s="108">
        <f t="shared" si="7"/>
        <v>86250</v>
      </c>
      <c r="AB24" s="108">
        <f t="shared" si="7"/>
        <v>86250</v>
      </c>
      <c r="AC24" s="108">
        <f t="shared" si="7"/>
        <v>86250</v>
      </c>
      <c r="AD24" s="108">
        <f t="shared" si="7"/>
        <v>86250</v>
      </c>
      <c r="AE24" s="108">
        <f t="shared" si="7"/>
        <v>86250</v>
      </c>
      <c r="AF24" s="108">
        <f t="shared" si="7"/>
        <v>86250</v>
      </c>
      <c r="AG24" s="108">
        <f t="shared" si="7"/>
        <v>86250</v>
      </c>
      <c r="AH24" s="108">
        <f t="shared" si="7"/>
        <v>86250</v>
      </c>
      <c r="AI24" s="108">
        <f t="shared" si="7"/>
        <v>86250</v>
      </c>
      <c r="AJ24" s="108">
        <f t="shared" si="7"/>
        <v>86250</v>
      </c>
      <c r="AK24" s="108">
        <f t="shared" si="7"/>
        <v>86250</v>
      </c>
      <c r="AL24" s="108">
        <f t="shared" si="7"/>
        <v>86250</v>
      </c>
      <c r="AM24" s="108">
        <f t="shared" si="7"/>
        <v>86250</v>
      </c>
      <c r="AN24" s="108">
        <f t="shared" si="7"/>
        <v>0</v>
      </c>
      <c r="AO24" s="108">
        <f t="shared" si="7"/>
        <v>86250</v>
      </c>
      <c r="AP24" s="108">
        <f t="shared" si="7"/>
        <v>86250</v>
      </c>
      <c r="AQ24" s="108">
        <f t="shared" si="7"/>
        <v>86250</v>
      </c>
      <c r="AR24" s="108">
        <f t="shared" si="7"/>
        <v>86250</v>
      </c>
      <c r="AS24" s="108">
        <f t="shared" si="7"/>
        <v>86250</v>
      </c>
      <c r="AT24" s="108">
        <f t="shared" si="7"/>
        <v>86250</v>
      </c>
      <c r="AU24" s="108">
        <f t="shared" si="7"/>
        <v>86250</v>
      </c>
      <c r="AV24" s="108">
        <f t="shared" si="7"/>
        <v>86250</v>
      </c>
      <c r="AW24" s="108">
        <f t="shared" si="7"/>
        <v>86250</v>
      </c>
      <c r="AX24" s="108">
        <f t="shared" si="7"/>
        <v>86250</v>
      </c>
      <c r="AY24" s="108">
        <f t="shared" si="7"/>
        <v>86250</v>
      </c>
      <c r="AZ24" s="143">
        <f t="shared" si="5"/>
        <v>3881250</v>
      </c>
    </row>
    <row r="25" spans="1:52" x14ac:dyDescent="0.25"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08"/>
    </row>
    <row r="26" spans="1:52" x14ac:dyDescent="0.25">
      <c r="A26" s="165" t="s">
        <v>18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x14ac:dyDescent="0.25">
      <c r="B27" s="137" t="s">
        <v>308</v>
      </c>
      <c r="C27" s="126">
        <v>11</v>
      </c>
      <c r="D27" s="126">
        <f>C$27-C$28+C$29</f>
        <v>11</v>
      </c>
      <c r="E27" s="126">
        <f t="shared" ref="E27:AY27" si="8">D27-D28+D29</f>
        <v>11</v>
      </c>
      <c r="F27" s="126">
        <f t="shared" si="8"/>
        <v>0</v>
      </c>
      <c r="G27" s="126">
        <f t="shared" si="8"/>
        <v>11</v>
      </c>
      <c r="H27" s="126">
        <f t="shared" si="8"/>
        <v>0</v>
      </c>
      <c r="I27" s="126">
        <f t="shared" si="8"/>
        <v>11</v>
      </c>
      <c r="J27" s="126">
        <f t="shared" si="8"/>
        <v>0</v>
      </c>
      <c r="K27" s="126">
        <f t="shared" si="8"/>
        <v>11</v>
      </c>
      <c r="L27" s="126">
        <f t="shared" si="8"/>
        <v>0</v>
      </c>
      <c r="M27" s="126">
        <f t="shared" si="8"/>
        <v>11</v>
      </c>
      <c r="N27" s="126">
        <f t="shared" si="8"/>
        <v>0</v>
      </c>
      <c r="O27" s="126">
        <f t="shared" si="8"/>
        <v>11</v>
      </c>
      <c r="P27" s="126">
        <f t="shared" si="8"/>
        <v>0</v>
      </c>
      <c r="Q27" s="126">
        <f t="shared" si="8"/>
        <v>11</v>
      </c>
      <c r="R27" s="126">
        <f t="shared" si="8"/>
        <v>0</v>
      </c>
      <c r="S27" s="126">
        <f t="shared" si="8"/>
        <v>11</v>
      </c>
      <c r="T27" s="126">
        <f t="shared" si="8"/>
        <v>11</v>
      </c>
      <c r="U27" s="126">
        <f t="shared" si="8"/>
        <v>0</v>
      </c>
      <c r="V27" s="126">
        <f t="shared" si="8"/>
        <v>11</v>
      </c>
      <c r="W27" s="126">
        <f t="shared" si="8"/>
        <v>0</v>
      </c>
      <c r="X27" s="126">
        <f t="shared" si="8"/>
        <v>11</v>
      </c>
      <c r="Y27" s="126">
        <f t="shared" si="8"/>
        <v>0</v>
      </c>
      <c r="Z27" s="126">
        <f t="shared" si="8"/>
        <v>11</v>
      </c>
      <c r="AA27" s="126">
        <f t="shared" si="8"/>
        <v>0</v>
      </c>
      <c r="AB27" s="126">
        <f t="shared" si="8"/>
        <v>11</v>
      </c>
      <c r="AC27" s="126">
        <f t="shared" si="8"/>
        <v>0</v>
      </c>
      <c r="AD27" s="126">
        <f t="shared" si="8"/>
        <v>11</v>
      </c>
      <c r="AE27" s="126">
        <f t="shared" si="8"/>
        <v>0</v>
      </c>
      <c r="AF27" s="126">
        <f t="shared" si="8"/>
        <v>11</v>
      </c>
      <c r="AG27" s="126">
        <f t="shared" si="8"/>
        <v>0</v>
      </c>
      <c r="AH27" s="126">
        <f t="shared" si="8"/>
        <v>11</v>
      </c>
      <c r="AI27" s="126">
        <f t="shared" si="8"/>
        <v>0</v>
      </c>
      <c r="AJ27" s="126">
        <f t="shared" si="8"/>
        <v>11</v>
      </c>
      <c r="AK27" s="126">
        <f t="shared" si="8"/>
        <v>0</v>
      </c>
      <c r="AL27" s="126">
        <f t="shared" si="8"/>
        <v>11</v>
      </c>
      <c r="AM27" s="126">
        <f t="shared" si="8"/>
        <v>0</v>
      </c>
      <c r="AN27" s="126">
        <f t="shared" si="8"/>
        <v>11</v>
      </c>
      <c r="AO27" s="126">
        <f t="shared" si="8"/>
        <v>11</v>
      </c>
      <c r="AP27" s="126">
        <f t="shared" si="8"/>
        <v>0</v>
      </c>
      <c r="AQ27" s="126">
        <f t="shared" si="8"/>
        <v>11</v>
      </c>
      <c r="AR27" s="126">
        <f t="shared" si="8"/>
        <v>0</v>
      </c>
      <c r="AS27" s="126">
        <f t="shared" si="8"/>
        <v>11</v>
      </c>
      <c r="AT27" s="126">
        <f t="shared" si="8"/>
        <v>0</v>
      </c>
      <c r="AU27" s="126">
        <f t="shared" si="8"/>
        <v>11</v>
      </c>
      <c r="AV27" s="126">
        <f t="shared" si="8"/>
        <v>0</v>
      </c>
      <c r="AW27" s="126">
        <f t="shared" si="8"/>
        <v>11</v>
      </c>
      <c r="AX27" s="126">
        <f t="shared" si="8"/>
        <v>0</v>
      </c>
      <c r="AY27" s="166">
        <f t="shared" si="8"/>
        <v>11</v>
      </c>
      <c r="AZ27" s="108"/>
    </row>
    <row r="28" spans="1:52" x14ac:dyDescent="0.25">
      <c r="B28" s="167" t="s">
        <v>309</v>
      </c>
      <c r="C28" s="112"/>
      <c r="D28" s="112">
        <f>D38+D49</f>
        <v>0</v>
      </c>
      <c r="E28" s="112">
        <f t="shared" ref="E28:AT28" si="9">E38+E49</f>
        <v>11</v>
      </c>
      <c r="F28" s="112">
        <f t="shared" si="9"/>
        <v>0</v>
      </c>
      <c r="G28" s="112">
        <f t="shared" si="9"/>
        <v>11</v>
      </c>
      <c r="H28" s="112">
        <f t="shared" si="9"/>
        <v>0</v>
      </c>
      <c r="I28" s="112">
        <f t="shared" si="9"/>
        <v>11</v>
      </c>
      <c r="J28" s="112">
        <f t="shared" si="9"/>
        <v>0</v>
      </c>
      <c r="K28" s="112">
        <f t="shared" si="9"/>
        <v>11</v>
      </c>
      <c r="L28" s="112">
        <f>L38+L49</f>
        <v>0</v>
      </c>
      <c r="M28" s="112">
        <f t="shared" si="9"/>
        <v>11</v>
      </c>
      <c r="N28" s="112">
        <f t="shared" si="9"/>
        <v>0</v>
      </c>
      <c r="O28" s="112">
        <f t="shared" si="9"/>
        <v>11</v>
      </c>
      <c r="P28" s="112">
        <f>P38+P49</f>
        <v>0</v>
      </c>
      <c r="Q28" s="112">
        <f t="shared" si="9"/>
        <v>11</v>
      </c>
      <c r="R28" s="112">
        <f t="shared" si="9"/>
        <v>0</v>
      </c>
      <c r="S28" s="112">
        <f>S38+S49</f>
        <v>0</v>
      </c>
      <c r="T28" s="112">
        <f t="shared" si="9"/>
        <v>11</v>
      </c>
      <c r="U28" s="112">
        <f t="shared" si="9"/>
        <v>0</v>
      </c>
      <c r="V28" s="112">
        <f>V38+V49</f>
        <v>11</v>
      </c>
      <c r="W28" s="112">
        <f t="shared" si="9"/>
        <v>0</v>
      </c>
      <c r="X28" s="112">
        <f t="shared" si="9"/>
        <v>11</v>
      </c>
      <c r="Y28" s="112">
        <f t="shared" si="9"/>
        <v>0</v>
      </c>
      <c r="Z28" s="112">
        <f>Z38+Z49</f>
        <v>11</v>
      </c>
      <c r="AA28" s="112">
        <f t="shared" si="9"/>
        <v>0</v>
      </c>
      <c r="AB28" s="112">
        <f t="shared" si="9"/>
        <v>11</v>
      </c>
      <c r="AC28" s="112">
        <f t="shared" si="9"/>
        <v>0</v>
      </c>
      <c r="AD28" s="112">
        <f>AD38+AD49</f>
        <v>11</v>
      </c>
      <c r="AE28" s="112">
        <f t="shared" si="9"/>
        <v>0</v>
      </c>
      <c r="AF28" s="112">
        <f t="shared" si="9"/>
        <v>11</v>
      </c>
      <c r="AG28" s="112">
        <f t="shared" si="9"/>
        <v>0</v>
      </c>
      <c r="AH28" s="112">
        <f>AH38+AH49</f>
        <v>11</v>
      </c>
      <c r="AI28" s="112">
        <f t="shared" si="9"/>
        <v>0</v>
      </c>
      <c r="AJ28" s="112">
        <f t="shared" si="9"/>
        <v>11</v>
      </c>
      <c r="AK28" s="112">
        <f t="shared" si="9"/>
        <v>0</v>
      </c>
      <c r="AL28" s="112">
        <f t="shared" si="9"/>
        <v>11</v>
      </c>
      <c r="AM28" s="112">
        <f>AM38+AM49</f>
        <v>0</v>
      </c>
      <c r="AN28" s="112">
        <f t="shared" si="9"/>
        <v>0</v>
      </c>
      <c r="AO28" s="112">
        <f t="shared" si="9"/>
        <v>11</v>
      </c>
      <c r="AP28" s="112">
        <f t="shared" si="9"/>
        <v>0</v>
      </c>
      <c r="AQ28" s="112">
        <f t="shared" si="9"/>
        <v>11</v>
      </c>
      <c r="AR28" s="112">
        <f t="shared" si="9"/>
        <v>0</v>
      </c>
      <c r="AS28" s="112">
        <f t="shared" si="9"/>
        <v>11</v>
      </c>
      <c r="AT28" s="112">
        <f t="shared" si="9"/>
        <v>0</v>
      </c>
      <c r="AU28" s="112">
        <f>AU38+AU49</f>
        <v>11</v>
      </c>
      <c r="AV28" s="112">
        <f>AV38+AV49</f>
        <v>0</v>
      </c>
      <c r="AW28" s="112">
        <f t="shared" ref="AW28:AY28" si="10">AW38+AW49</f>
        <v>11</v>
      </c>
      <c r="AX28" s="112">
        <f t="shared" si="10"/>
        <v>0</v>
      </c>
      <c r="AY28" s="112">
        <f t="shared" si="10"/>
        <v>11</v>
      </c>
      <c r="AZ28" s="108"/>
    </row>
    <row r="29" spans="1:52" x14ac:dyDescent="0.25">
      <c r="B29" s="138" t="s">
        <v>310</v>
      </c>
      <c r="C29" s="127"/>
      <c r="D29" s="127">
        <f>C$28</f>
        <v>0</v>
      </c>
      <c r="E29" s="127">
        <f t="shared" ref="E29:AY29" si="11">D$28</f>
        <v>0</v>
      </c>
      <c r="F29" s="127">
        <f t="shared" si="11"/>
        <v>11</v>
      </c>
      <c r="G29" s="127">
        <f t="shared" si="11"/>
        <v>0</v>
      </c>
      <c r="H29" s="127">
        <f t="shared" si="11"/>
        <v>11</v>
      </c>
      <c r="I29" s="127">
        <f t="shared" si="11"/>
        <v>0</v>
      </c>
      <c r="J29" s="127">
        <f t="shared" si="11"/>
        <v>11</v>
      </c>
      <c r="K29" s="127">
        <f t="shared" si="11"/>
        <v>0</v>
      </c>
      <c r="L29" s="127">
        <f t="shared" si="11"/>
        <v>11</v>
      </c>
      <c r="M29" s="127">
        <f t="shared" si="11"/>
        <v>0</v>
      </c>
      <c r="N29" s="127">
        <f t="shared" si="11"/>
        <v>11</v>
      </c>
      <c r="O29" s="127">
        <f t="shared" si="11"/>
        <v>0</v>
      </c>
      <c r="P29" s="127">
        <f t="shared" si="11"/>
        <v>11</v>
      </c>
      <c r="Q29" s="127">
        <f t="shared" si="11"/>
        <v>0</v>
      </c>
      <c r="R29" s="127">
        <f t="shared" si="11"/>
        <v>11</v>
      </c>
      <c r="S29" s="127">
        <f t="shared" si="11"/>
        <v>0</v>
      </c>
      <c r="T29" s="127">
        <f t="shared" si="11"/>
        <v>0</v>
      </c>
      <c r="U29" s="127">
        <f t="shared" si="11"/>
        <v>11</v>
      </c>
      <c r="V29" s="127">
        <f t="shared" si="11"/>
        <v>0</v>
      </c>
      <c r="W29" s="127">
        <f t="shared" si="11"/>
        <v>11</v>
      </c>
      <c r="X29" s="127">
        <f t="shared" si="11"/>
        <v>0</v>
      </c>
      <c r="Y29" s="127">
        <f t="shared" si="11"/>
        <v>11</v>
      </c>
      <c r="Z29" s="127">
        <f t="shared" si="11"/>
        <v>0</v>
      </c>
      <c r="AA29" s="127">
        <f t="shared" si="11"/>
        <v>11</v>
      </c>
      <c r="AB29" s="127">
        <f t="shared" si="11"/>
        <v>0</v>
      </c>
      <c r="AC29" s="127">
        <f t="shared" si="11"/>
        <v>11</v>
      </c>
      <c r="AD29" s="127">
        <f t="shared" si="11"/>
        <v>0</v>
      </c>
      <c r="AE29" s="127">
        <f t="shared" si="11"/>
        <v>11</v>
      </c>
      <c r="AF29" s="127">
        <f t="shared" si="11"/>
        <v>0</v>
      </c>
      <c r="AG29" s="127">
        <f t="shared" si="11"/>
        <v>11</v>
      </c>
      <c r="AH29" s="127">
        <f t="shared" si="11"/>
        <v>0</v>
      </c>
      <c r="AI29" s="127">
        <f t="shared" si="11"/>
        <v>11</v>
      </c>
      <c r="AJ29" s="127">
        <f t="shared" si="11"/>
        <v>0</v>
      </c>
      <c r="AK29" s="127">
        <f t="shared" si="11"/>
        <v>11</v>
      </c>
      <c r="AL29" s="127">
        <f t="shared" si="11"/>
        <v>0</v>
      </c>
      <c r="AM29" s="127">
        <f t="shared" si="11"/>
        <v>11</v>
      </c>
      <c r="AN29" s="127">
        <f t="shared" si="11"/>
        <v>0</v>
      </c>
      <c r="AO29" s="127">
        <f t="shared" si="11"/>
        <v>0</v>
      </c>
      <c r="AP29" s="127">
        <f t="shared" si="11"/>
        <v>11</v>
      </c>
      <c r="AQ29" s="127">
        <f t="shared" si="11"/>
        <v>0</v>
      </c>
      <c r="AR29" s="127">
        <f t="shared" si="11"/>
        <v>11</v>
      </c>
      <c r="AS29" s="127">
        <f t="shared" si="11"/>
        <v>0</v>
      </c>
      <c r="AT29" s="127">
        <f t="shared" si="11"/>
        <v>11</v>
      </c>
      <c r="AU29" s="127">
        <f t="shared" si="11"/>
        <v>0</v>
      </c>
      <c r="AV29" s="127">
        <f t="shared" si="11"/>
        <v>11</v>
      </c>
      <c r="AW29" s="127">
        <f t="shared" si="11"/>
        <v>0</v>
      </c>
      <c r="AX29" s="127">
        <f t="shared" si="11"/>
        <v>11</v>
      </c>
      <c r="AY29" s="169">
        <f t="shared" si="11"/>
        <v>0</v>
      </c>
      <c r="AZ29" s="170"/>
    </row>
    <row r="30" spans="1:52" x14ac:dyDescent="0.25">
      <c r="A30" s="171" t="s">
        <v>311</v>
      </c>
      <c r="B30" s="146">
        <v>10</v>
      </c>
      <c r="C30" s="119" t="s">
        <v>292</v>
      </c>
      <c r="D30" s="119">
        <f>D$27*$B$30</f>
        <v>110</v>
      </c>
      <c r="E30" s="119">
        <f t="shared" ref="E30:AY30" si="12">E$27*$B$30</f>
        <v>110</v>
      </c>
      <c r="F30" s="119">
        <f t="shared" si="12"/>
        <v>0</v>
      </c>
      <c r="G30" s="119">
        <f t="shared" si="12"/>
        <v>110</v>
      </c>
      <c r="H30" s="119">
        <f t="shared" si="12"/>
        <v>0</v>
      </c>
      <c r="I30" s="119">
        <f t="shared" si="12"/>
        <v>110</v>
      </c>
      <c r="J30" s="119">
        <f t="shared" si="12"/>
        <v>0</v>
      </c>
      <c r="K30" s="119">
        <f t="shared" si="12"/>
        <v>110</v>
      </c>
      <c r="L30" s="119">
        <f t="shared" si="12"/>
        <v>0</v>
      </c>
      <c r="M30" s="119">
        <f t="shared" si="12"/>
        <v>110</v>
      </c>
      <c r="N30" s="119">
        <f t="shared" si="12"/>
        <v>0</v>
      </c>
      <c r="O30" s="119">
        <f t="shared" si="12"/>
        <v>110</v>
      </c>
      <c r="P30" s="119">
        <f t="shared" si="12"/>
        <v>0</v>
      </c>
      <c r="Q30" s="119">
        <f t="shared" si="12"/>
        <v>110</v>
      </c>
      <c r="R30" s="119">
        <f>R$27*$B$30</f>
        <v>0</v>
      </c>
      <c r="S30" s="119">
        <f t="shared" si="12"/>
        <v>110</v>
      </c>
      <c r="T30" s="119">
        <f t="shared" si="12"/>
        <v>110</v>
      </c>
      <c r="U30" s="119">
        <f t="shared" si="12"/>
        <v>0</v>
      </c>
      <c r="V30" s="119">
        <f t="shared" si="12"/>
        <v>110</v>
      </c>
      <c r="W30" s="119">
        <f t="shared" si="12"/>
        <v>0</v>
      </c>
      <c r="X30" s="119">
        <f t="shared" si="12"/>
        <v>110</v>
      </c>
      <c r="Y30" s="119">
        <f t="shared" si="12"/>
        <v>0</v>
      </c>
      <c r="Z30" s="119">
        <f t="shared" si="12"/>
        <v>110</v>
      </c>
      <c r="AA30" s="119">
        <f t="shared" si="12"/>
        <v>0</v>
      </c>
      <c r="AB30" s="119">
        <f t="shared" si="12"/>
        <v>110</v>
      </c>
      <c r="AC30" s="119">
        <f t="shared" si="12"/>
        <v>0</v>
      </c>
      <c r="AD30" s="119">
        <f t="shared" si="12"/>
        <v>110</v>
      </c>
      <c r="AE30" s="119">
        <f>AE$27*$B$30</f>
        <v>0</v>
      </c>
      <c r="AF30" s="119">
        <f t="shared" si="12"/>
        <v>110</v>
      </c>
      <c r="AG30" s="119">
        <f t="shared" si="12"/>
        <v>0</v>
      </c>
      <c r="AH30" s="119">
        <f t="shared" si="12"/>
        <v>110</v>
      </c>
      <c r="AI30" s="119">
        <f t="shared" si="12"/>
        <v>0</v>
      </c>
      <c r="AJ30" s="119">
        <f t="shared" si="12"/>
        <v>110</v>
      </c>
      <c r="AK30" s="119">
        <f t="shared" si="12"/>
        <v>0</v>
      </c>
      <c r="AL30" s="119">
        <f t="shared" si="12"/>
        <v>110</v>
      </c>
      <c r="AM30" s="119">
        <f t="shared" si="12"/>
        <v>0</v>
      </c>
      <c r="AN30" s="119">
        <f t="shared" si="12"/>
        <v>110</v>
      </c>
      <c r="AO30" s="119">
        <f t="shared" si="12"/>
        <v>110</v>
      </c>
      <c r="AP30" s="119">
        <f t="shared" si="12"/>
        <v>0</v>
      </c>
      <c r="AQ30" s="119">
        <f t="shared" si="12"/>
        <v>110</v>
      </c>
      <c r="AR30" s="119">
        <f t="shared" si="12"/>
        <v>0</v>
      </c>
      <c r="AS30" s="119">
        <f t="shared" si="12"/>
        <v>110</v>
      </c>
      <c r="AT30" s="119">
        <f t="shared" si="12"/>
        <v>0</v>
      </c>
      <c r="AU30" s="119">
        <f t="shared" si="12"/>
        <v>110</v>
      </c>
      <c r="AV30" s="119">
        <f t="shared" si="12"/>
        <v>0</v>
      </c>
      <c r="AW30" s="119">
        <f t="shared" si="12"/>
        <v>110</v>
      </c>
      <c r="AX30" s="119">
        <f t="shared" si="12"/>
        <v>0</v>
      </c>
      <c r="AY30" s="119">
        <f t="shared" si="12"/>
        <v>110</v>
      </c>
      <c r="AZ30" s="143">
        <f t="shared" si="5"/>
        <v>2860</v>
      </c>
    </row>
    <row r="32" spans="1:52" x14ac:dyDescent="0.25">
      <c r="A32" s="104" t="s">
        <v>299</v>
      </c>
    </row>
    <row r="33" spans="1:52" x14ac:dyDescent="0.25">
      <c r="A33" s="137" t="s">
        <v>22</v>
      </c>
      <c r="B33" s="137" t="s">
        <v>340</v>
      </c>
      <c r="C33" s="126"/>
      <c r="D33" s="126">
        <f>D$21*shipping_manufacturing!$D$27/100</f>
        <v>0</v>
      </c>
      <c r="E33" s="126">
        <f>E$21*shipping_manufacturing!$D$27/100</f>
        <v>129.375</v>
      </c>
      <c r="F33" s="126">
        <f>F$21*shipping_manufacturing!$D$27/100</f>
        <v>129.375</v>
      </c>
      <c r="G33" s="126">
        <f>G$21*shipping_manufacturing!$D$27/100</f>
        <v>129.375</v>
      </c>
      <c r="H33" s="126">
        <f>H$21*shipping_manufacturing!$D$27/100</f>
        <v>129.375</v>
      </c>
      <c r="I33" s="126">
        <f>I$21*shipping_manufacturing!$D$27/100</f>
        <v>129.375</v>
      </c>
      <c r="J33" s="126">
        <f>J$21*shipping_manufacturing!$D$27/100</f>
        <v>129.375</v>
      </c>
      <c r="K33" s="126">
        <f>K$21*shipping_manufacturing!$D$27/100</f>
        <v>129.375</v>
      </c>
      <c r="L33" s="126">
        <f>L$21*shipping_manufacturing!$D$27/100</f>
        <v>129.375</v>
      </c>
      <c r="M33" s="126">
        <f>M$21*shipping_manufacturing!$D$27/100</f>
        <v>129.375</v>
      </c>
      <c r="N33" s="126">
        <f>N$21*shipping_manufacturing!$D$27/100</f>
        <v>129.375</v>
      </c>
      <c r="O33" s="126">
        <f>O$21*shipping_manufacturing!$D$27/100</f>
        <v>129.375</v>
      </c>
      <c r="P33" s="126">
        <f>P$21*shipping_manufacturing!$D$27/100</f>
        <v>129.375</v>
      </c>
      <c r="Q33" s="126">
        <f>Q$21*shipping_manufacturing!$D$27/100</f>
        <v>129.375</v>
      </c>
      <c r="R33" s="126">
        <f>R$21*shipping_manufacturing!$D$27/100</f>
        <v>129.375</v>
      </c>
      <c r="S33" s="126">
        <f>S$21*shipping_manufacturing!$D$27/100</f>
        <v>0</v>
      </c>
      <c r="T33" s="126">
        <f>T$21*shipping_manufacturing!$D$27/100</f>
        <v>129.375</v>
      </c>
      <c r="U33" s="126">
        <f>U$21*shipping_manufacturing!$D$27/100</f>
        <v>129.375</v>
      </c>
      <c r="V33" s="126">
        <f>V$21*shipping_manufacturing!$D$27/100</f>
        <v>129.375</v>
      </c>
      <c r="W33" s="126">
        <f>W$21*shipping_manufacturing!$D$27/100</f>
        <v>129.375</v>
      </c>
      <c r="X33" s="126">
        <f>X$21*shipping_manufacturing!$D$27/100</f>
        <v>129.375</v>
      </c>
      <c r="Y33" s="126">
        <f>Y$21*shipping_manufacturing!$D$27/100</f>
        <v>129.375</v>
      </c>
      <c r="Z33" s="126">
        <f>Z$21*shipping_manufacturing!$D$27/100</f>
        <v>129.375</v>
      </c>
      <c r="AA33" s="126">
        <f>AA$21*shipping_manufacturing!$D$27/100</f>
        <v>129.375</v>
      </c>
      <c r="AB33" s="126">
        <f>AB$21*shipping_manufacturing!$D$27/100</f>
        <v>129.375</v>
      </c>
      <c r="AC33" s="126">
        <f>AC$21*shipping_manufacturing!$D$27/100</f>
        <v>129.375</v>
      </c>
      <c r="AD33" s="126">
        <f>AD$21*shipping_manufacturing!$D$27/100</f>
        <v>129.375</v>
      </c>
      <c r="AE33" s="126">
        <f>AE$21*shipping_manufacturing!$D$27/100</f>
        <v>129.375</v>
      </c>
      <c r="AF33" s="126">
        <f>AF$21*shipping_manufacturing!$D$27/100</f>
        <v>129.375</v>
      </c>
      <c r="AG33" s="126">
        <f>AG$21*shipping_manufacturing!$D$27/100</f>
        <v>129.375</v>
      </c>
      <c r="AH33" s="126">
        <f>AH$21*shipping_manufacturing!$D$27/100</f>
        <v>129.375</v>
      </c>
      <c r="AI33" s="126">
        <f>AI$21*shipping_manufacturing!$D$27/100</f>
        <v>129.375</v>
      </c>
      <c r="AJ33" s="126">
        <f>AJ$21*shipping_manufacturing!$D$27/100</f>
        <v>129.375</v>
      </c>
      <c r="AK33" s="126">
        <f>AK$21*shipping_manufacturing!$D$27/100</f>
        <v>129.375</v>
      </c>
      <c r="AL33" s="126">
        <f>AL$21*shipping_manufacturing!$D$27/100</f>
        <v>129.375</v>
      </c>
      <c r="AM33" s="126">
        <f>AM$21*shipping_manufacturing!$D$27/100</f>
        <v>129.375</v>
      </c>
      <c r="AN33" s="126">
        <f>AN$21*shipping_manufacturing!$D$27/100</f>
        <v>0</v>
      </c>
      <c r="AO33" s="126">
        <f>AO$21*shipping_manufacturing!$D$27/100</f>
        <v>129.375</v>
      </c>
      <c r="AP33" s="126">
        <f>AP$21*shipping_manufacturing!$D$27/100</f>
        <v>129.375</v>
      </c>
      <c r="AQ33" s="126">
        <f>AQ$21*shipping_manufacturing!$D$27/100</f>
        <v>129.375</v>
      </c>
      <c r="AR33" s="126">
        <f>AR$21*shipping_manufacturing!$D$27/100</f>
        <v>129.375</v>
      </c>
      <c r="AS33" s="126">
        <f>AS$21*shipping_manufacturing!$D$27/100</f>
        <v>129.375</v>
      </c>
      <c r="AT33" s="126">
        <f>AT$21*shipping_manufacturing!$D$27/100</f>
        <v>129.375</v>
      </c>
      <c r="AU33" s="126">
        <f>AU$21*shipping_manufacturing!$D$27/100</f>
        <v>129.375</v>
      </c>
      <c r="AV33" s="126">
        <f>AV$21*shipping_manufacturing!$D$27/100</f>
        <v>129.375</v>
      </c>
      <c r="AW33" s="126">
        <f>AW$21*shipping_manufacturing!$D$27/100</f>
        <v>129.375</v>
      </c>
      <c r="AX33" s="126">
        <f>AX$21*shipping_manufacturing!$D$27/100</f>
        <v>129.375</v>
      </c>
      <c r="AY33" s="126">
        <f>AY$21*shipping_manufacturing!$D$27/100</f>
        <v>129.375</v>
      </c>
    </row>
    <row r="34" spans="1:52" x14ac:dyDescent="0.25">
      <c r="A34" s="115" t="s">
        <v>339</v>
      </c>
      <c r="B34" s="167" t="s">
        <v>341</v>
      </c>
      <c r="C34" s="112"/>
      <c r="D34" s="112">
        <f>D$22*shipping_manufacturing!$E$27/100</f>
        <v>0</v>
      </c>
      <c r="E34" s="112">
        <f>E$22*shipping_manufacturing!$E$27/100</f>
        <v>43.125</v>
      </c>
      <c r="F34" s="112">
        <f>F$22*shipping_manufacturing!$E$27/100</f>
        <v>43.125</v>
      </c>
      <c r="G34" s="112">
        <f>G$22*shipping_manufacturing!$E$27/100</f>
        <v>43.125</v>
      </c>
      <c r="H34" s="112">
        <f>H$22*shipping_manufacturing!$E$27/100</f>
        <v>43.125</v>
      </c>
      <c r="I34" s="112">
        <f>I$22*shipping_manufacturing!$E$27/100</f>
        <v>43.125</v>
      </c>
      <c r="J34" s="112">
        <f>J$22*shipping_manufacturing!$E$27/100</f>
        <v>43.125</v>
      </c>
      <c r="K34" s="112">
        <f>K$22*shipping_manufacturing!$E$27/100</f>
        <v>43.125</v>
      </c>
      <c r="L34" s="112">
        <f>L$22*shipping_manufacturing!$E$27/100</f>
        <v>43.125</v>
      </c>
      <c r="M34" s="112">
        <f>M$22*shipping_manufacturing!$E$27/100</f>
        <v>43.125</v>
      </c>
      <c r="N34" s="112">
        <f>N$22*shipping_manufacturing!$E$27/100</f>
        <v>43.125</v>
      </c>
      <c r="O34" s="112">
        <f>O$22*shipping_manufacturing!$E$27/100</f>
        <v>43.125</v>
      </c>
      <c r="P34" s="112">
        <f>P$22*shipping_manufacturing!$E$27/100</f>
        <v>43.125</v>
      </c>
      <c r="Q34" s="112">
        <f>Q$22*shipping_manufacturing!$E$27/100</f>
        <v>43.125</v>
      </c>
      <c r="R34" s="112">
        <f>R$22*shipping_manufacturing!$E$27/100</f>
        <v>43.125</v>
      </c>
      <c r="S34" s="112">
        <f>S$22*shipping_manufacturing!$E$27/100</f>
        <v>0</v>
      </c>
      <c r="T34" s="112">
        <f>T$22*shipping_manufacturing!$E$27/100</f>
        <v>43.125</v>
      </c>
      <c r="U34" s="112">
        <f>U$22*shipping_manufacturing!$E$27/100</f>
        <v>43.125</v>
      </c>
      <c r="V34" s="112">
        <f>V$22*shipping_manufacturing!$E$27/100</f>
        <v>43.125</v>
      </c>
      <c r="W34" s="112">
        <f>W$22*shipping_manufacturing!$E$27/100</f>
        <v>43.125</v>
      </c>
      <c r="X34" s="112">
        <f>X$22*shipping_manufacturing!$E$27/100</f>
        <v>43.125</v>
      </c>
      <c r="Y34" s="112">
        <f>Y$22*shipping_manufacturing!$E$27/100</f>
        <v>43.125</v>
      </c>
      <c r="Z34" s="112">
        <f>Z$22*shipping_manufacturing!$E$27/100</f>
        <v>43.125</v>
      </c>
      <c r="AA34" s="112">
        <f>AA$22*shipping_manufacturing!$E$27/100</f>
        <v>43.125</v>
      </c>
      <c r="AB34" s="112">
        <f>AB$22*shipping_manufacturing!$E$27/100</f>
        <v>43.125</v>
      </c>
      <c r="AC34" s="112">
        <f>AC$22*shipping_manufacturing!$E$27/100</f>
        <v>43.125</v>
      </c>
      <c r="AD34" s="112">
        <f>AD$22*shipping_manufacturing!$E$27/100</f>
        <v>43.125</v>
      </c>
      <c r="AE34" s="112">
        <f>AE$22*shipping_manufacturing!$E$27/100</f>
        <v>43.125</v>
      </c>
      <c r="AF34" s="112">
        <f>AF$22*shipping_manufacturing!$E$27/100</f>
        <v>43.125</v>
      </c>
      <c r="AG34" s="112">
        <f>AG$22*shipping_manufacturing!$E$27/100</f>
        <v>43.125</v>
      </c>
      <c r="AH34" s="112">
        <f>AH$22*shipping_manufacturing!$E$27/100</f>
        <v>43.125</v>
      </c>
      <c r="AI34" s="112">
        <f>AI$22*shipping_manufacturing!$E$27/100</f>
        <v>43.125</v>
      </c>
      <c r="AJ34" s="112">
        <f>AJ$22*shipping_manufacturing!$E$27/100</f>
        <v>43.125</v>
      </c>
      <c r="AK34" s="112">
        <f>AK$22*shipping_manufacturing!$E$27/100</f>
        <v>43.125</v>
      </c>
      <c r="AL34" s="112">
        <f>AL$22*shipping_manufacturing!$E$27/100</f>
        <v>43.125</v>
      </c>
      <c r="AM34" s="112">
        <f>AM$22*shipping_manufacturing!$E$27/100</f>
        <v>43.125</v>
      </c>
      <c r="AN34" s="112">
        <f>AN$22*shipping_manufacturing!$E$27/100</f>
        <v>0</v>
      </c>
      <c r="AO34" s="112">
        <f>AO$22*shipping_manufacturing!$E$27/100</f>
        <v>43.125</v>
      </c>
      <c r="AP34" s="112">
        <f>AP$22*shipping_manufacturing!$E$27/100</f>
        <v>43.125</v>
      </c>
      <c r="AQ34" s="112">
        <f>AQ$22*shipping_manufacturing!$E$27/100</f>
        <v>43.125</v>
      </c>
      <c r="AR34" s="112">
        <f>AR$22*shipping_manufacturing!$E$27/100</f>
        <v>43.125</v>
      </c>
      <c r="AS34" s="112">
        <f>AS$22*shipping_manufacturing!$E$27/100</f>
        <v>43.125</v>
      </c>
      <c r="AT34" s="112">
        <f>AT$22*shipping_manufacturing!$E$27/100</f>
        <v>43.125</v>
      </c>
      <c r="AU34" s="112">
        <f>AU$22*shipping_manufacturing!$E$27/100</f>
        <v>43.125</v>
      </c>
      <c r="AV34" s="112">
        <f>AV$22*shipping_manufacturing!$E$27/100</f>
        <v>43.125</v>
      </c>
      <c r="AW34" s="112">
        <f>AW$22*shipping_manufacturing!$E$27/100</f>
        <v>43.125</v>
      </c>
      <c r="AX34" s="112">
        <f>AX$22*shipping_manufacturing!$E$27/100</f>
        <v>43.125</v>
      </c>
      <c r="AY34" s="112">
        <f>AY$22*shipping_manufacturing!$E$27/100</f>
        <v>43.125</v>
      </c>
    </row>
    <row r="35" spans="1:52" x14ac:dyDescent="0.25">
      <c r="A35" s="112">
        <v>1335</v>
      </c>
      <c r="B35" s="167" t="s">
        <v>342</v>
      </c>
      <c r="C35" s="112"/>
      <c r="D35" s="112">
        <f>SUM(D33:D34)</f>
        <v>0</v>
      </c>
      <c r="E35" s="112">
        <f t="shared" ref="E35:AY35" si="13">SUM(E33:E34)</f>
        <v>172.5</v>
      </c>
      <c r="F35" s="112">
        <f t="shared" si="13"/>
        <v>172.5</v>
      </c>
      <c r="G35" s="112">
        <f t="shared" si="13"/>
        <v>172.5</v>
      </c>
      <c r="H35" s="112">
        <f t="shared" si="13"/>
        <v>172.5</v>
      </c>
      <c r="I35" s="112">
        <f t="shared" si="13"/>
        <v>172.5</v>
      </c>
      <c r="J35" s="112">
        <f t="shared" si="13"/>
        <v>172.5</v>
      </c>
      <c r="K35" s="112">
        <f t="shared" si="13"/>
        <v>172.5</v>
      </c>
      <c r="L35" s="112">
        <f t="shared" si="13"/>
        <v>172.5</v>
      </c>
      <c r="M35" s="112">
        <f t="shared" si="13"/>
        <v>172.5</v>
      </c>
      <c r="N35" s="112">
        <f t="shared" si="13"/>
        <v>172.5</v>
      </c>
      <c r="O35" s="112">
        <f t="shared" si="13"/>
        <v>172.5</v>
      </c>
      <c r="P35" s="112">
        <f t="shared" si="13"/>
        <v>172.5</v>
      </c>
      <c r="Q35" s="112">
        <f t="shared" si="13"/>
        <v>172.5</v>
      </c>
      <c r="R35" s="112">
        <f t="shared" si="13"/>
        <v>172.5</v>
      </c>
      <c r="S35" s="112">
        <f t="shared" si="13"/>
        <v>0</v>
      </c>
      <c r="T35" s="112">
        <f t="shared" si="13"/>
        <v>172.5</v>
      </c>
      <c r="U35" s="112">
        <f t="shared" si="13"/>
        <v>172.5</v>
      </c>
      <c r="V35" s="112">
        <f t="shared" si="13"/>
        <v>172.5</v>
      </c>
      <c r="W35" s="112">
        <f t="shared" si="13"/>
        <v>172.5</v>
      </c>
      <c r="X35" s="112">
        <f t="shared" si="13"/>
        <v>172.5</v>
      </c>
      <c r="Y35" s="112">
        <f t="shared" si="13"/>
        <v>172.5</v>
      </c>
      <c r="Z35" s="112">
        <f t="shared" si="13"/>
        <v>172.5</v>
      </c>
      <c r="AA35" s="112">
        <f t="shared" si="13"/>
        <v>172.5</v>
      </c>
      <c r="AB35" s="112">
        <f t="shared" si="13"/>
        <v>172.5</v>
      </c>
      <c r="AC35" s="112">
        <f t="shared" si="13"/>
        <v>172.5</v>
      </c>
      <c r="AD35" s="112">
        <f t="shared" si="13"/>
        <v>172.5</v>
      </c>
      <c r="AE35" s="112">
        <f t="shared" si="13"/>
        <v>172.5</v>
      </c>
      <c r="AF35" s="112">
        <f t="shared" si="13"/>
        <v>172.5</v>
      </c>
      <c r="AG35" s="112">
        <f t="shared" si="13"/>
        <v>172.5</v>
      </c>
      <c r="AH35" s="112">
        <f t="shared" si="13"/>
        <v>172.5</v>
      </c>
      <c r="AI35" s="112">
        <f t="shared" si="13"/>
        <v>172.5</v>
      </c>
      <c r="AJ35" s="112">
        <f t="shared" si="13"/>
        <v>172.5</v>
      </c>
      <c r="AK35" s="112">
        <f t="shared" si="13"/>
        <v>172.5</v>
      </c>
      <c r="AL35" s="112">
        <f t="shared" si="13"/>
        <v>172.5</v>
      </c>
      <c r="AM35" s="112">
        <f t="shared" si="13"/>
        <v>172.5</v>
      </c>
      <c r="AN35" s="112">
        <f t="shared" si="13"/>
        <v>0</v>
      </c>
      <c r="AO35" s="112">
        <f t="shared" si="13"/>
        <v>172.5</v>
      </c>
      <c r="AP35" s="112">
        <f t="shared" si="13"/>
        <v>172.5</v>
      </c>
      <c r="AQ35" s="112">
        <f t="shared" si="13"/>
        <v>172.5</v>
      </c>
      <c r="AR35" s="112">
        <f t="shared" si="13"/>
        <v>172.5</v>
      </c>
      <c r="AS35" s="112">
        <f t="shared" si="13"/>
        <v>172.5</v>
      </c>
      <c r="AT35" s="112">
        <f t="shared" si="13"/>
        <v>172.5</v>
      </c>
      <c r="AU35" s="112">
        <f t="shared" si="13"/>
        <v>172.5</v>
      </c>
      <c r="AV35" s="112">
        <f t="shared" si="13"/>
        <v>172.5</v>
      </c>
      <c r="AW35" s="112">
        <f t="shared" si="13"/>
        <v>172.5</v>
      </c>
      <c r="AX35" s="112">
        <f t="shared" si="13"/>
        <v>172.5</v>
      </c>
      <c r="AY35" s="112">
        <f t="shared" si="13"/>
        <v>172.5</v>
      </c>
    </row>
    <row r="36" spans="1:52" x14ac:dyDescent="0.25">
      <c r="A36" s="112"/>
      <c r="B36" s="167" t="s">
        <v>343</v>
      </c>
      <c r="C36" s="112"/>
      <c r="D36" s="112">
        <f>IF(D35&lt;=30*D38,D33,(D33/D35)*30*D38)</f>
        <v>0</v>
      </c>
      <c r="E36" s="112">
        <f>IF(E35&lt;=30*E38,E33,(E33/E35)*30*E38)</f>
        <v>129.375</v>
      </c>
      <c r="F36" s="112">
        <f t="shared" ref="F36:AY36" si="14">IF(F35&lt;=30*F38,F33,(F33/F35)*30*F38)</f>
        <v>0</v>
      </c>
      <c r="G36" s="112">
        <f t="shared" si="14"/>
        <v>129.375</v>
      </c>
      <c r="H36" s="112">
        <f t="shared" si="14"/>
        <v>0</v>
      </c>
      <c r="I36" s="112">
        <f t="shared" si="14"/>
        <v>129.375</v>
      </c>
      <c r="J36" s="112">
        <f t="shared" si="14"/>
        <v>0</v>
      </c>
      <c r="K36" s="112">
        <f t="shared" si="14"/>
        <v>129.375</v>
      </c>
      <c r="L36" s="112">
        <f t="shared" si="14"/>
        <v>0</v>
      </c>
      <c r="M36" s="112">
        <f t="shared" si="14"/>
        <v>129.375</v>
      </c>
      <c r="N36" s="112">
        <f t="shared" si="14"/>
        <v>0</v>
      </c>
      <c r="O36" s="112">
        <f t="shared" si="14"/>
        <v>129.375</v>
      </c>
      <c r="P36" s="112">
        <f t="shared" si="14"/>
        <v>0</v>
      </c>
      <c r="Q36" s="112">
        <f t="shared" si="14"/>
        <v>129.375</v>
      </c>
      <c r="R36" s="112">
        <f t="shared" si="14"/>
        <v>0</v>
      </c>
      <c r="S36" s="112">
        <f t="shared" si="14"/>
        <v>0</v>
      </c>
      <c r="T36" s="112">
        <f t="shared" si="14"/>
        <v>129.375</v>
      </c>
      <c r="U36" s="112">
        <f t="shared" si="14"/>
        <v>0</v>
      </c>
      <c r="V36" s="112">
        <f t="shared" si="14"/>
        <v>129.375</v>
      </c>
      <c r="W36" s="112">
        <f t="shared" si="14"/>
        <v>0</v>
      </c>
      <c r="X36" s="112">
        <f t="shared" si="14"/>
        <v>129.375</v>
      </c>
      <c r="Y36" s="112">
        <f t="shared" si="14"/>
        <v>0</v>
      </c>
      <c r="Z36" s="112">
        <f t="shared" si="14"/>
        <v>129.375</v>
      </c>
      <c r="AA36" s="112">
        <f t="shared" si="14"/>
        <v>0</v>
      </c>
      <c r="AB36" s="112">
        <f t="shared" si="14"/>
        <v>129.375</v>
      </c>
      <c r="AC36" s="112">
        <f t="shared" si="14"/>
        <v>0</v>
      </c>
      <c r="AD36" s="112">
        <f t="shared" si="14"/>
        <v>129.375</v>
      </c>
      <c r="AE36" s="112">
        <f t="shared" si="14"/>
        <v>0</v>
      </c>
      <c r="AF36" s="112">
        <f t="shared" si="14"/>
        <v>129.375</v>
      </c>
      <c r="AG36" s="112">
        <f t="shared" si="14"/>
        <v>0</v>
      </c>
      <c r="AH36" s="112">
        <f t="shared" si="14"/>
        <v>129.375</v>
      </c>
      <c r="AI36" s="112">
        <f t="shared" si="14"/>
        <v>0</v>
      </c>
      <c r="AJ36" s="112">
        <f t="shared" si="14"/>
        <v>129.375</v>
      </c>
      <c r="AK36" s="112">
        <f t="shared" si="14"/>
        <v>0</v>
      </c>
      <c r="AL36" s="112">
        <f t="shared" si="14"/>
        <v>129.375</v>
      </c>
      <c r="AM36" s="112">
        <f t="shared" si="14"/>
        <v>0</v>
      </c>
      <c r="AN36" s="112">
        <f t="shared" si="14"/>
        <v>0</v>
      </c>
      <c r="AO36" s="112">
        <f t="shared" si="14"/>
        <v>129.375</v>
      </c>
      <c r="AP36" s="112">
        <f t="shared" si="14"/>
        <v>0</v>
      </c>
      <c r="AQ36" s="112">
        <f t="shared" si="14"/>
        <v>129.375</v>
      </c>
      <c r="AR36" s="112">
        <f t="shared" si="14"/>
        <v>0</v>
      </c>
      <c r="AS36" s="112">
        <f t="shared" si="14"/>
        <v>129.375</v>
      </c>
      <c r="AT36" s="112">
        <f t="shared" si="14"/>
        <v>0</v>
      </c>
      <c r="AU36" s="112">
        <f t="shared" si="14"/>
        <v>129.375</v>
      </c>
      <c r="AV36" s="112">
        <f t="shared" si="14"/>
        <v>0</v>
      </c>
      <c r="AW36" s="112">
        <f t="shared" si="14"/>
        <v>129.375</v>
      </c>
      <c r="AX36" s="112">
        <f t="shared" si="14"/>
        <v>0</v>
      </c>
      <c r="AY36" s="112">
        <f t="shared" si="14"/>
        <v>129.375</v>
      </c>
    </row>
    <row r="37" spans="1:52" x14ac:dyDescent="0.25">
      <c r="A37" s="112"/>
      <c r="B37" s="167" t="s">
        <v>344</v>
      </c>
      <c r="C37" s="112"/>
      <c r="D37" s="112">
        <f>IF(D35&lt;=30*D38,D34,(D34/D35)*30*D38)</f>
        <v>0</v>
      </c>
      <c r="E37" s="112">
        <f>IF(E35&lt;=30*E38,E34,(E34/E35)*30*E38)</f>
        <v>43.125</v>
      </c>
      <c r="F37" s="112">
        <f t="shared" ref="F37:AY37" si="15">IF(F35&lt;=30*F38,F34,(F34/F35)*30*F38)</f>
        <v>0</v>
      </c>
      <c r="G37" s="112">
        <f t="shared" si="15"/>
        <v>43.125</v>
      </c>
      <c r="H37" s="112">
        <f t="shared" si="15"/>
        <v>0</v>
      </c>
      <c r="I37" s="112">
        <f t="shared" si="15"/>
        <v>43.125</v>
      </c>
      <c r="J37" s="112">
        <f t="shared" si="15"/>
        <v>0</v>
      </c>
      <c r="K37" s="112">
        <f t="shared" si="15"/>
        <v>43.125</v>
      </c>
      <c r="L37" s="112">
        <f t="shared" si="15"/>
        <v>0</v>
      </c>
      <c r="M37" s="112">
        <f t="shared" si="15"/>
        <v>43.125</v>
      </c>
      <c r="N37" s="112">
        <f t="shared" si="15"/>
        <v>0</v>
      </c>
      <c r="O37" s="112">
        <f t="shared" si="15"/>
        <v>43.125</v>
      </c>
      <c r="P37" s="112">
        <f t="shared" si="15"/>
        <v>0</v>
      </c>
      <c r="Q37" s="112">
        <f t="shared" si="15"/>
        <v>43.125</v>
      </c>
      <c r="R37" s="112">
        <f t="shared" si="15"/>
        <v>0</v>
      </c>
      <c r="S37" s="112">
        <f t="shared" si="15"/>
        <v>0</v>
      </c>
      <c r="T37" s="112">
        <f t="shared" si="15"/>
        <v>43.125</v>
      </c>
      <c r="U37" s="112">
        <f t="shared" si="15"/>
        <v>0</v>
      </c>
      <c r="V37" s="112">
        <f t="shared" si="15"/>
        <v>43.125</v>
      </c>
      <c r="W37" s="112">
        <f t="shared" si="15"/>
        <v>0</v>
      </c>
      <c r="X37" s="112">
        <f t="shared" si="15"/>
        <v>43.125</v>
      </c>
      <c r="Y37" s="112">
        <f t="shared" si="15"/>
        <v>0</v>
      </c>
      <c r="Z37" s="112">
        <f t="shared" si="15"/>
        <v>43.125</v>
      </c>
      <c r="AA37" s="112">
        <f t="shared" si="15"/>
        <v>0</v>
      </c>
      <c r="AB37" s="112">
        <f t="shared" si="15"/>
        <v>43.125</v>
      </c>
      <c r="AC37" s="112">
        <f t="shared" si="15"/>
        <v>0</v>
      </c>
      <c r="AD37" s="112">
        <f t="shared" si="15"/>
        <v>43.125</v>
      </c>
      <c r="AE37" s="112">
        <f t="shared" si="15"/>
        <v>0</v>
      </c>
      <c r="AF37" s="112">
        <f t="shared" si="15"/>
        <v>43.125</v>
      </c>
      <c r="AG37" s="112">
        <f t="shared" si="15"/>
        <v>0</v>
      </c>
      <c r="AH37" s="112">
        <f t="shared" si="15"/>
        <v>43.125</v>
      </c>
      <c r="AI37" s="112">
        <f t="shared" si="15"/>
        <v>0</v>
      </c>
      <c r="AJ37" s="112">
        <f t="shared" si="15"/>
        <v>43.125</v>
      </c>
      <c r="AK37" s="112">
        <f t="shared" si="15"/>
        <v>0</v>
      </c>
      <c r="AL37" s="112">
        <f t="shared" si="15"/>
        <v>43.125</v>
      </c>
      <c r="AM37" s="112">
        <f t="shared" si="15"/>
        <v>0</v>
      </c>
      <c r="AN37" s="112">
        <f t="shared" si="15"/>
        <v>0</v>
      </c>
      <c r="AO37" s="112">
        <f t="shared" si="15"/>
        <v>43.125</v>
      </c>
      <c r="AP37" s="112">
        <f t="shared" si="15"/>
        <v>0</v>
      </c>
      <c r="AQ37" s="112">
        <f t="shared" si="15"/>
        <v>43.125</v>
      </c>
      <c r="AR37" s="112">
        <f t="shared" si="15"/>
        <v>0</v>
      </c>
      <c r="AS37" s="112">
        <f t="shared" si="15"/>
        <v>43.125</v>
      </c>
      <c r="AT37" s="112">
        <f t="shared" si="15"/>
        <v>0</v>
      </c>
      <c r="AU37" s="112">
        <f t="shared" si="15"/>
        <v>43.125</v>
      </c>
      <c r="AV37" s="112">
        <f t="shared" si="15"/>
        <v>0</v>
      </c>
      <c r="AW37" s="112">
        <f t="shared" si="15"/>
        <v>43.125</v>
      </c>
      <c r="AX37" s="112">
        <f t="shared" si="15"/>
        <v>0</v>
      </c>
      <c r="AY37" s="112">
        <f t="shared" si="15"/>
        <v>43.125</v>
      </c>
    </row>
    <row r="38" spans="1:52" x14ac:dyDescent="0.25">
      <c r="A38" s="112"/>
      <c r="B38" s="167" t="s">
        <v>345</v>
      </c>
      <c r="C38" s="112"/>
      <c r="D38" s="112">
        <f>MIN(D27,CEILING(D35/30,1))</f>
        <v>0</v>
      </c>
      <c r="E38" s="112">
        <f>MIN(E27,CEILING(E35/30,1))</f>
        <v>6</v>
      </c>
      <c r="F38" s="112">
        <f t="shared" ref="F38:AY38" si="16">MIN(F27,CEILING(F35/30,1))</f>
        <v>0</v>
      </c>
      <c r="G38" s="112">
        <f t="shared" si="16"/>
        <v>6</v>
      </c>
      <c r="H38" s="112">
        <f t="shared" si="16"/>
        <v>0</v>
      </c>
      <c r="I38" s="112">
        <f t="shared" si="16"/>
        <v>6</v>
      </c>
      <c r="J38" s="112">
        <f t="shared" si="16"/>
        <v>0</v>
      </c>
      <c r="K38" s="112">
        <f t="shared" si="16"/>
        <v>6</v>
      </c>
      <c r="L38" s="112">
        <f t="shared" si="16"/>
        <v>0</v>
      </c>
      <c r="M38" s="112">
        <f t="shared" si="16"/>
        <v>6</v>
      </c>
      <c r="N38" s="112">
        <f t="shared" si="16"/>
        <v>0</v>
      </c>
      <c r="O38" s="112">
        <f t="shared" si="16"/>
        <v>6</v>
      </c>
      <c r="P38" s="112">
        <f t="shared" si="16"/>
        <v>0</v>
      </c>
      <c r="Q38" s="112">
        <f t="shared" si="16"/>
        <v>6</v>
      </c>
      <c r="R38" s="112">
        <f t="shared" si="16"/>
        <v>0</v>
      </c>
      <c r="S38" s="112">
        <f t="shared" si="16"/>
        <v>0</v>
      </c>
      <c r="T38" s="112">
        <f t="shared" si="16"/>
        <v>6</v>
      </c>
      <c r="U38" s="112">
        <f t="shared" si="16"/>
        <v>0</v>
      </c>
      <c r="V38" s="112">
        <f t="shared" si="16"/>
        <v>6</v>
      </c>
      <c r="W38" s="112">
        <f t="shared" si="16"/>
        <v>0</v>
      </c>
      <c r="X38" s="112">
        <f t="shared" si="16"/>
        <v>6</v>
      </c>
      <c r="Y38" s="112">
        <f t="shared" si="16"/>
        <v>0</v>
      </c>
      <c r="Z38" s="112">
        <f t="shared" si="16"/>
        <v>6</v>
      </c>
      <c r="AA38" s="112">
        <f t="shared" si="16"/>
        <v>0</v>
      </c>
      <c r="AB38" s="112">
        <f t="shared" si="16"/>
        <v>6</v>
      </c>
      <c r="AC38" s="112">
        <f t="shared" si="16"/>
        <v>0</v>
      </c>
      <c r="AD38" s="112">
        <f t="shared" si="16"/>
        <v>6</v>
      </c>
      <c r="AE38" s="112">
        <f t="shared" si="16"/>
        <v>0</v>
      </c>
      <c r="AF38" s="112">
        <f t="shared" si="16"/>
        <v>6</v>
      </c>
      <c r="AG38" s="112">
        <f t="shared" si="16"/>
        <v>0</v>
      </c>
      <c r="AH38" s="112">
        <f t="shared" si="16"/>
        <v>6</v>
      </c>
      <c r="AI38" s="112">
        <f t="shared" si="16"/>
        <v>0</v>
      </c>
      <c r="AJ38" s="112">
        <f t="shared" si="16"/>
        <v>6</v>
      </c>
      <c r="AK38" s="112">
        <f t="shared" si="16"/>
        <v>0</v>
      </c>
      <c r="AL38" s="112">
        <f t="shared" si="16"/>
        <v>6</v>
      </c>
      <c r="AM38" s="112">
        <f t="shared" si="16"/>
        <v>0</v>
      </c>
      <c r="AN38" s="112">
        <f t="shared" si="16"/>
        <v>0</v>
      </c>
      <c r="AO38" s="112">
        <f t="shared" si="16"/>
        <v>6</v>
      </c>
      <c r="AP38" s="112">
        <f t="shared" si="16"/>
        <v>0</v>
      </c>
      <c r="AQ38" s="112">
        <f t="shared" si="16"/>
        <v>6</v>
      </c>
      <c r="AR38" s="112">
        <f t="shared" si="16"/>
        <v>0</v>
      </c>
      <c r="AS38" s="112">
        <f t="shared" si="16"/>
        <v>6</v>
      </c>
      <c r="AT38" s="112">
        <f t="shared" si="16"/>
        <v>0</v>
      </c>
      <c r="AU38" s="112">
        <f t="shared" si="16"/>
        <v>6</v>
      </c>
      <c r="AV38" s="112">
        <f t="shared" si="16"/>
        <v>0</v>
      </c>
      <c r="AW38" s="112">
        <f t="shared" si="16"/>
        <v>6</v>
      </c>
      <c r="AX38" s="112">
        <f t="shared" si="16"/>
        <v>0</v>
      </c>
      <c r="AY38" s="112">
        <f t="shared" si="16"/>
        <v>6</v>
      </c>
    </row>
    <row r="39" spans="1:52" x14ac:dyDescent="0.25">
      <c r="A39" s="112"/>
      <c r="B39" s="167" t="s">
        <v>346</v>
      </c>
      <c r="C39" s="112"/>
      <c r="D39" s="112">
        <f>D33-D36</f>
        <v>0</v>
      </c>
      <c r="E39" s="112">
        <f t="shared" ref="E39:AY39" si="17">E33-E36</f>
        <v>0</v>
      </c>
      <c r="F39" s="112">
        <f t="shared" si="17"/>
        <v>129.375</v>
      </c>
      <c r="G39" s="112">
        <f t="shared" si="17"/>
        <v>0</v>
      </c>
      <c r="H39" s="112">
        <f t="shared" si="17"/>
        <v>129.375</v>
      </c>
      <c r="I39" s="112">
        <f t="shared" si="17"/>
        <v>0</v>
      </c>
      <c r="J39" s="112">
        <f t="shared" si="17"/>
        <v>129.375</v>
      </c>
      <c r="K39" s="112">
        <f t="shared" si="17"/>
        <v>0</v>
      </c>
      <c r="L39" s="112">
        <f t="shared" si="17"/>
        <v>129.375</v>
      </c>
      <c r="M39" s="112">
        <f t="shared" si="17"/>
        <v>0</v>
      </c>
      <c r="N39" s="112">
        <f t="shared" si="17"/>
        <v>129.375</v>
      </c>
      <c r="O39" s="112">
        <f t="shared" si="17"/>
        <v>0</v>
      </c>
      <c r="P39" s="112">
        <f t="shared" si="17"/>
        <v>129.375</v>
      </c>
      <c r="Q39" s="112">
        <f t="shared" si="17"/>
        <v>0</v>
      </c>
      <c r="R39" s="112">
        <f t="shared" si="17"/>
        <v>129.375</v>
      </c>
      <c r="S39" s="112">
        <f t="shared" si="17"/>
        <v>0</v>
      </c>
      <c r="T39" s="112">
        <f t="shared" si="17"/>
        <v>0</v>
      </c>
      <c r="U39" s="112">
        <f t="shared" si="17"/>
        <v>129.375</v>
      </c>
      <c r="V39" s="112">
        <f t="shared" si="17"/>
        <v>0</v>
      </c>
      <c r="W39" s="112">
        <f t="shared" si="17"/>
        <v>129.375</v>
      </c>
      <c r="X39" s="112">
        <f t="shared" si="17"/>
        <v>0</v>
      </c>
      <c r="Y39" s="112">
        <f t="shared" si="17"/>
        <v>129.375</v>
      </c>
      <c r="Z39" s="112">
        <f t="shared" si="17"/>
        <v>0</v>
      </c>
      <c r="AA39" s="112">
        <f t="shared" si="17"/>
        <v>129.375</v>
      </c>
      <c r="AB39" s="112">
        <f t="shared" si="17"/>
        <v>0</v>
      </c>
      <c r="AC39" s="112">
        <f t="shared" si="17"/>
        <v>129.375</v>
      </c>
      <c r="AD39" s="112">
        <f t="shared" si="17"/>
        <v>0</v>
      </c>
      <c r="AE39" s="112">
        <f t="shared" si="17"/>
        <v>129.375</v>
      </c>
      <c r="AF39" s="112">
        <f t="shared" si="17"/>
        <v>0</v>
      </c>
      <c r="AG39" s="112">
        <f t="shared" si="17"/>
        <v>129.375</v>
      </c>
      <c r="AH39" s="112">
        <f t="shared" si="17"/>
        <v>0</v>
      </c>
      <c r="AI39" s="112">
        <f t="shared" si="17"/>
        <v>129.375</v>
      </c>
      <c r="AJ39" s="112">
        <f t="shared" si="17"/>
        <v>0</v>
      </c>
      <c r="AK39" s="112">
        <f t="shared" si="17"/>
        <v>129.375</v>
      </c>
      <c r="AL39" s="112">
        <f t="shared" si="17"/>
        <v>0</v>
      </c>
      <c r="AM39" s="112">
        <f t="shared" si="17"/>
        <v>129.375</v>
      </c>
      <c r="AN39" s="112">
        <f t="shared" si="17"/>
        <v>0</v>
      </c>
      <c r="AO39" s="112">
        <f t="shared" si="17"/>
        <v>0</v>
      </c>
      <c r="AP39" s="112">
        <f t="shared" si="17"/>
        <v>129.375</v>
      </c>
      <c r="AQ39" s="112">
        <f t="shared" si="17"/>
        <v>0</v>
      </c>
      <c r="AR39" s="112">
        <f t="shared" si="17"/>
        <v>129.375</v>
      </c>
      <c r="AS39" s="112">
        <f t="shared" si="17"/>
        <v>0</v>
      </c>
      <c r="AT39" s="112">
        <f t="shared" si="17"/>
        <v>129.375</v>
      </c>
      <c r="AU39" s="112">
        <f t="shared" si="17"/>
        <v>0</v>
      </c>
      <c r="AV39" s="112">
        <f t="shared" si="17"/>
        <v>129.375</v>
      </c>
      <c r="AW39" s="112">
        <f t="shared" si="17"/>
        <v>0</v>
      </c>
      <c r="AX39" s="112">
        <f t="shared" si="17"/>
        <v>129.375</v>
      </c>
      <c r="AY39" s="112">
        <f t="shared" si="17"/>
        <v>0</v>
      </c>
    </row>
    <row r="40" spans="1:52" x14ac:dyDescent="0.25">
      <c r="A40" s="112"/>
      <c r="B40" s="167" t="s">
        <v>347</v>
      </c>
      <c r="C40" s="112"/>
      <c r="D40" s="112">
        <f>D34-D37</f>
        <v>0</v>
      </c>
      <c r="E40" s="112">
        <f t="shared" ref="E40:AY40" si="18">E34-E37</f>
        <v>0</v>
      </c>
      <c r="F40" s="112">
        <f t="shared" si="18"/>
        <v>43.125</v>
      </c>
      <c r="G40" s="112">
        <f t="shared" si="18"/>
        <v>0</v>
      </c>
      <c r="H40" s="112">
        <f t="shared" si="18"/>
        <v>43.125</v>
      </c>
      <c r="I40" s="112">
        <f t="shared" si="18"/>
        <v>0</v>
      </c>
      <c r="J40" s="112">
        <f t="shared" si="18"/>
        <v>43.125</v>
      </c>
      <c r="K40" s="112">
        <f t="shared" si="18"/>
        <v>0</v>
      </c>
      <c r="L40" s="112">
        <f t="shared" si="18"/>
        <v>43.125</v>
      </c>
      <c r="M40" s="112">
        <f t="shared" si="18"/>
        <v>0</v>
      </c>
      <c r="N40" s="112">
        <f t="shared" si="18"/>
        <v>43.125</v>
      </c>
      <c r="O40" s="112">
        <f t="shared" si="18"/>
        <v>0</v>
      </c>
      <c r="P40" s="112">
        <f t="shared" si="18"/>
        <v>43.125</v>
      </c>
      <c r="Q40" s="112">
        <f t="shared" si="18"/>
        <v>0</v>
      </c>
      <c r="R40" s="112">
        <f t="shared" si="18"/>
        <v>43.125</v>
      </c>
      <c r="S40" s="112">
        <f t="shared" si="18"/>
        <v>0</v>
      </c>
      <c r="T40" s="112">
        <f t="shared" si="18"/>
        <v>0</v>
      </c>
      <c r="U40" s="112">
        <f t="shared" si="18"/>
        <v>43.125</v>
      </c>
      <c r="V40" s="112">
        <f t="shared" si="18"/>
        <v>0</v>
      </c>
      <c r="W40" s="112">
        <f t="shared" si="18"/>
        <v>43.125</v>
      </c>
      <c r="X40" s="112">
        <f t="shared" si="18"/>
        <v>0</v>
      </c>
      <c r="Y40" s="112">
        <f t="shared" si="18"/>
        <v>43.125</v>
      </c>
      <c r="Z40" s="112">
        <f t="shared" si="18"/>
        <v>0</v>
      </c>
      <c r="AA40" s="112">
        <f t="shared" si="18"/>
        <v>43.125</v>
      </c>
      <c r="AB40" s="112">
        <f t="shared" si="18"/>
        <v>0</v>
      </c>
      <c r="AC40" s="112">
        <f t="shared" si="18"/>
        <v>43.125</v>
      </c>
      <c r="AD40" s="112">
        <f t="shared" si="18"/>
        <v>0</v>
      </c>
      <c r="AE40" s="112">
        <f t="shared" si="18"/>
        <v>43.125</v>
      </c>
      <c r="AF40" s="112">
        <f t="shared" si="18"/>
        <v>0</v>
      </c>
      <c r="AG40" s="112">
        <f t="shared" si="18"/>
        <v>43.125</v>
      </c>
      <c r="AH40" s="112">
        <f t="shared" si="18"/>
        <v>0</v>
      </c>
      <c r="AI40" s="112">
        <f t="shared" si="18"/>
        <v>43.125</v>
      </c>
      <c r="AJ40" s="112">
        <f t="shared" si="18"/>
        <v>0</v>
      </c>
      <c r="AK40" s="112">
        <f t="shared" si="18"/>
        <v>43.125</v>
      </c>
      <c r="AL40" s="112">
        <f t="shared" si="18"/>
        <v>0</v>
      </c>
      <c r="AM40" s="112">
        <f t="shared" si="18"/>
        <v>43.125</v>
      </c>
      <c r="AN40" s="112">
        <f t="shared" si="18"/>
        <v>0</v>
      </c>
      <c r="AO40" s="112">
        <f t="shared" si="18"/>
        <v>0</v>
      </c>
      <c r="AP40" s="112">
        <f t="shared" si="18"/>
        <v>43.125</v>
      </c>
      <c r="AQ40" s="112">
        <f t="shared" si="18"/>
        <v>0</v>
      </c>
      <c r="AR40" s="112">
        <f t="shared" si="18"/>
        <v>43.125</v>
      </c>
      <c r="AS40" s="112">
        <f t="shared" si="18"/>
        <v>0</v>
      </c>
      <c r="AT40" s="112">
        <f t="shared" si="18"/>
        <v>43.125</v>
      </c>
      <c r="AU40" s="112">
        <f t="shared" si="18"/>
        <v>0</v>
      </c>
      <c r="AV40" s="112">
        <f t="shared" si="18"/>
        <v>43.125</v>
      </c>
      <c r="AW40" s="112">
        <f t="shared" si="18"/>
        <v>0</v>
      </c>
      <c r="AX40" s="112">
        <f t="shared" si="18"/>
        <v>43.125</v>
      </c>
      <c r="AY40" s="112">
        <f t="shared" si="18"/>
        <v>0</v>
      </c>
    </row>
    <row r="41" spans="1:52" x14ac:dyDescent="0.25">
      <c r="A41" s="112"/>
      <c r="B41" s="167" t="s">
        <v>348</v>
      </c>
      <c r="C41" s="112"/>
      <c r="D41" s="112">
        <v>3</v>
      </c>
      <c r="E41" s="112">
        <v>3</v>
      </c>
      <c r="F41" s="112">
        <v>3</v>
      </c>
      <c r="G41" s="112">
        <v>1</v>
      </c>
      <c r="H41" s="112">
        <v>1</v>
      </c>
      <c r="I41" s="112">
        <v>3</v>
      </c>
      <c r="J41" s="112">
        <v>1</v>
      </c>
      <c r="K41" s="112">
        <v>3</v>
      </c>
      <c r="L41" s="112">
        <v>2</v>
      </c>
      <c r="M41" s="112">
        <v>1</v>
      </c>
      <c r="N41" s="112">
        <v>1</v>
      </c>
      <c r="O41" s="112">
        <v>1</v>
      </c>
      <c r="P41" s="112">
        <v>2</v>
      </c>
      <c r="Q41" s="112">
        <v>3</v>
      </c>
      <c r="R41" s="112">
        <v>1</v>
      </c>
      <c r="S41" s="112">
        <v>1</v>
      </c>
      <c r="T41" s="112">
        <v>1</v>
      </c>
      <c r="U41" s="112">
        <v>2</v>
      </c>
      <c r="V41" s="112">
        <v>2</v>
      </c>
      <c r="W41" s="112">
        <v>3</v>
      </c>
      <c r="X41" s="112">
        <v>1</v>
      </c>
      <c r="Y41" s="112">
        <v>3</v>
      </c>
      <c r="Z41" s="112">
        <v>1</v>
      </c>
      <c r="AA41" s="112">
        <v>1</v>
      </c>
      <c r="AB41" s="112">
        <v>1</v>
      </c>
      <c r="AC41" s="112">
        <v>1</v>
      </c>
      <c r="AD41" s="112">
        <v>1</v>
      </c>
      <c r="AE41" s="112">
        <v>1</v>
      </c>
      <c r="AF41" s="112">
        <v>1</v>
      </c>
      <c r="AG41" s="112">
        <v>2</v>
      </c>
      <c r="AH41" s="112">
        <v>1</v>
      </c>
      <c r="AI41" s="112">
        <v>1</v>
      </c>
      <c r="AJ41" s="112">
        <v>1</v>
      </c>
      <c r="AK41" s="112">
        <v>1</v>
      </c>
      <c r="AL41" s="112">
        <v>1</v>
      </c>
      <c r="AM41" s="112">
        <v>2</v>
      </c>
      <c r="AN41" s="112">
        <v>1</v>
      </c>
      <c r="AO41" s="112">
        <v>1</v>
      </c>
      <c r="AP41" s="112">
        <v>1</v>
      </c>
      <c r="AQ41" s="112">
        <v>1</v>
      </c>
      <c r="AR41" s="112">
        <v>1</v>
      </c>
      <c r="AS41" s="112">
        <v>1</v>
      </c>
      <c r="AT41" s="112">
        <v>1</v>
      </c>
      <c r="AU41" s="112">
        <v>2</v>
      </c>
      <c r="AV41" s="112">
        <v>1</v>
      </c>
      <c r="AW41" s="112">
        <v>1</v>
      </c>
      <c r="AX41" s="112">
        <v>3</v>
      </c>
      <c r="AY41" s="112">
        <v>2</v>
      </c>
    </row>
    <row r="42" spans="1:52" x14ac:dyDescent="0.25">
      <c r="A42" s="112"/>
      <c r="B42" s="180" t="s">
        <v>349</v>
      </c>
      <c r="C42" s="112"/>
      <c r="D42" s="112">
        <f>36*D38*$A$35</f>
        <v>0</v>
      </c>
      <c r="E42" s="112">
        <f>36*E38*$A$35</f>
        <v>288360</v>
      </c>
      <c r="F42" s="112">
        <f>36*F38*$A$35</f>
        <v>0</v>
      </c>
      <c r="G42" s="112">
        <f t="shared" ref="G42:U42" si="19">36*G38*$A$35</f>
        <v>288360</v>
      </c>
      <c r="H42" s="112">
        <f t="shared" si="19"/>
        <v>0</v>
      </c>
      <c r="I42" s="112">
        <f t="shared" si="19"/>
        <v>288360</v>
      </c>
      <c r="J42" s="112">
        <f t="shared" si="19"/>
        <v>0</v>
      </c>
      <c r="K42" s="112">
        <f t="shared" si="19"/>
        <v>288360</v>
      </c>
      <c r="L42" s="112">
        <f t="shared" si="19"/>
        <v>0</v>
      </c>
      <c r="M42" s="112">
        <f t="shared" si="19"/>
        <v>288360</v>
      </c>
      <c r="N42" s="112">
        <f t="shared" si="19"/>
        <v>0</v>
      </c>
      <c r="O42" s="112">
        <f t="shared" si="19"/>
        <v>288360</v>
      </c>
      <c r="P42" s="112">
        <f t="shared" si="19"/>
        <v>0</v>
      </c>
      <c r="Q42" s="112">
        <f t="shared" si="19"/>
        <v>288360</v>
      </c>
      <c r="R42" s="112">
        <f t="shared" si="19"/>
        <v>0</v>
      </c>
      <c r="S42" s="112">
        <f t="shared" si="19"/>
        <v>0</v>
      </c>
      <c r="T42" s="112">
        <f t="shared" si="19"/>
        <v>288360</v>
      </c>
      <c r="U42" s="112">
        <f t="shared" si="19"/>
        <v>0</v>
      </c>
      <c r="V42" s="112">
        <f>36*V38*$A$35</f>
        <v>288360</v>
      </c>
      <c r="W42" s="112">
        <f>36*W38*$A$35</f>
        <v>0</v>
      </c>
      <c r="X42" s="112">
        <f t="shared" ref="X42:AB42" si="20">36*X38*$A$35</f>
        <v>288360</v>
      </c>
      <c r="Y42" s="112">
        <f t="shared" si="20"/>
        <v>0</v>
      </c>
      <c r="Z42" s="112">
        <f t="shared" si="20"/>
        <v>288360</v>
      </c>
      <c r="AA42" s="112">
        <f t="shared" si="20"/>
        <v>0</v>
      </c>
      <c r="AB42" s="112">
        <f t="shared" si="20"/>
        <v>288360</v>
      </c>
      <c r="AC42" s="112">
        <f>36*AC38*$A$35</f>
        <v>0</v>
      </c>
      <c r="AD42" s="112">
        <f>36*AD38*$A$35</f>
        <v>288360</v>
      </c>
      <c r="AE42" s="112">
        <f t="shared" ref="AE42:AO42" si="21">36*AE38*$A$35</f>
        <v>0</v>
      </c>
      <c r="AF42" s="112">
        <f t="shared" si="21"/>
        <v>288360</v>
      </c>
      <c r="AG42" s="112">
        <f t="shared" si="21"/>
        <v>0</v>
      </c>
      <c r="AH42" s="112">
        <f t="shared" si="21"/>
        <v>288360</v>
      </c>
      <c r="AI42" s="112">
        <f t="shared" si="21"/>
        <v>0</v>
      </c>
      <c r="AJ42" s="112">
        <f t="shared" si="21"/>
        <v>288360</v>
      </c>
      <c r="AK42" s="112">
        <f t="shared" si="21"/>
        <v>0</v>
      </c>
      <c r="AL42" s="112">
        <f t="shared" si="21"/>
        <v>288360</v>
      </c>
      <c r="AM42" s="112">
        <f t="shared" si="21"/>
        <v>0</v>
      </c>
      <c r="AN42" s="112">
        <f t="shared" si="21"/>
        <v>0</v>
      </c>
      <c r="AO42" s="112">
        <f t="shared" si="21"/>
        <v>288360</v>
      </c>
      <c r="AP42" s="112">
        <f>36*AP38*$A$35</f>
        <v>0</v>
      </c>
      <c r="AQ42" s="112">
        <f>36*AQ38*$A$35</f>
        <v>288360</v>
      </c>
      <c r="AR42" s="112">
        <f t="shared" ref="AR42:AY42" si="22">36*AR38*$A$35</f>
        <v>0</v>
      </c>
      <c r="AS42" s="112">
        <f t="shared" si="22"/>
        <v>288360</v>
      </c>
      <c r="AT42" s="112">
        <f t="shared" si="22"/>
        <v>0</v>
      </c>
      <c r="AU42" s="112">
        <f t="shared" si="22"/>
        <v>288360</v>
      </c>
      <c r="AV42" s="112">
        <f t="shared" si="22"/>
        <v>0</v>
      </c>
      <c r="AW42" s="112">
        <f t="shared" si="22"/>
        <v>288360</v>
      </c>
      <c r="AX42" s="112">
        <f t="shared" si="22"/>
        <v>0</v>
      </c>
      <c r="AY42" s="112">
        <f t="shared" si="22"/>
        <v>288360</v>
      </c>
      <c r="AZ42" s="102">
        <f>SUM($D$42:$AY$42)</f>
        <v>6632280</v>
      </c>
    </row>
    <row r="43" spans="1:52" x14ac:dyDescent="0.25">
      <c r="A43" s="112"/>
      <c r="B43" s="180" t="s">
        <v>350</v>
      </c>
      <c r="C43" s="112"/>
      <c r="D43" s="112">
        <f t="shared" ref="D43:AY43" si="23">0.65*$A$35*(D39+D40)</f>
        <v>0</v>
      </c>
      <c r="E43" s="112">
        <f t="shared" si="23"/>
        <v>0</v>
      </c>
      <c r="F43" s="112">
        <f>0.65*$A$35*(F39+F40)</f>
        <v>149686.875</v>
      </c>
      <c r="G43" s="112">
        <f t="shared" si="23"/>
        <v>0</v>
      </c>
      <c r="H43" s="112">
        <f t="shared" si="23"/>
        <v>149686.875</v>
      </c>
      <c r="I43" s="112">
        <f t="shared" si="23"/>
        <v>0</v>
      </c>
      <c r="J43" s="112">
        <f t="shared" si="23"/>
        <v>149686.875</v>
      </c>
      <c r="K43" s="112">
        <f t="shared" si="23"/>
        <v>0</v>
      </c>
      <c r="L43" s="112">
        <f t="shared" si="23"/>
        <v>149686.875</v>
      </c>
      <c r="M43" s="112">
        <f t="shared" si="23"/>
        <v>0</v>
      </c>
      <c r="N43" s="112">
        <f t="shared" si="23"/>
        <v>149686.875</v>
      </c>
      <c r="O43" s="112">
        <f t="shared" si="23"/>
        <v>0</v>
      </c>
      <c r="P43" s="112">
        <f t="shared" si="23"/>
        <v>149686.875</v>
      </c>
      <c r="Q43" s="112">
        <f t="shared" si="23"/>
        <v>0</v>
      </c>
      <c r="R43" s="112">
        <f t="shared" si="23"/>
        <v>149686.875</v>
      </c>
      <c r="S43" s="112">
        <f t="shared" si="23"/>
        <v>0</v>
      </c>
      <c r="T43" s="112">
        <f>0.65*$A$35*(T39+T40)</f>
        <v>0</v>
      </c>
      <c r="U43" s="112">
        <f t="shared" si="23"/>
        <v>149686.875</v>
      </c>
      <c r="V43" s="112">
        <f t="shared" si="23"/>
        <v>0</v>
      </c>
      <c r="W43" s="112">
        <f t="shared" si="23"/>
        <v>149686.875</v>
      </c>
      <c r="X43" s="112">
        <f t="shared" si="23"/>
        <v>0</v>
      </c>
      <c r="Y43" s="112">
        <f>0.65*$A$35*(Y39+Y40)</f>
        <v>149686.875</v>
      </c>
      <c r="Z43" s="112">
        <f t="shared" si="23"/>
        <v>0</v>
      </c>
      <c r="AA43" s="112">
        <f t="shared" si="23"/>
        <v>149686.875</v>
      </c>
      <c r="AB43" s="112">
        <f t="shared" si="23"/>
        <v>0</v>
      </c>
      <c r="AC43" s="112">
        <f t="shared" si="23"/>
        <v>149686.875</v>
      </c>
      <c r="AD43" s="112">
        <f t="shared" si="23"/>
        <v>0</v>
      </c>
      <c r="AE43" s="112">
        <f t="shared" si="23"/>
        <v>149686.875</v>
      </c>
      <c r="AF43" s="112">
        <f t="shared" si="23"/>
        <v>0</v>
      </c>
      <c r="AG43" s="112">
        <f>0.65*$A$35*(AG39+AG40)</f>
        <v>149686.875</v>
      </c>
      <c r="AH43" s="112">
        <f t="shared" si="23"/>
        <v>0</v>
      </c>
      <c r="AI43" s="112">
        <f t="shared" si="23"/>
        <v>149686.875</v>
      </c>
      <c r="AJ43" s="112">
        <f t="shared" si="23"/>
        <v>0</v>
      </c>
      <c r="AK43" s="112">
        <f t="shared" si="23"/>
        <v>149686.875</v>
      </c>
      <c r="AL43" s="112">
        <f t="shared" si="23"/>
        <v>0</v>
      </c>
      <c r="AM43" s="112">
        <f t="shared" si="23"/>
        <v>149686.875</v>
      </c>
      <c r="AN43" s="112">
        <f t="shared" si="23"/>
        <v>0</v>
      </c>
      <c r="AO43" s="112">
        <f>0.65*$A$35*(AO39+AO40)</f>
        <v>0</v>
      </c>
      <c r="AP43" s="112">
        <f t="shared" si="23"/>
        <v>149686.875</v>
      </c>
      <c r="AQ43" s="112">
        <f t="shared" si="23"/>
        <v>0</v>
      </c>
      <c r="AR43" s="112">
        <f t="shared" si="23"/>
        <v>149686.875</v>
      </c>
      <c r="AS43" s="112">
        <f t="shared" si="23"/>
        <v>0</v>
      </c>
      <c r="AT43" s="112">
        <f t="shared" si="23"/>
        <v>149686.875</v>
      </c>
      <c r="AU43" s="112">
        <f t="shared" si="23"/>
        <v>0</v>
      </c>
      <c r="AV43" s="112">
        <f t="shared" si="23"/>
        <v>149686.875</v>
      </c>
      <c r="AW43" s="112">
        <f t="shared" si="23"/>
        <v>0</v>
      </c>
      <c r="AX43" s="112">
        <f t="shared" si="23"/>
        <v>149686.875</v>
      </c>
      <c r="AY43" s="112">
        <f t="shared" si="23"/>
        <v>0</v>
      </c>
      <c r="AZ43" s="102">
        <f>SUM($D$43:$AY$43)</f>
        <v>3293111.25</v>
      </c>
    </row>
    <row r="44" spans="1:52" x14ac:dyDescent="0.25">
      <c r="A44" s="137" t="s">
        <v>59</v>
      </c>
      <c r="B44" s="137" t="s">
        <v>340</v>
      </c>
      <c r="C44" s="126"/>
      <c r="D44" s="126">
        <f>D$21*shipping_manufacturing!$D$28/100</f>
        <v>0</v>
      </c>
      <c r="E44" s="126">
        <f>E$21*shipping_manufacturing!$D$28/100</f>
        <v>129.375</v>
      </c>
      <c r="F44" s="126">
        <f>F$21*shipping_manufacturing!$D$28/100</f>
        <v>129.375</v>
      </c>
      <c r="G44" s="126">
        <f>G$21*shipping_manufacturing!$D$28/100</f>
        <v>129.375</v>
      </c>
      <c r="H44" s="126">
        <f>H$21*shipping_manufacturing!$D$28/100</f>
        <v>129.375</v>
      </c>
      <c r="I44" s="126">
        <f>I$21*shipping_manufacturing!$D$28/100</f>
        <v>129.375</v>
      </c>
      <c r="J44" s="126">
        <f>J$21*shipping_manufacturing!$D$28/100</f>
        <v>129.375</v>
      </c>
      <c r="K44" s="126">
        <f>K$21*shipping_manufacturing!$D$28/100</f>
        <v>129.375</v>
      </c>
      <c r="L44" s="126">
        <f>L$21*shipping_manufacturing!$D$28/100</f>
        <v>129.375</v>
      </c>
      <c r="M44" s="126">
        <f>M$21*shipping_manufacturing!$D$28/100</f>
        <v>129.375</v>
      </c>
      <c r="N44" s="126">
        <f>N$21*shipping_manufacturing!$D$28/100</f>
        <v>129.375</v>
      </c>
      <c r="O44" s="126">
        <f>O$21*shipping_manufacturing!$D$28/100</f>
        <v>129.375</v>
      </c>
      <c r="P44" s="126">
        <f>P$21*shipping_manufacturing!$D$28/100</f>
        <v>129.375</v>
      </c>
      <c r="Q44" s="126">
        <f>Q$21*shipping_manufacturing!$D$28/100</f>
        <v>129.375</v>
      </c>
      <c r="R44" s="126">
        <f>R$21*shipping_manufacturing!$D$28/100</f>
        <v>129.375</v>
      </c>
      <c r="S44" s="126">
        <f>S$21*shipping_manufacturing!$D$28/100</f>
        <v>0</v>
      </c>
      <c r="T44" s="126">
        <f>T$21*shipping_manufacturing!$D$28/100</f>
        <v>129.375</v>
      </c>
      <c r="U44" s="126">
        <f>U$21*shipping_manufacturing!$D$28/100</f>
        <v>129.375</v>
      </c>
      <c r="V44" s="126">
        <f>V$21*shipping_manufacturing!$D$28/100</f>
        <v>129.375</v>
      </c>
      <c r="W44" s="126">
        <f>W$21*shipping_manufacturing!$D$28/100</f>
        <v>129.375</v>
      </c>
      <c r="X44" s="126">
        <f>X$21*shipping_manufacturing!$D$28/100</f>
        <v>129.375</v>
      </c>
      <c r="Y44" s="126">
        <f>Y$21*shipping_manufacturing!$D$28/100</f>
        <v>129.375</v>
      </c>
      <c r="Z44" s="126">
        <f>Z$21*shipping_manufacturing!$D$28/100</f>
        <v>129.375</v>
      </c>
      <c r="AA44" s="126">
        <f>AA$21*shipping_manufacturing!$D$28/100</f>
        <v>129.375</v>
      </c>
      <c r="AB44" s="126">
        <f>AB$21*shipping_manufacturing!$D$28/100</f>
        <v>129.375</v>
      </c>
      <c r="AC44" s="126">
        <f>AC$21*shipping_manufacturing!$D$28/100</f>
        <v>129.375</v>
      </c>
      <c r="AD44" s="126">
        <f>AD$21*shipping_manufacturing!$D$28/100</f>
        <v>129.375</v>
      </c>
      <c r="AE44" s="126">
        <f>AE$21*shipping_manufacturing!$D$28/100</f>
        <v>129.375</v>
      </c>
      <c r="AF44" s="126">
        <f>AF$21*shipping_manufacturing!$D$28/100</f>
        <v>129.375</v>
      </c>
      <c r="AG44" s="126">
        <f>AG$21*shipping_manufacturing!$D$28/100</f>
        <v>129.375</v>
      </c>
      <c r="AH44" s="126">
        <f>AH$21*shipping_manufacturing!$D$28/100</f>
        <v>129.375</v>
      </c>
      <c r="AI44" s="126">
        <f>AI$21*shipping_manufacturing!$D$28/100</f>
        <v>129.375</v>
      </c>
      <c r="AJ44" s="126">
        <f>AJ$21*shipping_manufacturing!$D$28/100</f>
        <v>129.375</v>
      </c>
      <c r="AK44" s="126">
        <f>AK$21*shipping_manufacturing!$D$28/100</f>
        <v>129.375</v>
      </c>
      <c r="AL44" s="126">
        <f>AL$21*shipping_manufacturing!$D$28/100</f>
        <v>129.375</v>
      </c>
      <c r="AM44" s="126">
        <f>AM$21*shipping_manufacturing!$D$28/100</f>
        <v>129.375</v>
      </c>
      <c r="AN44" s="126">
        <f>AN$21*shipping_manufacturing!$D$28/100</f>
        <v>0</v>
      </c>
      <c r="AO44" s="126">
        <f>AO$21*shipping_manufacturing!$D$28/100</f>
        <v>129.375</v>
      </c>
      <c r="AP44" s="126">
        <f>AP$21*shipping_manufacturing!$D$28/100</f>
        <v>129.375</v>
      </c>
      <c r="AQ44" s="126">
        <f>AQ$21*shipping_manufacturing!$D$28/100</f>
        <v>129.375</v>
      </c>
      <c r="AR44" s="126">
        <f>AR$21*shipping_manufacturing!$D$28/100</f>
        <v>129.375</v>
      </c>
      <c r="AS44" s="126">
        <f>AS$21*shipping_manufacturing!$D$28/100</f>
        <v>129.375</v>
      </c>
      <c r="AT44" s="126">
        <f>AT$21*shipping_manufacturing!$D$28/100</f>
        <v>129.375</v>
      </c>
      <c r="AU44" s="126">
        <f>AU$21*shipping_manufacturing!$D$28/100</f>
        <v>129.375</v>
      </c>
      <c r="AV44" s="126">
        <f>AV$21*shipping_manufacturing!$D$28/100</f>
        <v>129.375</v>
      </c>
      <c r="AW44" s="126">
        <f>AW$21*shipping_manufacturing!$D$28/100</f>
        <v>129.375</v>
      </c>
      <c r="AX44" s="126">
        <f>AX$21*shipping_manufacturing!$D$28/100</f>
        <v>129.375</v>
      </c>
      <c r="AY44" s="126">
        <f>AY$21*shipping_manufacturing!$D$28/100</f>
        <v>129.375</v>
      </c>
    </row>
    <row r="45" spans="1:52" x14ac:dyDescent="0.25">
      <c r="A45" s="115" t="s">
        <v>339</v>
      </c>
      <c r="B45" s="167" t="s">
        <v>341</v>
      </c>
      <c r="C45" s="112"/>
      <c r="D45" s="112">
        <f>D$22*shipping_manufacturing!$E$28/100</f>
        <v>0</v>
      </c>
      <c r="E45" s="112">
        <f>E$22*shipping_manufacturing!$E$28/100</f>
        <v>43.125</v>
      </c>
      <c r="F45" s="112">
        <f>F$22*shipping_manufacturing!$E$28/100</f>
        <v>43.125</v>
      </c>
      <c r="G45" s="112">
        <f>G$22*shipping_manufacturing!$E$28/100</f>
        <v>43.125</v>
      </c>
      <c r="H45" s="112">
        <f>H$22*shipping_manufacturing!$E$28/100</f>
        <v>43.125</v>
      </c>
      <c r="I45" s="112">
        <f>I$22*shipping_manufacturing!$E$28/100</f>
        <v>43.125</v>
      </c>
      <c r="J45" s="112">
        <f>J$22*shipping_manufacturing!$E$28/100</f>
        <v>43.125</v>
      </c>
      <c r="K45" s="112">
        <f>K$22*shipping_manufacturing!$E$28/100</f>
        <v>43.125</v>
      </c>
      <c r="L45" s="112">
        <f>L$22*shipping_manufacturing!$E$28/100</f>
        <v>43.125</v>
      </c>
      <c r="M45" s="112">
        <f>M$22*shipping_manufacturing!$E$28/100</f>
        <v>43.125</v>
      </c>
      <c r="N45" s="112">
        <f>N$22*shipping_manufacturing!$E$28/100</f>
        <v>43.125</v>
      </c>
      <c r="O45" s="112">
        <f>O$22*shipping_manufacturing!$E$28/100</f>
        <v>43.125</v>
      </c>
      <c r="P45" s="112">
        <f>P$22*shipping_manufacturing!$E$28/100</f>
        <v>43.125</v>
      </c>
      <c r="Q45" s="112">
        <f>Q$22*shipping_manufacturing!$E$28/100</f>
        <v>43.125</v>
      </c>
      <c r="R45" s="112">
        <f>R$22*shipping_manufacturing!$E$28/100</f>
        <v>43.125</v>
      </c>
      <c r="S45" s="112">
        <f>S$22*shipping_manufacturing!$E$28/100</f>
        <v>0</v>
      </c>
      <c r="T45" s="112">
        <f>T$22*shipping_manufacturing!$E$28/100</f>
        <v>43.125</v>
      </c>
      <c r="U45" s="112">
        <f>U$22*shipping_manufacturing!$E$28/100</f>
        <v>43.125</v>
      </c>
      <c r="V45" s="112">
        <f>V$22*shipping_manufacturing!$E$28/100</f>
        <v>43.125</v>
      </c>
      <c r="W45" s="112">
        <f>W$22*shipping_manufacturing!$E$28/100</f>
        <v>43.125</v>
      </c>
      <c r="X45" s="112">
        <f>X$22*shipping_manufacturing!$E$28/100</f>
        <v>43.125</v>
      </c>
      <c r="Y45" s="112">
        <f>Y$22*shipping_manufacturing!$E$28/100</f>
        <v>43.125</v>
      </c>
      <c r="Z45" s="112">
        <f>Z$22*shipping_manufacturing!$E$28/100</f>
        <v>43.125</v>
      </c>
      <c r="AA45" s="112">
        <f>AA$22*shipping_manufacturing!$E$28/100</f>
        <v>43.125</v>
      </c>
      <c r="AB45" s="112">
        <f>AB$22*shipping_manufacturing!$E$28/100</f>
        <v>43.125</v>
      </c>
      <c r="AC45" s="112">
        <f>AC$22*shipping_manufacturing!$E$28/100</f>
        <v>43.125</v>
      </c>
      <c r="AD45" s="112">
        <f>AD$22*shipping_manufacturing!$E$28/100</f>
        <v>43.125</v>
      </c>
      <c r="AE45" s="112">
        <f>AE$22*shipping_manufacturing!$E$28/100</f>
        <v>43.125</v>
      </c>
      <c r="AF45" s="112">
        <f>AF$22*shipping_manufacturing!$E$28/100</f>
        <v>43.125</v>
      </c>
      <c r="AG45" s="112">
        <f>AG$22*shipping_manufacturing!$E$28/100</f>
        <v>43.125</v>
      </c>
      <c r="AH45" s="112">
        <f>AH$22*shipping_manufacturing!$E$28/100</f>
        <v>43.125</v>
      </c>
      <c r="AI45" s="112">
        <f>AI$22*shipping_manufacturing!$E$28/100</f>
        <v>43.125</v>
      </c>
      <c r="AJ45" s="112">
        <f>AJ$22*shipping_manufacturing!$E$28/100</f>
        <v>43.125</v>
      </c>
      <c r="AK45" s="112">
        <f>AK$22*shipping_manufacturing!$E$28/100</f>
        <v>43.125</v>
      </c>
      <c r="AL45" s="112">
        <f>AL$22*shipping_manufacturing!$E$28/100</f>
        <v>43.125</v>
      </c>
      <c r="AM45" s="112">
        <f>AM$22*shipping_manufacturing!$E$28/100</f>
        <v>43.125</v>
      </c>
      <c r="AN45" s="112">
        <f>AN$22*shipping_manufacturing!$E$28/100</f>
        <v>0</v>
      </c>
      <c r="AO45" s="112">
        <f>AO$22*shipping_manufacturing!$E$28/100</f>
        <v>43.125</v>
      </c>
      <c r="AP45" s="112">
        <f>AP$22*shipping_manufacturing!$E$28/100</f>
        <v>43.125</v>
      </c>
      <c r="AQ45" s="112">
        <f>AQ$22*shipping_manufacturing!$E$28/100</f>
        <v>43.125</v>
      </c>
      <c r="AR45" s="112">
        <f>AR$22*shipping_manufacturing!$E$28/100</f>
        <v>43.125</v>
      </c>
      <c r="AS45" s="112">
        <f>AS$22*shipping_manufacturing!$E$28/100</f>
        <v>43.125</v>
      </c>
      <c r="AT45" s="112">
        <f>AT$22*shipping_manufacturing!$E$28/100</f>
        <v>43.125</v>
      </c>
      <c r="AU45" s="112">
        <f>AU$22*shipping_manufacturing!$E$28/100</f>
        <v>43.125</v>
      </c>
      <c r="AV45" s="112">
        <f>AV$22*shipping_manufacturing!$E$28/100</f>
        <v>43.125</v>
      </c>
      <c r="AW45" s="112">
        <f>AW$22*shipping_manufacturing!$E$28/100</f>
        <v>43.125</v>
      </c>
      <c r="AX45" s="112">
        <f>AX$22*shipping_manufacturing!$E$28/100</f>
        <v>43.125</v>
      </c>
      <c r="AY45" s="112">
        <f>AY$22*shipping_manufacturing!$E$28/100</f>
        <v>43.125</v>
      </c>
    </row>
    <row r="46" spans="1:52" x14ac:dyDescent="0.25">
      <c r="A46" s="112">
        <v>718</v>
      </c>
      <c r="B46" s="167" t="s">
        <v>342</v>
      </c>
      <c r="C46" s="112"/>
      <c r="D46" s="112">
        <f>SUM(D44:D45)</f>
        <v>0</v>
      </c>
      <c r="E46" s="112">
        <f t="shared" ref="E46:AY46" si="24">SUM(E44:E45)</f>
        <v>172.5</v>
      </c>
      <c r="F46" s="112">
        <f t="shared" si="24"/>
        <v>172.5</v>
      </c>
      <c r="G46" s="112">
        <f t="shared" si="24"/>
        <v>172.5</v>
      </c>
      <c r="H46" s="112">
        <f t="shared" si="24"/>
        <v>172.5</v>
      </c>
      <c r="I46" s="112">
        <f t="shared" si="24"/>
        <v>172.5</v>
      </c>
      <c r="J46" s="112">
        <f t="shared" si="24"/>
        <v>172.5</v>
      </c>
      <c r="K46" s="112">
        <f t="shared" si="24"/>
        <v>172.5</v>
      </c>
      <c r="L46" s="112">
        <f t="shared" si="24"/>
        <v>172.5</v>
      </c>
      <c r="M46" s="112">
        <f t="shared" si="24"/>
        <v>172.5</v>
      </c>
      <c r="N46" s="112">
        <f t="shared" si="24"/>
        <v>172.5</v>
      </c>
      <c r="O46" s="112">
        <f t="shared" si="24"/>
        <v>172.5</v>
      </c>
      <c r="P46" s="112">
        <f t="shared" si="24"/>
        <v>172.5</v>
      </c>
      <c r="Q46" s="112">
        <f t="shared" si="24"/>
        <v>172.5</v>
      </c>
      <c r="R46" s="112">
        <f t="shared" si="24"/>
        <v>172.5</v>
      </c>
      <c r="S46" s="112">
        <f t="shared" si="24"/>
        <v>0</v>
      </c>
      <c r="T46" s="112">
        <f t="shared" si="24"/>
        <v>172.5</v>
      </c>
      <c r="U46" s="112">
        <f t="shared" si="24"/>
        <v>172.5</v>
      </c>
      <c r="V46" s="112">
        <f t="shared" si="24"/>
        <v>172.5</v>
      </c>
      <c r="W46" s="112">
        <f t="shared" si="24"/>
        <v>172.5</v>
      </c>
      <c r="X46" s="112">
        <f t="shared" si="24"/>
        <v>172.5</v>
      </c>
      <c r="Y46" s="112">
        <f t="shared" si="24"/>
        <v>172.5</v>
      </c>
      <c r="Z46" s="112">
        <f t="shared" si="24"/>
        <v>172.5</v>
      </c>
      <c r="AA46" s="112">
        <f t="shared" si="24"/>
        <v>172.5</v>
      </c>
      <c r="AB46" s="112">
        <f t="shared" si="24"/>
        <v>172.5</v>
      </c>
      <c r="AC46" s="112">
        <f t="shared" si="24"/>
        <v>172.5</v>
      </c>
      <c r="AD46" s="112">
        <f t="shared" si="24"/>
        <v>172.5</v>
      </c>
      <c r="AE46" s="112">
        <f t="shared" si="24"/>
        <v>172.5</v>
      </c>
      <c r="AF46" s="112">
        <f t="shared" si="24"/>
        <v>172.5</v>
      </c>
      <c r="AG46" s="112">
        <f t="shared" si="24"/>
        <v>172.5</v>
      </c>
      <c r="AH46" s="112">
        <f t="shared" si="24"/>
        <v>172.5</v>
      </c>
      <c r="AI46" s="112">
        <f t="shared" si="24"/>
        <v>172.5</v>
      </c>
      <c r="AJ46" s="112">
        <f t="shared" si="24"/>
        <v>172.5</v>
      </c>
      <c r="AK46" s="112">
        <f t="shared" si="24"/>
        <v>172.5</v>
      </c>
      <c r="AL46" s="112">
        <f t="shared" si="24"/>
        <v>172.5</v>
      </c>
      <c r="AM46" s="112">
        <f t="shared" si="24"/>
        <v>172.5</v>
      </c>
      <c r="AN46" s="112">
        <f t="shared" si="24"/>
        <v>0</v>
      </c>
      <c r="AO46" s="112">
        <f t="shared" si="24"/>
        <v>172.5</v>
      </c>
      <c r="AP46" s="112">
        <f t="shared" si="24"/>
        <v>172.5</v>
      </c>
      <c r="AQ46" s="112">
        <f t="shared" si="24"/>
        <v>172.5</v>
      </c>
      <c r="AR46" s="112">
        <f t="shared" si="24"/>
        <v>172.5</v>
      </c>
      <c r="AS46" s="112">
        <f t="shared" si="24"/>
        <v>172.5</v>
      </c>
      <c r="AT46" s="112">
        <f t="shared" si="24"/>
        <v>172.5</v>
      </c>
      <c r="AU46" s="112">
        <f t="shared" si="24"/>
        <v>172.5</v>
      </c>
      <c r="AV46" s="112">
        <f t="shared" si="24"/>
        <v>172.5</v>
      </c>
      <c r="AW46" s="112">
        <f t="shared" si="24"/>
        <v>172.5</v>
      </c>
      <c r="AX46" s="112">
        <f t="shared" si="24"/>
        <v>172.5</v>
      </c>
      <c r="AY46" s="112">
        <f t="shared" si="24"/>
        <v>172.5</v>
      </c>
    </row>
    <row r="47" spans="1:52" x14ac:dyDescent="0.25">
      <c r="A47" s="112"/>
      <c r="B47" s="167" t="s">
        <v>343</v>
      </c>
      <c r="C47" s="112"/>
      <c r="D47" s="112">
        <f t="shared" ref="D47:R47" si="25">IF(D46&lt;=30*D49,D44,(D44/D46)*30*D49)</f>
        <v>0</v>
      </c>
      <c r="E47" s="112">
        <f t="shared" si="25"/>
        <v>112.5</v>
      </c>
      <c r="F47" s="112">
        <f t="shared" si="25"/>
        <v>0</v>
      </c>
      <c r="G47" s="112">
        <f t="shared" si="25"/>
        <v>112.5</v>
      </c>
      <c r="H47" s="112">
        <f t="shared" si="25"/>
        <v>0</v>
      </c>
      <c r="I47" s="112">
        <f t="shared" si="25"/>
        <v>112.5</v>
      </c>
      <c r="J47" s="112">
        <f t="shared" si="25"/>
        <v>0</v>
      </c>
      <c r="K47" s="112">
        <f t="shared" si="25"/>
        <v>112.5</v>
      </c>
      <c r="L47" s="112">
        <f t="shared" si="25"/>
        <v>0</v>
      </c>
      <c r="M47" s="112">
        <f t="shared" si="25"/>
        <v>112.5</v>
      </c>
      <c r="N47" s="112">
        <f t="shared" si="25"/>
        <v>0</v>
      </c>
      <c r="O47" s="112">
        <f t="shared" si="25"/>
        <v>112.5</v>
      </c>
      <c r="P47" s="112">
        <f t="shared" si="25"/>
        <v>0</v>
      </c>
      <c r="Q47" s="112">
        <f t="shared" si="25"/>
        <v>112.5</v>
      </c>
      <c r="R47" s="112">
        <f t="shared" si="25"/>
        <v>0</v>
      </c>
      <c r="S47" s="112">
        <f>IF(S46&lt;=30*S49,S44,(S44/S46)*30*S49)</f>
        <v>0</v>
      </c>
      <c r="T47" s="112">
        <f t="shared" ref="T47:AD47" si="26">IF(T46&lt;=30*T49,T44,(T44/T46)*30*T49)</f>
        <v>112.5</v>
      </c>
      <c r="U47" s="112">
        <f t="shared" si="26"/>
        <v>0</v>
      </c>
      <c r="V47" s="112">
        <f t="shared" si="26"/>
        <v>112.5</v>
      </c>
      <c r="W47" s="112">
        <f t="shared" si="26"/>
        <v>0</v>
      </c>
      <c r="X47" s="112">
        <f t="shared" si="26"/>
        <v>112.5</v>
      </c>
      <c r="Y47" s="112">
        <f t="shared" si="26"/>
        <v>0</v>
      </c>
      <c r="Z47" s="112">
        <f t="shared" si="26"/>
        <v>112.5</v>
      </c>
      <c r="AA47" s="112">
        <f t="shared" si="26"/>
        <v>0</v>
      </c>
      <c r="AB47" s="112">
        <f t="shared" si="26"/>
        <v>112.5</v>
      </c>
      <c r="AC47" s="112">
        <f t="shared" si="26"/>
        <v>0</v>
      </c>
      <c r="AD47" s="112">
        <f t="shared" si="26"/>
        <v>112.5</v>
      </c>
      <c r="AE47" s="112">
        <f>IF(AE46&lt;=30*AE49,AE44,(AE44/AE46)*30*AE49)</f>
        <v>0</v>
      </c>
      <c r="AF47" s="112">
        <f t="shared" ref="AF47" si="27">IF(AF46&lt;=30*AF49,AF44,(AF44/AF46)*30*AF49)</f>
        <v>112.5</v>
      </c>
      <c r="AG47" s="112">
        <f t="shared" ref="AG47" si="28">IF(AG46&lt;=30*AG49,AG44,(AG44/AG46)*30*AG49)</f>
        <v>0</v>
      </c>
      <c r="AH47" s="112">
        <f t="shared" ref="AH47" si="29">IF(AH46&lt;=30*AH49,AH44,(AH44/AH46)*30*AH49)</f>
        <v>112.5</v>
      </c>
      <c r="AI47" s="112">
        <f t="shared" ref="AI47" si="30">IF(AI46&lt;=30*AI49,AI44,(AI44/AI46)*30*AI49)</f>
        <v>0</v>
      </c>
      <c r="AJ47" s="112">
        <f t="shared" ref="AJ47" si="31">IF(AJ46&lt;=30*AJ49,AJ44,(AJ44/AJ46)*30*AJ49)</f>
        <v>112.5</v>
      </c>
      <c r="AK47" s="112">
        <f t="shared" ref="AK47" si="32">IF(AK46&lt;=30*AK49,AK44,(AK44/AK46)*30*AK49)</f>
        <v>0</v>
      </c>
      <c r="AL47" s="112">
        <f t="shared" ref="AL47" si="33">IF(AL46&lt;=30*AL49,AL44,(AL44/AL46)*30*AL49)</f>
        <v>112.5</v>
      </c>
      <c r="AM47" s="112">
        <f t="shared" ref="AM47" si="34">IF(AM46&lt;=30*AM49,AM44,(AM44/AM46)*30*AM49)</f>
        <v>0</v>
      </c>
      <c r="AN47" s="112">
        <f t="shared" ref="AN47" si="35">IF(AN46&lt;=30*AN49,AN44,(AN44/AN46)*30*AN49)</f>
        <v>0</v>
      </c>
      <c r="AO47" s="112">
        <f t="shared" ref="AO47" si="36">IF(AO46&lt;=30*AO49,AO44,(AO44/AO46)*30*AO49)</f>
        <v>112.5</v>
      </c>
      <c r="AP47" s="112">
        <f t="shared" ref="AP47" si="37">IF(AP46&lt;=30*AP49,AP44,(AP44/AP46)*30*AP49)</f>
        <v>0</v>
      </c>
      <c r="AQ47" s="112">
        <f>IF(AQ46&lt;=30*AQ49,AQ44,(AQ44/AQ46)*30*AQ49)</f>
        <v>112.5</v>
      </c>
      <c r="AR47" s="112">
        <f t="shared" ref="AR47" si="38">IF(AR46&lt;=30*AR49,AR44,(AR44/AR46)*30*AR49)</f>
        <v>0</v>
      </c>
      <c r="AS47" s="112">
        <f t="shared" ref="AS47" si="39">IF(AS46&lt;=30*AS49,AS44,(AS44/AS46)*30*AS49)</f>
        <v>112.5</v>
      </c>
      <c r="AT47" s="112">
        <f t="shared" ref="AT47" si="40">IF(AT46&lt;=30*AT49,AT44,(AT44/AT46)*30*AT49)</f>
        <v>0</v>
      </c>
      <c r="AU47" s="112">
        <f t="shared" ref="AU47" si="41">IF(AU46&lt;=30*AU49,AU44,(AU44/AU46)*30*AU49)</f>
        <v>112.5</v>
      </c>
      <c r="AV47" s="112">
        <f t="shared" ref="AV47" si="42">IF(AV46&lt;=30*AV49,AV44,(AV44/AV46)*30*AV49)</f>
        <v>0</v>
      </c>
      <c r="AW47" s="112">
        <f t="shared" ref="AW47" si="43">IF(AW46&lt;=30*AW49,AW44,(AW44/AW46)*30*AW49)</f>
        <v>112.5</v>
      </c>
      <c r="AX47" s="112">
        <f t="shared" ref="AX47" si="44">IF(AX46&lt;=30*AX49,AX44,(AX44/AX46)*30*AX49)</f>
        <v>0</v>
      </c>
      <c r="AY47" s="112">
        <f t="shared" ref="AY47" si="45">IF(AY46&lt;=30*AY49,AY44,(AY44/AY46)*30*AY49)</f>
        <v>112.5</v>
      </c>
    </row>
    <row r="48" spans="1:52" x14ac:dyDescent="0.25">
      <c r="A48" s="112"/>
      <c r="B48" s="167" t="s">
        <v>344</v>
      </c>
      <c r="C48" s="112"/>
      <c r="D48" s="112">
        <f>IF(D46&lt;=30*D49,D45,(D45/D46)*30*D49)</f>
        <v>0</v>
      </c>
      <c r="E48" s="112">
        <f>IF(E46&lt;=30*E49,E45,(E45/E46)*30*E49)</f>
        <v>37.5</v>
      </c>
      <c r="F48" s="112">
        <f t="shared" ref="F48:L48" si="46">IF(F46&lt;=30*F49,F45,(F45/F46)*30*F49)</f>
        <v>0</v>
      </c>
      <c r="G48" s="112">
        <f t="shared" si="46"/>
        <v>37.5</v>
      </c>
      <c r="H48" s="112">
        <f t="shared" si="46"/>
        <v>0</v>
      </c>
      <c r="I48" s="112">
        <f t="shared" si="46"/>
        <v>37.5</v>
      </c>
      <c r="J48" s="112">
        <f t="shared" si="46"/>
        <v>0</v>
      </c>
      <c r="K48" s="112">
        <f t="shared" si="46"/>
        <v>37.5</v>
      </c>
      <c r="L48" s="112">
        <f t="shared" si="46"/>
        <v>0</v>
      </c>
      <c r="M48" s="112">
        <f>IF(M46&lt;=30*M49,M45,(M45/M46)*30*M49)</f>
        <v>37.5</v>
      </c>
      <c r="N48" s="112">
        <f>IF(N46&lt;=30*N49,N45,(N45/N46)*30*N49)</f>
        <v>0</v>
      </c>
      <c r="O48" s="112">
        <f t="shared" ref="O48" si="47">IF(O46&lt;=30*O49,O45,(O45/O46)*30*O49)</f>
        <v>37.5</v>
      </c>
      <c r="P48" s="112">
        <f t="shared" ref="P48" si="48">IF(P46&lt;=30*P49,P45,(P45/P46)*30*P49)</f>
        <v>0</v>
      </c>
      <c r="Q48" s="112">
        <f t="shared" ref="Q48" si="49">IF(Q46&lt;=30*Q49,Q45,(Q45/Q46)*30*Q49)</f>
        <v>37.5</v>
      </c>
      <c r="R48" s="112">
        <f t="shared" ref="R48" si="50">IF(R46&lt;=30*R49,R45,(R45/R46)*30*R49)</f>
        <v>0</v>
      </c>
      <c r="S48" s="112">
        <f t="shared" ref="S48:U48" si="51">IF(S46&lt;=30*S49,S45,(S45/S46)*30*S49)</f>
        <v>0</v>
      </c>
      <c r="T48" s="112">
        <f t="shared" si="51"/>
        <v>37.5</v>
      </c>
      <c r="U48" s="112">
        <f t="shared" si="51"/>
        <v>0</v>
      </c>
      <c r="V48" s="112">
        <f t="shared" ref="V48" si="52">IF(V46&lt;=30*V49,V45,(V45/V46)*30*V49)</f>
        <v>37.5</v>
      </c>
      <c r="W48" s="112">
        <f t="shared" ref="W48" si="53">IF(W46&lt;=30*W49,W45,(W45/W46)*30*W49)</f>
        <v>0</v>
      </c>
      <c r="X48" s="112">
        <f t="shared" ref="X48" si="54">IF(X46&lt;=30*X49,X45,(X45/X46)*30*X49)</f>
        <v>37.5</v>
      </c>
      <c r="Y48" s="112">
        <f t="shared" ref="Y48" si="55">IF(Y46&lt;=30*Y49,Y45,(Y45/Y46)*30*Y49)</f>
        <v>0</v>
      </c>
      <c r="Z48" s="112">
        <f t="shared" ref="Z48" si="56">IF(Z46&lt;=30*Z49,Z45,(Z45/Z46)*30*Z49)</f>
        <v>37.5</v>
      </c>
      <c r="AA48" s="112">
        <f t="shared" ref="AA48" si="57">IF(AA46&lt;=30*AA49,AA45,(AA45/AA46)*30*AA49)</f>
        <v>0</v>
      </c>
      <c r="AB48" s="112">
        <f t="shared" ref="AB48:AD48" si="58">IF(AB46&lt;=30*AB49,AB45,(AB45/AB46)*30*AB49)</f>
        <v>37.5</v>
      </c>
      <c r="AC48" s="112">
        <f t="shared" si="58"/>
        <v>0</v>
      </c>
      <c r="AD48" s="112">
        <f t="shared" si="58"/>
        <v>37.5</v>
      </c>
      <c r="AE48" s="112">
        <f t="shared" ref="AE48" si="59">IF(AE46&lt;=30*AE49,AE45,(AE45/AE46)*30*AE49)</f>
        <v>0</v>
      </c>
      <c r="AF48" s="112">
        <f t="shared" ref="AF48" si="60">IF(AF46&lt;=30*AF49,AF45,(AF45/AF46)*30*AF49)</f>
        <v>37.5</v>
      </c>
      <c r="AG48" s="112">
        <f t="shared" ref="AG48" si="61">IF(AG46&lt;=30*AG49,AG45,(AG45/AG46)*30*AG49)</f>
        <v>0</v>
      </c>
      <c r="AH48" s="112">
        <f t="shared" ref="AH48" si="62">IF(AH46&lt;=30*AH49,AH45,(AH45/AH46)*30*AH49)</f>
        <v>37.5</v>
      </c>
      <c r="AI48" s="112">
        <f t="shared" ref="AI48:AK48" si="63">IF(AI46&lt;=30*AI49,AI45,(AI45/AI46)*30*AI49)</f>
        <v>0</v>
      </c>
      <c r="AJ48" s="112">
        <f t="shared" si="63"/>
        <v>37.5</v>
      </c>
      <c r="AK48" s="112">
        <f t="shared" si="63"/>
        <v>0</v>
      </c>
      <c r="AL48" s="112">
        <f t="shared" ref="AL48" si="64">IF(AL46&lt;=30*AL49,AL45,(AL45/AL46)*30*AL49)</f>
        <v>37.5</v>
      </c>
      <c r="AM48" s="112">
        <f t="shared" ref="AM48" si="65">IF(AM46&lt;=30*AM49,AM45,(AM45/AM46)*30*AM49)</f>
        <v>0</v>
      </c>
      <c r="AN48" s="112">
        <f>IF(AN46&lt;=30*AN49,AN45,(AN45/AN46)*30*AN49)</f>
        <v>0</v>
      </c>
      <c r="AO48" s="112">
        <f>IF(AO46&lt;=30*AO49,AO45,(AO45/AO46)*30*AO49)</f>
        <v>37.5</v>
      </c>
      <c r="AP48" s="112">
        <f t="shared" ref="AP48" si="66">IF(AP46&lt;=30*AP49,AP45,(AP45/AP46)*30*AP49)</f>
        <v>0</v>
      </c>
      <c r="AQ48" s="112">
        <f t="shared" ref="AQ48" si="67">IF(AQ46&lt;=30*AQ49,AQ45,(AQ45/AQ46)*30*AQ49)</f>
        <v>37.5</v>
      </c>
      <c r="AR48" s="112">
        <f t="shared" ref="AR48" si="68">IF(AR46&lt;=30*AR49,AR45,(AR45/AR46)*30*AR49)</f>
        <v>0</v>
      </c>
      <c r="AS48" s="112">
        <f t="shared" ref="AS48" si="69">IF(AS46&lt;=30*AS49,AS45,(AS45/AS46)*30*AS49)</f>
        <v>37.5</v>
      </c>
      <c r="AT48" s="112">
        <f t="shared" ref="AT48" si="70">IF(AT46&lt;=30*AT49,AT45,(AT45/AT46)*30*AT49)</f>
        <v>0</v>
      </c>
      <c r="AU48" s="112">
        <f t="shared" ref="AU48" si="71">IF(AU46&lt;=30*AU49,AU45,(AU45/AU46)*30*AU49)</f>
        <v>37.5</v>
      </c>
      <c r="AV48" s="112">
        <f>IF(AV46&lt;=30*AV49,AV45,(AV45/AV46)*30*AV49)</f>
        <v>0</v>
      </c>
      <c r="AW48" s="112">
        <f>IF(AW46&lt;=30*AW49,AW45,(AW45/AW46)*30*AW49)</f>
        <v>37.5</v>
      </c>
      <c r="AX48" s="112">
        <f t="shared" ref="AX48" si="72">IF(AX46&lt;=30*AX49,AX45,(AX45/AX46)*30*AX49)</f>
        <v>0</v>
      </c>
      <c r="AY48" s="112">
        <f t="shared" ref="AY48" si="73">IF(AY46&lt;=30*AY49,AY45,(AY45/AY46)*30*AY49)</f>
        <v>37.5</v>
      </c>
    </row>
    <row r="49" spans="1:52" x14ac:dyDescent="0.25">
      <c r="A49" s="112"/>
      <c r="B49" s="167" t="s">
        <v>345</v>
      </c>
      <c r="C49" s="112"/>
      <c r="D49" s="112">
        <f>MIN(D27-D38,CEILING(D46/30,1))</f>
        <v>0</v>
      </c>
      <c r="E49" s="112">
        <f>MIN(E27-E38,CEILING(E46/30,1))</f>
        <v>5</v>
      </c>
      <c r="F49" s="112">
        <f>MIN(F27-F38,CEILING(F46/30,1))</f>
        <v>0</v>
      </c>
      <c r="G49" s="112">
        <f t="shared" ref="G49:I49" si="74">MIN(G27-G38,CEILING(G46/30,1))</f>
        <v>5</v>
      </c>
      <c r="H49" s="112">
        <f t="shared" si="74"/>
        <v>0</v>
      </c>
      <c r="I49" s="112">
        <f t="shared" si="74"/>
        <v>5</v>
      </c>
      <c r="J49" s="112">
        <f>MIN(J27-J38,CEILING(J46/30,1))</f>
        <v>0</v>
      </c>
      <c r="K49" s="112">
        <f>MIN(K27-K38,CEILING(K46/30,1))</f>
        <v>5</v>
      </c>
      <c r="L49" s="112">
        <f t="shared" ref="L49" si="75">MIN(L27-L38,CEILING(L46/30,1))</f>
        <v>0</v>
      </c>
      <c r="M49" s="112">
        <f>MIN(M27-M38,CEILING(M46/30,1))</f>
        <v>5</v>
      </c>
      <c r="N49" s="112">
        <f>MIN(N27-N38,CEILING(N46/30,1))</f>
        <v>0</v>
      </c>
      <c r="O49" s="112">
        <f t="shared" ref="O49:Q49" si="76">MIN(O27-O38,CEILING(O46/30,1))</f>
        <v>5</v>
      </c>
      <c r="P49" s="112">
        <f t="shared" si="76"/>
        <v>0</v>
      </c>
      <c r="Q49" s="112">
        <f t="shared" si="76"/>
        <v>5</v>
      </c>
      <c r="R49" s="112">
        <f>MIN(R27-R38,CEILING(R46/30,1))</f>
        <v>0</v>
      </c>
      <c r="S49" s="112">
        <f>MIN(S27-S38,CEILING(S46/30,1))</f>
        <v>0</v>
      </c>
      <c r="T49" s="112">
        <f t="shared" ref="T49" si="77">MIN(T27-T38,CEILING(T46/30,1))</f>
        <v>5</v>
      </c>
      <c r="U49" s="112">
        <f>MIN(U27-U38,CEILING(U46/30,1))</f>
        <v>0</v>
      </c>
      <c r="V49" s="112">
        <f>MIN(V27-V38,CEILING(V46/30,1))</f>
        <v>5</v>
      </c>
      <c r="W49" s="112">
        <f t="shared" ref="W49" si="78">MIN(W27-W38,CEILING(W46/30,1))</f>
        <v>0</v>
      </c>
      <c r="X49" s="112">
        <f t="shared" ref="X49:AM49" si="79">MIN(X27-X38,CEILING(X46/30,1))</f>
        <v>5</v>
      </c>
      <c r="Y49" s="112">
        <f t="shared" si="79"/>
        <v>0</v>
      </c>
      <c r="Z49" s="112">
        <f t="shared" si="79"/>
        <v>5</v>
      </c>
      <c r="AA49" s="112">
        <f t="shared" si="79"/>
        <v>0</v>
      </c>
      <c r="AB49" s="112">
        <f t="shared" si="79"/>
        <v>5</v>
      </c>
      <c r="AC49" s="112">
        <f t="shared" si="79"/>
        <v>0</v>
      </c>
      <c r="AD49" s="112">
        <f t="shared" si="79"/>
        <v>5</v>
      </c>
      <c r="AE49" s="112">
        <f t="shared" si="79"/>
        <v>0</v>
      </c>
      <c r="AF49" s="112">
        <f t="shared" si="79"/>
        <v>5</v>
      </c>
      <c r="AG49" s="112">
        <f t="shared" si="79"/>
        <v>0</v>
      </c>
      <c r="AH49" s="112">
        <f t="shared" si="79"/>
        <v>5</v>
      </c>
      <c r="AI49" s="112">
        <f t="shared" si="79"/>
        <v>0</v>
      </c>
      <c r="AJ49" s="112">
        <f t="shared" si="79"/>
        <v>5</v>
      </c>
      <c r="AK49" s="112">
        <f t="shared" si="79"/>
        <v>0</v>
      </c>
      <c r="AL49" s="112">
        <f t="shared" si="79"/>
        <v>5</v>
      </c>
      <c r="AM49" s="112">
        <f t="shared" si="79"/>
        <v>0</v>
      </c>
      <c r="AN49" s="112">
        <f t="shared" ref="AN49:AO49" si="80">MIN(AN27-AN38,CEILING(AN46/30,1))</f>
        <v>0</v>
      </c>
      <c r="AO49" s="112">
        <f t="shared" si="80"/>
        <v>5</v>
      </c>
      <c r="AP49" s="112">
        <f>MIN(AP27-AP38,CEILING(AP46/30,1))</f>
        <v>0</v>
      </c>
      <c r="AQ49" s="112">
        <f>MIN(AQ27-AQ38,CEILING(AQ46/30,1))</f>
        <v>5</v>
      </c>
      <c r="AR49" s="112">
        <f t="shared" ref="AR49:AS49" si="81">MIN(AR27-AR38,CEILING(AR46/30,1))</f>
        <v>0</v>
      </c>
      <c r="AS49" s="112">
        <f t="shared" si="81"/>
        <v>5</v>
      </c>
      <c r="AT49" s="112">
        <f>MIN(AT27-AT38,CEILING(AT46/30,1))</f>
        <v>0</v>
      </c>
      <c r="AU49" s="112">
        <f>MIN(AU27-AU38,CEILING(AU46/30,1))</f>
        <v>5</v>
      </c>
      <c r="AV49" s="112">
        <f t="shared" ref="AV49:AX49" si="82">MIN(AV27-AV38,CEILING(AV46/30,1))</f>
        <v>0</v>
      </c>
      <c r="AW49" s="112">
        <f t="shared" si="82"/>
        <v>5</v>
      </c>
      <c r="AX49" s="112">
        <f t="shared" si="82"/>
        <v>0</v>
      </c>
      <c r="AY49" s="112">
        <f>MIN(AY27-AY38,CEILING(AY46/30,1))</f>
        <v>5</v>
      </c>
    </row>
    <row r="50" spans="1:52" x14ac:dyDescent="0.25">
      <c r="A50" s="112"/>
      <c r="B50" s="167" t="s">
        <v>346</v>
      </c>
      <c r="C50" s="112"/>
      <c r="D50" s="112">
        <f>D44-D47</f>
        <v>0</v>
      </c>
      <c r="E50" s="112">
        <f t="shared" ref="E50:AY50" si="83">E44-E47</f>
        <v>16.875</v>
      </c>
      <c r="F50" s="112">
        <f t="shared" si="83"/>
        <v>129.375</v>
      </c>
      <c r="G50" s="112">
        <f t="shared" si="83"/>
        <v>16.875</v>
      </c>
      <c r="H50" s="112">
        <f t="shared" si="83"/>
        <v>129.375</v>
      </c>
      <c r="I50" s="112">
        <f t="shared" si="83"/>
        <v>16.875</v>
      </c>
      <c r="J50" s="112">
        <f t="shared" si="83"/>
        <v>129.375</v>
      </c>
      <c r="K50" s="112">
        <f t="shared" si="83"/>
        <v>16.875</v>
      </c>
      <c r="L50" s="112">
        <f t="shared" si="83"/>
        <v>129.375</v>
      </c>
      <c r="M50" s="112">
        <f t="shared" si="83"/>
        <v>16.875</v>
      </c>
      <c r="N50" s="112">
        <f t="shared" si="83"/>
        <v>129.375</v>
      </c>
      <c r="O50" s="112">
        <f t="shared" si="83"/>
        <v>16.875</v>
      </c>
      <c r="P50" s="112">
        <f t="shared" si="83"/>
        <v>129.375</v>
      </c>
      <c r="Q50" s="112">
        <f t="shared" si="83"/>
        <v>16.875</v>
      </c>
      <c r="R50" s="112">
        <f t="shared" si="83"/>
        <v>129.375</v>
      </c>
      <c r="S50" s="112">
        <f t="shared" si="83"/>
        <v>0</v>
      </c>
      <c r="T50" s="112">
        <f t="shared" si="83"/>
        <v>16.875</v>
      </c>
      <c r="U50" s="112">
        <f t="shared" si="83"/>
        <v>129.375</v>
      </c>
      <c r="V50" s="112">
        <f t="shared" si="83"/>
        <v>16.875</v>
      </c>
      <c r="W50" s="112">
        <f t="shared" si="83"/>
        <v>129.375</v>
      </c>
      <c r="X50" s="112">
        <f t="shared" si="83"/>
        <v>16.875</v>
      </c>
      <c r="Y50" s="112">
        <f t="shared" si="83"/>
        <v>129.375</v>
      </c>
      <c r="Z50" s="112">
        <f t="shared" si="83"/>
        <v>16.875</v>
      </c>
      <c r="AA50" s="112">
        <f t="shared" si="83"/>
        <v>129.375</v>
      </c>
      <c r="AB50" s="112">
        <f t="shared" si="83"/>
        <v>16.875</v>
      </c>
      <c r="AC50" s="112">
        <f t="shared" si="83"/>
        <v>129.375</v>
      </c>
      <c r="AD50" s="112">
        <f t="shared" si="83"/>
        <v>16.875</v>
      </c>
      <c r="AE50" s="112">
        <f t="shared" si="83"/>
        <v>129.375</v>
      </c>
      <c r="AF50" s="112">
        <f t="shared" si="83"/>
        <v>16.875</v>
      </c>
      <c r="AG50" s="112">
        <f t="shared" si="83"/>
        <v>129.375</v>
      </c>
      <c r="AH50" s="112">
        <f t="shared" si="83"/>
        <v>16.875</v>
      </c>
      <c r="AI50" s="112">
        <f t="shared" si="83"/>
        <v>129.375</v>
      </c>
      <c r="AJ50" s="112">
        <f t="shared" si="83"/>
        <v>16.875</v>
      </c>
      <c r="AK50" s="112">
        <f t="shared" si="83"/>
        <v>129.375</v>
      </c>
      <c r="AL50" s="112">
        <f t="shared" si="83"/>
        <v>16.875</v>
      </c>
      <c r="AM50" s="112">
        <f t="shared" si="83"/>
        <v>129.375</v>
      </c>
      <c r="AN50" s="112">
        <f t="shared" si="83"/>
        <v>0</v>
      </c>
      <c r="AO50" s="112">
        <f t="shared" si="83"/>
        <v>16.875</v>
      </c>
      <c r="AP50" s="112">
        <f t="shared" si="83"/>
        <v>129.375</v>
      </c>
      <c r="AQ50" s="112">
        <f t="shared" si="83"/>
        <v>16.875</v>
      </c>
      <c r="AR50" s="112">
        <f t="shared" si="83"/>
        <v>129.375</v>
      </c>
      <c r="AS50" s="112">
        <f t="shared" si="83"/>
        <v>16.875</v>
      </c>
      <c r="AT50" s="112">
        <f t="shared" si="83"/>
        <v>129.375</v>
      </c>
      <c r="AU50" s="112">
        <f t="shared" si="83"/>
        <v>16.875</v>
      </c>
      <c r="AV50" s="112">
        <f t="shared" si="83"/>
        <v>129.375</v>
      </c>
      <c r="AW50" s="112">
        <f t="shared" si="83"/>
        <v>16.875</v>
      </c>
      <c r="AX50" s="112">
        <f t="shared" si="83"/>
        <v>129.375</v>
      </c>
      <c r="AY50" s="112">
        <f t="shared" si="83"/>
        <v>16.875</v>
      </c>
    </row>
    <row r="51" spans="1:52" x14ac:dyDescent="0.25">
      <c r="A51" s="112"/>
      <c r="B51" s="167" t="s">
        <v>347</v>
      </c>
      <c r="C51" s="112"/>
      <c r="D51" s="112">
        <f>D45-D48</f>
        <v>0</v>
      </c>
      <c r="E51" s="112">
        <f t="shared" ref="E51:AY51" si="84">E45-E48</f>
        <v>5.625</v>
      </c>
      <c r="F51" s="112">
        <f t="shared" si="84"/>
        <v>43.125</v>
      </c>
      <c r="G51" s="112">
        <f t="shared" si="84"/>
        <v>5.625</v>
      </c>
      <c r="H51" s="112">
        <f t="shared" si="84"/>
        <v>43.125</v>
      </c>
      <c r="I51" s="112">
        <f t="shared" si="84"/>
        <v>5.625</v>
      </c>
      <c r="J51" s="112">
        <f t="shared" si="84"/>
        <v>43.125</v>
      </c>
      <c r="K51" s="112">
        <f t="shared" si="84"/>
        <v>5.625</v>
      </c>
      <c r="L51" s="112">
        <f t="shared" si="84"/>
        <v>43.125</v>
      </c>
      <c r="M51" s="112">
        <f t="shared" si="84"/>
        <v>5.625</v>
      </c>
      <c r="N51" s="112">
        <f t="shared" si="84"/>
        <v>43.125</v>
      </c>
      <c r="O51" s="112">
        <f t="shared" si="84"/>
        <v>5.625</v>
      </c>
      <c r="P51" s="112">
        <f t="shared" si="84"/>
        <v>43.125</v>
      </c>
      <c r="Q51" s="112">
        <f t="shared" si="84"/>
        <v>5.625</v>
      </c>
      <c r="R51" s="112">
        <f t="shared" si="84"/>
        <v>43.125</v>
      </c>
      <c r="S51" s="112">
        <f t="shared" si="84"/>
        <v>0</v>
      </c>
      <c r="T51" s="112">
        <f t="shared" si="84"/>
        <v>5.625</v>
      </c>
      <c r="U51" s="112">
        <f t="shared" si="84"/>
        <v>43.125</v>
      </c>
      <c r="V51" s="112">
        <f t="shared" si="84"/>
        <v>5.625</v>
      </c>
      <c r="W51" s="112">
        <f t="shared" si="84"/>
        <v>43.125</v>
      </c>
      <c r="X51" s="112">
        <f t="shared" si="84"/>
        <v>5.625</v>
      </c>
      <c r="Y51" s="112">
        <f t="shared" si="84"/>
        <v>43.125</v>
      </c>
      <c r="Z51" s="112">
        <f t="shared" si="84"/>
        <v>5.625</v>
      </c>
      <c r="AA51" s="112">
        <f t="shared" si="84"/>
        <v>43.125</v>
      </c>
      <c r="AB51" s="112">
        <f t="shared" si="84"/>
        <v>5.625</v>
      </c>
      <c r="AC51" s="112">
        <f t="shared" si="84"/>
        <v>43.125</v>
      </c>
      <c r="AD51" s="112">
        <f t="shared" si="84"/>
        <v>5.625</v>
      </c>
      <c r="AE51" s="112">
        <f t="shared" si="84"/>
        <v>43.125</v>
      </c>
      <c r="AF51" s="112">
        <f t="shared" si="84"/>
        <v>5.625</v>
      </c>
      <c r="AG51" s="112">
        <f t="shared" si="84"/>
        <v>43.125</v>
      </c>
      <c r="AH51" s="112">
        <f t="shared" si="84"/>
        <v>5.625</v>
      </c>
      <c r="AI51" s="112">
        <f t="shared" si="84"/>
        <v>43.125</v>
      </c>
      <c r="AJ51" s="112">
        <f t="shared" si="84"/>
        <v>5.625</v>
      </c>
      <c r="AK51" s="112">
        <f t="shared" si="84"/>
        <v>43.125</v>
      </c>
      <c r="AL51" s="112">
        <f t="shared" si="84"/>
        <v>5.625</v>
      </c>
      <c r="AM51" s="112">
        <f t="shared" si="84"/>
        <v>43.125</v>
      </c>
      <c r="AN51" s="112">
        <f t="shared" si="84"/>
        <v>0</v>
      </c>
      <c r="AO51" s="112">
        <f t="shared" si="84"/>
        <v>5.625</v>
      </c>
      <c r="AP51" s="112">
        <f t="shared" si="84"/>
        <v>43.125</v>
      </c>
      <c r="AQ51" s="112">
        <f t="shared" si="84"/>
        <v>5.625</v>
      </c>
      <c r="AR51" s="112">
        <f t="shared" si="84"/>
        <v>43.125</v>
      </c>
      <c r="AS51" s="112">
        <f t="shared" si="84"/>
        <v>5.625</v>
      </c>
      <c r="AT51" s="112">
        <f t="shared" si="84"/>
        <v>43.125</v>
      </c>
      <c r="AU51" s="112">
        <f t="shared" si="84"/>
        <v>5.625</v>
      </c>
      <c r="AV51" s="112">
        <f t="shared" si="84"/>
        <v>43.125</v>
      </c>
      <c r="AW51" s="112">
        <f t="shared" si="84"/>
        <v>5.625</v>
      </c>
      <c r="AX51" s="112">
        <f t="shared" si="84"/>
        <v>43.125</v>
      </c>
      <c r="AY51" s="112">
        <f t="shared" si="84"/>
        <v>5.625</v>
      </c>
    </row>
    <row r="52" spans="1:52" x14ac:dyDescent="0.25">
      <c r="A52" s="112"/>
      <c r="B52" s="167" t="s">
        <v>348</v>
      </c>
      <c r="C52" s="112"/>
      <c r="D52" s="112">
        <v>3</v>
      </c>
      <c r="E52" s="112">
        <v>1</v>
      </c>
      <c r="F52" s="112">
        <v>1</v>
      </c>
      <c r="G52" s="112">
        <v>1</v>
      </c>
      <c r="H52" s="112">
        <v>1</v>
      </c>
      <c r="I52" s="112">
        <v>1</v>
      </c>
      <c r="J52" s="112">
        <v>2</v>
      </c>
      <c r="K52" s="112">
        <v>1</v>
      </c>
      <c r="L52" s="112">
        <v>1</v>
      </c>
      <c r="M52" s="112">
        <v>2</v>
      </c>
      <c r="N52" s="112">
        <v>1</v>
      </c>
      <c r="O52" s="112">
        <v>1</v>
      </c>
      <c r="P52" s="112">
        <v>1</v>
      </c>
      <c r="Q52" s="112">
        <v>2</v>
      </c>
      <c r="R52" s="112">
        <v>1</v>
      </c>
      <c r="S52" s="112">
        <v>2</v>
      </c>
      <c r="T52" s="112">
        <v>3</v>
      </c>
      <c r="U52" s="112">
        <v>1</v>
      </c>
      <c r="V52" s="112">
        <v>2</v>
      </c>
      <c r="W52" s="112">
        <v>1</v>
      </c>
      <c r="X52" s="112">
        <v>2</v>
      </c>
      <c r="Y52" s="112">
        <v>1</v>
      </c>
      <c r="Z52" s="112">
        <v>2</v>
      </c>
      <c r="AA52" s="112">
        <v>3</v>
      </c>
      <c r="AB52" s="112">
        <v>1</v>
      </c>
      <c r="AC52" s="112">
        <v>1</v>
      </c>
      <c r="AD52" s="112">
        <v>2</v>
      </c>
      <c r="AE52" s="112">
        <v>1</v>
      </c>
      <c r="AF52" s="112">
        <v>1</v>
      </c>
      <c r="AG52" s="112">
        <v>1</v>
      </c>
      <c r="AH52" s="112">
        <v>1</v>
      </c>
      <c r="AI52" s="112">
        <v>1</v>
      </c>
      <c r="AJ52" s="112">
        <v>1</v>
      </c>
      <c r="AK52" s="112">
        <v>2</v>
      </c>
      <c r="AL52" s="112">
        <v>2</v>
      </c>
      <c r="AM52" s="112">
        <v>2</v>
      </c>
      <c r="AN52" s="112">
        <v>3</v>
      </c>
      <c r="AO52" s="112">
        <v>3</v>
      </c>
      <c r="AP52" s="112">
        <v>1</v>
      </c>
      <c r="AQ52" s="112">
        <v>1</v>
      </c>
      <c r="AR52" s="112">
        <v>1</v>
      </c>
      <c r="AS52" s="112">
        <v>1</v>
      </c>
      <c r="AT52" s="112">
        <v>1</v>
      </c>
      <c r="AU52" s="112">
        <v>1</v>
      </c>
      <c r="AV52" s="112">
        <v>2</v>
      </c>
      <c r="AW52" s="112">
        <v>1</v>
      </c>
      <c r="AX52" s="112">
        <v>1</v>
      </c>
      <c r="AY52" s="112">
        <v>1</v>
      </c>
    </row>
    <row r="53" spans="1:52" x14ac:dyDescent="0.25">
      <c r="A53" s="112"/>
      <c r="B53" s="180" t="s">
        <v>349</v>
      </c>
      <c r="C53" s="112"/>
      <c r="D53" s="112">
        <f>36*D49*$A$46</f>
        <v>0</v>
      </c>
      <c r="E53" s="112">
        <f>36*E49*$A$46</f>
        <v>129240</v>
      </c>
      <c r="F53" s="112">
        <f t="shared" ref="F53:AY53" si="85">36*F49*$A$46</f>
        <v>0</v>
      </c>
      <c r="G53" s="112">
        <f t="shared" si="85"/>
        <v>129240</v>
      </c>
      <c r="H53" s="112">
        <f t="shared" si="85"/>
        <v>0</v>
      </c>
      <c r="I53" s="112">
        <f t="shared" si="85"/>
        <v>129240</v>
      </c>
      <c r="J53" s="112">
        <f t="shared" si="85"/>
        <v>0</v>
      </c>
      <c r="K53" s="112">
        <f t="shared" si="85"/>
        <v>129240</v>
      </c>
      <c r="L53" s="112">
        <f t="shared" si="85"/>
        <v>0</v>
      </c>
      <c r="M53" s="112">
        <f t="shared" si="85"/>
        <v>129240</v>
      </c>
      <c r="N53" s="112">
        <f t="shared" si="85"/>
        <v>0</v>
      </c>
      <c r="O53" s="112">
        <f t="shared" si="85"/>
        <v>129240</v>
      </c>
      <c r="P53" s="112">
        <f t="shared" si="85"/>
        <v>0</v>
      </c>
      <c r="Q53" s="112">
        <f t="shared" si="85"/>
        <v>129240</v>
      </c>
      <c r="R53" s="112">
        <f t="shared" si="85"/>
        <v>0</v>
      </c>
      <c r="S53" s="112">
        <f t="shared" si="85"/>
        <v>0</v>
      </c>
      <c r="T53" s="112">
        <f t="shared" si="85"/>
        <v>129240</v>
      </c>
      <c r="U53" s="112">
        <f t="shared" si="85"/>
        <v>0</v>
      </c>
      <c r="V53" s="112">
        <f t="shared" si="85"/>
        <v>129240</v>
      </c>
      <c r="W53" s="112">
        <f t="shared" si="85"/>
        <v>0</v>
      </c>
      <c r="X53" s="112">
        <f t="shared" si="85"/>
        <v>129240</v>
      </c>
      <c r="Y53" s="112">
        <f t="shared" si="85"/>
        <v>0</v>
      </c>
      <c r="Z53" s="112">
        <f t="shared" si="85"/>
        <v>129240</v>
      </c>
      <c r="AA53" s="112">
        <f t="shared" si="85"/>
        <v>0</v>
      </c>
      <c r="AB53" s="112">
        <f t="shared" si="85"/>
        <v>129240</v>
      </c>
      <c r="AC53" s="112">
        <f t="shared" si="85"/>
        <v>0</v>
      </c>
      <c r="AD53" s="112">
        <f t="shared" si="85"/>
        <v>129240</v>
      </c>
      <c r="AE53" s="112">
        <f t="shared" si="85"/>
        <v>0</v>
      </c>
      <c r="AF53" s="112">
        <f t="shared" si="85"/>
        <v>129240</v>
      </c>
      <c r="AG53" s="112">
        <f t="shared" si="85"/>
        <v>0</v>
      </c>
      <c r="AH53" s="112">
        <f t="shared" si="85"/>
        <v>129240</v>
      </c>
      <c r="AI53" s="112">
        <f t="shared" si="85"/>
        <v>0</v>
      </c>
      <c r="AJ53" s="112">
        <f t="shared" si="85"/>
        <v>129240</v>
      </c>
      <c r="AK53" s="112">
        <f t="shared" si="85"/>
        <v>0</v>
      </c>
      <c r="AL53" s="112">
        <f t="shared" si="85"/>
        <v>129240</v>
      </c>
      <c r="AM53" s="112">
        <f t="shared" si="85"/>
        <v>0</v>
      </c>
      <c r="AN53" s="112">
        <f t="shared" si="85"/>
        <v>0</v>
      </c>
      <c r="AO53" s="112">
        <f t="shared" si="85"/>
        <v>129240</v>
      </c>
      <c r="AP53" s="112">
        <f t="shared" si="85"/>
        <v>0</v>
      </c>
      <c r="AQ53" s="112">
        <f t="shared" si="85"/>
        <v>129240</v>
      </c>
      <c r="AR53" s="112">
        <f t="shared" si="85"/>
        <v>0</v>
      </c>
      <c r="AS53" s="112">
        <f t="shared" si="85"/>
        <v>129240</v>
      </c>
      <c r="AT53" s="112">
        <f t="shared" si="85"/>
        <v>0</v>
      </c>
      <c r="AU53" s="112">
        <f t="shared" si="85"/>
        <v>129240</v>
      </c>
      <c r="AV53" s="112">
        <f t="shared" si="85"/>
        <v>0</v>
      </c>
      <c r="AW53" s="112">
        <f t="shared" si="85"/>
        <v>129240</v>
      </c>
      <c r="AX53" s="112">
        <f t="shared" si="85"/>
        <v>0</v>
      </c>
      <c r="AY53" s="112">
        <f t="shared" si="85"/>
        <v>129240</v>
      </c>
      <c r="AZ53" s="102">
        <f>SUM($D$53:$AY$53)</f>
        <v>2972520</v>
      </c>
    </row>
    <row r="54" spans="1:52" x14ac:dyDescent="0.25">
      <c r="A54" s="127"/>
      <c r="B54" s="142" t="s">
        <v>350</v>
      </c>
      <c r="C54" s="127"/>
      <c r="D54" s="127">
        <f>0.65*$A$46*(D50+D51)</f>
        <v>0</v>
      </c>
      <c r="E54" s="127">
        <f>0.65*$A$46*(E50+E51)</f>
        <v>10500.75</v>
      </c>
      <c r="F54" s="127">
        <f t="shared" ref="F54:AY54" si="86">0.65*$A$46*(F50+F51)</f>
        <v>80505.75</v>
      </c>
      <c r="G54" s="127">
        <f t="shared" si="86"/>
        <v>10500.75</v>
      </c>
      <c r="H54" s="127">
        <f t="shared" si="86"/>
        <v>80505.75</v>
      </c>
      <c r="I54" s="127">
        <f t="shared" si="86"/>
        <v>10500.75</v>
      </c>
      <c r="J54" s="127">
        <f t="shared" si="86"/>
        <v>80505.75</v>
      </c>
      <c r="K54" s="127">
        <f t="shared" si="86"/>
        <v>10500.75</v>
      </c>
      <c r="L54" s="127">
        <f t="shared" si="86"/>
        <v>80505.75</v>
      </c>
      <c r="M54" s="127">
        <f t="shared" si="86"/>
        <v>10500.75</v>
      </c>
      <c r="N54" s="127">
        <f t="shared" si="86"/>
        <v>80505.75</v>
      </c>
      <c r="O54" s="127">
        <f t="shared" si="86"/>
        <v>10500.75</v>
      </c>
      <c r="P54" s="127">
        <f t="shared" si="86"/>
        <v>80505.75</v>
      </c>
      <c r="Q54" s="127">
        <f t="shared" si="86"/>
        <v>10500.75</v>
      </c>
      <c r="R54" s="127">
        <f t="shared" si="86"/>
        <v>80505.75</v>
      </c>
      <c r="S54" s="127">
        <f t="shared" si="86"/>
        <v>0</v>
      </c>
      <c r="T54" s="127">
        <f t="shared" si="86"/>
        <v>10500.75</v>
      </c>
      <c r="U54" s="127">
        <f t="shared" si="86"/>
        <v>80505.75</v>
      </c>
      <c r="V54" s="127">
        <f t="shared" si="86"/>
        <v>10500.75</v>
      </c>
      <c r="W54" s="127">
        <f t="shared" si="86"/>
        <v>80505.75</v>
      </c>
      <c r="X54" s="127">
        <f t="shared" si="86"/>
        <v>10500.75</v>
      </c>
      <c r="Y54" s="127">
        <f t="shared" si="86"/>
        <v>80505.75</v>
      </c>
      <c r="Z54" s="127">
        <f t="shared" si="86"/>
        <v>10500.75</v>
      </c>
      <c r="AA54" s="127">
        <f t="shared" si="86"/>
        <v>80505.75</v>
      </c>
      <c r="AB54" s="127">
        <f t="shared" si="86"/>
        <v>10500.75</v>
      </c>
      <c r="AC54" s="127">
        <f t="shared" si="86"/>
        <v>80505.75</v>
      </c>
      <c r="AD54" s="127">
        <f t="shared" si="86"/>
        <v>10500.75</v>
      </c>
      <c r="AE54" s="127">
        <f t="shared" si="86"/>
        <v>80505.75</v>
      </c>
      <c r="AF54" s="127">
        <f t="shared" si="86"/>
        <v>10500.75</v>
      </c>
      <c r="AG54" s="127">
        <f t="shared" si="86"/>
        <v>80505.75</v>
      </c>
      <c r="AH54" s="127">
        <f t="shared" si="86"/>
        <v>10500.75</v>
      </c>
      <c r="AI54" s="127">
        <f t="shared" si="86"/>
        <v>80505.75</v>
      </c>
      <c r="AJ54" s="127">
        <f t="shared" si="86"/>
        <v>10500.75</v>
      </c>
      <c r="AK54" s="127">
        <f t="shared" si="86"/>
        <v>80505.75</v>
      </c>
      <c r="AL54" s="127">
        <f t="shared" si="86"/>
        <v>10500.75</v>
      </c>
      <c r="AM54" s="127">
        <f t="shared" si="86"/>
        <v>80505.75</v>
      </c>
      <c r="AN54" s="127">
        <f t="shared" si="86"/>
        <v>0</v>
      </c>
      <c r="AO54" s="127">
        <f t="shared" si="86"/>
        <v>10500.75</v>
      </c>
      <c r="AP54" s="127">
        <f t="shared" si="86"/>
        <v>80505.75</v>
      </c>
      <c r="AQ54" s="127">
        <f t="shared" si="86"/>
        <v>10500.75</v>
      </c>
      <c r="AR54" s="127">
        <f t="shared" si="86"/>
        <v>80505.75</v>
      </c>
      <c r="AS54" s="127">
        <f t="shared" si="86"/>
        <v>10500.75</v>
      </c>
      <c r="AT54" s="127">
        <f t="shared" si="86"/>
        <v>80505.75</v>
      </c>
      <c r="AU54" s="127">
        <f t="shared" si="86"/>
        <v>10500.75</v>
      </c>
      <c r="AV54" s="127">
        <f t="shared" si="86"/>
        <v>80505.75</v>
      </c>
      <c r="AW54" s="127">
        <f t="shared" si="86"/>
        <v>10500.75</v>
      </c>
      <c r="AX54" s="127">
        <f t="shared" si="86"/>
        <v>80505.75</v>
      </c>
      <c r="AY54" s="127">
        <f t="shared" si="86"/>
        <v>10500.75</v>
      </c>
      <c r="AZ54" s="102">
        <f>SUM($D$54:$AY$54)</f>
        <v>2012643.75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abSelected="1" workbookViewId="0">
      <pane xSplit="2" ySplit="6" topLeftCell="C12" activePane="bottomRight" state="frozen"/>
      <selection pane="topRight"/>
      <selection pane="bottomLeft"/>
      <selection pane="bottomRight" activeCell="D43" sqref="D43"/>
    </sheetView>
  </sheetViews>
  <sheetFormatPr defaultColWidth="8.77734375" defaultRowHeight="13.2" x14ac:dyDescent="0.25"/>
  <cols>
    <col min="1" max="1" width="14.6640625" style="102" customWidth="1"/>
    <col min="2" max="2" width="17.6640625" style="102" customWidth="1"/>
    <col min="3" max="51" width="8.77734375" style="102"/>
    <col min="52" max="52" width="10.6640625" style="102" customWidth="1"/>
    <col min="53" max="16384" width="8.77734375" style="102"/>
  </cols>
  <sheetData>
    <row r="1" spans="1:52" x14ac:dyDescent="0.25">
      <c r="A1" s="104" t="s">
        <v>118</v>
      </c>
    </row>
    <row r="2" spans="1:52" x14ac:dyDescent="0.25">
      <c r="A2" s="102" t="s">
        <v>302</v>
      </c>
      <c r="B2" s="109" t="s">
        <v>10</v>
      </c>
      <c r="E2" s="112"/>
    </row>
    <row r="3" spans="1:52" x14ac:dyDescent="0.25">
      <c r="A3" s="102" t="s">
        <v>285</v>
      </c>
      <c r="B3" s="109">
        <v>500</v>
      </c>
      <c r="E3" s="112"/>
    </row>
    <row r="4" spans="1:52" x14ac:dyDescent="0.25">
      <c r="A4" s="104"/>
      <c r="C4" s="113" t="s">
        <v>286</v>
      </c>
    </row>
    <row r="5" spans="1:52" x14ac:dyDescent="0.25">
      <c r="B5" s="108"/>
      <c r="C5" s="114">
        <v>0</v>
      </c>
      <c r="D5" s="114">
        <v>1</v>
      </c>
      <c r="E5" s="114">
        <v>2</v>
      </c>
      <c r="F5" s="114">
        <v>3</v>
      </c>
      <c r="G5" s="114">
        <v>4</v>
      </c>
      <c r="H5" s="114">
        <v>5</v>
      </c>
      <c r="I5" s="114">
        <v>6</v>
      </c>
      <c r="J5" s="114">
        <v>7</v>
      </c>
      <c r="K5" s="114">
        <v>8</v>
      </c>
      <c r="L5" s="114">
        <v>9</v>
      </c>
      <c r="M5" s="114">
        <v>10</v>
      </c>
      <c r="N5" s="114">
        <v>11</v>
      </c>
      <c r="O5" s="114">
        <v>12</v>
      </c>
      <c r="P5" s="114">
        <v>13</v>
      </c>
      <c r="Q5" s="114">
        <v>14</v>
      </c>
      <c r="R5" s="114">
        <v>15</v>
      </c>
      <c r="S5" s="114">
        <v>16</v>
      </c>
      <c r="T5" s="114">
        <v>17</v>
      </c>
      <c r="U5" s="114">
        <v>18</v>
      </c>
      <c r="V5" s="114">
        <v>19</v>
      </c>
      <c r="W5" s="114">
        <v>20</v>
      </c>
      <c r="X5" s="114">
        <v>21</v>
      </c>
      <c r="Y5" s="114">
        <v>22</v>
      </c>
      <c r="Z5" s="114">
        <v>23</v>
      </c>
      <c r="AA5" s="114">
        <v>24</v>
      </c>
      <c r="AB5" s="114">
        <v>25</v>
      </c>
      <c r="AC5" s="114">
        <v>26</v>
      </c>
      <c r="AD5" s="114">
        <v>27</v>
      </c>
      <c r="AE5" s="114">
        <v>28</v>
      </c>
      <c r="AF5" s="114">
        <v>29</v>
      </c>
      <c r="AG5" s="114">
        <v>30</v>
      </c>
      <c r="AH5" s="114">
        <v>31</v>
      </c>
      <c r="AI5" s="114">
        <v>32</v>
      </c>
      <c r="AJ5" s="114">
        <v>33</v>
      </c>
      <c r="AK5" s="114">
        <v>34</v>
      </c>
      <c r="AL5" s="114">
        <v>35</v>
      </c>
      <c r="AM5" s="114">
        <v>36</v>
      </c>
      <c r="AN5" s="114">
        <v>37</v>
      </c>
      <c r="AO5" s="114">
        <v>38</v>
      </c>
      <c r="AP5" s="114">
        <v>39</v>
      </c>
      <c r="AQ5" s="114">
        <v>40</v>
      </c>
      <c r="AR5" s="114">
        <v>41</v>
      </c>
      <c r="AS5" s="114">
        <v>42</v>
      </c>
      <c r="AT5" s="114">
        <v>43</v>
      </c>
      <c r="AU5" s="114">
        <v>44</v>
      </c>
      <c r="AV5" s="114">
        <v>45</v>
      </c>
      <c r="AW5" s="114">
        <v>46</v>
      </c>
      <c r="AX5" s="114">
        <v>47</v>
      </c>
      <c r="AY5" s="114">
        <v>48</v>
      </c>
    </row>
    <row r="6" spans="1:52" x14ac:dyDescent="0.25">
      <c r="A6" s="104" t="s">
        <v>303</v>
      </c>
      <c r="B6" s="116"/>
      <c r="C6" s="115" t="s">
        <v>287</v>
      </c>
      <c r="D6" s="114" t="s">
        <v>288</v>
      </c>
      <c r="E6" s="114" t="s">
        <v>288</v>
      </c>
      <c r="F6" s="114" t="s">
        <v>288</v>
      </c>
      <c r="G6" s="114" t="s">
        <v>288</v>
      </c>
      <c r="H6" s="114" t="s">
        <v>288</v>
      </c>
      <c r="I6" s="114" t="s">
        <v>288</v>
      </c>
      <c r="J6" s="114" t="s">
        <v>288</v>
      </c>
      <c r="K6" s="114" t="s">
        <v>288</v>
      </c>
      <c r="L6" s="114" t="s">
        <v>288</v>
      </c>
      <c r="M6" s="114" t="s">
        <v>288</v>
      </c>
      <c r="N6" s="114" t="s">
        <v>288</v>
      </c>
      <c r="O6" s="114" t="s">
        <v>288</v>
      </c>
      <c r="P6" s="114" t="s">
        <v>288</v>
      </c>
      <c r="Q6" s="114" t="s">
        <v>288</v>
      </c>
      <c r="R6" s="114" t="s">
        <v>288</v>
      </c>
      <c r="S6" s="114" t="s">
        <v>288</v>
      </c>
      <c r="T6" s="114" t="s">
        <v>288</v>
      </c>
      <c r="U6" s="114" t="s">
        <v>288</v>
      </c>
      <c r="V6" s="114" t="s">
        <v>288</v>
      </c>
      <c r="W6" s="114" t="s">
        <v>288</v>
      </c>
      <c r="X6" s="114" t="s">
        <v>288</v>
      </c>
      <c r="Y6" s="114" t="s">
        <v>288</v>
      </c>
      <c r="Z6" s="114" t="s">
        <v>288</v>
      </c>
      <c r="AA6" s="114" t="s">
        <v>288</v>
      </c>
      <c r="AB6" s="114" t="s">
        <v>288</v>
      </c>
      <c r="AC6" s="114" t="s">
        <v>288</v>
      </c>
      <c r="AD6" s="114" t="s">
        <v>288</v>
      </c>
      <c r="AE6" s="114" t="s">
        <v>288</v>
      </c>
      <c r="AF6" s="114" t="s">
        <v>288</v>
      </c>
      <c r="AG6" s="114" t="s">
        <v>288</v>
      </c>
      <c r="AH6" s="114" t="s">
        <v>288</v>
      </c>
      <c r="AI6" s="114" t="s">
        <v>288</v>
      </c>
      <c r="AJ6" s="114" t="s">
        <v>288</v>
      </c>
      <c r="AK6" s="114" t="s">
        <v>288</v>
      </c>
      <c r="AL6" s="114" t="s">
        <v>288</v>
      </c>
      <c r="AM6" s="114" t="s">
        <v>288</v>
      </c>
      <c r="AN6" s="114" t="s">
        <v>288</v>
      </c>
      <c r="AO6" s="114" t="s">
        <v>288</v>
      </c>
      <c r="AP6" s="114" t="s">
        <v>288</v>
      </c>
      <c r="AQ6" s="114" t="s">
        <v>288</v>
      </c>
      <c r="AR6" s="114" t="s">
        <v>288</v>
      </c>
      <c r="AS6" s="114" t="s">
        <v>288</v>
      </c>
      <c r="AT6" s="114" t="s">
        <v>288</v>
      </c>
      <c r="AU6" s="114" t="s">
        <v>288</v>
      </c>
      <c r="AV6" s="114" t="s">
        <v>288</v>
      </c>
      <c r="AW6" s="114" t="s">
        <v>288</v>
      </c>
      <c r="AX6" s="114" t="s">
        <v>288</v>
      </c>
      <c r="AY6" s="113" t="s">
        <v>289</v>
      </c>
      <c r="AZ6" s="144" t="s">
        <v>150</v>
      </c>
    </row>
    <row r="7" spans="1:52" x14ac:dyDescent="0.25">
      <c r="A7" s="117" t="s">
        <v>125</v>
      </c>
      <c r="B7" s="145">
        <v>1</v>
      </c>
      <c r="C7" s="146" t="s">
        <v>292</v>
      </c>
      <c r="D7" s="146">
        <v>1096.8927868376745</v>
      </c>
      <c r="E7" s="146">
        <v>1096.8927868376745</v>
      </c>
      <c r="F7" s="146">
        <v>1057.4252553621616</v>
      </c>
      <c r="G7" s="146">
        <v>1096.8927868376745</v>
      </c>
      <c r="H7" s="146">
        <v>1096.8963878844863</v>
      </c>
      <c r="I7" s="146">
        <v>1096.8963878844863</v>
      </c>
      <c r="J7" s="146">
        <v>1096.8963878844863</v>
      </c>
      <c r="K7" s="146">
        <v>1096.8963878844863</v>
      </c>
      <c r="L7" s="146">
        <v>1096.8962727299549</v>
      </c>
      <c r="M7" s="146">
        <v>1096.8962727299549</v>
      </c>
      <c r="N7" s="146">
        <v>1096.8962727299549</v>
      </c>
      <c r="O7" s="146">
        <v>1096.8962727299549</v>
      </c>
      <c r="P7" s="146">
        <v>1096.8783684748321</v>
      </c>
      <c r="Q7" s="146">
        <v>1096.8783684748321</v>
      </c>
      <c r="R7" s="146">
        <v>1096.8783684748321</v>
      </c>
      <c r="S7" s="146">
        <v>1091.7604033150426</v>
      </c>
      <c r="T7" s="146">
        <v>1093.7055876739753</v>
      </c>
      <c r="U7" s="146">
        <v>1096.8499834726176</v>
      </c>
      <c r="V7" s="146">
        <v>1096.8499834726176</v>
      </c>
      <c r="W7" s="146">
        <v>1096.8499834726176</v>
      </c>
      <c r="X7" s="146">
        <v>1096.909388336444</v>
      </c>
      <c r="Y7" s="146">
        <v>1096.909388336444</v>
      </c>
      <c r="Z7" s="146">
        <v>1096.909388336444</v>
      </c>
      <c r="AA7" s="146">
        <v>1096.909388336444</v>
      </c>
      <c r="AB7" s="146">
        <v>1096.9229671531791</v>
      </c>
      <c r="AC7" s="146">
        <v>1096.9229671531791</v>
      </c>
      <c r="AD7" s="146">
        <v>1096.9229671531791</v>
      </c>
      <c r="AE7" s="146">
        <v>1096.9229671531791</v>
      </c>
      <c r="AF7" s="146">
        <v>1096.8927160674821</v>
      </c>
      <c r="AG7" s="146">
        <v>1096.8927160674821</v>
      </c>
      <c r="AH7" s="146">
        <v>1096.8927160674821</v>
      </c>
      <c r="AI7" s="146">
        <v>1096.8927160674821</v>
      </c>
      <c r="AJ7" s="146">
        <v>1096.9057186548055</v>
      </c>
      <c r="AK7" s="146">
        <v>1096.9057186548055</v>
      </c>
      <c r="AL7" s="146">
        <v>1096.9057186548055</v>
      </c>
      <c r="AM7" s="146">
        <v>1096.9057186548055</v>
      </c>
      <c r="AN7" s="146">
        <v>1066.0898394171925</v>
      </c>
      <c r="AO7" s="146">
        <v>1066.3276340224293</v>
      </c>
      <c r="AP7" s="146">
        <v>1096.881927713534</v>
      </c>
      <c r="AQ7" s="146">
        <v>1096.881927713534</v>
      </c>
      <c r="AR7" s="146">
        <v>1096.9152566601667</v>
      </c>
      <c r="AS7" s="146">
        <v>1096.9152566601667</v>
      </c>
      <c r="AT7" s="146">
        <v>1096.9152566601667</v>
      </c>
      <c r="AU7" s="146">
        <v>1096.9152566601667</v>
      </c>
      <c r="AV7" s="146">
        <v>1096.9204316843034</v>
      </c>
      <c r="AW7" s="146">
        <v>1096.9204316843034</v>
      </c>
      <c r="AX7" s="146">
        <v>1096.9204316843034</v>
      </c>
      <c r="AY7" s="146">
        <v>1096.9204316843034</v>
      </c>
      <c r="AZ7" s="108"/>
    </row>
    <row r="8" spans="1:52" x14ac:dyDescent="0.25">
      <c r="A8" s="147"/>
      <c r="B8" s="148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9"/>
    </row>
    <row r="9" spans="1:52" x14ac:dyDescent="0.25">
      <c r="A9" s="104" t="s">
        <v>293</v>
      </c>
      <c r="B9" s="150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</row>
    <row r="10" spans="1:52" x14ac:dyDescent="0.25">
      <c r="A10" s="151" t="s">
        <v>125</v>
      </c>
      <c r="B10" s="152">
        <v>1</v>
      </c>
      <c r="C10" s="146" t="s">
        <v>292</v>
      </c>
      <c r="D10" s="146">
        <f t="shared" ref="D10:AY10" si="0">MAX(SUM(D$14:D$16)+D$7-$B$3,0)</f>
        <v>596.89278683767452</v>
      </c>
      <c r="E10" s="146">
        <f t="shared" si="0"/>
        <v>596.89278683767452</v>
      </c>
      <c r="F10" s="146">
        <f t="shared" si="0"/>
        <v>557.42525536216158</v>
      </c>
      <c r="G10" s="146">
        <f t="shared" si="0"/>
        <v>596.89278683767452</v>
      </c>
      <c r="H10" s="146">
        <f t="shared" si="0"/>
        <v>596.89638788448633</v>
      </c>
      <c r="I10" s="146">
        <f t="shared" si="0"/>
        <v>596.89638788448633</v>
      </c>
      <c r="J10" s="146">
        <f t="shared" si="0"/>
        <v>1096.8963878844863</v>
      </c>
      <c r="K10" s="146">
        <f t="shared" si="0"/>
        <v>596.89638788448633</v>
      </c>
      <c r="L10" s="146">
        <f t="shared" si="0"/>
        <v>596.89627272995494</v>
      </c>
      <c r="M10" s="146">
        <f t="shared" si="0"/>
        <v>596.89627272995494</v>
      </c>
      <c r="N10" s="146">
        <f t="shared" si="0"/>
        <v>596.89627272995494</v>
      </c>
      <c r="O10" s="146">
        <f t="shared" si="0"/>
        <v>596.89627272995494</v>
      </c>
      <c r="P10" s="146">
        <f t="shared" si="0"/>
        <v>596.87836847483209</v>
      </c>
      <c r="Q10" s="146">
        <f t="shared" si="0"/>
        <v>596.87836847483209</v>
      </c>
      <c r="R10" s="146">
        <f t="shared" si="0"/>
        <v>596.87836847483209</v>
      </c>
      <c r="S10" s="146">
        <f t="shared" si="0"/>
        <v>591.76040331504259</v>
      </c>
      <c r="T10" s="146">
        <f t="shared" si="0"/>
        <v>593.70558767397529</v>
      </c>
      <c r="U10" s="146">
        <f t="shared" si="0"/>
        <v>596.84998347261762</v>
      </c>
      <c r="V10" s="146">
        <f t="shared" si="0"/>
        <v>596.84998347261762</v>
      </c>
      <c r="W10" s="146">
        <f t="shared" si="0"/>
        <v>1096.8499834726176</v>
      </c>
      <c r="X10" s="146">
        <f t="shared" si="0"/>
        <v>1096.909388336444</v>
      </c>
      <c r="Y10" s="146">
        <f t="shared" si="0"/>
        <v>596.90938833644395</v>
      </c>
      <c r="Z10" s="146">
        <f t="shared" si="0"/>
        <v>596.90938833644395</v>
      </c>
      <c r="AA10" s="146">
        <f t="shared" si="0"/>
        <v>596.90938833644395</v>
      </c>
      <c r="AB10" s="146">
        <f t="shared" si="0"/>
        <v>1096.9229671531791</v>
      </c>
      <c r="AC10" s="146">
        <f t="shared" si="0"/>
        <v>596.92296715317912</v>
      </c>
      <c r="AD10" s="146">
        <f t="shared" si="0"/>
        <v>596.92296715317912</v>
      </c>
      <c r="AE10" s="146">
        <f t="shared" si="0"/>
        <v>1096.9229671531791</v>
      </c>
      <c r="AF10" s="146">
        <f t="shared" si="0"/>
        <v>596.89271606748207</v>
      </c>
      <c r="AG10" s="146">
        <f t="shared" si="0"/>
        <v>596.89271606748207</v>
      </c>
      <c r="AH10" s="146">
        <f t="shared" si="0"/>
        <v>596.89271606748207</v>
      </c>
      <c r="AI10" s="146">
        <f t="shared" si="0"/>
        <v>596.89271606748207</v>
      </c>
      <c r="AJ10" s="146">
        <f t="shared" si="0"/>
        <v>596.90571865480547</v>
      </c>
      <c r="AK10" s="146">
        <f t="shared" si="0"/>
        <v>596.90571865480547</v>
      </c>
      <c r="AL10" s="146">
        <f t="shared" si="0"/>
        <v>596.90571865480547</v>
      </c>
      <c r="AM10" s="146">
        <f t="shared" si="0"/>
        <v>596.90571865480547</v>
      </c>
      <c r="AN10" s="146">
        <f t="shared" si="0"/>
        <v>566.08983941719248</v>
      </c>
      <c r="AO10" s="146">
        <f t="shared" si="0"/>
        <v>566.32763402242927</v>
      </c>
      <c r="AP10" s="146">
        <f t="shared" si="0"/>
        <v>596.88192771353397</v>
      </c>
      <c r="AQ10" s="146">
        <f t="shared" si="0"/>
        <v>596.88192771353397</v>
      </c>
      <c r="AR10" s="146">
        <f t="shared" si="0"/>
        <v>596.91525666016673</v>
      </c>
      <c r="AS10" s="146">
        <f t="shared" si="0"/>
        <v>596.91525666016673</v>
      </c>
      <c r="AT10" s="146">
        <f t="shared" si="0"/>
        <v>596.91525666016673</v>
      </c>
      <c r="AU10" s="146">
        <f t="shared" si="0"/>
        <v>596.91525666016673</v>
      </c>
      <c r="AV10" s="146">
        <f t="shared" si="0"/>
        <v>596.92043168430337</v>
      </c>
      <c r="AW10" s="146">
        <f t="shared" si="0"/>
        <v>596.92043168430337</v>
      </c>
      <c r="AX10" s="146">
        <f t="shared" si="0"/>
        <v>596.92043168430337</v>
      </c>
      <c r="AY10" s="146">
        <f t="shared" si="0"/>
        <v>596.92043168430337</v>
      </c>
      <c r="AZ10" s="153">
        <f>SUM($D10:$AY10)</f>
        <v>31041.972548256523</v>
      </c>
    </row>
    <row r="11" spans="1:52" x14ac:dyDescent="0.25">
      <c r="C11" s="112"/>
    </row>
    <row r="12" spans="1:52" x14ac:dyDescent="0.25">
      <c r="A12" s="154" t="s">
        <v>294</v>
      </c>
      <c r="B12" s="148"/>
      <c r="C12" s="112"/>
    </row>
    <row r="13" spans="1:52" x14ac:dyDescent="0.25">
      <c r="A13" s="124" t="s">
        <v>125</v>
      </c>
      <c r="B13" s="125">
        <v>1</v>
      </c>
      <c r="C13" s="126"/>
      <c r="D13" s="140">
        <f t="shared" ref="D13:AY13" si="1">D$7-D$10</f>
        <v>500</v>
      </c>
      <c r="E13" s="140">
        <f t="shared" si="1"/>
        <v>500</v>
      </c>
      <c r="F13" s="140">
        <f t="shared" si="1"/>
        <v>500</v>
      </c>
      <c r="G13" s="140">
        <f t="shared" si="1"/>
        <v>500</v>
      </c>
      <c r="H13" s="140">
        <f t="shared" si="1"/>
        <v>500</v>
      </c>
      <c r="I13" s="140">
        <f t="shared" si="1"/>
        <v>500</v>
      </c>
      <c r="J13" s="140">
        <f t="shared" si="1"/>
        <v>0</v>
      </c>
      <c r="K13" s="140">
        <f t="shared" si="1"/>
        <v>500</v>
      </c>
      <c r="L13" s="140">
        <f t="shared" si="1"/>
        <v>500</v>
      </c>
      <c r="M13" s="140">
        <f t="shared" si="1"/>
        <v>500</v>
      </c>
      <c r="N13" s="140">
        <f t="shared" si="1"/>
        <v>500</v>
      </c>
      <c r="O13" s="140">
        <f t="shared" si="1"/>
        <v>500</v>
      </c>
      <c r="P13" s="140">
        <f t="shared" si="1"/>
        <v>500</v>
      </c>
      <c r="Q13" s="140">
        <f t="shared" si="1"/>
        <v>500</v>
      </c>
      <c r="R13" s="140">
        <f t="shared" si="1"/>
        <v>500</v>
      </c>
      <c r="S13" s="140">
        <f t="shared" si="1"/>
        <v>500</v>
      </c>
      <c r="T13" s="140">
        <f t="shared" si="1"/>
        <v>500</v>
      </c>
      <c r="U13" s="140">
        <f t="shared" si="1"/>
        <v>500</v>
      </c>
      <c r="V13" s="140">
        <f t="shared" si="1"/>
        <v>500</v>
      </c>
      <c r="W13" s="140">
        <f t="shared" si="1"/>
        <v>0</v>
      </c>
      <c r="X13" s="140">
        <f t="shared" si="1"/>
        <v>0</v>
      </c>
      <c r="Y13" s="140">
        <f t="shared" si="1"/>
        <v>500</v>
      </c>
      <c r="Z13" s="140">
        <f t="shared" si="1"/>
        <v>500</v>
      </c>
      <c r="AA13" s="140">
        <f t="shared" si="1"/>
        <v>500</v>
      </c>
      <c r="AB13" s="140">
        <f t="shared" si="1"/>
        <v>0</v>
      </c>
      <c r="AC13" s="140">
        <f t="shared" si="1"/>
        <v>500</v>
      </c>
      <c r="AD13" s="140">
        <f t="shared" si="1"/>
        <v>500</v>
      </c>
      <c r="AE13" s="140">
        <f t="shared" si="1"/>
        <v>0</v>
      </c>
      <c r="AF13" s="140">
        <f t="shared" si="1"/>
        <v>500</v>
      </c>
      <c r="AG13" s="140">
        <f t="shared" si="1"/>
        <v>500</v>
      </c>
      <c r="AH13" s="140">
        <f t="shared" si="1"/>
        <v>500</v>
      </c>
      <c r="AI13" s="140">
        <f t="shared" si="1"/>
        <v>500</v>
      </c>
      <c r="AJ13" s="140">
        <f t="shared" si="1"/>
        <v>500</v>
      </c>
      <c r="AK13" s="140">
        <f t="shared" si="1"/>
        <v>500</v>
      </c>
      <c r="AL13" s="140">
        <f t="shared" si="1"/>
        <v>500</v>
      </c>
      <c r="AM13" s="140">
        <f t="shared" si="1"/>
        <v>500</v>
      </c>
      <c r="AN13" s="140">
        <f t="shared" si="1"/>
        <v>500</v>
      </c>
      <c r="AO13" s="140">
        <f t="shared" si="1"/>
        <v>500</v>
      </c>
      <c r="AP13" s="140">
        <f t="shared" si="1"/>
        <v>500</v>
      </c>
      <c r="AQ13" s="140">
        <f t="shared" si="1"/>
        <v>500</v>
      </c>
      <c r="AR13" s="140">
        <f t="shared" si="1"/>
        <v>500</v>
      </c>
      <c r="AS13" s="140">
        <f t="shared" si="1"/>
        <v>500</v>
      </c>
      <c r="AT13" s="140">
        <f t="shared" si="1"/>
        <v>500</v>
      </c>
      <c r="AU13" s="140">
        <f t="shared" si="1"/>
        <v>500</v>
      </c>
      <c r="AV13" s="140">
        <f t="shared" si="1"/>
        <v>500</v>
      </c>
      <c r="AW13" s="140">
        <f t="shared" si="1"/>
        <v>500</v>
      </c>
      <c r="AX13" s="140">
        <f t="shared" si="1"/>
        <v>500</v>
      </c>
      <c r="AY13" s="140">
        <f t="shared" si="1"/>
        <v>500</v>
      </c>
      <c r="AZ13" s="111"/>
    </row>
    <row r="14" spans="1:52" x14ac:dyDescent="0.25">
      <c r="A14" s="112"/>
      <c r="B14" s="122">
        <v>2</v>
      </c>
      <c r="C14" s="112"/>
      <c r="D14" s="108">
        <f>IF(C$20="Yes",C13,0)</f>
        <v>0</v>
      </c>
      <c r="E14" s="108">
        <f t="shared" ref="E14:AY17" si="2">IF(D$20="Yes",D13,0)</f>
        <v>0</v>
      </c>
      <c r="F14" s="108">
        <f t="shared" si="2"/>
        <v>0</v>
      </c>
      <c r="G14" s="108">
        <f t="shared" si="2"/>
        <v>0</v>
      </c>
      <c r="H14" s="108">
        <f t="shared" si="2"/>
        <v>0</v>
      </c>
      <c r="I14" s="108">
        <f t="shared" si="2"/>
        <v>0</v>
      </c>
      <c r="J14" s="108">
        <f t="shared" si="2"/>
        <v>500</v>
      </c>
      <c r="K14" s="108">
        <f t="shared" si="2"/>
        <v>0</v>
      </c>
      <c r="L14" s="108">
        <f t="shared" si="2"/>
        <v>0</v>
      </c>
      <c r="M14" s="108">
        <f t="shared" si="2"/>
        <v>0</v>
      </c>
      <c r="N14" s="108">
        <f t="shared" si="2"/>
        <v>0</v>
      </c>
      <c r="O14" s="108">
        <f t="shared" si="2"/>
        <v>0</v>
      </c>
      <c r="P14" s="108">
        <f t="shared" si="2"/>
        <v>0</v>
      </c>
      <c r="Q14" s="108">
        <f t="shared" si="2"/>
        <v>0</v>
      </c>
      <c r="R14" s="108">
        <f t="shared" si="2"/>
        <v>0</v>
      </c>
      <c r="S14" s="108">
        <f t="shared" si="2"/>
        <v>0</v>
      </c>
      <c r="T14" s="108">
        <f t="shared" si="2"/>
        <v>0</v>
      </c>
      <c r="U14" s="108">
        <f t="shared" si="2"/>
        <v>0</v>
      </c>
      <c r="V14" s="108">
        <f t="shared" si="2"/>
        <v>0</v>
      </c>
      <c r="W14" s="108">
        <f t="shared" si="2"/>
        <v>500</v>
      </c>
      <c r="X14" s="108">
        <f t="shared" si="2"/>
        <v>0</v>
      </c>
      <c r="Y14" s="108">
        <f t="shared" si="2"/>
        <v>0</v>
      </c>
      <c r="Z14" s="108">
        <f t="shared" si="2"/>
        <v>0</v>
      </c>
      <c r="AA14" s="108">
        <f t="shared" si="2"/>
        <v>0</v>
      </c>
      <c r="AB14" s="108">
        <f t="shared" si="2"/>
        <v>500</v>
      </c>
      <c r="AC14" s="108">
        <f t="shared" si="2"/>
        <v>0</v>
      </c>
      <c r="AD14" s="108">
        <f t="shared" si="2"/>
        <v>0</v>
      </c>
      <c r="AE14" s="108">
        <f t="shared" si="2"/>
        <v>500</v>
      </c>
      <c r="AF14" s="108">
        <f t="shared" si="2"/>
        <v>0</v>
      </c>
      <c r="AG14" s="108">
        <f t="shared" si="2"/>
        <v>0</v>
      </c>
      <c r="AH14" s="108">
        <f t="shared" si="2"/>
        <v>0</v>
      </c>
      <c r="AI14" s="108">
        <f t="shared" si="2"/>
        <v>0</v>
      </c>
      <c r="AJ14" s="108">
        <f t="shared" si="2"/>
        <v>0</v>
      </c>
      <c r="AK14" s="108">
        <f t="shared" si="2"/>
        <v>0</v>
      </c>
      <c r="AL14" s="108">
        <f t="shared" si="2"/>
        <v>0</v>
      </c>
      <c r="AM14" s="108">
        <f t="shared" si="2"/>
        <v>0</v>
      </c>
      <c r="AN14" s="108">
        <f t="shared" si="2"/>
        <v>0</v>
      </c>
      <c r="AO14" s="108">
        <f t="shared" si="2"/>
        <v>0</v>
      </c>
      <c r="AP14" s="108">
        <f t="shared" si="2"/>
        <v>0</v>
      </c>
      <c r="AQ14" s="108">
        <f t="shared" si="2"/>
        <v>0</v>
      </c>
      <c r="AR14" s="108">
        <f t="shared" si="2"/>
        <v>0</v>
      </c>
      <c r="AS14" s="108">
        <f t="shared" si="2"/>
        <v>0</v>
      </c>
      <c r="AT14" s="108">
        <f t="shared" si="2"/>
        <v>0</v>
      </c>
      <c r="AU14" s="108">
        <f t="shared" si="2"/>
        <v>0</v>
      </c>
      <c r="AV14" s="108">
        <f t="shared" si="2"/>
        <v>0</v>
      </c>
      <c r="AW14" s="108">
        <f t="shared" si="2"/>
        <v>0</v>
      </c>
      <c r="AX14" s="108">
        <f t="shared" si="2"/>
        <v>0</v>
      </c>
      <c r="AY14" s="108">
        <f t="shared" si="2"/>
        <v>0</v>
      </c>
      <c r="AZ14" s="111"/>
    </row>
    <row r="15" spans="1:52" x14ac:dyDescent="0.25">
      <c r="A15" s="112"/>
      <c r="B15" s="129">
        <v>3</v>
      </c>
      <c r="C15" s="112"/>
      <c r="D15" s="108">
        <f>IF(C$20="Yes",C14,0)</f>
        <v>0</v>
      </c>
      <c r="E15" s="108">
        <f t="shared" si="2"/>
        <v>0</v>
      </c>
      <c r="F15" s="108">
        <f t="shared" si="2"/>
        <v>0</v>
      </c>
      <c r="G15" s="108">
        <f t="shared" si="2"/>
        <v>0</v>
      </c>
      <c r="H15" s="108">
        <f t="shared" si="2"/>
        <v>0</v>
      </c>
      <c r="I15" s="108">
        <f t="shared" si="2"/>
        <v>0</v>
      </c>
      <c r="J15" s="108">
        <f t="shared" si="2"/>
        <v>0</v>
      </c>
      <c r="K15" s="108">
        <f t="shared" si="2"/>
        <v>0</v>
      </c>
      <c r="L15" s="108">
        <f t="shared" si="2"/>
        <v>0</v>
      </c>
      <c r="M15" s="108">
        <f t="shared" si="2"/>
        <v>0</v>
      </c>
      <c r="N15" s="108">
        <f t="shared" si="2"/>
        <v>0</v>
      </c>
      <c r="O15" s="108">
        <f t="shared" si="2"/>
        <v>0</v>
      </c>
      <c r="P15" s="108">
        <f t="shared" si="2"/>
        <v>0</v>
      </c>
      <c r="Q15" s="108">
        <f t="shared" si="2"/>
        <v>0</v>
      </c>
      <c r="R15" s="108">
        <f t="shared" si="2"/>
        <v>0</v>
      </c>
      <c r="S15" s="108">
        <f t="shared" si="2"/>
        <v>0</v>
      </c>
      <c r="T15" s="108">
        <f t="shared" si="2"/>
        <v>0</v>
      </c>
      <c r="U15" s="108">
        <f t="shared" si="2"/>
        <v>0</v>
      </c>
      <c r="V15" s="108">
        <f t="shared" si="2"/>
        <v>0</v>
      </c>
      <c r="W15" s="108">
        <f t="shared" si="2"/>
        <v>0</v>
      </c>
      <c r="X15" s="108">
        <f t="shared" si="2"/>
        <v>500</v>
      </c>
      <c r="Y15" s="108">
        <f t="shared" si="2"/>
        <v>0</v>
      </c>
      <c r="Z15" s="108">
        <f t="shared" si="2"/>
        <v>0</v>
      </c>
      <c r="AA15" s="108">
        <f t="shared" si="2"/>
        <v>0</v>
      </c>
      <c r="AB15" s="108">
        <f t="shared" si="2"/>
        <v>0</v>
      </c>
      <c r="AC15" s="108">
        <f t="shared" si="2"/>
        <v>0</v>
      </c>
      <c r="AD15" s="108">
        <f t="shared" si="2"/>
        <v>0</v>
      </c>
      <c r="AE15" s="108">
        <f t="shared" si="2"/>
        <v>0</v>
      </c>
      <c r="AF15" s="108">
        <f t="shared" si="2"/>
        <v>0</v>
      </c>
      <c r="AG15" s="108">
        <f t="shared" si="2"/>
        <v>0</v>
      </c>
      <c r="AH15" s="108">
        <f t="shared" si="2"/>
        <v>0</v>
      </c>
      <c r="AI15" s="108">
        <f t="shared" si="2"/>
        <v>0</v>
      </c>
      <c r="AJ15" s="108">
        <f t="shared" si="2"/>
        <v>0</v>
      </c>
      <c r="AK15" s="108">
        <f t="shared" si="2"/>
        <v>0</v>
      </c>
      <c r="AL15" s="108">
        <f t="shared" si="2"/>
        <v>0</v>
      </c>
      <c r="AM15" s="108">
        <f t="shared" si="2"/>
        <v>0</v>
      </c>
      <c r="AN15" s="108">
        <f t="shared" si="2"/>
        <v>0</v>
      </c>
      <c r="AO15" s="108">
        <f t="shared" si="2"/>
        <v>0</v>
      </c>
      <c r="AP15" s="108">
        <f t="shared" si="2"/>
        <v>0</v>
      </c>
      <c r="AQ15" s="108">
        <f t="shared" si="2"/>
        <v>0</v>
      </c>
      <c r="AR15" s="108">
        <f t="shared" si="2"/>
        <v>0</v>
      </c>
      <c r="AS15" s="108">
        <f t="shared" si="2"/>
        <v>0</v>
      </c>
      <c r="AT15" s="108">
        <f t="shared" si="2"/>
        <v>0</v>
      </c>
      <c r="AU15" s="108">
        <f t="shared" si="2"/>
        <v>0</v>
      </c>
      <c r="AV15" s="108">
        <f t="shared" si="2"/>
        <v>0</v>
      </c>
      <c r="AW15" s="108">
        <f t="shared" si="2"/>
        <v>0</v>
      </c>
      <c r="AX15" s="108">
        <f t="shared" si="2"/>
        <v>0</v>
      </c>
      <c r="AY15" s="108">
        <f t="shared" si="2"/>
        <v>0</v>
      </c>
      <c r="AZ15" s="111"/>
    </row>
    <row r="16" spans="1:52" x14ac:dyDescent="0.25">
      <c r="A16" s="112"/>
      <c r="B16" s="132">
        <v>4</v>
      </c>
      <c r="C16" s="112"/>
      <c r="D16" s="108">
        <f>IF(C$20="Yes",C15,0)</f>
        <v>0</v>
      </c>
      <c r="E16" s="108">
        <f t="shared" si="2"/>
        <v>0</v>
      </c>
      <c r="F16" s="108">
        <f t="shared" si="2"/>
        <v>0</v>
      </c>
      <c r="G16" s="108">
        <f t="shared" si="2"/>
        <v>0</v>
      </c>
      <c r="H16" s="108">
        <f t="shared" si="2"/>
        <v>0</v>
      </c>
      <c r="I16" s="108">
        <f t="shared" si="2"/>
        <v>0</v>
      </c>
      <c r="J16" s="108">
        <f t="shared" si="2"/>
        <v>0</v>
      </c>
      <c r="K16" s="108">
        <f t="shared" si="2"/>
        <v>0</v>
      </c>
      <c r="L16" s="108">
        <f t="shared" si="2"/>
        <v>0</v>
      </c>
      <c r="M16" s="108">
        <f t="shared" si="2"/>
        <v>0</v>
      </c>
      <c r="N16" s="108">
        <f t="shared" si="2"/>
        <v>0</v>
      </c>
      <c r="O16" s="108">
        <f t="shared" si="2"/>
        <v>0</v>
      </c>
      <c r="P16" s="108">
        <f t="shared" si="2"/>
        <v>0</v>
      </c>
      <c r="Q16" s="108">
        <f t="shared" si="2"/>
        <v>0</v>
      </c>
      <c r="R16" s="108">
        <f t="shared" si="2"/>
        <v>0</v>
      </c>
      <c r="S16" s="108">
        <f t="shared" si="2"/>
        <v>0</v>
      </c>
      <c r="T16" s="108">
        <f t="shared" si="2"/>
        <v>0</v>
      </c>
      <c r="U16" s="108">
        <f t="shared" si="2"/>
        <v>0</v>
      </c>
      <c r="V16" s="108">
        <f t="shared" si="2"/>
        <v>0</v>
      </c>
      <c r="W16" s="108">
        <f t="shared" si="2"/>
        <v>0</v>
      </c>
      <c r="X16" s="108">
        <f t="shared" si="2"/>
        <v>0</v>
      </c>
      <c r="Y16" s="108">
        <f t="shared" si="2"/>
        <v>0</v>
      </c>
      <c r="Z16" s="108">
        <f t="shared" si="2"/>
        <v>0</v>
      </c>
      <c r="AA16" s="108">
        <f t="shared" si="2"/>
        <v>0</v>
      </c>
      <c r="AB16" s="108">
        <f t="shared" si="2"/>
        <v>0</v>
      </c>
      <c r="AC16" s="108">
        <f t="shared" si="2"/>
        <v>0</v>
      </c>
      <c r="AD16" s="108">
        <f t="shared" si="2"/>
        <v>0</v>
      </c>
      <c r="AE16" s="108">
        <f t="shared" si="2"/>
        <v>0</v>
      </c>
      <c r="AF16" s="108">
        <f t="shared" si="2"/>
        <v>0</v>
      </c>
      <c r="AG16" s="108">
        <f t="shared" si="2"/>
        <v>0</v>
      </c>
      <c r="AH16" s="108">
        <f t="shared" si="2"/>
        <v>0</v>
      </c>
      <c r="AI16" s="108">
        <f t="shared" si="2"/>
        <v>0</v>
      </c>
      <c r="AJ16" s="108">
        <f t="shared" si="2"/>
        <v>0</v>
      </c>
      <c r="AK16" s="108">
        <f t="shared" si="2"/>
        <v>0</v>
      </c>
      <c r="AL16" s="108">
        <f t="shared" si="2"/>
        <v>0</v>
      </c>
      <c r="AM16" s="108">
        <f t="shared" si="2"/>
        <v>0</v>
      </c>
      <c r="AN16" s="108">
        <f t="shared" si="2"/>
        <v>0</v>
      </c>
      <c r="AO16" s="108">
        <f t="shared" si="2"/>
        <v>0</v>
      </c>
      <c r="AP16" s="108">
        <f t="shared" si="2"/>
        <v>0</v>
      </c>
      <c r="AQ16" s="108">
        <f t="shared" si="2"/>
        <v>0</v>
      </c>
      <c r="AR16" s="108">
        <f t="shared" si="2"/>
        <v>0</v>
      </c>
      <c r="AS16" s="108">
        <f t="shared" si="2"/>
        <v>0</v>
      </c>
      <c r="AT16" s="108">
        <f t="shared" si="2"/>
        <v>0</v>
      </c>
      <c r="AU16" s="108">
        <f t="shared" si="2"/>
        <v>0</v>
      </c>
      <c r="AV16" s="108">
        <f t="shared" si="2"/>
        <v>0</v>
      </c>
      <c r="AW16" s="108">
        <f t="shared" si="2"/>
        <v>0</v>
      </c>
      <c r="AX16" s="108">
        <f t="shared" si="2"/>
        <v>0</v>
      </c>
      <c r="AY16" s="108">
        <f t="shared" si="2"/>
        <v>0</v>
      </c>
      <c r="AZ16" s="130"/>
    </row>
    <row r="17" spans="1:52" x14ac:dyDescent="0.25">
      <c r="A17" s="127"/>
      <c r="B17" s="134" t="s">
        <v>295</v>
      </c>
      <c r="C17" s="127"/>
      <c r="D17" s="116">
        <f>IF(C$20="Yes",C16,0)</f>
        <v>0</v>
      </c>
      <c r="E17" s="116">
        <f t="shared" si="2"/>
        <v>0</v>
      </c>
      <c r="F17" s="116">
        <f t="shared" si="2"/>
        <v>0</v>
      </c>
      <c r="G17" s="116">
        <f t="shared" si="2"/>
        <v>0</v>
      </c>
      <c r="H17" s="116">
        <f t="shared" si="2"/>
        <v>0</v>
      </c>
      <c r="I17" s="116">
        <f t="shared" si="2"/>
        <v>0</v>
      </c>
      <c r="J17" s="116">
        <f t="shared" si="2"/>
        <v>0</v>
      </c>
      <c r="K17" s="116">
        <f t="shared" si="2"/>
        <v>0</v>
      </c>
      <c r="L17" s="116">
        <f t="shared" si="2"/>
        <v>0</v>
      </c>
      <c r="M17" s="116">
        <f t="shared" si="2"/>
        <v>0</v>
      </c>
      <c r="N17" s="116">
        <f t="shared" si="2"/>
        <v>0</v>
      </c>
      <c r="O17" s="116">
        <f t="shared" si="2"/>
        <v>0</v>
      </c>
      <c r="P17" s="116">
        <f t="shared" si="2"/>
        <v>0</v>
      </c>
      <c r="Q17" s="116">
        <f t="shared" si="2"/>
        <v>0</v>
      </c>
      <c r="R17" s="116">
        <f t="shared" si="2"/>
        <v>0</v>
      </c>
      <c r="S17" s="116">
        <f t="shared" si="2"/>
        <v>0</v>
      </c>
      <c r="T17" s="116">
        <f t="shared" si="2"/>
        <v>0</v>
      </c>
      <c r="U17" s="116">
        <f t="shared" si="2"/>
        <v>0</v>
      </c>
      <c r="V17" s="116">
        <f t="shared" si="2"/>
        <v>0</v>
      </c>
      <c r="W17" s="116">
        <f t="shared" si="2"/>
        <v>0</v>
      </c>
      <c r="X17" s="116">
        <f t="shared" si="2"/>
        <v>0</v>
      </c>
      <c r="Y17" s="116">
        <f t="shared" si="2"/>
        <v>0</v>
      </c>
      <c r="Z17" s="116">
        <f t="shared" si="2"/>
        <v>0</v>
      </c>
      <c r="AA17" s="116">
        <f t="shared" si="2"/>
        <v>0</v>
      </c>
      <c r="AB17" s="116">
        <f t="shared" si="2"/>
        <v>0</v>
      </c>
      <c r="AC17" s="116">
        <f t="shared" si="2"/>
        <v>0</v>
      </c>
      <c r="AD17" s="116">
        <f t="shared" si="2"/>
        <v>0</v>
      </c>
      <c r="AE17" s="116">
        <f t="shared" si="2"/>
        <v>0</v>
      </c>
      <c r="AF17" s="116">
        <f t="shared" si="2"/>
        <v>0</v>
      </c>
      <c r="AG17" s="116">
        <f t="shared" si="2"/>
        <v>0</v>
      </c>
      <c r="AH17" s="116">
        <f t="shared" si="2"/>
        <v>0</v>
      </c>
      <c r="AI17" s="116">
        <f t="shared" si="2"/>
        <v>0</v>
      </c>
      <c r="AJ17" s="116">
        <f t="shared" si="2"/>
        <v>0</v>
      </c>
      <c r="AK17" s="116">
        <f t="shared" si="2"/>
        <v>0</v>
      </c>
      <c r="AL17" s="116">
        <f t="shared" si="2"/>
        <v>0</v>
      </c>
      <c r="AM17" s="116">
        <f t="shared" si="2"/>
        <v>0</v>
      </c>
      <c r="AN17" s="116">
        <f t="shared" si="2"/>
        <v>0</v>
      </c>
      <c r="AO17" s="116">
        <f t="shared" si="2"/>
        <v>0</v>
      </c>
      <c r="AP17" s="116">
        <f t="shared" si="2"/>
        <v>0</v>
      </c>
      <c r="AQ17" s="116">
        <f t="shared" si="2"/>
        <v>0</v>
      </c>
      <c r="AR17" s="116">
        <f t="shared" si="2"/>
        <v>0</v>
      </c>
      <c r="AS17" s="116">
        <f t="shared" si="2"/>
        <v>0</v>
      </c>
      <c r="AT17" s="116">
        <f t="shared" si="2"/>
        <v>0</v>
      </c>
      <c r="AU17" s="116">
        <f t="shared" si="2"/>
        <v>0</v>
      </c>
      <c r="AV17" s="116">
        <f t="shared" si="2"/>
        <v>0</v>
      </c>
      <c r="AW17" s="116">
        <f t="shared" si="2"/>
        <v>0</v>
      </c>
      <c r="AX17" s="116">
        <f t="shared" si="2"/>
        <v>0</v>
      </c>
      <c r="AY17" s="116">
        <f t="shared" si="2"/>
        <v>0</v>
      </c>
      <c r="AZ17" s="153">
        <f>SUM($D$17:$AY$17)</f>
        <v>0</v>
      </c>
    </row>
    <row r="18" spans="1:52" x14ac:dyDescent="0.25">
      <c r="A18" s="108"/>
      <c r="B18" s="155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08"/>
    </row>
    <row r="19" spans="1:52" x14ac:dyDescent="0.25">
      <c r="A19" s="104" t="s">
        <v>116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</row>
    <row r="20" spans="1:52" s="112" customFormat="1" x14ac:dyDescent="0.25">
      <c r="A20" s="117" t="s">
        <v>304</v>
      </c>
      <c r="B20" s="156" t="s">
        <v>305</v>
      </c>
      <c r="C20" s="119"/>
      <c r="D20" s="119"/>
      <c r="E20" s="119"/>
      <c r="F20" s="119"/>
      <c r="G20" s="119"/>
      <c r="H20" s="119"/>
      <c r="I20" s="119" t="s">
        <v>338</v>
      </c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 t="s">
        <v>338</v>
      </c>
      <c r="W20" s="119" t="s">
        <v>338</v>
      </c>
      <c r="X20" s="119"/>
      <c r="Y20" s="119"/>
      <c r="Z20" s="119"/>
      <c r="AA20" s="119" t="s">
        <v>338</v>
      </c>
      <c r="AB20" s="119"/>
      <c r="AC20" s="119"/>
      <c r="AD20" s="119" t="s">
        <v>338</v>
      </c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09"/>
    </row>
    <row r="21" spans="1:52" s="112" customFormat="1" x14ac:dyDescent="0.25">
      <c r="A21" s="157" t="s">
        <v>133</v>
      </c>
      <c r="B21" s="158">
        <f>shipping_manufacturing!$E$19/100</f>
        <v>0.75</v>
      </c>
      <c r="C21" s="158" t="s">
        <v>292</v>
      </c>
      <c r="D21" s="108">
        <f>IF(C$20="Yes",0,SUM(C$13:C$16)*$B$21)</f>
        <v>0</v>
      </c>
      <c r="E21" s="108">
        <f t="shared" ref="E21:AY21" si="3">IF(D$20="Yes",0,SUM(D$13:D$16)*$B$21)</f>
        <v>375</v>
      </c>
      <c r="F21" s="108">
        <f t="shared" si="3"/>
        <v>375</v>
      </c>
      <c r="G21" s="108">
        <f t="shared" si="3"/>
        <v>375</v>
      </c>
      <c r="H21" s="108">
        <f t="shared" si="3"/>
        <v>375</v>
      </c>
      <c r="I21" s="108">
        <f t="shared" si="3"/>
        <v>375</v>
      </c>
      <c r="J21" s="108">
        <f t="shared" si="3"/>
        <v>0</v>
      </c>
      <c r="K21" s="108">
        <f t="shared" si="3"/>
        <v>375</v>
      </c>
      <c r="L21" s="108">
        <f t="shared" si="3"/>
        <v>375</v>
      </c>
      <c r="M21" s="108">
        <f t="shared" si="3"/>
        <v>375</v>
      </c>
      <c r="N21" s="108">
        <f t="shared" si="3"/>
        <v>375</v>
      </c>
      <c r="O21" s="108">
        <f t="shared" si="3"/>
        <v>375</v>
      </c>
      <c r="P21" s="108">
        <f t="shared" si="3"/>
        <v>375</v>
      </c>
      <c r="Q21" s="108">
        <f t="shared" si="3"/>
        <v>375</v>
      </c>
      <c r="R21" s="108">
        <f t="shared" si="3"/>
        <v>375</v>
      </c>
      <c r="S21" s="108">
        <f t="shared" si="3"/>
        <v>375</v>
      </c>
      <c r="T21" s="108">
        <f t="shared" si="3"/>
        <v>375</v>
      </c>
      <c r="U21" s="108">
        <f t="shared" si="3"/>
        <v>375</v>
      </c>
      <c r="V21" s="108">
        <f t="shared" si="3"/>
        <v>375</v>
      </c>
      <c r="W21" s="108">
        <f t="shared" si="3"/>
        <v>0</v>
      </c>
      <c r="X21" s="108">
        <f t="shared" si="3"/>
        <v>0</v>
      </c>
      <c r="Y21" s="108">
        <f t="shared" si="3"/>
        <v>375</v>
      </c>
      <c r="Z21" s="108">
        <f t="shared" si="3"/>
        <v>375</v>
      </c>
      <c r="AA21" s="108">
        <f t="shared" si="3"/>
        <v>375</v>
      </c>
      <c r="AB21" s="108">
        <f t="shared" si="3"/>
        <v>0</v>
      </c>
      <c r="AC21" s="108">
        <f t="shared" si="3"/>
        <v>375</v>
      </c>
      <c r="AD21" s="108">
        <f t="shared" si="3"/>
        <v>375</v>
      </c>
      <c r="AE21" s="108">
        <f t="shared" si="3"/>
        <v>0</v>
      </c>
      <c r="AF21" s="108">
        <f t="shared" si="3"/>
        <v>375</v>
      </c>
      <c r="AG21" s="108">
        <f t="shared" si="3"/>
        <v>375</v>
      </c>
      <c r="AH21" s="108">
        <f t="shared" si="3"/>
        <v>375</v>
      </c>
      <c r="AI21" s="108">
        <f t="shared" si="3"/>
        <v>375</v>
      </c>
      <c r="AJ21" s="108">
        <f t="shared" si="3"/>
        <v>375</v>
      </c>
      <c r="AK21" s="108">
        <f t="shared" si="3"/>
        <v>375</v>
      </c>
      <c r="AL21" s="108">
        <f t="shared" si="3"/>
        <v>375</v>
      </c>
      <c r="AM21" s="108">
        <f t="shared" si="3"/>
        <v>375</v>
      </c>
      <c r="AN21" s="108">
        <f t="shared" si="3"/>
        <v>375</v>
      </c>
      <c r="AO21" s="108">
        <f t="shared" si="3"/>
        <v>375</v>
      </c>
      <c r="AP21" s="108">
        <f t="shared" si="3"/>
        <v>375</v>
      </c>
      <c r="AQ21" s="108">
        <f t="shared" si="3"/>
        <v>375</v>
      </c>
      <c r="AR21" s="108">
        <f t="shared" si="3"/>
        <v>375</v>
      </c>
      <c r="AS21" s="108">
        <f t="shared" si="3"/>
        <v>375</v>
      </c>
      <c r="AT21" s="108">
        <f t="shared" si="3"/>
        <v>375</v>
      </c>
      <c r="AU21" s="108">
        <f t="shared" si="3"/>
        <v>375</v>
      </c>
      <c r="AV21" s="108">
        <f t="shared" si="3"/>
        <v>375</v>
      </c>
      <c r="AW21" s="108">
        <f t="shared" si="3"/>
        <v>375</v>
      </c>
      <c r="AX21" s="108">
        <f t="shared" si="3"/>
        <v>375</v>
      </c>
      <c r="AY21" s="108">
        <f t="shared" si="3"/>
        <v>375</v>
      </c>
      <c r="AZ21" s="159">
        <f>SUM($D21:$AY21)</f>
        <v>15750</v>
      </c>
    </row>
    <row r="22" spans="1:52" s="112" customFormat="1" x14ac:dyDescent="0.25">
      <c r="A22" s="160" t="s">
        <v>123</v>
      </c>
      <c r="B22" s="161">
        <f>1-$B$21</f>
        <v>0.25</v>
      </c>
      <c r="C22" s="161" t="s">
        <v>292</v>
      </c>
      <c r="D22" s="116">
        <f>IF(C$20="Yes",0,SUM(C$13:C$16)*$B$22)</f>
        <v>0</v>
      </c>
      <c r="E22" s="116">
        <f t="shared" ref="E22:AY22" si="4">IF(D$20="Yes",0,SUM(D$13:D$16)*$B$22)</f>
        <v>125</v>
      </c>
      <c r="F22" s="116">
        <f t="shared" si="4"/>
        <v>125</v>
      </c>
      <c r="G22" s="116">
        <f t="shared" si="4"/>
        <v>125</v>
      </c>
      <c r="H22" s="116">
        <f t="shared" si="4"/>
        <v>125</v>
      </c>
      <c r="I22" s="116">
        <f t="shared" si="4"/>
        <v>125</v>
      </c>
      <c r="J22" s="116">
        <f t="shared" si="4"/>
        <v>0</v>
      </c>
      <c r="K22" s="116">
        <f t="shared" si="4"/>
        <v>125</v>
      </c>
      <c r="L22" s="116">
        <f t="shared" si="4"/>
        <v>125</v>
      </c>
      <c r="M22" s="116">
        <f t="shared" si="4"/>
        <v>125</v>
      </c>
      <c r="N22" s="116">
        <f t="shared" si="4"/>
        <v>125</v>
      </c>
      <c r="O22" s="116">
        <f t="shared" si="4"/>
        <v>125</v>
      </c>
      <c r="P22" s="116">
        <f t="shared" si="4"/>
        <v>125</v>
      </c>
      <c r="Q22" s="116">
        <f t="shared" si="4"/>
        <v>125</v>
      </c>
      <c r="R22" s="116">
        <f t="shared" si="4"/>
        <v>125</v>
      </c>
      <c r="S22" s="116">
        <f t="shared" si="4"/>
        <v>125</v>
      </c>
      <c r="T22" s="116">
        <f t="shared" si="4"/>
        <v>125</v>
      </c>
      <c r="U22" s="116">
        <f t="shared" si="4"/>
        <v>125</v>
      </c>
      <c r="V22" s="116">
        <f t="shared" si="4"/>
        <v>125</v>
      </c>
      <c r="W22" s="116">
        <f t="shared" si="4"/>
        <v>0</v>
      </c>
      <c r="X22" s="116">
        <f t="shared" si="4"/>
        <v>0</v>
      </c>
      <c r="Y22" s="116">
        <f t="shared" si="4"/>
        <v>125</v>
      </c>
      <c r="Z22" s="116">
        <f t="shared" si="4"/>
        <v>125</v>
      </c>
      <c r="AA22" s="116">
        <f t="shared" si="4"/>
        <v>125</v>
      </c>
      <c r="AB22" s="116">
        <f t="shared" si="4"/>
        <v>0</v>
      </c>
      <c r="AC22" s="116">
        <f t="shared" si="4"/>
        <v>125</v>
      </c>
      <c r="AD22" s="116">
        <f t="shared" si="4"/>
        <v>125</v>
      </c>
      <c r="AE22" s="116">
        <f t="shared" si="4"/>
        <v>0</v>
      </c>
      <c r="AF22" s="116">
        <f t="shared" si="4"/>
        <v>125</v>
      </c>
      <c r="AG22" s="116">
        <f t="shared" si="4"/>
        <v>125</v>
      </c>
      <c r="AH22" s="116">
        <f t="shared" si="4"/>
        <v>125</v>
      </c>
      <c r="AI22" s="116">
        <f t="shared" si="4"/>
        <v>125</v>
      </c>
      <c r="AJ22" s="116">
        <f t="shared" si="4"/>
        <v>125</v>
      </c>
      <c r="AK22" s="116">
        <f t="shared" si="4"/>
        <v>125</v>
      </c>
      <c r="AL22" s="116">
        <f t="shared" si="4"/>
        <v>125</v>
      </c>
      <c r="AM22" s="116">
        <f t="shared" si="4"/>
        <v>125</v>
      </c>
      <c r="AN22" s="116">
        <f t="shared" si="4"/>
        <v>125</v>
      </c>
      <c r="AO22" s="116">
        <f t="shared" si="4"/>
        <v>125</v>
      </c>
      <c r="AP22" s="116">
        <f t="shared" si="4"/>
        <v>125</v>
      </c>
      <c r="AQ22" s="116">
        <f t="shared" si="4"/>
        <v>125</v>
      </c>
      <c r="AR22" s="116">
        <f t="shared" si="4"/>
        <v>125</v>
      </c>
      <c r="AS22" s="116">
        <f t="shared" si="4"/>
        <v>125</v>
      </c>
      <c r="AT22" s="116">
        <f t="shared" si="4"/>
        <v>125</v>
      </c>
      <c r="AU22" s="116">
        <f t="shared" si="4"/>
        <v>125</v>
      </c>
      <c r="AV22" s="116">
        <f t="shared" si="4"/>
        <v>125</v>
      </c>
      <c r="AW22" s="116">
        <f t="shared" si="4"/>
        <v>125</v>
      </c>
      <c r="AX22" s="116">
        <f t="shared" si="4"/>
        <v>125</v>
      </c>
      <c r="AY22" s="116">
        <f t="shared" si="4"/>
        <v>125</v>
      </c>
      <c r="AZ22" s="143">
        <f t="shared" ref="AZ22:AZ30" si="5">SUM($D22:$AY22)</f>
        <v>5250</v>
      </c>
    </row>
    <row r="23" spans="1:52" x14ac:dyDescent="0.25">
      <c r="A23" s="162" t="s">
        <v>306</v>
      </c>
      <c r="B23" s="126">
        <v>2000</v>
      </c>
      <c r="C23" s="102" t="s">
        <v>292</v>
      </c>
      <c r="D23" s="102">
        <f>D$21*$B$23</f>
        <v>0</v>
      </c>
      <c r="E23" s="102">
        <f t="shared" ref="E23:AY23" si="6">E$21*$B$23</f>
        <v>750000</v>
      </c>
      <c r="F23" s="102">
        <f t="shared" si="6"/>
        <v>750000</v>
      </c>
      <c r="G23" s="102">
        <f t="shared" si="6"/>
        <v>750000</v>
      </c>
      <c r="H23" s="102">
        <f t="shared" si="6"/>
        <v>750000</v>
      </c>
      <c r="I23" s="102">
        <f t="shared" si="6"/>
        <v>750000</v>
      </c>
      <c r="J23" s="102">
        <f t="shared" si="6"/>
        <v>0</v>
      </c>
      <c r="K23" s="102">
        <f t="shared" si="6"/>
        <v>750000</v>
      </c>
      <c r="L23" s="102">
        <f t="shared" si="6"/>
        <v>750000</v>
      </c>
      <c r="M23" s="102">
        <f t="shared" si="6"/>
        <v>750000</v>
      </c>
      <c r="N23" s="102">
        <f t="shared" si="6"/>
        <v>750000</v>
      </c>
      <c r="O23" s="102">
        <f t="shared" si="6"/>
        <v>750000</v>
      </c>
      <c r="P23" s="102">
        <f t="shared" si="6"/>
        <v>750000</v>
      </c>
      <c r="Q23" s="102">
        <f t="shared" si="6"/>
        <v>750000</v>
      </c>
      <c r="R23" s="102">
        <f t="shared" si="6"/>
        <v>750000</v>
      </c>
      <c r="S23" s="102">
        <f t="shared" si="6"/>
        <v>750000</v>
      </c>
      <c r="T23" s="102">
        <f t="shared" si="6"/>
        <v>750000</v>
      </c>
      <c r="U23" s="102">
        <f t="shared" si="6"/>
        <v>750000</v>
      </c>
      <c r="V23" s="102">
        <f t="shared" si="6"/>
        <v>750000</v>
      </c>
      <c r="W23" s="102">
        <f t="shared" si="6"/>
        <v>0</v>
      </c>
      <c r="X23" s="102">
        <f t="shared" si="6"/>
        <v>0</v>
      </c>
      <c r="Y23" s="102">
        <f t="shared" si="6"/>
        <v>750000</v>
      </c>
      <c r="Z23" s="102">
        <f t="shared" si="6"/>
        <v>750000</v>
      </c>
      <c r="AA23" s="102">
        <f t="shared" si="6"/>
        <v>750000</v>
      </c>
      <c r="AB23" s="102">
        <f t="shared" si="6"/>
        <v>0</v>
      </c>
      <c r="AC23" s="102">
        <f t="shared" si="6"/>
        <v>750000</v>
      </c>
      <c r="AD23" s="102">
        <f t="shared" si="6"/>
        <v>750000</v>
      </c>
      <c r="AE23" s="102">
        <f t="shared" si="6"/>
        <v>0</v>
      </c>
      <c r="AF23" s="102">
        <f t="shared" si="6"/>
        <v>750000</v>
      </c>
      <c r="AG23" s="102">
        <f t="shared" si="6"/>
        <v>750000</v>
      </c>
      <c r="AH23" s="102">
        <f t="shared" si="6"/>
        <v>750000</v>
      </c>
      <c r="AI23" s="102">
        <f t="shared" si="6"/>
        <v>750000</v>
      </c>
      <c r="AJ23" s="102">
        <f t="shared" si="6"/>
        <v>750000</v>
      </c>
      <c r="AK23" s="102">
        <f t="shared" si="6"/>
        <v>750000</v>
      </c>
      <c r="AL23" s="102">
        <f t="shared" si="6"/>
        <v>750000</v>
      </c>
      <c r="AM23" s="102">
        <f t="shared" si="6"/>
        <v>750000</v>
      </c>
      <c r="AN23" s="102">
        <f t="shared" si="6"/>
        <v>750000</v>
      </c>
      <c r="AO23" s="102">
        <f t="shared" si="6"/>
        <v>750000</v>
      </c>
      <c r="AP23" s="102">
        <f t="shared" si="6"/>
        <v>750000</v>
      </c>
      <c r="AQ23" s="102">
        <f t="shared" si="6"/>
        <v>750000</v>
      </c>
      <c r="AR23" s="102">
        <f t="shared" si="6"/>
        <v>750000</v>
      </c>
      <c r="AS23" s="102">
        <f t="shared" si="6"/>
        <v>750000</v>
      </c>
      <c r="AT23" s="102">
        <f t="shared" si="6"/>
        <v>750000</v>
      </c>
      <c r="AU23" s="102">
        <f t="shared" si="6"/>
        <v>750000</v>
      </c>
      <c r="AV23" s="102">
        <f t="shared" si="6"/>
        <v>750000</v>
      </c>
      <c r="AW23" s="102">
        <f t="shared" si="6"/>
        <v>750000</v>
      </c>
      <c r="AX23" s="102">
        <f t="shared" si="6"/>
        <v>750000</v>
      </c>
      <c r="AY23" s="102">
        <f t="shared" si="6"/>
        <v>750000</v>
      </c>
      <c r="AZ23" s="141">
        <f t="shared" si="5"/>
        <v>31500000</v>
      </c>
    </row>
    <row r="24" spans="1:52" s="112" customFormat="1" x14ac:dyDescent="0.25">
      <c r="A24" s="163" t="s">
        <v>307</v>
      </c>
      <c r="B24" s="164">
        <v>1000</v>
      </c>
      <c r="C24" s="158" t="s">
        <v>292</v>
      </c>
      <c r="D24" s="108">
        <f>D$22*$B$24</f>
        <v>0</v>
      </c>
      <c r="E24" s="108">
        <f t="shared" ref="E24:AY24" si="7">E$22*$B$24</f>
        <v>125000</v>
      </c>
      <c r="F24" s="108">
        <f t="shared" si="7"/>
        <v>125000</v>
      </c>
      <c r="G24" s="108">
        <f t="shared" si="7"/>
        <v>125000</v>
      </c>
      <c r="H24" s="108">
        <f t="shared" si="7"/>
        <v>125000</v>
      </c>
      <c r="I24" s="108">
        <f t="shared" si="7"/>
        <v>125000</v>
      </c>
      <c r="J24" s="108">
        <f t="shared" si="7"/>
        <v>0</v>
      </c>
      <c r="K24" s="108">
        <f t="shared" si="7"/>
        <v>125000</v>
      </c>
      <c r="L24" s="108">
        <f t="shared" si="7"/>
        <v>125000</v>
      </c>
      <c r="M24" s="108">
        <f t="shared" si="7"/>
        <v>125000</v>
      </c>
      <c r="N24" s="108">
        <f t="shared" si="7"/>
        <v>125000</v>
      </c>
      <c r="O24" s="108">
        <f t="shared" si="7"/>
        <v>125000</v>
      </c>
      <c r="P24" s="108">
        <f t="shared" si="7"/>
        <v>125000</v>
      </c>
      <c r="Q24" s="108">
        <f t="shared" si="7"/>
        <v>125000</v>
      </c>
      <c r="R24" s="108">
        <f t="shared" si="7"/>
        <v>125000</v>
      </c>
      <c r="S24" s="108">
        <f t="shared" si="7"/>
        <v>125000</v>
      </c>
      <c r="T24" s="108">
        <f t="shared" si="7"/>
        <v>125000</v>
      </c>
      <c r="U24" s="108">
        <f t="shared" si="7"/>
        <v>125000</v>
      </c>
      <c r="V24" s="108">
        <f t="shared" si="7"/>
        <v>125000</v>
      </c>
      <c r="W24" s="108">
        <f t="shared" si="7"/>
        <v>0</v>
      </c>
      <c r="X24" s="108">
        <f t="shared" si="7"/>
        <v>0</v>
      </c>
      <c r="Y24" s="108">
        <f t="shared" si="7"/>
        <v>125000</v>
      </c>
      <c r="Z24" s="108">
        <f t="shared" si="7"/>
        <v>125000</v>
      </c>
      <c r="AA24" s="108">
        <f t="shared" si="7"/>
        <v>125000</v>
      </c>
      <c r="AB24" s="108">
        <f t="shared" si="7"/>
        <v>0</v>
      </c>
      <c r="AC24" s="108">
        <f t="shared" si="7"/>
        <v>125000</v>
      </c>
      <c r="AD24" s="108">
        <f t="shared" si="7"/>
        <v>125000</v>
      </c>
      <c r="AE24" s="108">
        <f t="shared" si="7"/>
        <v>0</v>
      </c>
      <c r="AF24" s="108">
        <f t="shared" si="7"/>
        <v>125000</v>
      </c>
      <c r="AG24" s="108">
        <f t="shared" si="7"/>
        <v>125000</v>
      </c>
      <c r="AH24" s="108">
        <f t="shared" si="7"/>
        <v>125000</v>
      </c>
      <c r="AI24" s="108">
        <f t="shared" si="7"/>
        <v>125000</v>
      </c>
      <c r="AJ24" s="108">
        <f t="shared" si="7"/>
        <v>125000</v>
      </c>
      <c r="AK24" s="108">
        <f t="shared" si="7"/>
        <v>125000</v>
      </c>
      <c r="AL24" s="108">
        <f t="shared" si="7"/>
        <v>125000</v>
      </c>
      <c r="AM24" s="108">
        <f t="shared" si="7"/>
        <v>125000</v>
      </c>
      <c r="AN24" s="108">
        <f t="shared" si="7"/>
        <v>125000</v>
      </c>
      <c r="AO24" s="108">
        <f t="shared" si="7"/>
        <v>125000</v>
      </c>
      <c r="AP24" s="108">
        <f t="shared" si="7"/>
        <v>125000</v>
      </c>
      <c r="AQ24" s="108">
        <f t="shared" si="7"/>
        <v>125000</v>
      </c>
      <c r="AR24" s="108">
        <f t="shared" si="7"/>
        <v>125000</v>
      </c>
      <c r="AS24" s="108">
        <f t="shared" si="7"/>
        <v>125000</v>
      </c>
      <c r="AT24" s="108">
        <f t="shared" si="7"/>
        <v>125000</v>
      </c>
      <c r="AU24" s="108">
        <f t="shared" si="7"/>
        <v>125000</v>
      </c>
      <c r="AV24" s="108">
        <f t="shared" si="7"/>
        <v>125000</v>
      </c>
      <c r="AW24" s="108">
        <f t="shared" si="7"/>
        <v>125000</v>
      </c>
      <c r="AX24" s="108">
        <f t="shared" si="7"/>
        <v>125000</v>
      </c>
      <c r="AY24" s="108">
        <f t="shared" si="7"/>
        <v>125000</v>
      </c>
      <c r="AZ24" s="143">
        <f t="shared" si="5"/>
        <v>5250000</v>
      </c>
    </row>
    <row r="25" spans="1:52" x14ac:dyDescent="0.25"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08"/>
    </row>
    <row r="26" spans="1:52" x14ac:dyDescent="0.25">
      <c r="A26" s="165" t="s">
        <v>18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</row>
    <row r="27" spans="1:52" x14ac:dyDescent="0.25">
      <c r="B27" s="137" t="s">
        <v>308</v>
      </c>
      <c r="C27" s="126">
        <v>22</v>
      </c>
      <c r="D27" s="126">
        <f>C$27-C$28+C$29</f>
        <v>22</v>
      </c>
      <c r="E27" s="126">
        <f t="shared" ref="E27:AY27" si="8">D27-D28+D29</f>
        <v>22</v>
      </c>
      <c r="F27" s="126">
        <f t="shared" si="8"/>
        <v>5</v>
      </c>
      <c r="G27" s="126">
        <f t="shared" si="8"/>
        <v>17</v>
      </c>
      <c r="H27" s="126">
        <f t="shared" si="8"/>
        <v>5</v>
      </c>
      <c r="I27" s="126">
        <f t="shared" si="8"/>
        <v>17</v>
      </c>
      <c r="J27" s="126">
        <f t="shared" si="8"/>
        <v>5</v>
      </c>
      <c r="K27" s="126">
        <f t="shared" si="8"/>
        <v>22</v>
      </c>
      <c r="L27" s="126">
        <f t="shared" si="8"/>
        <v>5</v>
      </c>
      <c r="M27" s="126">
        <f t="shared" si="8"/>
        <v>17</v>
      </c>
      <c r="N27" s="126">
        <f t="shared" si="8"/>
        <v>5</v>
      </c>
      <c r="O27" s="126">
        <f t="shared" si="8"/>
        <v>17</v>
      </c>
      <c r="P27" s="126">
        <f t="shared" si="8"/>
        <v>5</v>
      </c>
      <c r="Q27" s="126">
        <f t="shared" si="8"/>
        <v>17</v>
      </c>
      <c r="R27" s="126">
        <f t="shared" si="8"/>
        <v>5</v>
      </c>
      <c r="S27" s="126">
        <f t="shared" si="8"/>
        <v>17</v>
      </c>
      <c r="T27" s="126">
        <f t="shared" si="8"/>
        <v>5</v>
      </c>
      <c r="U27" s="126">
        <f t="shared" si="8"/>
        <v>17</v>
      </c>
      <c r="V27" s="126">
        <f t="shared" si="8"/>
        <v>5</v>
      </c>
      <c r="W27" s="126">
        <f t="shared" si="8"/>
        <v>17</v>
      </c>
      <c r="X27" s="126">
        <f t="shared" si="8"/>
        <v>22</v>
      </c>
      <c r="Y27" s="126">
        <f t="shared" si="8"/>
        <v>22</v>
      </c>
      <c r="Z27" s="126">
        <f t="shared" si="8"/>
        <v>5</v>
      </c>
      <c r="AA27" s="126">
        <f t="shared" si="8"/>
        <v>17</v>
      </c>
      <c r="AB27" s="126">
        <f t="shared" si="8"/>
        <v>5</v>
      </c>
      <c r="AC27" s="126">
        <f t="shared" si="8"/>
        <v>22</v>
      </c>
      <c r="AD27" s="126">
        <f t="shared" si="8"/>
        <v>5</v>
      </c>
      <c r="AE27" s="126">
        <f t="shared" si="8"/>
        <v>17</v>
      </c>
      <c r="AF27" s="126">
        <f t="shared" si="8"/>
        <v>22</v>
      </c>
      <c r="AG27" s="126">
        <f t="shared" si="8"/>
        <v>5</v>
      </c>
      <c r="AH27" s="126">
        <f t="shared" si="8"/>
        <v>17</v>
      </c>
      <c r="AI27" s="126">
        <f t="shared" si="8"/>
        <v>5</v>
      </c>
      <c r="AJ27" s="126">
        <f t="shared" si="8"/>
        <v>17</v>
      </c>
      <c r="AK27" s="126">
        <f t="shared" si="8"/>
        <v>5</v>
      </c>
      <c r="AL27" s="126">
        <f t="shared" si="8"/>
        <v>17</v>
      </c>
      <c r="AM27" s="126">
        <f t="shared" si="8"/>
        <v>5</v>
      </c>
      <c r="AN27" s="126">
        <f t="shared" si="8"/>
        <v>17</v>
      </c>
      <c r="AO27" s="126">
        <f t="shared" si="8"/>
        <v>5</v>
      </c>
      <c r="AP27" s="126">
        <f t="shared" si="8"/>
        <v>17</v>
      </c>
      <c r="AQ27" s="126">
        <f t="shared" si="8"/>
        <v>5</v>
      </c>
      <c r="AR27" s="126">
        <f t="shared" si="8"/>
        <v>17</v>
      </c>
      <c r="AS27" s="126">
        <f t="shared" si="8"/>
        <v>5</v>
      </c>
      <c r="AT27" s="126">
        <f t="shared" si="8"/>
        <v>17</v>
      </c>
      <c r="AU27" s="126">
        <f t="shared" si="8"/>
        <v>5</v>
      </c>
      <c r="AV27" s="126">
        <f t="shared" si="8"/>
        <v>17</v>
      </c>
      <c r="AW27" s="126">
        <f t="shared" si="8"/>
        <v>5</v>
      </c>
      <c r="AX27" s="126">
        <f t="shared" si="8"/>
        <v>17</v>
      </c>
      <c r="AY27" s="166">
        <f t="shared" si="8"/>
        <v>5</v>
      </c>
      <c r="AZ27" s="108"/>
    </row>
    <row r="28" spans="1:52" x14ac:dyDescent="0.25">
      <c r="B28" s="167" t="s">
        <v>309</v>
      </c>
      <c r="C28" s="112"/>
      <c r="D28" s="112">
        <v>0</v>
      </c>
      <c r="E28" s="112">
        <v>17</v>
      </c>
      <c r="F28" s="112">
        <v>5</v>
      </c>
      <c r="G28" s="112">
        <v>17</v>
      </c>
      <c r="H28" s="112">
        <v>5</v>
      </c>
      <c r="I28" s="112">
        <v>17</v>
      </c>
      <c r="J28" s="112">
        <v>0</v>
      </c>
      <c r="K28" s="112">
        <v>17</v>
      </c>
      <c r="L28" s="112">
        <v>5</v>
      </c>
      <c r="M28" s="112">
        <v>17</v>
      </c>
      <c r="N28" s="112">
        <v>5</v>
      </c>
      <c r="O28" s="112">
        <v>17</v>
      </c>
      <c r="P28" s="112">
        <v>5</v>
      </c>
      <c r="Q28" s="112">
        <v>17</v>
      </c>
      <c r="R28" s="112">
        <v>5</v>
      </c>
      <c r="S28" s="112">
        <v>17</v>
      </c>
      <c r="T28" s="112">
        <v>5</v>
      </c>
      <c r="U28" s="112">
        <v>17</v>
      </c>
      <c r="V28" s="112">
        <v>5</v>
      </c>
      <c r="W28" s="112">
        <v>0</v>
      </c>
      <c r="X28" s="112">
        <v>0</v>
      </c>
      <c r="Y28" s="112">
        <v>17</v>
      </c>
      <c r="Z28" s="112">
        <v>5</v>
      </c>
      <c r="AA28" s="112">
        <v>17</v>
      </c>
      <c r="AB28" s="112">
        <v>0</v>
      </c>
      <c r="AC28" s="112">
        <v>17</v>
      </c>
      <c r="AD28" s="112">
        <v>5</v>
      </c>
      <c r="AE28" s="112">
        <v>0</v>
      </c>
      <c r="AF28" s="112">
        <v>17</v>
      </c>
      <c r="AG28" s="112">
        <v>5</v>
      </c>
      <c r="AH28" s="112">
        <v>17</v>
      </c>
      <c r="AI28" s="112">
        <v>5</v>
      </c>
      <c r="AJ28" s="112">
        <v>17</v>
      </c>
      <c r="AK28" s="112">
        <v>5</v>
      </c>
      <c r="AL28" s="112">
        <v>17</v>
      </c>
      <c r="AM28" s="112">
        <v>5</v>
      </c>
      <c r="AN28" s="112">
        <v>17</v>
      </c>
      <c r="AO28" s="112">
        <v>5</v>
      </c>
      <c r="AP28" s="112">
        <v>17</v>
      </c>
      <c r="AQ28" s="112">
        <v>5</v>
      </c>
      <c r="AR28" s="112">
        <v>17</v>
      </c>
      <c r="AS28" s="112">
        <v>5</v>
      </c>
      <c r="AT28" s="112">
        <v>17</v>
      </c>
      <c r="AU28" s="112">
        <v>5</v>
      </c>
      <c r="AV28" s="112">
        <v>17</v>
      </c>
      <c r="AW28" s="112">
        <v>5</v>
      </c>
      <c r="AX28" s="112">
        <v>17</v>
      </c>
      <c r="AY28" s="168">
        <v>5</v>
      </c>
      <c r="AZ28" s="108"/>
    </row>
    <row r="29" spans="1:52" x14ac:dyDescent="0.25">
      <c r="B29" s="138" t="s">
        <v>310</v>
      </c>
      <c r="C29" s="127"/>
      <c r="D29" s="127">
        <f>C$28</f>
        <v>0</v>
      </c>
      <c r="E29" s="127">
        <f t="shared" ref="E29:AY29" si="9">D$28</f>
        <v>0</v>
      </c>
      <c r="F29" s="127">
        <f t="shared" si="9"/>
        <v>17</v>
      </c>
      <c r="G29" s="127">
        <f t="shared" si="9"/>
        <v>5</v>
      </c>
      <c r="H29" s="127">
        <f t="shared" si="9"/>
        <v>17</v>
      </c>
      <c r="I29" s="127">
        <f t="shared" si="9"/>
        <v>5</v>
      </c>
      <c r="J29" s="127">
        <f t="shared" si="9"/>
        <v>17</v>
      </c>
      <c r="K29" s="127">
        <f t="shared" si="9"/>
        <v>0</v>
      </c>
      <c r="L29" s="127">
        <f t="shared" si="9"/>
        <v>17</v>
      </c>
      <c r="M29" s="127">
        <f t="shared" si="9"/>
        <v>5</v>
      </c>
      <c r="N29" s="127">
        <f t="shared" si="9"/>
        <v>17</v>
      </c>
      <c r="O29" s="127">
        <f t="shared" si="9"/>
        <v>5</v>
      </c>
      <c r="P29" s="127">
        <f t="shared" si="9"/>
        <v>17</v>
      </c>
      <c r="Q29" s="127">
        <f t="shared" si="9"/>
        <v>5</v>
      </c>
      <c r="R29" s="127">
        <f t="shared" si="9"/>
        <v>17</v>
      </c>
      <c r="S29" s="127">
        <f t="shared" si="9"/>
        <v>5</v>
      </c>
      <c r="T29" s="127">
        <f t="shared" si="9"/>
        <v>17</v>
      </c>
      <c r="U29" s="127">
        <f t="shared" si="9"/>
        <v>5</v>
      </c>
      <c r="V29" s="127">
        <f t="shared" si="9"/>
        <v>17</v>
      </c>
      <c r="W29" s="127">
        <f t="shared" si="9"/>
        <v>5</v>
      </c>
      <c r="X29" s="127">
        <f t="shared" si="9"/>
        <v>0</v>
      </c>
      <c r="Y29" s="127">
        <f t="shared" si="9"/>
        <v>0</v>
      </c>
      <c r="Z29" s="127">
        <f t="shared" si="9"/>
        <v>17</v>
      </c>
      <c r="AA29" s="127">
        <f t="shared" si="9"/>
        <v>5</v>
      </c>
      <c r="AB29" s="127">
        <f t="shared" si="9"/>
        <v>17</v>
      </c>
      <c r="AC29" s="127">
        <f t="shared" si="9"/>
        <v>0</v>
      </c>
      <c r="AD29" s="127">
        <f t="shared" si="9"/>
        <v>17</v>
      </c>
      <c r="AE29" s="127">
        <f t="shared" si="9"/>
        <v>5</v>
      </c>
      <c r="AF29" s="127">
        <f t="shared" si="9"/>
        <v>0</v>
      </c>
      <c r="AG29" s="127">
        <f t="shared" si="9"/>
        <v>17</v>
      </c>
      <c r="AH29" s="127">
        <f t="shared" si="9"/>
        <v>5</v>
      </c>
      <c r="AI29" s="127">
        <f t="shared" si="9"/>
        <v>17</v>
      </c>
      <c r="AJ29" s="127">
        <f t="shared" si="9"/>
        <v>5</v>
      </c>
      <c r="AK29" s="127">
        <f t="shared" si="9"/>
        <v>17</v>
      </c>
      <c r="AL29" s="127">
        <f t="shared" si="9"/>
        <v>5</v>
      </c>
      <c r="AM29" s="127">
        <f t="shared" si="9"/>
        <v>17</v>
      </c>
      <c r="AN29" s="127">
        <f t="shared" si="9"/>
        <v>5</v>
      </c>
      <c r="AO29" s="127">
        <f t="shared" si="9"/>
        <v>17</v>
      </c>
      <c r="AP29" s="127">
        <f t="shared" si="9"/>
        <v>5</v>
      </c>
      <c r="AQ29" s="127">
        <f t="shared" si="9"/>
        <v>17</v>
      </c>
      <c r="AR29" s="127">
        <f t="shared" si="9"/>
        <v>5</v>
      </c>
      <c r="AS29" s="127">
        <f t="shared" si="9"/>
        <v>17</v>
      </c>
      <c r="AT29" s="127">
        <f t="shared" si="9"/>
        <v>5</v>
      </c>
      <c r="AU29" s="127">
        <f t="shared" si="9"/>
        <v>17</v>
      </c>
      <c r="AV29" s="127">
        <f t="shared" si="9"/>
        <v>5</v>
      </c>
      <c r="AW29" s="127">
        <f t="shared" si="9"/>
        <v>17</v>
      </c>
      <c r="AX29" s="127">
        <f t="shared" si="9"/>
        <v>5</v>
      </c>
      <c r="AY29" s="169">
        <f t="shared" si="9"/>
        <v>17</v>
      </c>
      <c r="AZ29" s="170"/>
    </row>
    <row r="30" spans="1:52" x14ac:dyDescent="0.25">
      <c r="A30" s="171" t="s">
        <v>311</v>
      </c>
      <c r="B30" s="146">
        <v>10</v>
      </c>
      <c r="C30" s="119" t="s">
        <v>292</v>
      </c>
      <c r="D30" s="119">
        <f>D$27*$B$30</f>
        <v>220</v>
      </c>
      <c r="E30" s="119">
        <f t="shared" ref="E30:AY30" si="10">E$27*$B$30</f>
        <v>220</v>
      </c>
      <c r="F30" s="119">
        <f t="shared" si="10"/>
        <v>50</v>
      </c>
      <c r="G30" s="119">
        <f t="shared" si="10"/>
        <v>170</v>
      </c>
      <c r="H30" s="119">
        <f t="shared" si="10"/>
        <v>50</v>
      </c>
      <c r="I30" s="119">
        <f t="shared" si="10"/>
        <v>170</v>
      </c>
      <c r="J30" s="119">
        <f t="shared" si="10"/>
        <v>50</v>
      </c>
      <c r="K30" s="119">
        <f t="shared" si="10"/>
        <v>220</v>
      </c>
      <c r="L30" s="119">
        <f t="shared" si="10"/>
        <v>50</v>
      </c>
      <c r="M30" s="119">
        <f t="shared" si="10"/>
        <v>170</v>
      </c>
      <c r="N30" s="119">
        <f t="shared" si="10"/>
        <v>50</v>
      </c>
      <c r="O30" s="119">
        <f t="shared" si="10"/>
        <v>170</v>
      </c>
      <c r="P30" s="119">
        <f t="shared" si="10"/>
        <v>50</v>
      </c>
      <c r="Q30" s="119">
        <f t="shared" si="10"/>
        <v>170</v>
      </c>
      <c r="R30" s="119">
        <f>R$27*$B$30</f>
        <v>50</v>
      </c>
      <c r="S30" s="119">
        <f t="shared" si="10"/>
        <v>170</v>
      </c>
      <c r="T30" s="119">
        <f t="shared" si="10"/>
        <v>50</v>
      </c>
      <c r="U30" s="119">
        <f t="shared" si="10"/>
        <v>170</v>
      </c>
      <c r="V30" s="119">
        <f t="shared" si="10"/>
        <v>50</v>
      </c>
      <c r="W30" s="119">
        <f t="shared" si="10"/>
        <v>170</v>
      </c>
      <c r="X30" s="119">
        <f t="shared" si="10"/>
        <v>220</v>
      </c>
      <c r="Y30" s="119">
        <f t="shared" si="10"/>
        <v>220</v>
      </c>
      <c r="Z30" s="119">
        <f t="shared" si="10"/>
        <v>50</v>
      </c>
      <c r="AA30" s="119">
        <f t="shared" si="10"/>
        <v>170</v>
      </c>
      <c r="AB30" s="119">
        <f t="shared" si="10"/>
        <v>50</v>
      </c>
      <c r="AC30" s="119">
        <f t="shared" si="10"/>
        <v>220</v>
      </c>
      <c r="AD30" s="119">
        <f t="shared" si="10"/>
        <v>50</v>
      </c>
      <c r="AE30" s="119">
        <f>AE$27*$B$30</f>
        <v>170</v>
      </c>
      <c r="AF30" s="119">
        <f t="shared" si="10"/>
        <v>220</v>
      </c>
      <c r="AG30" s="119">
        <f t="shared" si="10"/>
        <v>50</v>
      </c>
      <c r="AH30" s="119">
        <f t="shared" si="10"/>
        <v>170</v>
      </c>
      <c r="AI30" s="119">
        <f t="shared" si="10"/>
        <v>50</v>
      </c>
      <c r="AJ30" s="119">
        <f t="shared" si="10"/>
        <v>170</v>
      </c>
      <c r="AK30" s="119">
        <f t="shared" si="10"/>
        <v>50</v>
      </c>
      <c r="AL30" s="119">
        <f t="shared" si="10"/>
        <v>170</v>
      </c>
      <c r="AM30" s="119">
        <f t="shared" si="10"/>
        <v>50</v>
      </c>
      <c r="AN30" s="119">
        <f t="shared" si="10"/>
        <v>170</v>
      </c>
      <c r="AO30" s="119">
        <f t="shared" si="10"/>
        <v>50</v>
      </c>
      <c r="AP30" s="119">
        <f t="shared" si="10"/>
        <v>170</v>
      </c>
      <c r="AQ30" s="119">
        <f t="shared" si="10"/>
        <v>50</v>
      </c>
      <c r="AR30" s="119">
        <f t="shared" si="10"/>
        <v>170</v>
      </c>
      <c r="AS30" s="119">
        <f t="shared" si="10"/>
        <v>50</v>
      </c>
      <c r="AT30" s="119">
        <f t="shared" si="10"/>
        <v>170</v>
      </c>
      <c r="AU30" s="119">
        <f t="shared" si="10"/>
        <v>50</v>
      </c>
      <c r="AV30" s="119">
        <f t="shared" si="10"/>
        <v>170</v>
      </c>
      <c r="AW30" s="119">
        <f t="shared" si="10"/>
        <v>50</v>
      </c>
      <c r="AX30" s="119">
        <f t="shared" si="10"/>
        <v>170</v>
      </c>
      <c r="AY30" s="119">
        <f t="shared" si="10"/>
        <v>50</v>
      </c>
      <c r="AZ30" s="143">
        <f t="shared" si="5"/>
        <v>5870</v>
      </c>
    </row>
    <row r="32" spans="1:52" x14ac:dyDescent="0.25">
      <c r="A32" s="104" t="s">
        <v>299</v>
      </c>
    </row>
    <row r="33" spans="1:52" x14ac:dyDescent="0.25">
      <c r="A33" s="137" t="s">
        <v>22</v>
      </c>
      <c r="B33" s="137" t="s">
        <v>340</v>
      </c>
      <c r="C33" s="126"/>
      <c r="D33" s="126">
        <f>D$21*shipping_manufacturing!$F$27/100</f>
        <v>0</v>
      </c>
      <c r="E33" s="126">
        <f>E$21*shipping_manufacturing!$F$27/100</f>
        <v>375</v>
      </c>
      <c r="F33" s="126">
        <f>F$21*shipping_manufacturing!$F$27/100</f>
        <v>375</v>
      </c>
      <c r="G33" s="126">
        <f>G$21*shipping_manufacturing!$F$27/100</f>
        <v>375</v>
      </c>
      <c r="H33" s="126">
        <f>H$21*shipping_manufacturing!$F$27/100</f>
        <v>375</v>
      </c>
      <c r="I33" s="126">
        <f>I$21*shipping_manufacturing!$F$27/100</f>
        <v>375</v>
      </c>
      <c r="J33" s="126">
        <f>J$21*shipping_manufacturing!$F$27/100</f>
        <v>0</v>
      </c>
      <c r="K33" s="126">
        <f>K$21*shipping_manufacturing!$F$27/100</f>
        <v>375</v>
      </c>
      <c r="L33" s="126">
        <f>L$21*shipping_manufacturing!$F$27/100</f>
        <v>375</v>
      </c>
      <c r="M33" s="126">
        <f>M$21*shipping_manufacturing!$F$27/100</f>
        <v>375</v>
      </c>
      <c r="N33" s="126">
        <f>N$21*shipping_manufacturing!$F$27/100</f>
        <v>375</v>
      </c>
      <c r="O33" s="126">
        <f>O$21*shipping_manufacturing!$F$27/100</f>
        <v>375</v>
      </c>
      <c r="P33" s="126">
        <f>P$21*shipping_manufacturing!$F$27/100</f>
        <v>375</v>
      </c>
      <c r="Q33" s="126">
        <f>Q$21*shipping_manufacturing!$F$27/100</f>
        <v>375</v>
      </c>
      <c r="R33" s="126">
        <f>R$21*shipping_manufacturing!$F$27/100</f>
        <v>375</v>
      </c>
      <c r="S33" s="126">
        <f>S$21*shipping_manufacturing!$F$27/100</f>
        <v>375</v>
      </c>
      <c r="T33" s="126">
        <f>T$21*shipping_manufacturing!$F$27/100</f>
        <v>375</v>
      </c>
      <c r="U33" s="126">
        <f>U$21*shipping_manufacturing!$F$27/100</f>
        <v>375</v>
      </c>
      <c r="V33" s="126">
        <f>V$21*shipping_manufacturing!$F$27/100</f>
        <v>375</v>
      </c>
      <c r="W33" s="126">
        <f>W$21*shipping_manufacturing!$F$27/100</f>
        <v>0</v>
      </c>
      <c r="X33" s="126">
        <f>X$21*shipping_manufacturing!$F$27/100</f>
        <v>0</v>
      </c>
      <c r="Y33" s="126">
        <f>Y$21*shipping_manufacturing!$F$27/100</f>
        <v>375</v>
      </c>
      <c r="Z33" s="126">
        <f>Z$21*shipping_manufacturing!$F$27/100</f>
        <v>375</v>
      </c>
      <c r="AA33" s="126">
        <f>AA$21*shipping_manufacturing!$F$27/100</f>
        <v>375</v>
      </c>
      <c r="AB33" s="126">
        <f>AB$21*shipping_manufacturing!$F$27/100</f>
        <v>0</v>
      </c>
      <c r="AC33" s="126">
        <f>AC$21*shipping_manufacturing!$F$27/100</f>
        <v>375</v>
      </c>
      <c r="AD33" s="126">
        <f>AD$21*shipping_manufacturing!$F$27/100</f>
        <v>375</v>
      </c>
      <c r="AE33" s="126">
        <f>AE$21*shipping_manufacturing!$F$27/100</f>
        <v>0</v>
      </c>
      <c r="AF33" s="126">
        <f>AF$21*shipping_manufacturing!$F$27/100</f>
        <v>375</v>
      </c>
      <c r="AG33" s="126">
        <f>AG$21*shipping_manufacturing!$F$27/100</f>
        <v>375</v>
      </c>
      <c r="AH33" s="126">
        <f>AH$21*shipping_manufacturing!$F$27/100</f>
        <v>375</v>
      </c>
      <c r="AI33" s="126">
        <f>AI$21*shipping_manufacturing!$F$27/100</f>
        <v>375</v>
      </c>
      <c r="AJ33" s="126">
        <f>AJ$21*shipping_manufacturing!$F$27/100</f>
        <v>375</v>
      </c>
      <c r="AK33" s="126">
        <f>AK$21*shipping_manufacturing!$F$27/100</f>
        <v>375</v>
      </c>
      <c r="AL33" s="126">
        <f>AL$21*shipping_manufacturing!$F$27/100</f>
        <v>375</v>
      </c>
      <c r="AM33" s="126">
        <f>AM$21*shipping_manufacturing!$F$27/100</f>
        <v>375</v>
      </c>
      <c r="AN33" s="126">
        <f>AN$21*shipping_manufacturing!$F$27/100</f>
        <v>375</v>
      </c>
      <c r="AO33" s="126">
        <f>AO$21*shipping_manufacturing!$F$27/100</f>
        <v>375</v>
      </c>
      <c r="AP33" s="126">
        <f>AP$21*shipping_manufacturing!$F$27/100</f>
        <v>375</v>
      </c>
      <c r="AQ33" s="126">
        <f>AQ$21*shipping_manufacturing!$F$27/100</f>
        <v>375</v>
      </c>
      <c r="AR33" s="126">
        <f>AR$21*shipping_manufacturing!$F$27/100</f>
        <v>375</v>
      </c>
      <c r="AS33" s="126">
        <f>AS$21*shipping_manufacturing!$F$27/100</f>
        <v>375</v>
      </c>
      <c r="AT33" s="126">
        <f>AT$21*shipping_manufacturing!$F$27/100</f>
        <v>375</v>
      </c>
      <c r="AU33" s="126">
        <f>AU$21*shipping_manufacturing!$F$27/100</f>
        <v>375</v>
      </c>
      <c r="AV33" s="126">
        <f>AV$21*shipping_manufacturing!$F$27/100</f>
        <v>375</v>
      </c>
      <c r="AW33" s="126">
        <f>AW$21*shipping_manufacturing!$F$27/100</f>
        <v>375</v>
      </c>
      <c r="AX33" s="126">
        <f>AX$21*shipping_manufacturing!$F$27/100</f>
        <v>375</v>
      </c>
      <c r="AY33" s="126">
        <f>AY$21*shipping_manufacturing!$F$27/100</f>
        <v>375</v>
      </c>
    </row>
    <row r="34" spans="1:52" x14ac:dyDescent="0.25">
      <c r="A34" s="115" t="s">
        <v>339</v>
      </c>
      <c r="B34" s="167" t="s">
        <v>341</v>
      </c>
      <c r="C34" s="112"/>
      <c r="D34" s="112">
        <f>D$22*shipping_manufacturing!$G$27/100</f>
        <v>0</v>
      </c>
      <c r="E34" s="112">
        <f>E$22*shipping_manufacturing!$G$27/100</f>
        <v>125</v>
      </c>
      <c r="F34" s="112">
        <f>F$22*shipping_manufacturing!$G$27/100</f>
        <v>125</v>
      </c>
      <c r="G34" s="112">
        <f>G$22*shipping_manufacturing!$G$27/100</f>
        <v>125</v>
      </c>
      <c r="H34" s="112">
        <f>H$22*shipping_manufacturing!$G$27/100</f>
        <v>125</v>
      </c>
      <c r="I34" s="112">
        <f>I$22*shipping_manufacturing!$G$27/100</f>
        <v>125</v>
      </c>
      <c r="J34" s="112">
        <f>J$22*shipping_manufacturing!$G$27/100</f>
        <v>0</v>
      </c>
      <c r="K34" s="112">
        <f>K$22*shipping_manufacturing!$G$27/100</f>
        <v>125</v>
      </c>
      <c r="L34" s="112">
        <f>L$22*shipping_manufacturing!$G$27/100</f>
        <v>125</v>
      </c>
      <c r="M34" s="112">
        <f>M$22*shipping_manufacturing!$G$27/100</f>
        <v>125</v>
      </c>
      <c r="N34" s="112">
        <f>N$22*shipping_manufacturing!$G$27/100</f>
        <v>125</v>
      </c>
      <c r="O34" s="112">
        <f>O$22*shipping_manufacturing!$G$27/100</f>
        <v>125</v>
      </c>
      <c r="P34" s="112">
        <f>P$22*shipping_manufacturing!$G$27/100</f>
        <v>125</v>
      </c>
      <c r="Q34" s="112">
        <f>Q$22*shipping_manufacturing!$G$27/100</f>
        <v>125</v>
      </c>
      <c r="R34" s="112">
        <f>R$22*shipping_manufacturing!$G$27/100</f>
        <v>125</v>
      </c>
      <c r="S34" s="112">
        <f>S$22*shipping_manufacturing!$G$27/100</f>
        <v>125</v>
      </c>
      <c r="T34" s="112">
        <f>T$22*shipping_manufacturing!$G$27/100</f>
        <v>125</v>
      </c>
      <c r="U34" s="112">
        <f>U$22*shipping_manufacturing!$G$27/100</f>
        <v>125</v>
      </c>
      <c r="V34" s="112">
        <f>V$22*shipping_manufacturing!$G$27/100</f>
        <v>125</v>
      </c>
      <c r="W34" s="112">
        <f>W$22*shipping_manufacturing!$G$27/100</f>
        <v>0</v>
      </c>
      <c r="X34" s="112">
        <f>X$22*shipping_manufacturing!$G$27/100</f>
        <v>0</v>
      </c>
      <c r="Y34" s="112">
        <f>Y$22*shipping_manufacturing!$G$27/100</f>
        <v>125</v>
      </c>
      <c r="Z34" s="112">
        <f>Z$22*shipping_manufacturing!$G$27/100</f>
        <v>125</v>
      </c>
      <c r="AA34" s="112">
        <f>AA$22*shipping_manufacturing!$G$27/100</f>
        <v>125</v>
      </c>
      <c r="AB34" s="112">
        <f>AB$22*shipping_manufacturing!$G$27/100</f>
        <v>0</v>
      </c>
      <c r="AC34" s="112">
        <f>AC$22*shipping_manufacturing!$G$27/100</f>
        <v>125</v>
      </c>
      <c r="AD34" s="112">
        <f>AD$22*shipping_manufacturing!$G$27/100</f>
        <v>125</v>
      </c>
      <c r="AE34" s="112">
        <f>AE$22*shipping_manufacturing!$G$27/100</f>
        <v>0</v>
      </c>
      <c r="AF34" s="112">
        <f>AF$22*shipping_manufacturing!$G$27/100</f>
        <v>125</v>
      </c>
      <c r="AG34" s="112">
        <f>AG$22*shipping_manufacturing!$G$27/100</f>
        <v>125</v>
      </c>
      <c r="AH34" s="112">
        <f>AH$22*shipping_manufacturing!$G$27/100</f>
        <v>125</v>
      </c>
      <c r="AI34" s="112">
        <f>AI$22*shipping_manufacturing!$G$27/100</f>
        <v>125</v>
      </c>
      <c r="AJ34" s="112">
        <f>AJ$22*shipping_manufacturing!$G$27/100</f>
        <v>125</v>
      </c>
      <c r="AK34" s="112">
        <f>AK$22*shipping_manufacturing!$G$27/100</f>
        <v>125</v>
      </c>
      <c r="AL34" s="112">
        <f>AL$22*shipping_manufacturing!$G$27/100</f>
        <v>125</v>
      </c>
      <c r="AM34" s="112">
        <f>AM$22*shipping_manufacturing!$G$27/100</f>
        <v>125</v>
      </c>
      <c r="AN34" s="112">
        <f>AN$22*shipping_manufacturing!$G$27/100</f>
        <v>125</v>
      </c>
      <c r="AO34" s="112">
        <f>AO$22*shipping_manufacturing!$G$27/100</f>
        <v>125</v>
      </c>
      <c r="AP34" s="112">
        <f>AP$22*shipping_manufacturing!$G$27/100</f>
        <v>125</v>
      </c>
      <c r="AQ34" s="112">
        <f>AQ$22*shipping_manufacturing!$G$27/100</f>
        <v>125</v>
      </c>
      <c r="AR34" s="112">
        <f>AR$22*shipping_manufacturing!$G$27/100</f>
        <v>125</v>
      </c>
      <c r="AS34" s="112">
        <f>AS$22*shipping_manufacturing!$G$27/100</f>
        <v>125</v>
      </c>
      <c r="AT34" s="112">
        <f>AT$22*shipping_manufacturing!$G$27/100</f>
        <v>125</v>
      </c>
      <c r="AU34" s="112">
        <f>AU$22*shipping_manufacturing!$G$27/100</f>
        <v>125</v>
      </c>
      <c r="AV34" s="112">
        <f>AV$22*shipping_manufacturing!$G$27/100</f>
        <v>125</v>
      </c>
      <c r="AW34" s="112">
        <f>AW$22*shipping_manufacturing!$G$27/100</f>
        <v>125</v>
      </c>
      <c r="AX34" s="112">
        <f>AX$22*shipping_manufacturing!$G$27/100</f>
        <v>125</v>
      </c>
      <c r="AY34" s="112">
        <f>AY$22*shipping_manufacturing!$G$27/100</f>
        <v>125</v>
      </c>
    </row>
    <row r="35" spans="1:52" x14ac:dyDescent="0.25">
      <c r="A35" s="112">
        <v>1225</v>
      </c>
      <c r="B35" s="167" t="s">
        <v>342</v>
      </c>
      <c r="C35" s="112"/>
      <c r="D35" s="112">
        <f>SUM(D33:D34)</f>
        <v>0</v>
      </c>
      <c r="E35" s="112">
        <f t="shared" ref="E35:AY35" si="11">SUM(E33:E34)</f>
        <v>500</v>
      </c>
      <c r="F35" s="112">
        <f t="shared" si="11"/>
        <v>500</v>
      </c>
      <c r="G35" s="112">
        <f t="shared" si="11"/>
        <v>500</v>
      </c>
      <c r="H35" s="112">
        <f t="shared" si="11"/>
        <v>500</v>
      </c>
      <c r="I35" s="112">
        <f t="shared" si="11"/>
        <v>500</v>
      </c>
      <c r="J35" s="112">
        <f t="shared" si="11"/>
        <v>0</v>
      </c>
      <c r="K35" s="112">
        <f t="shared" si="11"/>
        <v>500</v>
      </c>
      <c r="L35" s="112">
        <f t="shared" si="11"/>
        <v>500</v>
      </c>
      <c r="M35" s="112">
        <f t="shared" si="11"/>
        <v>500</v>
      </c>
      <c r="N35" s="112">
        <f t="shared" si="11"/>
        <v>500</v>
      </c>
      <c r="O35" s="112">
        <f t="shared" si="11"/>
        <v>500</v>
      </c>
      <c r="P35" s="112">
        <f t="shared" si="11"/>
        <v>500</v>
      </c>
      <c r="Q35" s="112">
        <f t="shared" si="11"/>
        <v>500</v>
      </c>
      <c r="R35" s="112">
        <f t="shared" si="11"/>
        <v>500</v>
      </c>
      <c r="S35" s="112">
        <f t="shared" si="11"/>
        <v>500</v>
      </c>
      <c r="T35" s="112">
        <f t="shared" si="11"/>
        <v>500</v>
      </c>
      <c r="U35" s="112">
        <f t="shared" si="11"/>
        <v>500</v>
      </c>
      <c r="V35" s="112">
        <f t="shared" si="11"/>
        <v>500</v>
      </c>
      <c r="W35" s="112">
        <f t="shared" si="11"/>
        <v>0</v>
      </c>
      <c r="X35" s="112">
        <f t="shared" si="11"/>
        <v>0</v>
      </c>
      <c r="Y35" s="112">
        <f t="shared" si="11"/>
        <v>500</v>
      </c>
      <c r="Z35" s="112">
        <f t="shared" si="11"/>
        <v>500</v>
      </c>
      <c r="AA35" s="112">
        <f t="shared" si="11"/>
        <v>500</v>
      </c>
      <c r="AB35" s="112">
        <f t="shared" si="11"/>
        <v>0</v>
      </c>
      <c r="AC35" s="112">
        <f t="shared" si="11"/>
        <v>500</v>
      </c>
      <c r="AD35" s="112">
        <f t="shared" si="11"/>
        <v>500</v>
      </c>
      <c r="AE35" s="112">
        <f t="shared" si="11"/>
        <v>0</v>
      </c>
      <c r="AF35" s="112">
        <f t="shared" si="11"/>
        <v>500</v>
      </c>
      <c r="AG35" s="112">
        <f t="shared" si="11"/>
        <v>500</v>
      </c>
      <c r="AH35" s="112">
        <f t="shared" si="11"/>
        <v>500</v>
      </c>
      <c r="AI35" s="112">
        <f t="shared" si="11"/>
        <v>500</v>
      </c>
      <c r="AJ35" s="112">
        <f t="shared" si="11"/>
        <v>500</v>
      </c>
      <c r="AK35" s="112">
        <f t="shared" si="11"/>
        <v>500</v>
      </c>
      <c r="AL35" s="112">
        <f t="shared" si="11"/>
        <v>500</v>
      </c>
      <c r="AM35" s="112">
        <f t="shared" si="11"/>
        <v>500</v>
      </c>
      <c r="AN35" s="112">
        <f t="shared" si="11"/>
        <v>500</v>
      </c>
      <c r="AO35" s="112">
        <f t="shared" si="11"/>
        <v>500</v>
      </c>
      <c r="AP35" s="112">
        <f t="shared" si="11"/>
        <v>500</v>
      </c>
      <c r="AQ35" s="112">
        <f t="shared" si="11"/>
        <v>500</v>
      </c>
      <c r="AR35" s="112">
        <f t="shared" si="11"/>
        <v>500</v>
      </c>
      <c r="AS35" s="112">
        <f t="shared" si="11"/>
        <v>500</v>
      </c>
      <c r="AT35" s="112">
        <f t="shared" si="11"/>
        <v>500</v>
      </c>
      <c r="AU35" s="112">
        <f t="shared" si="11"/>
        <v>500</v>
      </c>
      <c r="AV35" s="112">
        <f t="shared" si="11"/>
        <v>500</v>
      </c>
      <c r="AW35" s="112">
        <f t="shared" si="11"/>
        <v>500</v>
      </c>
      <c r="AX35" s="112">
        <f t="shared" si="11"/>
        <v>500</v>
      </c>
      <c r="AY35" s="112">
        <f t="shared" si="11"/>
        <v>500</v>
      </c>
    </row>
    <row r="36" spans="1:52" x14ac:dyDescent="0.25">
      <c r="A36" s="112"/>
      <c r="B36" s="167" t="s">
        <v>343</v>
      </c>
      <c r="C36" s="112"/>
      <c r="D36" s="112"/>
      <c r="E36" s="112">
        <v>375</v>
      </c>
      <c r="F36" s="112">
        <v>112.5</v>
      </c>
      <c r="G36" s="112">
        <v>375</v>
      </c>
      <c r="H36" s="112">
        <v>112.5</v>
      </c>
      <c r="I36" s="112">
        <v>375</v>
      </c>
      <c r="J36" s="112"/>
      <c r="K36" s="112">
        <v>375</v>
      </c>
      <c r="L36" s="112">
        <v>112.5</v>
      </c>
      <c r="M36" s="112">
        <v>375</v>
      </c>
      <c r="N36" s="112">
        <v>112.5</v>
      </c>
      <c r="O36" s="112">
        <v>375</v>
      </c>
      <c r="P36" s="112">
        <v>112.5</v>
      </c>
      <c r="Q36" s="112">
        <v>375</v>
      </c>
      <c r="R36" s="112">
        <v>112.5</v>
      </c>
      <c r="S36" s="112">
        <v>375</v>
      </c>
      <c r="T36" s="112">
        <v>112.5</v>
      </c>
      <c r="U36" s="112">
        <v>375</v>
      </c>
      <c r="V36" s="112">
        <v>112.5</v>
      </c>
      <c r="W36" s="112"/>
      <c r="X36" s="112"/>
      <c r="Y36" s="112">
        <v>375</v>
      </c>
      <c r="Z36" s="112">
        <v>112.5</v>
      </c>
      <c r="AA36" s="112">
        <v>375</v>
      </c>
      <c r="AB36" s="112"/>
      <c r="AC36" s="112">
        <v>375</v>
      </c>
      <c r="AD36" s="112">
        <v>112.5</v>
      </c>
      <c r="AE36" s="112"/>
      <c r="AF36" s="112">
        <v>375</v>
      </c>
      <c r="AG36" s="112">
        <v>112.5</v>
      </c>
      <c r="AH36" s="112">
        <v>375</v>
      </c>
      <c r="AI36" s="112">
        <v>112.5</v>
      </c>
      <c r="AJ36" s="112">
        <v>375</v>
      </c>
      <c r="AK36" s="112">
        <v>112.5</v>
      </c>
      <c r="AL36" s="112">
        <v>375</v>
      </c>
      <c r="AM36" s="112">
        <v>112.5</v>
      </c>
      <c r="AN36" s="112">
        <v>375</v>
      </c>
      <c r="AO36" s="112">
        <v>112.5</v>
      </c>
      <c r="AP36" s="112">
        <v>375</v>
      </c>
      <c r="AQ36" s="112">
        <v>112.5</v>
      </c>
      <c r="AR36" s="112">
        <v>375</v>
      </c>
      <c r="AS36" s="112">
        <v>112.5</v>
      </c>
      <c r="AT36" s="112">
        <v>375</v>
      </c>
      <c r="AU36" s="112">
        <v>112.5</v>
      </c>
      <c r="AV36" s="112">
        <v>375</v>
      </c>
      <c r="AW36" s="112">
        <v>112.5</v>
      </c>
      <c r="AX36" s="112">
        <v>375</v>
      </c>
      <c r="AY36" s="112">
        <v>112.5</v>
      </c>
    </row>
    <row r="37" spans="1:52" x14ac:dyDescent="0.25">
      <c r="A37" s="112"/>
      <c r="B37" s="167" t="s">
        <v>344</v>
      </c>
      <c r="C37" s="112"/>
      <c r="D37" s="112"/>
      <c r="E37" s="112">
        <v>125</v>
      </c>
      <c r="F37" s="112">
        <v>37.5</v>
      </c>
      <c r="G37" s="112">
        <v>125</v>
      </c>
      <c r="H37" s="112">
        <v>37.5</v>
      </c>
      <c r="I37" s="112">
        <v>125</v>
      </c>
      <c r="J37" s="112"/>
      <c r="K37" s="112">
        <v>125</v>
      </c>
      <c r="L37" s="112">
        <v>37.5</v>
      </c>
      <c r="M37" s="112">
        <v>125</v>
      </c>
      <c r="N37" s="112">
        <v>37.5</v>
      </c>
      <c r="O37" s="112">
        <v>125</v>
      </c>
      <c r="P37" s="112">
        <v>37.5</v>
      </c>
      <c r="Q37" s="112">
        <v>125</v>
      </c>
      <c r="R37" s="112">
        <v>37.5</v>
      </c>
      <c r="S37" s="112">
        <v>125</v>
      </c>
      <c r="T37" s="112">
        <v>37.5</v>
      </c>
      <c r="U37" s="112">
        <v>125</v>
      </c>
      <c r="V37" s="112">
        <v>37.5</v>
      </c>
      <c r="W37" s="112"/>
      <c r="X37" s="112"/>
      <c r="Y37" s="112">
        <v>125</v>
      </c>
      <c r="Z37" s="112">
        <v>37.5</v>
      </c>
      <c r="AA37" s="112">
        <v>125</v>
      </c>
      <c r="AB37" s="112"/>
      <c r="AC37" s="112">
        <v>125</v>
      </c>
      <c r="AD37" s="112">
        <v>37.5</v>
      </c>
      <c r="AE37" s="112"/>
      <c r="AF37" s="112">
        <v>125</v>
      </c>
      <c r="AG37" s="112">
        <v>37.5</v>
      </c>
      <c r="AH37" s="112">
        <v>125</v>
      </c>
      <c r="AI37" s="112">
        <v>37.5</v>
      </c>
      <c r="AJ37" s="112">
        <v>125</v>
      </c>
      <c r="AK37" s="112">
        <v>37.5</v>
      </c>
      <c r="AL37" s="112">
        <v>125</v>
      </c>
      <c r="AM37" s="112">
        <v>37.5</v>
      </c>
      <c r="AN37" s="112">
        <v>125</v>
      </c>
      <c r="AO37" s="112">
        <v>37.5</v>
      </c>
      <c r="AP37" s="112">
        <v>125</v>
      </c>
      <c r="AQ37" s="112">
        <v>37.5</v>
      </c>
      <c r="AR37" s="112">
        <v>125</v>
      </c>
      <c r="AS37" s="112">
        <v>37.5</v>
      </c>
      <c r="AT37" s="112">
        <v>125</v>
      </c>
      <c r="AU37" s="112">
        <v>37.5</v>
      </c>
      <c r="AV37" s="112">
        <v>125</v>
      </c>
      <c r="AW37" s="112">
        <v>37.5</v>
      </c>
      <c r="AX37" s="112">
        <v>125</v>
      </c>
      <c r="AY37" s="112">
        <v>37.5</v>
      </c>
    </row>
    <row r="38" spans="1:52" x14ac:dyDescent="0.25">
      <c r="A38" s="112"/>
      <c r="B38" s="167" t="s">
        <v>345</v>
      </c>
      <c r="C38" s="112"/>
      <c r="D38" s="112"/>
      <c r="E38" s="112">
        <v>17</v>
      </c>
      <c r="F38" s="112">
        <v>5</v>
      </c>
      <c r="G38" s="112">
        <v>17</v>
      </c>
      <c r="H38" s="112">
        <v>5</v>
      </c>
      <c r="I38" s="112">
        <v>17</v>
      </c>
      <c r="J38" s="112"/>
      <c r="K38" s="112">
        <v>17</v>
      </c>
      <c r="L38" s="112">
        <v>5</v>
      </c>
      <c r="M38" s="112">
        <v>17</v>
      </c>
      <c r="N38" s="112">
        <v>5</v>
      </c>
      <c r="O38" s="112">
        <v>17</v>
      </c>
      <c r="P38" s="112">
        <v>5</v>
      </c>
      <c r="Q38" s="112">
        <v>17</v>
      </c>
      <c r="R38" s="112">
        <v>5</v>
      </c>
      <c r="S38" s="112">
        <v>17</v>
      </c>
      <c r="T38" s="112">
        <v>5</v>
      </c>
      <c r="U38" s="112">
        <v>17</v>
      </c>
      <c r="V38" s="112">
        <v>5</v>
      </c>
      <c r="W38" s="112"/>
      <c r="X38" s="112"/>
      <c r="Y38" s="112">
        <v>17</v>
      </c>
      <c r="Z38" s="112">
        <v>5</v>
      </c>
      <c r="AA38" s="112">
        <v>17</v>
      </c>
      <c r="AB38" s="112"/>
      <c r="AC38" s="112">
        <v>17</v>
      </c>
      <c r="AD38" s="112">
        <v>5</v>
      </c>
      <c r="AE38" s="112"/>
      <c r="AF38" s="112">
        <v>17</v>
      </c>
      <c r="AG38" s="112">
        <v>5</v>
      </c>
      <c r="AH38" s="112">
        <v>17</v>
      </c>
      <c r="AI38" s="112">
        <v>5</v>
      </c>
      <c r="AJ38" s="112">
        <v>17</v>
      </c>
      <c r="AK38" s="112">
        <v>5</v>
      </c>
      <c r="AL38" s="112">
        <v>17</v>
      </c>
      <c r="AM38" s="112">
        <v>5</v>
      </c>
      <c r="AN38" s="112">
        <v>17</v>
      </c>
      <c r="AO38" s="112">
        <v>5</v>
      </c>
      <c r="AP38" s="112">
        <v>17</v>
      </c>
      <c r="AQ38" s="112">
        <v>5</v>
      </c>
      <c r="AR38" s="112">
        <v>17</v>
      </c>
      <c r="AS38" s="112">
        <v>5</v>
      </c>
      <c r="AT38" s="112">
        <v>17</v>
      </c>
      <c r="AU38" s="112">
        <v>5</v>
      </c>
      <c r="AV38" s="112">
        <v>17</v>
      </c>
      <c r="AW38" s="112">
        <v>5</v>
      </c>
      <c r="AX38" s="112">
        <v>17</v>
      </c>
      <c r="AY38" s="112">
        <v>5</v>
      </c>
    </row>
    <row r="39" spans="1:52" x14ac:dyDescent="0.25">
      <c r="A39" s="112"/>
      <c r="B39" s="167" t="s">
        <v>346</v>
      </c>
      <c r="C39" s="112"/>
      <c r="D39" s="112">
        <f>D33-D36</f>
        <v>0</v>
      </c>
      <c r="E39" s="112">
        <f t="shared" ref="E39:AY39" si="12">E33-E36</f>
        <v>0</v>
      </c>
      <c r="F39" s="112">
        <f t="shared" si="12"/>
        <v>262.5</v>
      </c>
      <c r="G39" s="112">
        <f t="shared" si="12"/>
        <v>0</v>
      </c>
      <c r="H39" s="112">
        <f t="shared" si="12"/>
        <v>262.5</v>
      </c>
      <c r="I39" s="112">
        <f t="shared" si="12"/>
        <v>0</v>
      </c>
      <c r="J39" s="112">
        <f t="shared" si="12"/>
        <v>0</v>
      </c>
      <c r="K39" s="112">
        <f t="shared" si="12"/>
        <v>0</v>
      </c>
      <c r="L39" s="112">
        <f t="shared" si="12"/>
        <v>262.5</v>
      </c>
      <c r="M39" s="112">
        <f t="shared" si="12"/>
        <v>0</v>
      </c>
      <c r="N39" s="112">
        <f t="shared" si="12"/>
        <v>262.5</v>
      </c>
      <c r="O39" s="112">
        <f t="shared" si="12"/>
        <v>0</v>
      </c>
      <c r="P39" s="112">
        <f t="shared" si="12"/>
        <v>262.5</v>
      </c>
      <c r="Q39" s="112">
        <f t="shared" si="12"/>
        <v>0</v>
      </c>
      <c r="R39" s="112">
        <f t="shared" si="12"/>
        <v>262.5</v>
      </c>
      <c r="S39" s="112">
        <f t="shared" si="12"/>
        <v>0</v>
      </c>
      <c r="T39" s="112">
        <f t="shared" si="12"/>
        <v>262.5</v>
      </c>
      <c r="U39" s="112">
        <f t="shared" si="12"/>
        <v>0</v>
      </c>
      <c r="V39" s="112">
        <f t="shared" si="12"/>
        <v>262.5</v>
      </c>
      <c r="W39" s="112">
        <f t="shared" si="12"/>
        <v>0</v>
      </c>
      <c r="X39" s="112">
        <f t="shared" si="12"/>
        <v>0</v>
      </c>
      <c r="Y39" s="112">
        <f t="shared" si="12"/>
        <v>0</v>
      </c>
      <c r="Z39" s="112">
        <f t="shared" si="12"/>
        <v>262.5</v>
      </c>
      <c r="AA39" s="112">
        <f t="shared" si="12"/>
        <v>0</v>
      </c>
      <c r="AB39" s="112">
        <f t="shared" si="12"/>
        <v>0</v>
      </c>
      <c r="AC39" s="112">
        <f t="shared" si="12"/>
        <v>0</v>
      </c>
      <c r="AD39" s="112">
        <f t="shared" si="12"/>
        <v>262.5</v>
      </c>
      <c r="AE39" s="112">
        <f t="shared" si="12"/>
        <v>0</v>
      </c>
      <c r="AF39" s="112">
        <f t="shared" si="12"/>
        <v>0</v>
      </c>
      <c r="AG39" s="112">
        <f t="shared" si="12"/>
        <v>262.5</v>
      </c>
      <c r="AH39" s="112">
        <f t="shared" si="12"/>
        <v>0</v>
      </c>
      <c r="AI39" s="112">
        <f t="shared" si="12"/>
        <v>262.5</v>
      </c>
      <c r="AJ39" s="112">
        <f t="shared" si="12"/>
        <v>0</v>
      </c>
      <c r="AK39" s="112">
        <f t="shared" si="12"/>
        <v>262.5</v>
      </c>
      <c r="AL39" s="112">
        <f t="shared" si="12"/>
        <v>0</v>
      </c>
      <c r="AM39" s="112">
        <f t="shared" si="12"/>
        <v>262.5</v>
      </c>
      <c r="AN39" s="112">
        <f t="shared" si="12"/>
        <v>0</v>
      </c>
      <c r="AO39" s="112">
        <f t="shared" si="12"/>
        <v>262.5</v>
      </c>
      <c r="AP39" s="112">
        <f t="shared" si="12"/>
        <v>0</v>
      </c>
      <c r="AQ39" s="112">
        <f t="shared" si="12"/>
        <v>262.5</v>
      </c>
      <c r="AR39" s="112">
        <f t="shared" si="12"/>
        <v>0</v>
      </c>
      <c r="AS39" s="112">
        <f t="shared" si="12"/>
        <v>262.5</v>
      </c>
      <c r="AT39" s="112">
        <f t="shared" si="12"/>
        <v>0</v>
      </c>
      <c r="AU39" s="112">
        <f t="shared" si="12"/>
        <v>262.5</v>
      </c>
      <c r="AV39" s="112">
        <f t="shared" si="12"/>
        <v>0</v>
      </c>
      <c r="AW39" s="112">
        <f t="shared" si="12"/>
        <v>262.5</v>
      </c>
      <c r="AX39" s="112">
        <f t="shared" si="12"/>
        <v>0</v>
      </c>
      <c r="AY39" s="112">
        <f t="shared" si="12"/>
        <v>262.5</v>
      </c>
    </row>
    <row r="40" spans="1:52" x14ac:dyDescent="0.25">
      <c r="A40" s="112"/>
      <c r="B40" s="167" t="s">
        <v>347</v>
      </c>
      <c r="C40" s="112"/>
      <c r="D40" s="112">
        <f>D34-D37</f>
        <v>0</v>
      </c>
      <c r="E40" s="112">
        <f t="shared" ref="E40:AY40" si="13">E34-E37</f>
        <v>0</v>
      </c>
      <c r="F40" s="112">
        <f t="shared" si="13"/>
        <v>87.5</v>
      </c>
      <c r="G40" s="112">
        <f t="shared" si="13"/>
        <v>0</v>
      </c>
      <c r="H40" s="112">
        <f t="shared" si="13"/>
        <v>87.5</v>
      </c>
      <c r="I40" s="112">
        <f t="shared" si="13"/>
        <v>0</v>
      </c>
      <c r="J40" s="112">
        <f t="shared" si="13"/>
        <v>0</v>
      </c>
      <c r="K40" s="112">
        <f t="shared" si="13"/>
        <v>0</v>
      </c>
      <c r="L40" s="112">
        <f t="shared" si="13"/>
        <v>87.5</v>
      </c>
      <c r="M40" s="112">
        <f t="shared" si="13"/>
        <v>0</v>
      </c>
      <c r="N40" s="112">
        <f t="shared" si="13"/>
        <v>87.5</v>
      </c>
      <c r="O40" s="112">
        <f t="shared" si="13"/>
        <v>0</v>
      </c>
      <c r="P40" s="112">
        <f t="shared" si="13"/>
        <v>87.5</v>
      </c>
      <c r="Q40" s="112">
        <f t="shared" si="13"/>
        <v>0</v>
      </c>
      <c r="R40" s="112">
        <f t="shared" si="13"/>
        <v>87.5</v>
      </c>
      <c r="S40" s="112">
        <f t="shared" si="13"/>
        <v>0</v>
      </c>
      <c r="T40" s="112">
        <f t="shared" si="13"/>
        <v>87.5</v>
      </c>
      <c r="U40" s="112">
        <f t="shared" si="13"/>
        <v>0</v>
      </c>
      <c r="V40" s="112">
        <f t="shared" si="13"/>
        <v>87.5</v>
      </c>
      <c r="W40" s="112">
        <f t="shared" si="13"/>
        <v>0</v>
      </c>
      <c r="X40" s="112">
        <f t="shared" si="13"/>
        <v>0</v>
      </c>
      <c r="Y40" s="112">
        <f t="shared" si="13"/>
        <v>0</v>
      </c>
      <c r="Z40" s="112">
        <f t="shared" si="13"/>
        <v>87.5</v>
      </c>
      <c r="AA40" s="112">
        <f t="shared" si="13"/>
        <v>0</v>
      </c>
      <c r="AB40" s="112">
        <f t="shared" si="13"/>
        <v>0</v>
      </c>
      <c r="AC40" s="112">
        <f t="shared" si="13"/>
        <v>0</v>
      </c>
      <c r="AD40" s="112">
        <f t="shared" si="13"/>
        <v>87.5</v>
      </c>
      <c r="AE40" s="112">
        <f t="shared" si="13"/>
        <v>0</v>
      </c>
      <c r="AF40" s="112">
        <f t="shared" si="13"/>
        <v>0</v>
      </c>
      <c r="AG40" s="112">
        <f t="shared" si="13"/>
        <v>87.5</v>
      </c>
      <c r="AH40" s="112">
        <f t="shared" si="13"/>
        <v>0</v>
      </c>
      <c r="AI40" s="112">
        <f t="shared" si="13"/>
        <v>87.5</v>
      </c>
      <c r="AJ40" s="112">
        <f t="shared" si="13"/>
        <v>0</v>
      </c>
      <c r="AK40" s="112">
        <f t="shared" si="13"/>
        <v>87.5</v>
      </c>
      <c r="AL40" s="112">
        <f t="shared" si="13"/>
        <v>0</v>
      </c>
      <c r="AM40" s="112">
        <f t="shared" si="13"/>
        <v>87.5</v>
      </c>
      <c r="AN40" s="112">
        <f t="shared" si="13"/>
        <v>0</v>
      </c>
      <c r="AO40" s="112">
        <f t="shared" si="13"/>
        <v>87.5</v>
      </c>
      <c r="AP40" s="112">
        <f t="shared" si="13"/>
        <v>0</v>
      </c>
      <c r="AQ40" s="112">
        <f t="shared" si="13"/>
        <v>87.5</v>
      </c>
      <c r="AR40" s="112">
        <f t="shared" si="13"/>
        <v>0</v>
      </c>
      <c r="AS40" s="112">
        <f t="shared" si="13"/>
        <v>87.5</v>
      </c>
      <c r="AT40" s="112">
        <f t="shared" si="13"/>
        <v>0</v>
      </c>
      <c r="AU40" s="112">
        <f t="shared" si="13"/>
        <v>87.5</v>
      </c>
      <c r="AV40" s="112">
        <f t="shared" si="13"/>
        <v>0</v>
      </c>
      <c r="AW40" s="112">
        <f t="shared" si="13"/>
        <v>87.5</v>
      </c>
      <c r="AX40" s="112">
        <f t="shared" si="13"/>
        <v>0</v>
      </c>
      <c r="AY40" s="112">
        <f t="shared" si="13"/>
        <v>87.5</v>
      </c>
    </row>
    <row r="41" spans="1:52" x14ac:dyDescent="0.25">
      <c r="A41" s="112"/>
      <c r="B41" s="167" t="s">
        <v>348</v>
      </c>
      <c r="C41" s="112"/>
      <c r="D41" s="112">
        <v>2</v>
      </c>
      <c r="E41" s="112">
        <v>1</v>
      </c>
      <c r="F41" s="112">
        <v>1</v>
      </c>
      <c r="G41" s="112">
        <v>1</v>
      </c>
      <c r="H41" s="112">
        <v>1</v>
      </c>
      <c r="I41" s="112">
        <v>2</v>
      </c>
      <c r="J41" s="112">
        <v>1</v>
      </c>
      <c r="K41" s="112">
        <v>1</v>
      </c>
      <c r="L41" s="112">
        <v>1</v>
      </c>
      <c r="M41" s="112">
        <v>1</v>
      </c>
      <c r="N41" s="112">
        <v>2</v>
      </c>
      <c r="O41" s="112">
        <v>1</v>
      </c>
      <c r="P41" s="112">
        <v>1</v>
      </c>
      <c r="Q41" s="112">
        <v>1</v>
      </c>
      <c r="R41" s="112">
        <v>1</v>
      </c>
      <c r="S41" s="112">
        <v>1</v>
      </c>
      <c r="T41" s="112">
        <v>1</v>
      </c>
      <c r="U41" s="112">
        <v>1</v>
      </c>
      <c r="V41" s="112">
        <v>1</v>
      </c>
      <c r="W41" s="112">
        <v>2</v>
      </c>
      <c r="X41" s="112">
        <v>1</v>
      </c>
      <c r="Y41" s="112">
        <v>1</v>
      </c>
      <c r="Z41" s="112">
        <v>1</v>
      </c>
      <c r="AA41" s="112">
        <v>3</v>
      </c>
      <c r="AB41" s="112">
        <v>1</v>
      </c>
      <c r="AC41" s="112">
        <v>1</v>
      </c>
      <c r="AD41" s="112">
        <v>1</v>
      </c>
      <c r="AE41" s="112">
        <v>1</v>
      </c>
      <c r="AF41" s="112">
        <v>1</v>
      </c>
      <c r="AG41" s="112">
        <v>1</v>
      </c>
      <c r="AH41" s="112">
        <v>2</v>
      </c>
      <c r="AI41" s="112">
        <v>1</v>
      </c>
      <c r="AJ41" s="112">
        <v>1</v>
      </c>
      <c r="AK41" s="112">
        <v>1</v>
      </c>
      <c r="AL41" s="112">
        <v>2</v>
      </c>
      <c r="AM41" s="112">
        <v>2</v>
      </c>
      <c r="AN41" s="112">
        <v>1</v>
      </c>
      <c r="AO41" s="112">
        <v>1</v>
      </c>
      <c r="AP41" s="112">
        <v>1</v>
      </c>
      <c r="AQ41" s="112">
        <v>2</v>
      </c>
      <c r="AR41" s="112">
        <v>1</v>
      </c>
      <c r="AS41" s="112">
        <v>1</v>
      </c>
      <c r="AT41" s="112">
        <v>1</v>
      </c>
      <c r="AU41" s="112">
        <v>1</v>
      </c>
      <c r="AV41" s="112">
        <v>1</v>
      </c>
      <c r="AW41" s="112">
        <v>2</v>
      </c>
      <c r="AX41" s="112">
        <v>1</v>
      </c>
      <c r="AY41" s="112">
        <v>1</v>
      </c>
    </row>
    <row r="42" spans="1:52" x14ac:dyDescent="0.25">
      <c r="A42" s="112"/>
      <c r="B42" s="180" t="s">
        <v>349</v>
      </c>
      <c r="C42" s="112"/>
      <c r="D42" s="112">
        <v>0</v>
      </c>
      <c r="E42" s="112">
        <v>749700</v>
      </c>
      <c r="F42" s="112">
        <v>220500</v>
      </c>
      <c r="G42" s="112">
        <v>749700</v>
      </c>
      <c r="H42" s="112">
        <v>220500</v>
      </c>
      <c r="I42" s="112">
        <v>749700</v>
      </c>
      <c r="J42" s="112">
        <v>0</v>
      </c>
      <c r="K42" s="112">
        <v>749700</v>
      </c>
      <c r="L42" s="112">
        <v>220500</v>
      </c>
      <c r="M42" s="112">
        <v>749700</v>
      </c>
      <c r="N42" s="112">
        <v>220500</v>
      </c>
      <c r="O42" s="112">
        <v>749700</v>
      </c>
      <c r="P42" s="112">
        <v>220500</v>
      </c>
      <c r="Q42" s="112">
        <v>749700</v>
      </c>
      <c r="R42" s="112">
        <v>220500</v>
      </c>
      <c r="S42" s="112">
        <v>749700</v>
      </c>
      <c r="T42" s="112">
        <v>220500</v>
      </c>
      <c r="U42" s="112">
        <v>749700</v>
      </c>
      <c r="V42" s="112">
        <v>220500</v>
      </c>
      <c r="W42" s="112">
        <v>0</v>
      </c>
      <c r="X42" s="112">
        <v>0</v>
      </c>
      <c r="Y42" s="112">
        <v>749700</v>
      </c>
      <c r="Z42" s="112">
        <v>220500</v>
      </c>
      <c r="AA42" s="112">
        <v>749700</v>
      </c>
      <c r="AB42" s="112">
        <v>0</v>
      </c>
      <c r="AC42" s="112">
        <v>749700</v>
      </c>
      <c r="AD42" s="112">
        <v>220500</v>
      </c>
      <c r="AE42" s="112">
        <v>0</v>
      </c>
      <c r="AF42" s="112">
        <v>749700</v>
      </c>
      <c r="AG42" s="112">
        <v>220500</v>
      </c>
      <c r="AH42" s="112">
        <v>749700</v>
      </c>
      <c r="AI42" s="112">
        <v>220500</v>
      </c>
      <c r="AJ42" s="112">
        <v>749700</v>
      </c>
      <c r="AK42" s="112">
        <v>220500</v>
      </c>
      <c r="AL42" s="112">
        <v>749700</v>
      </c>
      <c r="AM42" s="112">
        <v>220500</v>
      </c>
      <c r="AN42" s="112">
        <v>749700</v>
      </c>
      <c r="AO42" s="112">
        <v>220500</v>
      </c>
      <c r="AP42" s="112">
        <v>749700</v>
      </c>
      <c r="AQ42" s="112">
        <v>220500</v>
      </c>
      <c r="AR42" s="112">
        <v>749700</v>
      </c>
      <c r="AS42" s="112">
        <v>220500</v>
      </c>
      <c r="AT42" s="112">
        <v>749700</v>
      </c>
      <c r="AU42" s="112">
        <v>220500</v>
      </c>
      <c r="AV42" s="112">
        <v>749700</v>
      </c>
      <c r="AW42" s="112">
        <v>220500</v>
      </c>
      <c r="AX42" s="112">
        <v>749700</v>
      </c>
      <c r="AY42" s="112">
        <v>220500</v>
      </c>
      <c r="AZ42" s="102">
        <f>SUM($D$42:$AY$42)</f>
        <v>20903400</v>
      </c>
    </row>
    <row r="43" spans="1:52" x14ac:dyDescent="0.25">
      <c r="A43" s="112"/>
      <c r="B43" s="180" t="s">
        <v>350</v>
      </c>
      <c r="C43" s="112"/>
      <c r="D43" s="112">
        <v>0</v>
      </c>
      <c r="E43" s="112">
        <v>0</v>
      </c>
      <c r="F43" s="112">
        <v>278687.5</v>
      </c>
      <c r="G43" s="112">
        <v>0</v>
      </c>
      <c r="H43" s="112">
        <v>278687.5</v>
      </c>
      <c r="I43" s="112">
        <v>0</v>
      </c>
      <c r="J43" s="112">
        <v>0</v>
      </c>
      <c r="K43" s="112">
        <v>0</v>
      </c>
      <c r="L43" s="112">
        <v>278687.5</v>
      </c>
      <c r="M43" s="112">
        <v>0</v>
      </c>
      <c r="N43" s="112">
        <v>278687.5</v>
      </c>
      <c r="O43" s="112">
        <v>0</v>
      </c>
      <c r="P43" s="112">
        <v>278687.5</v>
      </c>
      <c r="Q43" s="112">
        <v>0</v>
      </c>
      <c r="R43" s="112">
        <v>278687.5</v>
      </c>
      <c r="S43" s="112">
        <v>0</v>
      </c>
      <c r="T43" s="112">
        <v>278687.5</v>
      </c>
      <c r="U43" s="112">
        <v>0</v>
      </c>
      <c r="V43" s="112">
        <v>278687.5</v>
      </c>
      <c r="W43" s="112">
        <v>0</v>
      </c>
      <c r="X43" s="112">
        <v>0</v>
      </c>
      <c r="Y43" s="112">
        <v>0</v>
      </c>
      <c r="Z43" s="112">
        <v>278687.5</v>
      </c>
      <c r="AA43" s="112">
        <v>0</v>
      </c>
      <c r="AB43" s="112">
        <v>0</v>
      </c>
      <c r="AC43" s="112">
        <v>0</v>
      </c>
      <c r="AD43" s="112">
        <v>278687.5</v>
      </c>
      <c r="AE43" s="112">
        <v>0</v>
      </c>
      <c r="AF43" s="112">
        <v>0</v>
      </c>
      <c r="AG43" s="112">
        <v>278687.5</v>
      </c>
      <c r="AH43" s="112">
        <v>0</v>
      </c>
      <c r="AI43" s="112">
        <v>278687.5</v>
      </c>
      <c r="AJ43" s="112">
        <v>0</v>
      </c>
      <c r="AK43" s="112">
        <v>278687.5</v>
      </c>
      <c r="AL43" s="112">
        <v>0</v>
      </c>
      <c r="AM43" s="112">
        <v>278687.5</v>
      </c>
      <c r="AN43" s="112">
        <v>0</v>
      </c>
      <c r="AO43" s="112">
        <v>278687.5</v>
      </c>
      <c r="AP43" s="112">
        <v>0</v>
      </c>
      <c r="AQ43" s="112">
        <v>278687.5</v>
      </c>
      <c r="AR43" s="112">
        <v>0</v>
      </c>
      <c r="AS43" s="112">
        <v>278687.5</v>
      </c>
      <c r="AT43" s="112">
        <v>0</v>
      </c>
      <c r="AU43" s="112">
        <v>278687.5</v>
      </c>
      <c r="AV43" s="112">
        <v>0</v>
      </c>
      <c r="AW43" s="112">
        <v>278687.5</v>
      </c>
      <c r="AX43" s="112">
        <v>0</v>
      </c>
      <c r="AY43" s="112">
        <v>278687.5</v>
      </c>
      <c r="AZ43" s="102">
        <f>SUM($D$43:$AY$43)</f>
        <v>5573750</v>
      </c>
    </row>
    <row r="44" spans="1:52" x14ac:dyDescent="0.25">
      <c r="A44" s="137" t="s">
        <v>59</v>
      </c>
      <c r="B44" s="137" t="s">
        <v>340</v>
      </c>
      <c r="C44" s="126"/>
      <c r="D44" s="126">
        <f>D$21*shipping_manufacturing!$F$28/100</f>
        <v>0</v>
      </c>
      <c r="E44" s="126">
        <f>E$21*shipping_manufacturing!$F$28/100</f>
        <v>0</v>
      </c>
      <c r="F44" s="126">
        <f>F$21*shipping_manufacturing!$F$28/100</f>
        <v>0</v>
      </c>
      <c r="G44" s="126">
        <f>G$21*shipping_manufacturing!$F$28/100</f>
        <v>0</v>
      </c>
      <c r="H44" s="126">
        <f>H$21*shipping_manufacturing!$F$28/100</f>
        <v>0</v>
      </c>
      <c r="I44" s="126">
        <f>I$21*shipping_manufacturing!$F$28/100</f>
        <v>0</v>
      </c>
      <c r="J44" s="126">
        <f>J$21*shipping_manufacturing!$F$28/100</f>
        <v>0</v>
      </c>
      <c r="K44" s="126">
        <f>K$21*shipping_manufacturing!$F$28/100</f>
        <v>0</v>
      </c>
      <c r="L44" s="126">
        <f>L$21*shipping_manufacturing!$F$28/100</f>
        <v>0</v>
      </c>
      <c r="M44" s="126">
        <f>M$21*shipping_manufacturing!$F$28/100</f>
        <v>0</v>
      </c>
      <c r="N44" s="126">
        <f>N$21*shipping_manufacturing!$F$28/100</f>
        <v>0</v>
      </c>
      <c r="O44" s="126">
        <f>O$21*shipping_manufacturing!$F$28/100</f>
        <v>0</v>
      </c>
      <c r="P44" s="126">
        <f>P$21*shipping_manufacturing!$F$28/100</f>
        <v>0</v>
      </c>
      <c r="Q44" s="126">
        <f>Q$21*shipping_manufacturing!$F$28/100</f>
        <v>0</v>
      </c>
      <c r="R44" s="126">
        <f>R$21*shipping_manufacturing!$F$28/100</f>
        <v>0</v>
      </c>
      <c r="S44" s="126">
        <f>S$21*shipping_manufacturing!$F$28/100</f>
        <v>0</v>
      </c>
      <c r="T44" s="126">
        <f>T$21*shipping_manufacturing!$F$28/100</f>
        <v>0</v>
      </c>
      <c r="U44" s="126">
        <f>U$21*shipping_manufacturing!$F$28/100</f>
        <v>0</v>
      </c>
      <c r="V44" s="126">
        <f>V$21*shipping_manufacturing!$F$28/100</f>
        <v>0</v>
      </c>
      <c r="W44" s="126">
        <f>W$21*shipping_manufacturing!$F$28/100</f>
        <v>0</v>
      </c>
      <c r="X44" s="126">
        <f>X$21*shipping_manufacturing!$F$28/100</f>
        <v>0</v>
      </c>
      <c r="Y44" s="126">
        <f>Y$21*shipping_manufacturing!$F$28/100</f>
        <v>0</v>
      </c>
      <c r="Z44" s="126">
        <f>Z$21*shipping_manufacturing!$F$28/100</f>
        <v>0</v>
      </c>
      <c r="AA44" s="126">
        <f>AA$21*shipping_manufacturing!$F$28/100</f>
        <v>0</v>
      </c>
      <c r="AB44" s="126">
        <f>AB$21*shipping_manufacturing!$F$28/100</f>
        <v>0</v>
      </c>
      <c r="AC44" s="126">
        <f>AC$21*shipping_manufacturing!$F$28/100</f>
        <v>0</v>
      </c>
      <c r="AD44" s="126">
        <f>AD$21*shipping_manufacturing!$F$28/100</f>
        <v>0</v>
      </c>
      <c r="AE44" s="126">
        <f>AE$21*shipping_manufacturing!$F$28/100</f>
        <v>0</v>
      </c>
      <c r="AF44" s="126">
        <f>AF$21*shipping_manufacturing!$F$28/100</f>
        <v>0</v>
      </c>
      <c r="AG44" s="126">
        <f>AG$21*shipping_manufacturing!$F$28/100</f>
        <v>0</v>
      </c>
      <c r="AH44" s="126">
        <f>AH$21*shipping_manufacturing!$F$28/100</f>
        <v>0</v>
      </c>
      <c r="AI44" s="126">
        <f>AI$21*shipping_manufacturing!$F$28/100</f>
        <v>0</v>
      </c>
      <c r="AJ44" s="126">
        <f>AJ$21*shipping_manufacturing!$F$28/100</f>
        <v>0</v>
      </c>
      <c r="AK44" s="126">
        <f>AK$21*shipping_manufacturing!$F$28/100</f>
        <v>0</v>
      </c>
      <c r="AL44" s="126">
        <f>AL$21*shipping_manufacturing!$F$28/100</f>
        <v>0</v>
      </c>
      <c r="AM44" s="126">
        <f>AM$21*shipping_manufacturing!$F$28/100</f>
        <v>0</v>
      </c>
      <c r="AN44" s="126">
        <f>AN$21*shipping_manufacturing!$F$28/100</f>
        <v>0</v>
      </c>
      <c r="AO44" s="126">
        <f>AO$21*shipping_manufacturing!$F$28/100</f>
        <v>0</v>
      </c>
      <c r="AP44" s="126">
        <f>AP$21*shipping_manufacturing!$F$28/100</f>
        <v>0</v>
      </c>
      <c r="AQ44" s="126">
        <f>AQ$21*shipping_manufacturing!$F$28/100</f>
        <v>0</v>
      </c>
      <c r="AR44" s="126">
        <f>AR$21*shipping_manufacturing!$F$28/100</f>
        <v>0</v>
      </c>
      <c r="AS44" s="126">
        <f>AS$21*shipping_manufacturing!$F$28/100</f>
        <v>0</v>
      </c>
      <c r="AT44" s="126">
        <f>AT$21*shipping_manufacturing!$F$28/100</f>
        <v>0</v>
      </c>
      <c r="AU44" s="126">
        <f>AU$21*shipping_manufacturing!$F$28/100</f>
        <v>0</v>
      </c>
      <c r="AV44" s="126">
        <f>AV$21*shipping_manufacturing!$F$28/100</f>
        <v>0</v>
      </c>
      <c r="AW44" s="126">
        <f>AW$21*shipping_manufacturing!$F$28/100</f>
        <v>0</v>
      </c>
      <c r="AX44" s="126">
        <f>AX$21*shipping_manufacturing!$F$28/100</f>
        <v>0</v>
      </c>
      <c r="AY44" s="126">
        <f>AY$21*shipping_manufacturing!$F$28/100</f>
        <v>0</v>
      </c>
    </row>
    <row r="45" spans="1:52" x14ac:dyDescent="0.25">
      <c r="A45" s="115" t="s">
        <v>339</v>
      </c>
      <c r="B45" s="167" t="s">
        <v>341</v>
      </c>
      <c r="C45" s="112"/>
      <c r="D45" s="112">
        <f>D$22*shipping_manufacturing!$G$28/100</f>
        <v>0</v>
      </c>
      <c r="E45" s="112">
        <f>E$22*shipping_manufacturing!$G$28/100</f>
        <v>0</v>
      </c>
      <c r="F45" s="112">
        <f>F$22*shipping_manufacturing!$G$28/100</f>
        <v>0</v>
      </c>
      <c r="G45" s="112">
        <f>G$22*shipping_manufacturing!$G$28/100</f>
        <v>0</v>
      </c>
      <c r="H45" s="112">
        <f>H$22*shipping_manufacturing!$G$28/100</f>
        <v>0</v>
      </c>
      <c r="I45" s="112">
        <f>I$22*shipping_manufacturing!$G$28/100</f>
        <v>0</v>
      </c>
      <c r="J45" s="112">
        <f>J$22*shipping_manufacturing!$G$28/100</f>
        <v>0</v>
      </c>
      <c r="K45" s="112">
        <f>K$22*shipping_manufacturing!$G$28/100</f>
        <v>0</v>
      </c>
      <c r="L45" s="112">
        <f>L$22*shipping_manufacturing!$G$28/100</f>
        <v>0</v>
      </c>
      <c r="M45" s="112">
        <f>M$22*shipping_manufacturing!$G$28/100</f>
        <v>0</v>
      </c>
      <c r="N45" s="112">
        <f>N$22*shipping_manufacturing!$G$28/100</f>
        <v>0</v>
      </c>
      <c r="O45" s="112">
        <f>O$22*shipping_manufacturing!$G$28/100</f>
        <v>0</v>
      </c>
      <c r="P45" s="112">
        <f>P$22*shipping_manufacturing!$G$28/100</f>
        <v>0</v>
      </c>
      <c r="Q45" s="112">
        <f>Q$22*shipping_manufacturing!$G$28/100</f>
        <v>0</v>
      </c>
      <c r="R45" s="112">
        <f>R$22*shipping_manufacturing!$G$28/100</f>
        <v>0</v>
      </c>
      <c r="S45" s="112">
        <f>S$22*shipping_manufacturing!$G$28/100</f>
        <v>0</v>
      </c>
      <c r="T45" s="112">
        <f>T$22*shipping_manufacturing!$G$28/100</f>
        <v>0</v>
      </c>
      <c r="U45" s="112">
        <f>U$22*shipping_manufacturing!$G$28/100</f>
        <v>0</v>
      </c>
      <c r="V45" s="112">
        <f>V$22*shipping_manufacturing!$G$28/100</f>
        <v>0</v>
      </c>
      <c r="W45" s="112">
        <f>W$22*shipping_manufacturing!$G$28/100</f>
        <v>0</v>
      </c>
      <c r="X45" s="112">
        <f>X$22*shipping_manufacturing!$G$28/100</f>
        <v>0</v>
      </c>
      <c r="Y45" s="112">
        <f>Y$22*shipping_manufacturing!$G$28/100</f>
        <v>0</v>
      </c>
      <c r="Z45" s="112">
        <f>Z$22*shipping_manufacturing!$G$28/100</f>
        <v>0</v>
      </c>
      <c r="AA45" s="112">
        <f>AA$22*shipping_manufacturing!$G$28/100</f>
        <v>0</v>
      </c>
      <c r="AB45" s="112">
        <f>AB$22*shipping_manufacturing!$G$28/100</f>
        <v>0</v>
      </c>
      <c r="AC45" s="112">
        <f>AC$22*shipping_manufacturing!$G$28/100</f>
        <v>0</v>
      </c>
      <c r="AD45" s="112">
        <f>AD$22*shipping_manufacturing!$G$28/100</f>
        <v>0</v>
      </c>
      <c r="AE45" s="112">
        <f>AE$22*shipping_manufacturing!$G$28/100</f>
        <v>0</v>
      </c>
      <c r="AF45" s="112">
        <f>AF$22*shipping_manufacturing!$G$28/100</f>
        <v>0</v>
      </c>
      <c r="AG45" s="112">
        <f>AG$22*shipping_manufacturing!$G$28/100</f>
        <v>0</v>
      </c>
      <c r="AH45" s="112">
        <f>AH$22*shipping_manufacturing!$G$28/100</f>
        <v>0</v>
      </c>
      <c r="AI45" s="112">
        <f>AI$22*shipping_manufacturing!$G$28/100</f>
        <v>0</v>
      </c>
      <c r="AJ45" s="112">
        <f>AJ$22*shipping_manufacturing!$G$28/100</f>
        <v>0</v>
      </c>
      <c r="AK45" s="112">
        <f>AK$22*shipping_manufacturing!$G$28/100</f>
        <v>0</v>
      </c>
      <c r="AL45" s="112">
        <f>AL$22*shipping_manufacturing!$G$28/100</f>
        <v>0</v>
      </c>
      <c r="AM45" s="112">
        <f>AM$22*shipping_manufacturing!$G$28/100</f>
        <v>0</v>
      </c>
      <c r="AN45" s="112">
        <f>AN$22*shipping_manufacturing!$G$28/100</f>
        <v>0</v>
      </c>
      <c r="AO45" s="112">
        <f>AO$22*shipping_manufacturing!$G$28/100</f>
        <v>0</v>
      </c>
      <c r="AP45" s="112">
        <f>AP$22*shipping_manufacturing!$G$28/100</f>
        <v>0</v>
      </c>
      <c r="AQ45" s="112">
        <f>AQ$22*shipping_manufacturing!$G$28/100</f>
        <v>0</v>
      </c>
      <c r="AR45" s="112">
        <f>AR$22*shipping_manufacturing!$G$28/100</f>
        <v>0</v>
      </c>
      <c r="AS45" s="112">
        <f>AS$22*shipping_manufacturing!$G$28/100</f>
        <v>0</v>
      </c>
      <c r="AT45" s="112">
        <f>AT$22*shipping_manufacturing!$G$28/100</f>
        <v>0</v>
      </c>
      <c r="AU45" s="112">
        <f>AU$22*shipping_manufacturing!$G$28/100</f>
        <v>0</v>
      </c>
      <c r="AV45" s="112">
        <f>AV$22*shipping_manufacturing!$G$28/100</f>
        <v>0</v>
      </c>
      <c r="AW45" s="112">
        <f>AW$22*shipping_manufacturing!$G$28/100</f>
        <v>0</v>
      </c>
      <c r="AX45" s="112">
        <f>AX$22*shipping_manufacturing!$G$28/100</f>
        <v>0</v>
      </c>
      <c r="AY45" s="112">
        <f>AY$22*shipping_manufacturing!$G$28/100</f>
        <v>0</v>
      </c>
    </row>
    <row r="46" spans="1:52" x14ac:dyDescent="0.25">
      <c r="A46" s="112">
        <v>2339</v>
      </c>
      <c r="B46" s="167" t="s">
        <v>342</v>
      </c>
      <c r="C46" s="112"/>
      <c r="D46" s="112">
        <f>SUM(D44:D45)</f>
        <v>0</v>
      </c>
      <c r="E46" s="112">
        <f t="shared" ref="E46:AY46" si="14">SUM(E44:E45)</f>
        <v>0</v>
      </c>
      <c r="F46" s="112">
        <f t="shared" si="14"/>
        <v>0</v>
      </c>
      <c r="G46" s="112">
        <f t="shared" si="14"/>
        <v>0</v>
      </c>
      <c r="H46" s="112">
        <f t="shared" si="14"/>
        <v>0</v>
      </c>
      <c r="I46" s="112">
        <f t="shared" si="14"/>
        <v>0</v>
      </c>
      <c r="J46" s="112">
        <f t="shared" si="14"/>
        <v>0</v>
      </c>
      <c r="K46" s="112">
        <f t="shared" si="14"/>
        <v>0</v>
      </c>
      <c r="L46" s="112">
        <f t="shared" si="14"/>
        <v>0</v>
      </c>
      <c r="M46" s="112">
        <f t="shared" si="14"/>
        <v>0</v>
      </c>
      <c r="N46" s="112">
        <f t="shared" si="14"/>
        <v>0</v>
      </c>
      <c r="O46" s="112">
        <f t="shared" si="14"/>
        <v>0</v>
      </c>
      <c r="P46" s="112">
        <f t="shared" si="14"/>
        <v>0</v>
      </c>
      <c r="Q46" s="112">
        <f t="shared" si="14"/>
        <v>0</v>
      </c>
      <c r="R46" s="112">
        <f t="shared" si="14"/>
        <v>0</v>
      </c>
      <c r="S46" s="112">
        <f t="shared" si="14"/>
        <v>0</v>
      </c>
      <c r="T46" s="112">
        <f t="shared" si="14"/>
        <v>0</v>
      </c>
      <c r="U46" s="112">
        <f t="shared" si="14"/>
        <v>0</v>
      </c>
      <c r="V46" s="112">
        <f t="shared" si="14"/>
        <v>0</v>
      </c>
      <c r="W46" s="112">
        <f t="shared" si="14"/>
        <v>0</v>
      </c>
      <c r="X46" s="112">
        <f t="shared" si="14"/>
        <v>0</v>
      </c>
      <c r="Y46" s="112">
        <f t="shared" si="14"/>
        <v>0</v>
      </c>
      <c r="Z46" s="112">
        <f t="shared" si="14"/>
        <v>0</v>
      </c>
      <c r="AA46" s="112">
        <f t="shared" si="14"/>
        <v>0</v>
      </c>
      <c r="AB46" s="112">
        <f t="shared" si="14"/>
        <v>0</v>
      </c>
      <c r="AC46" s="112">
        <f t="shared" si="14"/>
        <v>0</v>
      </c>
      <c r="AD46" s="112">
        <f t="shared" si="14"/>
        <v>0</v>
      </c>
      <c r="AE46" s="112">
        <f t="shared" si="14"/>
        <v>0</v>
      </c>
      <c r="AF46" s="112">
        <f t="shared" si="14"/>
        <v>0</v>
      </c>
      <c r="AG46" s="112">
        <f t="shared" si="14"/>
        <v>0</v>
      </c>
      <c r="AH46" s="112">
        <f t="shared" si="14"/>
        <v>0</v>
      </c>
      <c r="AI46" s="112">
        <f t="shared" si="14"/>
        <v>0</v>
      </c>
      <c r="AJ46" s="112">
        <f t="shared" si="14"/>
        <v>0</v>
      </c>
      <c r="AK46" s="112">
        <f t="shared" si="14"/>
        <v>0</v>
      </c>
      <c r="AL46" s="112">
        <f t="shared" si="14"/>
        <v>0</v>
      </c>
      <c r="AM46" s="112">
        <f t="shared" si="14"/>
        <v>0</v>
      </c>
      <c r="AN46" s="112">
        <f t="shared" si="14"/>
        <v>0</v>
      </c>
      <c r="AO46" s="112">
        <f t="shared" si="14"/>
        <v>0</v>
      </c>
      <c r="AP46" s="112">
        <f t="shared" si="14"/>
        <v>0</v>
      </c>
      <c r="AQ46" s="112">
        <f t="shared" si="14"/>
        <v>0</v>
      </c>
      <c r="AR46" s="112">
        <f t="shared" si="14"/>
        <v>0</v>
      </c>
      <c r="AS46" s="112">
        <f t="shared" si="14"/>
        <v>0</v>
      </c>
      <c r="AT46" s="112">
        <f t="shared" si="14"/>
        <v>0</v>
      </c>
      <c r="AU46" s="112">
        <f t="shared" si="14"/>
        <v>0</v>
      </c>
      <c r="AV46" s="112">
        <f t="shared" si="14"/>
        <v>0</v>
      </c>
      <c r="AW46" s="112">
        <f t="shared" si="14"/>
        <v>0</v>
      </c>
      <c r="AX46" s="112">
        <f t="shared" si="14"/>
        <v>0</v>
      </c>
      <c r="AY46" s="112">
        <f t="shared" si="14"/>
        <v>0</v>
      </c>
    </row>
    <row r="47" spans="1:52" x14ac:dyDescent="0.25">
      <c r="A47" s="112"/>
      <c r="B47" s="167" t="s">
        <v>343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</row>
    <row r="48" spans="1:52" x14ac:dyDescent="0.25">
      <c r="A48" s="112"/>
      <c r="B48" s="167" t="s">
        <v>344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</row>
    <row r="49" spans="1:52" x14ac:dyDescent="0.25">
      <c r="A49" s="112"/>
      <c r="B49" s="167" t="s">
        <v>345</v>
      </c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</row>
    <row r="50" spans="1:52" x14ac:dyDescent="0.25">
      <c r="A50" s="112"/>
      <c r="B50" s="167" t="s">
        <v>346</v>
      </c>
      <c r="C50" s="112"/>
      <c r="D50" s="112">
        <f>D44-D47</f>
        <v>0</v>
      </c>
      <c r="E50" s="112">
        <f t="shared" ref="E50:AY50" si="15">E44-E47</f>
        <v>0</v>
      </c>
      <c r="F50" s="112">
        <f t="shared" si="15"/>
        <v>0</v>
      </c>
      <c r="G50" s="112">
        <f t="shared" si="15"/>
        <v>0</v>
      </c>
      <c r="H50" s="112">
        <f t="shared" si="15"/>
        <v>0</v>
      </c>
      <c r="I50" s="112">
        <f t="shared" si="15"/>
        <v>0</v>
      </c>
      <c r="J50" s="112">
        <f t="shared" si="15"/>
        <v>0</v>
      </c>
      <c r="K50" s="112">
        <f t="shared" si="15"/>
        <v>0</v>
      </c>
      <c r="L50" s="112">
        <f t="shared" si="15"/>
        <v>0</v>
      </c>
      <c r="M50" s="112">
        <f t="shared" si="15"/>
        <v>0</v>
      </c>
      <c r="N50" s="112">
        <f t="shared" si="15"/>
        <v>0</v>
      </c>
      <c r="O50" s="112">
        <f t="shared" si="15"/>
        <v>0</v>
      </c>
      <c r="P50" s="112">
        <f t="shared" si="15"/>
        <v>0</v>
      </c>
      <c r="Q50" s="112">
        <f t="shared" si="15"/>
        <v>0</v>
      </c>
      <c r="R50" s="112">
        <f t="shared" si="15"/>
        <v>0</v>
      </c>
      <c r="S50" s="112">
        <f t="shared" si="15"/>
        <v>0</v>
      </c>
      <c r="T50" s="112">
        <f t="shared" si="15"/>
        <v>0</v>
      </c>
      <c r="U50" s="112">
        <f t="shared" si="15"/>
        <v>0</v>
      </c>
      <c r="V50" s="112">
        <f t="shared" si="15"/>
        <v>0</v>
      </c>
      <c r="W50" s="112">
        <f t="shared" si="15"/>
        <v>0</v>
      </c>
      <c r="X50" s="112">
        <f t="shared" si="15"/>
        <v>0</v>
      </c>
      <c r="Y50" s="112">
        <f t="shared" si="15"/>
        <v>0</v>
      </c>
      <c r="Z50" s="112">
        <f t="shared" si="15"/>
        <v>0</v>
      </c>
      <c r="AA50" s="112">
        <f t="shared" si="15"/>
        <v>0</v>
      </c>
      <c r="AB50" s="112">
        <f t="shared" si="15"/>
        <v>0</v>
      </c>
      <c r="AC50" s="112">
        <f t="shared" si="15"/>
        <v>0</v>
      </c>
      <c r="AD50" s="112">
        <f t="shared" si="15"/>
        <v>0</v>
      </c>
      <c r="AE50" s="112">
        <f t="shared" si="15"/>
        <v>0</v>
      </c>
      <c r="AF50" s="112">
        <f t="shared" si="15"/>
        <v>0</v>
      </c>
      <c r="AG50" s="112">
        <f t="shared" si="15"/>
        <v>0</v>
      </c>
      <c r="AH50" s="112">
        <f t="shared" si="15"/>
        <v>0</v>
      </c>
      <c r="AI50" s="112">
        <f t="shared" si="15"/>
        <v>0</v>
      </c>
      <c r="AJ50" s="112">
        <f t="shared" si="15"/>
        <v>0</v>
      </c>
      <c r="AK50" s="112">
        <f t="shared" si="15"/>
        <v>0</v>
      </c>
      <c r="AL50" s="112">
        <f t="shared" si="15"/>
        <v>0</v>
      </c>
      <c r="AM50" s="112">
        <f t="shared" si="15"/>
        <v>0</v>
      </c>
      <c r="AN50" s="112">
        <f t="shared" si="15"/>
        <v>0</v>
      </c>
      <c r="AO50" s="112">
        <f t="shared" si="15"/>
        <v>0</v>
      </c>
      <c r="AP50" s="112">
        <f t="shared" si="15"/>
        <v>0</v>
      </c>
      <c r="AQ50" s="112">
        <f t="shared" si="15"/>
        <v>0</v>
      </c>
      <c r="AR50" s="112">
        <f t="shared" si="15"/>
        <v>0</v>
      </c>
      <c r="AS50" s="112">
        <f t="shared" si="15"/>
        <v>0</v>
      </c>
      <c r="AT50" s="112">
        <f t="shared" si="15"/>
        <v>0</v>
      </c>
      <c r="AU50" s="112">
        <f t="shared" si="15"/>
        <v>0</v>
      </c>
      <c r="AV50" s="112">
        <f t="shared" si="15"/>
        <v>0</v>
      </c>
      <c r="AW50" s="112">
        <f t="shared" si="15"/>
        <v>0</v>
      </c>
      <c r="AX50" s="112">
        <f t="shared" si="15"/>
        <v>0</v>
      </c>
      <c r="AY50" s="112">
        <f t="shared" si="15"/>
        <v>0</v>
      </c>
    </row>
    <row r="51" spans="1:52" x14ac:dyDescent="0.25">
      <c r="A51" s="112"/>
      <c r="B51" s="167" t="s">
        <v>347</v>
      </c>
      <c r="C51" s="112"/>
      <c r="D51" s="112">
        <f>D45-D48</f>
        <v>0</v>
      </c>
      <c r="E51" s="112">
        <f t="shared" ref="E51:AY51" si="16">E45-E48</f>
        <v>0</v>
      </c>
      <c r="F51" s="112">
        <f t="shared" si="16"/>
        <v>0</v>
      </c>
      <c r="G51" s="112">
        <f t="shared" si="16"/>
        <v>0</v>
      </c>
      <c r="H51" s="112">
        <f t="shared" si="16"/>
        <v>0</v>
      </c>
      <c r="I51" s="112">
        <f t="shared" si="16"/>
        <v>0</v>
      </c>
      <c r="J51" s="112">
        <f t="shared" si="16"/>
        <v>0</v>
      </c>
      <c r="K51" s="112">
        <f t="shared" si="16"/>
        <v>0</v>
      </c>
      <c r="L51" s="112">
        <f t="shared" si="16"/>
        <v>0</v>
      </c>
      <c r="M51" s="112">
        <f t="shared" si="16"/>
        <v>0</v>
      </c>
      <c r="N51" s="112">
        <f t="shared" si="16"/>
        <v>0</v>
      </c>
      <c r="O51" s="112">
        <f t="shared" si="16"/>
        <v>0</v>
      </c>
      <c r="P51" s="112">
        <f t="shared" si="16"/>
        <v>0</v>
      </c>
      <c r="Q51" s="112">
        <f t="shared" si="16"/>
        <v>0</v>
      </c>
      <c r="R51" s="112">
        <f t="shared" si="16"/>
        <v>0</v>
      </c>
      <c r="S51" s="112">
        <f t="shared" si="16"/>
        <v>0</v>
      </c>
      <c r="T51" s="112">
        <f t="shared" si="16"/>
        <v>0</v>
      </c>
      <c r="U51" s="112">
        <f t="shared" si="16"/>
        <v>0</v>
      </c>
      <c r="V51" s="112">
        <f t="shared" si="16"/>
        <v>0</v>
      </c>
      <c r="W51" s="112">
        <f t="shared" si="16"/>
        <v>0</v>
      </c>
      <c r="X51" s="112">
        <f t="shared" si="16"/>
        <v>0</v>
      </c>
      <c r="Y51" s="112">
        <f t="shared" si="16"/>
        <v>0</v>
      </c>
      <c r="Z51" s="112">
        <f t="shared" si="16"/>
        <v>0</v>
      </c>
      <c r="AA51" s="112">
        <f t="shared" si="16"/>
        <v>0</v>
      </c>
      <c r="AB51" s="112">
        <f t="shared" si="16"/>
        <v>0</v>
      </c>
      <c r="AC51" s="112">
        <f t="shared" si="16"/>
        <v>0</v>
      </c>
      <c r="AD51" s="112">
        <f t="shared" si="16"/>
        <v>0</v>
      </c>
      <c r="AE51" s="112">
        <f t="shared" si="16"/>
        <v>0</v>
      </c>
      <c r="AF51" s="112">
        <f t="shared" si="16"/>
        <v>0</v>
      </c>
      <c r="AG51" s="112">
        <f t="shared" si="16"/>
        <v>0</v>
      </c>
      <c r="AH51" s="112">
        <f t="shared" si="16"/>
        <v>0</v>
      </c>
      <c r="AI51" s="112">
        <f t="shared" si="16"/>
        <v>0</v>
      </c>
      <c r="AJ51" s="112">
        <f t="shared" si="16"/>
        <v>0</v>
      </c>
      <c r="AK51" s="112">
        <f t="shared" si="16"/>
        <v>0</v>
      </c>
      <c r="AL51" s="112">
        <f t="shared" si="16"/>
        <v>0</v>
      </c>
      <c r="AM51" s="112">
        <f t="shared" si="16"/>
        <v>0</v>
      </c>
      <c r="AN51" s="112">
        <f t="shared" si="16"/>
        <v>0</v>
      </c>
      <c r="AO51" s="112">
        <f t="shared" si="16"/>
        <v>0</v>
      </c>
      <c r="AP51" s="112">
        <f t="shared" si="16"/>
        <v>0</v>
      </c>
      <c r="AQ51" s="112">
        <f t="shared" si="16"/>
        <v>0</v>
      </c>
      <c r="AR51" s="112">
        <f t="shared" si="16"/>
        <v>0</v>
      </c>
      <c r="AS51" s="112">
        <f t="shared" si="16"/>
        <v>0</v>
      </c>
      <c r="AT51" s="112">
        <f t="shared" si="16"/>
        <v>0</v>
      </c>
      <c r="AU51" s="112">
        <f t="shared" si="16"/>
        <v>0</v>
      </c>
      <c r="AV51" s="112">
        <f t="shared" si="16"/>
        <v>0</v>
      </c>
      <c r="AW51" s="112">
        <f t="shared" si="16"/>
        <v>0</v>
      </c>
      <c r="AX51" s="112">
        <f t="shared" si="16"/>
        <v>0</v>
      </c>
      <c r="AY51" s="112">
        <f t="shared" si="16"/>
        <v>0</v>
      </c>
    </row>
    <row r="52" spans="1:52" x14ac:dyDescent="0.25">
      <c r="A52" s="112"/>
      <c r="B52" s="167" t="s">
        <v>348</v>
      </c>
      <c r="C52" s="112"/>
      <c r="D52" s="112">
        <v>2</v>
      </c>
      <c r="E52" s="112">
        <v>3</v>
      </c>
      <c r="F52" s="112">
        <v>2</v>
      </c>
      <c r="G52" s="112">
        <v>3</v>
      </c>
      <c r="H52" s="112">
        <v>3</v>
      </c>
      <c r="I52" s="112">
        <v>3</v>
      </c>
      <c r="J52" s="112">
        <v>2</v>
      </c>
      <c r="K52" s="112">
        <v>4</v>
      </c>
      <c r="L52" s="112">
        <v>2</v>
      </c>
      <c r="M52" s="112">
        <v>4</v>
      </c>
      <c r="N52" s="112">
        <v>2</v>
      </c>
      <c r="O52" s="112">
        <v>3</v>
      </c>
      <c r="P52" s="112">
        <v>2</v>
      </c>
      <c r="Q52" s="112">
        <v>4</v>
      </c>
      <c r="R52" s="112">
        <v>3</v>
      </c>
      <c r="S52" s="112">
        <v>3</v>
      </c>
      <c r="T52" s="112">
        <v>3</v>
      </c>
      <c r="U52" s="112">
        <v>2</v>
      </c>
      <c r="V52" s="112">
        <v>3</v>
      </c>
      <c r="W52" s="112">
        <v>2</v>
      </c>
      <c r="X52" s="112">
        <v>3</v>
      </c>
      <c r="Y52" s="112">
        <v>2</v>
      </c>
      <c r="Z52" s="112">
        <v>4</v>
      </c>
      <c r="AA52" s="112">
        <v>2</v>
      </c>
      <c r="AB52" s="112">
        <v>4</v>
      </c>
      <c r="AC52" s="112">
        <v>4</v>
      </c>
      <c r="AD52" s="112">
        <v>2</v>
      </c>
      <c r="AE52" s="112">
        <v>3</v>
      </c>
      <c r="AF52" s="112">
        <v>2</v>
      </c>
      <c r="AG52" s="112">
        <v>2</v>
      </c>
      <c r="AH52" s="112">
        <v>2</v>
      </c>
      <c r="AI52" s="112">
        <v>3</v>
      </c>
      <c r="AJ52" s="112">
        <v>2</v>
      </c>
      <c r="AK52" s="112">
        <v>2</v>
      </c>
      <c r="AL52" s="112">
        <v>2</v>
      </c>
      <c r="AM52" s="112">
        <v>2</v>
      </c>
      <c r="AN52" s="112">
        <v>3</v>
      </c>
      <c r="AO52" s="112">
        <v>2</v>
      </c>
      <c r="AP52" s="112">
        <v>3</v>
      </c>
      <c r="AQ52" s="112">
        <v>3</v>
      </c>
      <c r="AR52" s="112">
        <v>3</v>
      </c>
      <c r="AS52" s="112">
        <v>2</v>
      </c>
      <c r="AT52" s="112">
        <v>2</v>
      </c>
      <c r="AU52" s="112">
        <v>2</v>
      </c>
      <c r="AV52" s="112">
        <v>2</v>
      </c>
      <c r="AW52" s="112">
        <v>2</v>
      </c>
      <c r="AX52" s="112">
        <v>2</v>
      </c>
      <c r="AY52" s="112">
        <v>2</v>
      </c>
    </row>
    <row r="53" spans="1:52" x14ac:dyDescent="0.25">
      <c r="A53" s="112"/>
      <c r="B53" s="180" t="s">
        <v>349</v>
      </c>
      <c r="C53" s="112"/>
      <c r="D53" s="112">
        <v>0</v>
      </c>
      <c r="E53" s="112">
        <v>0</v>
      </c>
      <c r="F53" s="112">
        <v>0</v>
      </c>
      <c r="G53" s="112">
        <v>0</v>
      </c>
      <c r="H53" s="112">
        <v>0</v>
      </c>
      <c r="I53" s="112">
        <v>0</v>
      </c>
      <c r="J53" s="112">
        <v>0</v>
      </c>
      <c r="K53" s="112">
        <v>0</v>
      </c>
      <c r="L53" s="112">
        <v>0</v>
      </c>
      <c r="M53" s="112">
        <v>0</v>
      </c>
      <c r="N53" s="112">
        <v>0</v>
      </c>
      <c r="O53" s="112">
        <v>0</v>
      </c>
      <c r="P53" s="112">
        <v>0</v>
      </c>
      <c r="Q53" s="112">
        <v>0</v>
      </c>
      <c r="R53" s="112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12">
        <v>0</v>
      </c>
      <c r="Y53" s="112">
        <v>0</v>
      </c>
      <c r="Z53" s="112">
        <v>0</v>
      </c>
      <c r="AA53" s="112">
        <v>0</v>
      </c>
      <c r="AB53" s="112">
        <v>0</v>
      </c>
      <c r="AC53" s="112">
        <v>0</v>
      </c>
      <c r="AD53" s="112">
        <v>0</v>
      </c>
      <c r="AE53" s="112">
        <v>0</v>
      </c>
      <c r="AF53" s="112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12">
        <v>0</v>
      </c>
      <c r="AM53" s="112">
        <v>0</v>
      </c>
      <c r="AN53" s="112">
        <v>0</v>
      </c>
      <c r="AO53" s="112">
        <v>0</v>
      </c>
      <c r="AP53" s="112">
        <v>0</v>
      </c>
      <c r="AQ53" s="112">
        <v>0</v>
      </c>
      <c r="AR53" s="112">
        <v>0</v>
      </c>
      <c r="AS53" s="112">
        <v>0</v>
      </c>
      <c r="AT53" s="112">
        <v>0</v>
      </c>
      <c r="AU53" s="112">
        <v>0</v>
      </c>
      <c r="AV53" s="112">
        <v>0</v>
      </c>
      <c r="AW53" s="112">
        <v>0</v>
      </c>
      <c r="AX53" s="112">
        <v>0</v>
      </c>
      <c r="AY53" s="112">
        <v>0</v>
      </c>
      <c r="AZ53" s="102">
        <f>SUM($D$53:$AY$53)</f>
        <v>0</v>
      </c>
    </row>
    <row r="54" spans="1:52" x14ac:dyDescent="0.25">
      <c r="A54" s="127"/>
      <c r="B54" s="142" t="s">
        <v>350</v>
      </c>
      <c r="C54" s="127"/>
      <c r="D54" s="127">
        <v>0</v>
      </c>
      <c r="E54" s="127">
        <v>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7">
        <v>0</v>
      </c>
      <c r="AY54" s="127">
        <v>0</v>
      </c>
      <c r="AZ54" s="102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  <vt:lpstr>AddColumn1</vt:lpstr>
      <vt:lpstr>AddColumn2</vt:lpstr>
      <vt:lpstr>AddColumn3</vt:lpstr>
      <vt:lpstr>AddRow3</vt:lpstr>
      <vt:lpstr>AddRow4</vt:lpstr>
      <vt:lpstr>Table1</vt:lpstr>
      <vt:lpstr>Table2</vt:lpstr>
      <vt:lpstr>Table3</vt:lpstr>
      <vt:lpstr>Table4</vt:lpstr>
    </vt:vector>
  </TitlesOfParts>
  <Company>Princeton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dZhao</cp:lastModifiedBy>
  <dcterms:created xsi:type="dcterms:W3CDTF">2003-07-09T21:14:27Z</dcterms:created>
  <dcterms:modified xsi:type="dcterms:W3CDTF">2014-11-25T05:32:27Z</dcterms:modified>
</cp:coreProperties>
</file>