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3688EE45-4D79-4FCF-8532-7FE9D791C2D3}" xr6:coauthVersionLast="32" xr6:coauthVersionMax="32" xr10:uidLastSave="{00000000-0000-0000-0000-000000000000}"/>
  <bookViews>
    <workbookView xWindow="0" yWindow="0" windowWidth="28800" windowHeight="12225" xr2:uid="{6961C7D2-03D3-4DF9-83C2-48C1CA8E63AF}"/>
  </bookViews>
  <sheets>
    <sheet name="Summary" sheetId="1" r:id="rId1"/>
  </sheets>
  <externalReferences>
    <externalReference r:id="rId2"/>
    <externalReference r:id="rId3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3" i="1" l="1"/>
  <c r="V33" i="1"/>
  <c r="W33" i="1"/>
  <c r="X33" i="1"/>
  <c r="U48" i="1"/>
  <c r="V51" i="1"/>
  <c r="W51" i="1"/>
  <c r="X51" i="1"/>
  <c r="U51" i="1"/>
  <c r="V50" i="1"/>
  <c r="W50" i="1"/>
  <c r="X50" i="1"/>
  <c r="U50" i="1"/>
  <c r="V49" i="1"/>
  <c r="W49" i="1"/>
  <c r="X49" i="1"/>
  <c r="U49" i="1"/>
  <c r="N46" i="1" l="1"/>
  <c r="X46" i="1" s="1"/>
  <c r="M46" i="1"/>
  <c r="W46" i="1" s="1"/>
  <c r="L46" i="1"/>
  <c r="V46" i="1" s="1"/>
  <c r="K46" i="1"/>
  <c r="U46" i="1" s="1"/>
  <c r="N45" i="1"/>
  <c r="X45" i="1" s="1"/>
  <c r="M45" i="1"/>
  <c r="W45" i="1" s="1"/>
  <c r="L45" i="1"/>
  <c r="V45" i="1" s="1"/>
  <c r="K45" i="1"/>
  <c r="U45" i="1" s="1"/>
  <c r="D45" i="1"/>
  <c r="C45" i="1"/>
  <c r="N44" i="1"/>
  <c r="X44" i="1" s="1"/>
  <c r="M44" i="1"/>
  <c r="W44" i="1" s="1"/>
  <c r="L44" i="1"/>
  <c r="V44" i="1" s="1"/>
  <c r="K44" i="1"/>
  <c r="U44" i="1" s="1"/>
  <c r="N43" i="1"/>
  <c r="X43" i="1" s="1"/>
  <c r="M43" i="1"/>
  <c r="W43" i="1" s="1"/>
  <c r="L43" i="1"/>
  <c r="V43" i="1" s="1"/>
  <c r="K43" i="1"/>
  <c r="U43" i="1" s="1"/>
  <c r="N42" i="1"/>
  <c r="X42" i="1" s="1"/>
  <c r="M42" i="1"/>
  <c r="W42" i="1" s="1"/>
  <c r="L42" i="1"/>
  <c r="V42" i="1" s="1"/>
  <c r="K42" i="1"/>
  <c r="U42" i="1" s="1"/>
  <c r="D42" i="1"/>
  <c r="C42" i="1"/>
  <c r="N41" i="1"/>
  <c r="X41" i="1" s="1"/>
  <c r="M41" i="1"/>
  <c r="W41" i="1" s="1"/>
  <c r="L41" i="1"/>
  <c r="V41" i="1" s="1"/>
  <c r="K41" i="1"/>
  <c r="U41" i="1" s="1"/>
  <c r="N40" i="1"/>
  <c r="X40" i="1" s="1"/>
  <c r="M40" i="1"/>
  <c r="W40" i="1" s="1"/>
  <c r="L40" i="1"/>
  <c r="V40" i="1" s="1"/>
  <c r="K40" i="1"/>
  <c r="U40" i="1" s="1"/>
  <c r="D40" i="1"/>
  <c r="C40" i="1"/>
  <c r="N39" i="1"/>
  <c r="X39" i="1" s="1"/>
  <c r="M39" i="1"/>
  <c r="W39" i="1" s="1"/>
  <c r="L39" i="1"/>
  <c r="V39" i="1" s="1"/>
  <c r="K39" i="1"/>
  <c r="U39" i="1" s="1"/>
  <c r="N38" i="1"/>
  <c r="X38" i="1" s="1"/>
  <c r="M38" i="1"/>
  <c r="W38" i="1" s="1"/>
  <c r="L38" i="1"/>
  <c r="V38" i="1" s="1"/>
  <c r="K38" i="1"/>
  <c r="U38" i="1" s="1"/>
  <c r="N37" i="1"/>
  <c r="X37" i="1" s="1"/>
  <c r="M37" i="1"/>
  <c r="W37" i="1" s="1"/>
  <c r="L37" i="1"/>
  <c r="V37" i="1" s="1"/>
  <c r="K37" i="1"/>
  <c r="U37" i="1" s="1"/>
  <c r="D37" i="1"/>
  <c r="C37" i="1"/>
  <c r="N36" i="1"/>
  <c r="X36" i="1" s="1"/>
  <c r="M36" i="1"/>
  <c r="W36" i="1" s="1"/>
  <c r="L36" i="1"/>
  <c r="V36" i="1" s="1"/>
  <c r="K36" i="1"/>
  <c r="U36" i="1" s="1"/>
  <c r="N35" i="1"/>
  <c r="X35" i="1" s="1"/>
  <c r="M35" i="1"/>
  <c r="W35" i="1" s="1"/>
  <c r="L35" i="1"/>
  <c r="V35" i="1" s="1"/>
  <c r="K35" i="1"/>
  <c r="U35" i="1" s="1"/>
  <c r="N34" i="1"/>
  <c r="X34" i="1" s="1"/>
  <c r="M34" i="1"/>
  <c r="W34" i="1" s="1"/>
  <c r="L34" i="1"/>
  <c r="V34" i="1" s="1"/>
  <c r="K34" i="1"/>
  <c r="U34" i="1" s="1"/>
  <c r="D34" i="1"/>
  <c r="C34" i="1"/>
  <c r="N33" i="1"/>
  <c r="M33" i="1"/>
  <c r="L33" i="1"/>
  <c r="K33" i="1"/>
  <c r="N32" i="1"/>
  <c r="X32" i="1" s="1"/>
  <c r="M32" i="1"/>
  <c r="W32" i="1" s="1"/>
  <c r="L32" i="1"/>
  <c r="V32" i="1" s="1"/>
  <c r="K32" i="1"/>
  <c r="U32" i="1" s="1"/>
  <c r="D32" i="1"/>
  <c r="C32" i="1"/>
  <c r="N31" i="1"/>
  <c r="X31" i="1" s="1"/>
  <c r="M31" i="1"/>
  <c r="W31" i="1" s="1"/>
  <c r="L31" i="1"/>
  <c r="V31" i="1" s="1"/>
  <c r="K31" i="1"/>
  <c r="U31" i="1" s="1"/>
  <c r="N30" i="1"/>
  <c r="X30" i="1" s="1"/>
  <c r="M30" i="1"/>
  <c r="W30" i="1" s="1"/>
  <c r="L30" i="1"/>
  <c r="V30" i="1" s="1"/>
  <c r="K30" i="1"/>
  <c r="U30" i="1" s="1"/>
  <c r="D30" i="1"/>
  <c r="C30" i="1"/>
  <c r="N29" i="1"/>
  <c r="X29" i="1" s="1"/>
  <c r="M29" i="1"/>
  <c r="W29" i="1" s="1"/>
  <c r="L29" i="1"/>
  <c r="V29" i="1" s="1"/>
  <c r="K29" i="1"/>
  <c r="U29" i="1" s="1"/>
  <c r="N28" i="1"/>
  <c r="X28" i="1" s="1"/>
  <c r="M28" i="1"/>
  <c r="W28" i="1" s="1"/>
  <c r="L28" i="1"/>
  <c r="V28" i="1" s="1"/>
  <c r="K28" i="1"/>
  <c r="U28" i="1" s="1"/>
  <c r="N27" i="1"/>
  <c r="X27" i="1" s="1"/>
  <c r="M27" i="1"/>
  <c r="W27" i="1" s="1"/>
  <c r="L27" i="1"/>
  <c r="V27" i="1" s="1"/>
  <c r="K27" i="1"/>
  <c r="U27" i="1" s="1"/>
  <c r="D27" i="1"/>
  <c r="C27" i="1"/>
  <c r="N26" i="1"/>
  <c r="X26" i="1" s="1"/>
  <c r="M26" i="1"/>
  <c r="W26" i="1" s="1"/>
  <c r="L26" i="1"/>
  <c r="V26" i="1" s="1"/>
  <c r="K26" i="1"/>
  <c r="U26" i="1" s="1"/>
  <c r="N25" i="1"/>
  <c r="X25" i="1" s="1"/>
  <c r="M25" i="1"/>
  <c r="W25" i="1" s="1"/>
  <c r="L25" i="1"/>
  <c r="V25" i="1" s="1"/>
  <c r="K25" i="1"/>
  <c r="U25" i="1" s="1"/>
  <c r="N24" i="1"/>
  <c r="X24" i="1" s="1"/>
  <c r="M24" i="1"/>
  <c r="W24" i="1" s="1"/>
  <c r="L24" i="1"/>
  <c r="V24" i="1" s="1"/>
  <c r="K24" i="1"/>
  <c r="U24" i="1" s="1"/>
  <c r="D24" i="1"/>
  <c r="C24" i="1"/>
  <c r="N23" i="1"/>
  <c r="X23" i="1" s="1"/>
  <c r="M23" i="1"/>
  <c r="W23" i="1" s="1"/>
  <c r="L23" i="1"/>
  <c r="V23" i="1" s="1"/>
  <c r="K23" i="1"/>
  <c r="U23" i="1" s="1"/>
  <c r="N22" i="1"/>
  <c r="X22" i="1" s="1"/>
  <c r="M22" i="1"/>
  <c r="W22" i="1" s="1"/>
  <c r="L22" i="1"/>
  <c r="V22" i="1" s="1"/>
  <c r="K22" i="1"/>
  <c r="U22" i="1" s="1"/>
  <c r="N21" i="1"/>
  <c r="X21" i="1" s="1"/>
  <c r="M21" i="1"/>
  <c r="W21" i="1" s="1"/>
  <c r="L21" i="1"/>
  <c r="V21" i="1" s="1"/>
  <c r="K21" i="1"/>
  <c r="U21" i="1" s="1"/>
  <c r="D21" i="1"/>
  <c r="C21" i="1"/>
  <c r="N20" i="1"/>
  <c r="X20" i="1" s="1"/>
  <c r="M20" i="1"/>
  <c r="W20" i="1" s="1"/>
  <c r="L20" i="1"/>
  <c r="V20" i="1" s="1"/>
  <c r="K20" i="1"/>
  <c r="U20" i="1" s="1"/>
  <c r="D20" i="1"/>
  <c r="C20" i="1"/>
  <c r="N19" i="1"/>
  <c r="X19" i="1" s="1"/>
  <c r="M19" i="1"/>
  <c r="W19" i="1" s="1"/>
  <c r="L19" i="1"/>
  <c r="V19" i="1" s="1"/>
  <c r="K19" i="1"/>
  <c r="U19" i="1" s="1"/>
  <c r="N18" i="1"/>
  <c r="X18" i="1" s="1"/>
  <c r="M18" i="1"/>
  <c r="W18" i="1" s="1"/>
  <c r="L18" i="1"/>
  <c r="V18" i="1" s="1"/>
  <c r="K18" i="1"/>
  <c r="U18" i="1" s="1"/>
  <c r="D18" i="1"/>
  <c r="C18" i="1"/>
  <c r="N17" i="1"/>
  <c r="X17" i="1" s="1"/>
  <c r="M17" i="1"/>
  <c r="W17" i="1" s="1"/>
  <c r="L17" i="1"/>
  <c r="V17" i="1" s="1"/>
  <c r="K17" i="1"/>
  <c r="U17" i="1" s="1"/>
  <c r="N16" i="1"/>
  <c r="X16" i="1" s="1"/>
  <c r="M16" i="1"/>
  <c r="W16" i="1" s="1"/>
  <c r="L16" i="1"/>
  <c r="V16" i="1" s="1"/>
  <c r="K16" i="1"/>
  <c r="U16" i="1" s="1"/>
  <c r="D16" i="1"/>
  <c r="C16" i="1"/>
  <c r="N15" i="1"/>
  <c r="X15" i="1" s="1"/>
  <c r="M15" i="1"/>
  <c r="W15" i="1" s="1"/>
  <c r="L15" i="1"/>
  <c r="V15" i="1" s="1"/>
  <c r="K15" i="1"/>
  <c r="U15" i="1" s="1"/>
  <c r="N14" i="1"/>
  <c r="X14" i="1" s="1"/>
  <c r="M14" i="1"/>
  <c r="W14" i="1" s="1"/>
  <c r="L14" i="1"/>
  <c r="V14" i="1" s="1"/>
  <c r="K14" i="1"/>
  <c r="U14" i="1" s="1"/>
  <c r="D14" i="1"/>
  <c r="C14" i="1"/>
  <c r="N13" i="1"/>
  <c r="X13" i="1" s="1"/>
  <c r="M13" i="1"/>
  <c r="W13" i="1" s="1"/>
  <c r="L13" i="1"/>
  <c r="V13" i="1" s="1"/>
  <c r="K13" i="1"/>
  <c r="U13" i="1" s="1"/>
  <c r="N12" i="1"/>
  <c r="X12" i="1" s="1"/>
  <c r="M12" i="1"/>
  <c r="W12" i="1" s="1"/>
  <c r="L12" i="1"/>
  <c r="V12" i="1" s="1"/>
  <c r="K12" i="1"/>
  <c r="U12" i="1" s="1"/>
  <c r="N11" i="1"/>
  <c r="X11" i="1" s="1"/>
  <c r="M11" i="1"/>
  <c r="W11" i="1" s="1"/>
  <c r="L11" i="1"/>
  <c r="V11" i="1" s="1"/>
  <c r="K11" i="1"/>
  <c r="U11" i="1" s="1"/>
  <c r="N10" i="1"/>
  <c r="X10" i="1" s="1"/>
  <c r="M10" i="1"/>
  <c r="W10" i="1" s="1"/>
  <c r="L10" i="1"/>
  <c r="V10" i="1" s="1"/>
  <c r="K10" i="1"/>
  <c r="U10" i="1" s="1"/>
  <c r="D10" i="1"/>
  <c r="C10" i="1"/>
  <c r="N9" i="1"/>
  <c r="X9" i="1" s="1"/>
  <c r="M9" i="1"/>
  <c r="W9" i="1" s="1"/>
  <c r="L9" i="1"/>
  <c r="V9" i="1" s="1"/>
  <c r="K9" i="1"/>
  <c r="U9" i="1" s="1"/>
  <c r="N8" i="1"/>
  <c r="X8" i="1" s="1"/>
  <c r="M8" i="1"/>
  <c r="W8" i="1" s="1"/>
  <c r="L8" i="1"/>
  <c r="V8" i="1" s="1"/>
  <c r="K8" i="1"/>
  <c r="U8" i="1" s="1"/>
  <c r="D8" i="1"/>
  <c r="C8" i="1"/>
  <c r="N7" i="1"/>
  <c r="X7" i="1" s="1"/>
  <c r="M7" i="1"/>
  <c r="W7" i="1" s="1"/>
  <c r="L7" i="1"/>
  <c r="V7" i="1" s="1"/>
  <c r="K7" i="1"/>
  <c r="U7" i="1" s="1"/>
  <c r="D7" i="1"/>
  <c r="C7" i="1"/>
  <c r="N6" i="1"/>
  <c r="X6" i="1" s="1"/>
  <c r="M6" i="1"/>
  <c r="W6" i="1" s="1"/>
  <c r="L6" i="1"/>
  <c r="V6" i="1" s="1"/>
  <c r="K6" i="1"/>
  <c r="U6" i="1" s="1"/>
  <c r="D6" i="1"/>
  <c r="C6" i="1"/>
  <c r="N5" i="1"/>
  <c r="X5" i="1" s="1"/>
  <c r="M5" i="1"/>
  <c r="W5" i="1" s="1"/>
  <c r="L5" i="1"/>
  <c r="V5" i="1" s="1"/>
  <c r="V48" i="1" s="1"/>
  <c r="K5" i="1"/>
  <c r="U5" i="1" s="1"/>
  <c r="D5" i="1"/>
  <c r="C5" i="1"/>
  <c r="D4" i="1"/>
  <c r="C4" i="1"/>
  <c r="D3" i="1"/>
  <c r="C3" i="1"/>
  <c r="W48" i="1" l="1"/>
  <c r="X48" i="1"/>
</calcChain>
</file>

<file path=xl/sharedStrings.xml><?xml version="1.0" encoding="utf-8"?>
<sst xmlns="http://schemas.openxmlformats.org/spreadsheetml/2006/main" count="94" uniqueCount="94">
  <si>
    <t>Scenarios</t>
  </si>
  <si>
    <t>Water</t>
  </si>
  <si>
    <t>Water Output = million gals/day</t>
  </si>
  <si>
    <t>From Table 7 in USGS SIR 2004</t>
  </si>
  <si>
    <t>From our GIS</t>
  </si>
  <si>
    <t>BCF</t>
  </si>
  <si>
    <t>from Table 10 in USGS SIR 2004</t>
  </si>
  <si>
    <t>((Our estimate-their estimate)/their estimate)*100</t>
  </si>
  <si>
    <t>Watershed</t>
  </si>
  <si>
    <t>Watershed Name</t>
  </si>
  <si>
    <t>USGSabbrev</t>
  </si>
  <si>
    <t>ER</t>
  </si>
  <si>
    <t>MaxElev</t>
  </si>
  <si>
    <t>Rainfall</t>
  </si>
  <si>
    <t>ClosestNode</t>
  </si>
  <si>
    <t>TFQ50_BCF</t>
  </si>
  <si>
    <t>BFQ50_BCF</t>
  </si>
  <si>
    <t>TFQ95_BCF</t>
  </si>
  <si>
    <t>BFQ95_BCF</t>
  </si>
  <si>
    <t>TFQ50</t>
  </si>
  <si>
    <t>BFQ50</t>
  </si>
  <si>
    <t>TFQ95</t>
  </si>
  <si>
    <t>BFQ95</t>
  </si>
  <si>
    <t>TFQ50_error</t>
  </si>
  <si>
    <t>BFQ50_error</t>
  </si>
  <si>
    <t>TFQ95_error</t>
  </si>
  <si>
    <t>BFQ95_error</t>
  </si>
  <si>
    <t>Makapipi</t>
  </si>
  <si>
    <t>Hanawi</t>
  </si>
  <si>
    <t>Hwl</t>
  </si>
  <si>
    <t>Kapaula</t>
  </si>
  <si>
    <t>KL</t>
  </si>
  <si>
    <t>Waiaaka</t>
  </si>
  <si>
    <t>WaL</t>
  </si>
  <si>
    <t>Paakea</t>
  </si>
  <si>
    <t>PaL</t>
  </si>
  <si>
    <t>PaU</t>
  </si>
  <si>
    <t>Waiohue</t>
  </si>
  <si>
    <t>WeL</t>
  </si>
  <si>
    <t>WeM</t>
  </si>
  <si>
    <t>Puakaa</t>
  </si>
  <si>
    <t>PuM</t>
  </si>
  <si>
    <t>PuU</t>
  </si>
  <si>
    <t>Kopiliula</t>
  </si>
  <si>
    <t>KpL</t>
  </si>
  <si>
    <t>KpM</t>
  </si>
  <si>
    <t>East Wailua Iki</t>
  </si>
  <si>
    <t>EWL</t>
  </si>
  <si>
    <t>EWM</t>
  </si>
  <si>
    <t>West Wailua Iki</t>
  </si>
  <si>
    <t>WWL</t>
  </si>
  <si>
    <t>WWM</t>
  </si>
  <si>
    <t>Wailua Nui</t>
  </si>
  <si>
    <t>WL</t>
  </si>
  <si>
    <t>Waiokamilo</t>
  </si>
  <si>
    <t>WoL</t>
  </si>
  <si>
    <t>WoM</t>
  </si>
  <si>
    <t>WoU</t>
  </si>
  <si>
    <t>Piinaau</t>
  </si>
  <si>
    <t>PiL</t>
  </si>
  <si>
    <t>PiM</t>
  </si>
  <si>
    <t>PiU</t>
  </si>
  <si>
    <t>Nuaailua</t>
  </si>
  <si>
    <t>NL</t>
  </si>
  <si>
    <t>NM</t>
  </si>
  <si>
    <t>NU</t>
  </si>
  <si>
    <t>Honomanu</t>
  </si>
  <si>
    <t>HnL</t>
  </si>
  <si>
    <t>HnM</t>
  </si>
  <si>
    <t>Punalau</t>
  </si>
  <si>
    <t>PlL</t>
  </si>
  <si>
    <t>PlM</t>
  </si>
  <si>
    <t>Haipuaena</t>
  </si>
  <si>
    <t>HaL</t>
  </si>
  <si>
    <t>HaML</t>
  </si>
  <si>
    <t>HaMU</t>
  </si>
  <si>
    <t>Puohokamoa</t>
  </si>
  <si>
    <t>PL</t>
  </si>
  <si>
    <t>PML</t>
  </si>
  <si>
    <t>PMU</t>
  </si>
  <si>
    <t>Wahinepee</t>
  </si>
  <si>
    <t>WpL</t>
  </si>
  <si>
    <t>WpM</t>
  </si>
  <si>
    <t>Waikamoi</t>
  </si>
  <si>
    <t>WiL</t>
  </si>
  <si>
    <t>WiML</t>
  </si>
  <si>
    <t>WiMU</t>
  </si>
  <si>
    <t>Kolea</t>
  </si>
  <si>
    <t>KaL</t>
  </si>
  <si>
    <t>KaM</t>
  </si>
  <si>
    <t>Mean error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</si>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</sst>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_output8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_output8.USGScor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aterInDiversion"/>
      <sheetName val="WaterInWatersheds"/>
      <sheetName val="WaterInBasins"/>
      <sheetName val="WaterInNodes"/>
      <sheetName val="WaterByLease"/>
      <sheetName val="WaterInTaro"/>
      <sheetName val="HabitatInWatersheds"/>
      <sheetName val="HabitatInBasins"/>
      <sheetName val="BasinHabNatural"/>
      <sheetName val="BasinHabSugar"/>
      <sheetName val="BasinHabIIFS"/>
      <sheetName val="BasinHabIIFS+"/>
      <sheetName val="BasinHabMix"/>
      <sheetName val="BasinHabMix1"/>
      <sheetName val="BasinHabMix2"/>
      <sheetName val="BasinHabMix3"/>
    </sheetNames>
    <sheetDataSet>
      <sheetData sheetId="0"/>
      <sheetData sheetId="1"/>
      <sheetData sheetId="2">
        <row r="1">
          <cell r="C1" t="str">
            <v>natural</v>
          </cell>
          <cell r="D1" t="str">
            <v>sugar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aterInDiversion"/>
      <sheetName val="WaterInWatersheds"/>
      <sheetName val="WaterInBasins"/>
      <sheetName val="WaterInNodes"/>
      <sheetName val="WaterByLease"/>
      <sheetName val="WaterInTaro"/>
      <sheetName val="HabitatInWatersheds"/>
      <sheetName val="HabitatInBasins"/>
      <sheetName val="BasinHabNatural"/>
      <sheetName val="BasinHabSugar"/>
      <sheetName val="BasinHabIIFS"/>
      <sheetName val="BasinHabIIFS+"/>
      <sheetName val="BasinHabMix"/>
      <sheetName val="BasinHabMix1"/>
      <sheetName val="BasinHabMix2"/>
      <sheetName val="BasinHabMix3"/>
    </sheetNames>
    <sheetDataSet>
      <sheetData sheetId="0"/>
      <sheetData sheetId="1"/>
      <sheetData sheetId="2">
        <row r="2">
          <cell r="C2">
            <v>2.3160902711437901</v>
          </cell>
          <cell r="D2">
            <v>2.3160902711437901</v>
          </cell>
        </row>
        <row r="3">
          <cell r="C3">
            <v>17.203812131056001</v>
          </cell>
          <cell r="D3">
            <v>12.314135205998101</v>
          </cell>
        </row>
        <row r="4">
          <cell r="C4">
            <v>4.5772212234395102</v>
          </cell>
          <cell r="D4">
            <v>2.9752598561858301</v>
          </cell>
        </row>
        <row r="5">
          <cell r="C5">
            <v>0.490382859332816</v>
          </cell>
          <cell r="D5">
            <v>0.442850261947763</v>
          </cell>
        </row>
        <row r="6">
          <cell r="C6">
            <v>1.9553746795081299</v>
          </cell>
          <cell r="D6">
            <v>0</v>
          </cell>
        </row>
        <row r="7">
          <cell r="C7">
            <v>2.4695665828160802</v>
          </cell>
          <cell r="D7">
            <v>1.08380111822142</v>
          </cell>
        </row>
        <row r="8">
          <cell r="C8">
            <v>5.2795392785320798</v>
          </cell>
          <cell r="D8">
            <v>2.17173913230077</v>
          </cell>
        </row>
        <row r="9">
          <cell r="C9">
            <v>4.1328737372670403</v>
          </cell>
          <cell r="D9">
            <v>0.874728028688318</v>
          </cell>
        </row>
        <row r="10">
          <cell r="C10">
            <v>3.1610083688042598</v>
          </cell>
          <cell r="D10">
            <v>0.47072124559725098</v>
          </cell>
        </row>
        <row r="11">
          <cell r="C11">
            <v>4.5329862687058897</v>
          </cell>
          <cell r="D11">
            <v>0.60509664126093199</v>
          </cell>
        </row>
        <row r="12">
          <cell r="C12">
            <v>1.3470180028327901</v>
          </cell>
          <cell r="D12">
            <v>1.3470180028327901</v>
          </cell>
        </row>
        <row r="13">
          <cell r="C13">
            <v>12.870895567295699</v>
          </cell>
          <cell r="D13">
            <v>12.0632483513581</v>
          </cell>
        </row>
        <row r="14">
          <cell r="C14">
            <v>5.7449046846685103</v>
          </cell>
          <cell r="D14">
            <v>5.1956653941243802</v>
          </cell>
        </row>
        <row r="15">
          <cell r="C15">
            <v>6.6213524027075996</v>
          </cell>
          <cell r="D15">
            <v>3.2597747385868101</v>
          </cell>
        </row>
        <row r="16">
          <cell r="C16">
            <v>2.4278038032561899</v>
          </cell>
          <cell r="D16">
            <v>0.166298584995559</v>
          </cell>
        </row>
        <row r="17">
          <cell r="C17">
            <v>4.0461891469354896</v>
          </cell>
          <cell r="D17">
            <v>1.41196925651109</v>
          </cell>
        </row>
        <row r="18">
          <cell r="C18">
            <v>7.0074052854445004</v>
          </cell>
          <cell r="D18">
            <v>0.122051260039377</v>
          </cell>
        </row>
        <row r="19">
          <cell r="C19">
            <v>1.98028914425493</v>
          </cell>
          <cell r="D19">
            <v>1.8272161309546799</v>
          </cell>
        </row>
        <row r="20">
          <cell r="C20">
            <v>4.0051407880271297</v>
          </cell>
          <cell r="D20">
            <v>0.29110958708038098</v>
          </cell>
        </row>
        <row r="21">
          <cell r="C21">
            <v>1.76789145844319</v>
          </cell>
          <cell r="D21">
            <v>0.73155802745306597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CC9B-2596-4F9D-B4EC-BEFD2C1D633F}">
  <dimension ref="A1:X164"/>
  <sheetViews>
    <sheetView tabSelected="1" topLeftCell="S19" zoomScaleNormal="100" workbookViewId="0">
      <selection activeCell="U33" sqref="U33"/>
    </sheetView>
  </sheetViews>
  <sheetFormatPr defaultColWidth="17.85546875" defaultRowHeight="15" x14ac:dyDescent="0.25"/>
  <cols>
    <col min="1" max="1" width="19.85546875" style="1" bestFit="1" customWidth="1"/>
    <col min="2" max="2" width="15.28515625" style="2" bestFit="1" customWidth="1"/>
    <col min="3" max="5" width="16.5703125" style="2" bestFit="1" customWidth="1"/>
    <col min="6" max="6" width="11.140625" style="2" customWidth="1"/>
    <col min="7" max="10" width="17.85546875" style="2"/>
    <col min="11" max="11" width="24.42578125" style="2" customWidth="1"/>
    <col min="12" max="16384" width="17.85546875" style="2"/>
  </cols>
  <sheetData>
    <row r="1" spans="1:24" x14ac:dyDescent="0.25">
      <c r="D1" s="3" t="s">
        <v>0</v>
      </c>
    </row>
    <row r="2" spans="1:24" ht="42" customHeight="1" x14ac:dyDescent="0.25">
      <c r="A2" s="4" t="s">
        <v>1</v>
      </c>
      <c r="B2" s="5"/>
      <c r="C2" s="2" t="s">
        <v>2</v>
      </c>
      <c r="F2" s="6"/>
      <c r="G2" s="6" t="s">
        <v>3</v>
      </c>
      <c r="H2" s="6"/>
      <c r="I2" s="2" t="s">
        <v>4</v>
      </c>
      <c r="J2" s="3" t="s">
        <v>5</v>
      </c>
      <c r="K2" s="7">
        <v>1</v>
      </c>
      <c r="L2" s="7">
        <v>1</v>
      </c>
      <c r="M2" s="7">
        <v>1</v>
      </c>
      <c r="N2" s="7">
        <v>1</v>
      </c>
      <c r="Q2" s="2" t="s">
        <v>6</v>
      </c>
      <c r="W2" s="8" t="s">
        <v>7</v>
      </c>
    </row>
    <row r="3" spans="1:24" ht="30" x14ac:dyDescent="0.25">
      <c r="A3" s="1" t="s">
        <v>8</v>
      </c>
      <c r="B3" s="2" t="s">
        <v>9</v>
      </c>
      <c r="C3" s="9" t="str">
        <f>[1]WaterInWatersheds!C1</f>
        <v>natural</v>
      </c>
      <c r="D3" s="9" t="str">
        <f>[1]WaterInWatersheds!D1</f>
        <v>sugar</v>
      </c>
      <c r="E3" s="9" t="s">
        <v>10</v>
      </c>
      <c r="F3" s="10" t="s">
        <v>11</v>
      </c>
      <c r="G3" s="9" t="s">
        <v>12</v>
      </c>
      <c r="H3" s="11" t="s">
        <v>13</v>
      </c>
      <c r="I3" s="1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P3" s="13" t="s">
        <v>19</v>
      </c>
      <c r="Q3" s="14" t="s">
        <v>20</v>
      </c>
      <c r="R3" s="14" t="s">
        <v>21</v>
      </c>
      <c r="S3" s="15" t="s">
        <v>22</v>
      </c>
      <c r="T3" s="16"/>
      <c r="U3" s="2" t="s">
        <v>23</v>
      </c>
      <c r="V3" s="2" t="s">
        <v>24</v>
      </c>
      <c r="W3" s="2" t="s">
        <v>25</v>
      </c>
      <c r="X3" s="2" t="s">
        <v>26</v>
      </c>
    </row>
    <row r="4" spans="1:24" x14ac:dyDescent="0.25">
      <c r="A4" s="1">
        <v>1</v>
      </c>
      <c r="B4" s="17" t="s">
        <v>27</v>
      </c>
      <c r="C4" s="18">
        <f>[2]WaterInWatersheds!C2</f>
        <v>2.3160902711437901</v>
      </c>
      <c r="D4" s="18">
        <f>[2]WaterInWatersheds!D2</f>
        <v>2.3160902711437901</v>
      </c>
      <c r="E4" s="18"/>
      <c r="F4" s="18"/>
      <c r="G4" s="18"/>
      <c r="H4" s="18"/>
      <c r="I4" s="12"/>
    </row>
    <row r="5" spans="1:24" x14ac:dyDescent="0.25">
      <c r="A5" s="1">
        <v>2</v>
      </c>
      <c r="B5" s="17" t="s">
        <v>28</v>
      </c>
      <c r="C5" s="18">
        <f>[2]WaterInWatersheds!C3</f>
        <v>17.203812131056001</v>
      </c>
      <c r="D5" s="18">
        <f>[2]WaterInWatersheds!D3</f>
        <v>12.314135205998101</v>
      </c>
      <c r="E5" s="18" t="s">
        <v>29</v>
      </c>
      <c r="F5" s="18">
        <v>0.28999999999999998</v>
      </c>
      <c r="G5" s="18">
        <v>8093</v>
      </c>
      <c r="H5" s="18">
        <v>79</v>
      </c>
      <c r="I5" s="12">
        <v>42</v>
      </c>
      <c r="K5" s="2">
        <f>(3184*(H5^1.338)*(G5^(-1.366))*(F5^(-0.946)))*$K$2</f>
        <v>16.296410994980359</v>
      </c>
      <c r="L5" s="2">
        <f>(25384*(H5^(1.525)*(G5^(-1.735))*(F5^(-0.937))))*$L$2</f>
        <v>10.510040672568461</v>
      </c>
      <c r="M5" s="3">
        <f>(56267*(H5^1.478)*(G5^(-1.75)))*$M$2</f>
        <v>5.1970261925896262</v>
      </c>
      <c r="N5" s="3">
        <f>(409732*(H5^1.62)*(G5^(-2.054)))*$N$2</f>
        <v>4.5645584800430683</v>
      </c>
      <c r="P5" s="2">
        <v>16</v>
      </c>
      <c r="Q5" s="2">
        <v>10</v>
      </c>
      <c r="R5" s="2">
        <v>5.0999999999999996</v>
      </c>
      <c r="S5" s="2">
        <v>4.5999999999999996</v>
      </c>
      <c r="U5" s="19">
        <f>(K5-P5)/P5</f>
        <v>1.8525687186272455E-2</v>
      </c>
      <c r="V5" s="19">
        <f>(L5-Q5)/Q5</f>
        <v>5.1004067256846142E-2</v>
      </c>
      <c r="W5" s="19">
        <f>(M5-R5)/R5</f>
        <v>1.9024743645024812E-2</v>
      </c>
      <c r="X5" s="19">
        <f>(N5-S5)/S5</f>
        <v>-7.7046782515068149E-3</v>
      </c>
    </row>
    <row r="6" spans="1:24" x14ac:dyDescent="0.25">
      <c r="A6" s="1">
        <v>3</v>
      </c>
      <c r="B6" s="17" t="s">
        <v>30</v>
      </c>
      <c r="C6" s="18">
        <f>[2]WaterInWatersheds!C4</f>
        <v>4.5772212234395102</v>
      </c>
      <c r="D6" s="18">
        <f>[2]WaterInWatersheds!D4</f>
        <v>2.9752598561858301</v>
      </c>
      <c r="E6" s="18" t="s">
        <v>31</v>
      </c>
      <c r="F6" s="18">
        <v>0.2</v>
      </c>
      <c r="G6" s="18">
        <v>4325</v>
      </c>
      <c r="H6" s="18">
        <v>18</v>
      </c>
      <c r="I6" s="12">
        <v>44</v>
      </c>
      <c r="K6" s="2">
        <f t="shared" ref="K6:K46" si="0">(3184*(H6^1.338)*(G6^(-1.366))*(F6^(-0.946)))*$K$2</f>
        <v>7.5334908699976655</v>
      </c>
      <c r="L6" s="2">
        <f t="shared" ref="L6:L46" si="1">(25384*(H6^(1.525)*(G6^(-1.735))*(F6^(-0.937))))*$L$2</f>
        <v>4.6275340119720791</v>
      </c>
      <c r="M6" s="3">
        <f t="shared" ref="M6:M46" si="2">(56267*(H6^1.478)*(G6^(-1.75)))*$M$2</f>
        <v>1.7481183325502188</v>
      </c>
      <c r="N6" s="3">
        <f t="shared" ref="N6:N46" si="3">(409732*(H6^1.62)*(G6^(-2.054)))*$N$2</f>
        <v>1.5056563782190953</v>
      </c>
      <c r="P6" s="2">
        <v>7.5</v>
      </c>
      <c r="Q6" s="2">
        <v>4.5999999999999996</v>
      </c>
      <c r="R6" s="2">
        <v>1.8</v>
      </c>
      <c r="S6" s="2">
        <v>1.5</v>
      </c>
      <c r="U6" s="19">
        <f t="shared" ref="U6:X46" si="4">(K6-P6)/P6</f>
        <v>4.4654493330220646E-3</v>
      </c>
      <c r="V6" s="19">
        <f t="shared" si="4"/>
        <v>5.9856547765390214E-3</v>
      </c>
      <c r="W6" s="19">
        <f t="shared" si="4"/>
        <v>-2.8823148583211826E-2</v>
      </c>
      <c r="X6" s="19">
        <f t="shared" si="4"/>
        <v>3.7709188127301729E-3</v>
      </c>
    </row>
    <row r="7" spans="1:24" x14ac:dyDescent="0.25">
      <c r="A7" s="1">
        <v>4</v>
      </c>
      <c r="B7" s="17" t="s">
        <v>32</v>
      </c>
      <c r="C7" s="18">
        <f>[2]WaterInWatersheds!C5</f>
        <v>0.490382859332816</v>
      </c>
      <c r="D7" s="18">
        <f>[2]WaterInWatersheds!D5</f>
        <v>0.442850261947763</v>
      </c>
      <c r="E7" s="18" t="s">
        <v>33</v>
      </c>
      <c r="F7" s="18">
        <v>0.23</v>
      </c>
      <c r="G7" s="20">
        <v>1546</v>
      </c>
      <c r="H7" s="20">
        <v>1.9</v>
      </c>
      <c r="I7" s="12">
        <v>43</v>
      </c>
      <c r="K7" s="2">
        <f t="shared" si="0"/>
        <v>1.3282832053028961</v>
      </c>
      <c r="L7" s="2">
        <f t="shared" si="1"/>
        <v>0.78422711432049208</v>
      </c>
      <c r="M7" s="3">
        <f t="shared" si="2"/>
        <v>0.3811842745229313</v>
      </c>
      <c r="N7" s="3">
        <f t="shared" si="3"/>
        <v>0.32617030936876507</v>
      </c>
      <c r="P7" s="2">
        <v>1.3</v>
      </c>
      <c r="Q7" s="2">
        <v>0.8</v>
      </c>
      <c r="R7" s="2">
        <v>0.39</v>
      </c>
      <c r="S7" s="2">
        <v>0.34</v>
      </c>
      <c r="U7" s="19">
        <f t="shared" si="4"/>
        <v>2.1756311771458519E-2</v>
      </c>
      <c r="V7" s="19">
        <f t="shared" si="4"/>
        <v>-1.9716107099384955E-2</v>
      </c>
      <c r="W7" s="19">
        <f t="shared" si="4"/>
        <v>-2.2604424300176191E-2</v>
      </c>
      <c r="X7" s="19">
        <f t="shared" si="4"/>
        <v>-4.0675560680102814E-2</v>
      </c>
    </row>
    <row r="8" spans="1:24" x14ac:dyDescent="0.25">
      <c r="A8" s="1">
        <v>5</v>
      </c>
      <c r="B8" s="17" t="s">
        <v>34</v>
      </c>
      <c r="C8" s="18">
        <f>[2]WaterInWatersheds!C6</f>
        <v>1.9553746795081299</v>
      </c>
      <c r="D8" s="18">
        <f>[2]WaterInWatersheds!D6</f>
        <v>0</v>
      </c>
      <c r="E8" s="18" t="s">
        <v>35</v>
      </c>
      <c r="F8" s="18">
        <v>0.27</v>
      </c>
      <c r="G8" s="20">
        <v>2372</v>
      </c>
      <c r="H8" s="18">
        <v>7.9</v>
      </c>
      <c r="I8" s="12">
        <v>41</v>
      </c>
      <c r="K8" s="2">
        <f t="shared" si="0"/>
        <v>4.2807644074711817</v>
      </c>
      <c r="L8" s="2">
        <f t="shared" si="1"/>
        <v>2.821171892885963</v>
      </c>
      <c r="M8" s="3">
        <f t="shared" si="2"/>
        <v>1.4807982861927165</v>
      </c>
      <c r="N8" s="3">
        <f t="shared" si="3"/>
        <v>1.3619783658278735</v>
      </c>
      <c r="P8" s="2">
        <v>4.3</v>
      </c>
      <c r="Q8" s="2">
        <v>2.8</v>
      </c>
      <c r="R8" s="2">
        <v>1.5</v>
      </c>
      <c r="S8" s="2">
        <v>1.4</v>
      </c>
      <c r="U8" s="19">
        <f t="shared" si="4"/>
        <v>-4.4733936113530524E-3</v>
      </c>
      <c r="V8" s="19">
        <f t="shared" si="4"/>
        <v>7.561390316415435E-3</v>
      </c>
      <c r="W8" s="19">
        <f t="shared" si="4"/>
        <v>-1.2801142538189017E-2</v>
      </c>
      <c r="X8" s="19">
        <f t="shared" si="4"/>
        <v>-2.7158310122947466E-2</v>
      </c>
    </row>
    <row r="9" spans="1:24" x14ac:dyDescent="0.25">
      <c r="B9" s="17"/>
      <c r="C9" s="18"/>
      <c r="D9" s="18"/>
      <c r="E9" s="18" t="s">
        <v>36</v>
      </c>
      <c r="F9" s="18">
        <v>0.28000000000000003</v>
      </c>
      <c r="G9" s="20">
        <v>2372</v>
      </c>
      <c r="H9" s="20">
        <v>3.8</v>
      </c>
      <c r="I9" s="12"/>
      <c r="K9" s="2">
        <f t="shared" si="0"/>
        <v>1.5534788840386449</v>
      </c>
      <c r="L9" s="2">
        <f t="shared" si="1"/>
        <v>0.89313887012501669</v>
      </c>
      <c r="M9" s="3">
        <f t="shared" si="2"/>
        <v>0.50202254148273207</v>
      </c>
      <c r="N9" s="3">
        <f t="shared" si="3"/>
        <v>0.41616327041562701</v>
      </c>
      <c r="P9" s="2">
        <v>1.5</v>
      </c>
      <c r="Q9" s="2">
        <v>0.88</v>
      </c>
      <c r="R9" s="2">
        <v>0.5</v>
      </c>
      <c r="S9" s="2">
        <v>0.42</v>
      </c>
      <c r="U9" s="19">
        <f t="shared" si="4"/>
        <v>3.5652589359096577E-2</v>
      </c>
      <c r="V9" s="19">
        <f t="shared" si="4"/>
        <v>1.4930534232973509E-2</v>
      </c>
      <c r="W9" s="19">
        <f t="shared" si="4"/>
        <v>4.0450829654641307E-3</v>
      </c>
      <c r="X9" s="19">
        <f t="shared" si="4"/>
        <v>-9.1350704389832806E-3</v>
      </c>
    </row>
    <row r="10" spans="1:24" x14ac:dyDescent="0.25">
      <c r="A10" s="1">
        <v>6</v>
      </c>
      <c r="B10" s="17" t="s">
        <v>37</v>
      </c>
      <c r="C10" s="18">
        <f>[2]WaterInWatersheds!C7</f>
        <v>2.4695665828160802</v>
      </c>
      <c r="D10" s="18">
        <f>[2]WaterInWatersheds!D7</f>
        <v>1.08380111822142</v>
      </c>
      <c r="E10" s="18" t="s">
        <v>38</v>
      </c>
      <c r="F10" s="18">
        <v>0.28000000000000003</v>
      </c>
      <c r="G10" s="18">
        <v>2766</v>
      </c>
      <c r="H10" s="18">
        <v>15</v>
      </c>
      <c r="I10" s="12">
        <v>40</v>
      </c>
      <c r="K10" s="2">
        <f t="shared" si="0"/>
        <v>7.9068152991465279</v>
      </c>
      <c r="L10" s="2">
        <f t="shared" si="1"/>
        <v>5.5526286400570575</v>
      </c>
      <c r="M10" s="3">
        <f t="shared" si="2"/>
        <v>2.9192771885355042</v>
      </c>
      <c r="N10" s="3">
        <f t="shared" si="3"/>
        <v>2.8067475629991505</v>
      </c>
      <c r="P10" s="2">
        <v>7.8</v>
      </c>
      <c r="Q10" s="2">
        <v>5.5</v>
      </c>
      <c r="R10" s="2">
        <v>2.9</v>
      </c>
      <c r="S10" s="2">
        <v>2.8</v>
      </c>
      <c r="U10" s="19">
        <f t="shared" si="4"/>
        <v>1.3694269121349757E-2</v>
      </c>
      <c r="V10" s="19">
        <f t="shared" si="4"/>
        <v>9.5688436467377229E-3</v>
      </c>
      <c r="W10" s="19">
        <f t="shared" si="4"/>
        <v>6.6473063915532095E-3</v>
      </c>
      <c r="X10" s="19">
        <f t="shared" si="4"/>
        <v>2.4098439282681044E-3</v>
      </c>
    </row>
    <row r="11" spans="1:24" x14ac:dyDescent="0.25">
      <c r="B11" s="17"/>
      <c r="C11" s="18"/>
      <c r="D11" s="18"/>
      <c r="E11" s="18" t="s">
        <v>39</v>
      </c>
      <c r="F11" s="18">
        <v>0.28000000000000003</v>
      </c>
      <c r="G11" s="18">
        <v>2766</v>
      </c>
      <c r="H11" s="18">
        <v>13</v>
      </c>
      <c r="I11" s="12"/>
      <c r="K11" s="2">
        <f t="shared" si="0"/>
        <v>6.5290154258473017</v>
      </c>
      <c r="L11" s="2">
        <f t="shared" si="1"/>
        <v>4.4639885402110426</v>
      </c>
      <c r="M11" s="3">
        <f t="shared" si="2"/>
        <v>2.3627660801535049</v>
      </c>
      <c r="N11" s="3">
        <f t="shared" si="3"/>
        <v>2.2259927489076792</v>
      </c>
      <c r="P11" s="2">
        <v>6.5</v>
      </c>
      <c r="Q11" s="2">
        <v>4.4000000000000004</v>
      </c>
      <c r="R11" s="2">
        <v>2.2999999999999998</v>
      </c>
      <c r="S11" s="2">
        <v>2.2000000000000002</v>
      </c>
      <c r="U11" s="19">
        <f t="shared" si="4"/>
        <v>4.4639116688156392E-3</v>
      </c>
      <c r="V11" s="19">
        <f t="shared" si="4"/>
        <v>1.4542850047964153E-2</v>
      </c>
      <c r="W11" s="19">
        <f t="shared" si="4"/>
        <v>2.7289600066741325E-2</v>
      </c>
      <c r="X11" s="19">
        <f t="shared" si="4"/>
        <v>1.1814885867126815E-2</v>
      </c>
    </row>
    <row r="12" spans="1:24" x14ac:dyDescent="0.25">
      <c r="B12" s="17" t="s">
        <v>40</v>
      </c>
      <c r="C12" s="18"/>
      <c r="D12" s="18"/>
      <c r="E12" s="18" t="s">
        <v>41</v>
      </c>
      <c r="F12" s="18">
        <v>0.23</v>
      </c>
      <c r="G12" s="20">
        <v>2491</v>
      </c>
      <c r="H12" s="20">
        <v>6.4</v>
      </c>
      <c r="I12" s="12">
        <v>48</v>
      </c>
      <c r="K12" s="2">
        <f t="shared" si="0"/>
        <v>3.5156110396789555</v>
      </c>
      <c r="L12" s="2">
        <f t="shared" si="1"/>
        <v>2.1844249071952584</v>
      </c>
      <c r="M12" s="3">
        <f t="shared" si="2"/>
        <v>0.99571199454191928</v>
      </c>
      <c r="N12" s="3">
        <f t="shared" si="3"/>
        <v>0.87570898377687634</v>
      </c>
      <c r="P12" s="2">
        <v>3.6</v>
      </c>
      <c r="Q12" s="2">
        <v>2.2000000000000002</v>
      </c>
      <c r="R12" s="2">
        <v>1</v>
      </c>
      <c r="S12" s="2">
        <v>0.88</v>
      </c>
      <c r="U12" s="19">
        <f t="shared" si="4"/>
        <v>-2.3441377866956832E-2</v>
      </c>
      <c r="V12" s="19">
        <f t="shared" si="4"/>
        <v>-7.0795876385189929E-3</v>
      </c>
      <c r="W12" s="19">
        <f t="shared" si="4"/>
        <v>-4.2880054580807236E-3</v>
      </c>
      <c r="X12" s="19">
        <f t="shared" si="4"/>
        <v>-4.8761547990041672E-3</v>
      </c>
    </row>
    <row r="13" spans="1:24" x14ac:dyDescent="0.25">
      <c r="B13" s="17"/>
      <c r="C13" s="18"/>
      <c r="D13" s="18"/>
      <c r="E13" s="18" t="s">
        <v>42</v>
      </c>
      <c r="F13" s="18">
        <v>0.28999999999999998</v>
      </c>
      <c r="G13" s="20">
        <v>2491</v>
      </c>
      <c r="H13" s="20">
        <v>4.7</v>
      </c>
      <c r="I13" s="12"/>
      <c r="K13" s="2">
        <f t="shared" si="0"/>
        <v>1.8679488301080611</v>
      </c>
      <c r="L13" s="2">
        <f t="shared" si="1"/>
        <v>1.0978271099732226</v>
      </c>
      <c r="M13" s="3">
        <f t="shared" si="2"/>
        <v>0.63089977313330681</v>
      </c>
      <c r="N13" s="3">
        <f t="shared" si="3"/>
        <v>0.53106389584960134</v>
      </c>
      <c r="P13" s="2">
        <v>1.9</v>
      </c>
      <c r="Q13" s="2">
        <v>1.1000000000000001</v>
      </c>
      <c r="R13" s="2">
        <v>0.63</v>
      </c>
      <c r="S13" s="2">
        <v>0.54</v>
      </c>
      <c r="U13" s="19">
        <f t="shared" si="4"/>
        <v>-1.6869036785230943E-2</v>
      </c>
      <c r="V13" s="19">
        <f t="shared" si="4"/>
        <v>-1.9753545697976833E-3</v>
      </c>
      <c r="W13" s="19">
        <f t="shared" si="4"/>
        <v>1.4282113227092105E-3</v>
      </c>
      <c r="X13" s="19">
        <f t="shared" si="4"/>
        <v>-1.654834101925684E-2</v>
      </c>
    </row>
    <row r="14" spans="1:24" x14ac:dyDescent="0.25">
      <c r="A14" s="1">
        <v>7</v>
      </c>
      <c r="B14" s="17" t="s">
        <v>43</v>
      </c>
      <c r="C14" s="18">
        <f>[2]WaterInWatersheds!C8</f>
        <v>5.2795392785320798</v>
      </c>
      <c r="D14" s="18">
        <f>[2]WaterInWatersheds!D8</f>
        <v>2.17173913230077</v>
      </c>
      <c r="E14" s="18" t="s">
        <v>44</v>
      </c>
      <c r="F14" s="18">
        <v>0.3</v>
      </c>
      <c r="G14" s="18">
        <v>8372</v>
      </c>
      <c r="H14" s="20">
        <v>62</v>
      </c>
      <c r="I14" s="12">
        <v>38</v>
      </c>
      <c r="K14" s="2">
        <f t="shared" si="0"/>
        <v>10.895614239274613</v>
      </c>
      <c r="L14" s="2">
        <f t="shared" si="1"/>
        <v>6.6341620214970529</v>
      </c>
      <c r="M14" s="3">
        <f t="shared" si="2"/>
        <v>3.4233991859356481</v>
      </c>
      <c r="N14" s="3">
        <f t="shared" si="3"/>
        <v>2.875300258527401</v>
      </c>
      <c r="P14" s="2">
        <v>11</v>
      </c>
      <c r="Q14" s="2">
        <v>6.7</v>
      </c>
      <c r="R14" s="2">
        <v>3.4</v>
      </c>
      <c r="S14" s="2">
        <v>2.9</v>
      </c>
      <c r="U14" s="19">
        <f t="shared" si="4"/>
        <v>-9.4896146113988451E-3</v>
      </c>
      <c r="V14" s="19">
        <f t="shared" si="4"/>
        <v>-9.8265639556637703E-3</v>
      </c>
      <c r="W14" s="19">
        <f t="shared" si="4"/>
        <v>6.882113510484753E-3</v>
      </c>
      <c r="X14" s="19">
        <f t="shared" si="4"/>
        <v>-8.5171522319306553E-3</v>
      </c>
    </row>
    <row r="15" spans="1:24" x14ac:dyDescent="0.25">
      <c r="B15" s="17"/>
      <c r="C15" s="18"/>
      <c r="D15" s="18"/>
      <c r="E15" s="18" t="s">
        <v>45</v>
      </c>
      <c r="F15" s="18">
        <v>0.26</v>
      </c>
      <c r="G15" s="18">
        <v>8372</v>
      </c>
      <c r="H15" s="20">
        <v>54</v>
      </c>
      <c r="I15" s="12"/>
      <c r="K15" s="2">
        <f t="shared" si="0"/>
        <v>10.369705162808842</v>
      </c>
      <c r="L15" s="2">
        <f t="shared" si="1"/>
        <v>6.1449990439206914</v>
      </c>
      <c r="M15" s="3">
        <f t="shared" si="2"/>
        <v>2.7911334594789374</v>
      </c>
      <c r="N15" s="3">
        <f t="shared" si="3"/>
        <v>2.2987225560068918</v>
      </c>
      <c r="P15" s="2">
        <v>10</v>
      </c>
      <c r="Q15" s="2">
        <v>6.2</v>
      </c>
      <c r="R15" s="2">
        <v>2.8</v>
      </c>
      <c r="S15" s="2">
        <v>2.2999999999999998</v>
      </c>
      <c r="U15" s="19">
        <f t="shared" si="4"/>
        <v>3.6970516280884172E-2</v>
      </c>
      <c r="V15" s="19">
        <f t="shared" si="4"/>
        <v>-8.8711219482756083E-3</v>
      </c>
      <c r="W15" s="19">
        <f t="shared" si="4"/>
        <v>-3.1666216146651409E-3</v>
      </c>
      <c r="X15" s="19">
        <f t="shared" si="4"/>
        <v>-5.5541043178609982E-4</v>
      </c>
    </row>
    <row r="16" spans="1:24" x14ac:dyDescent="0.25">
      <c r="A16" s="1">
        <v>8</v>
      </c>
      <c r="B16" s="17" t="s">
        <v>46</v>
      </c>
      <c r="C16" s="18">
        <f>[2]WaterInWatersheds!C9</f>
        <v>4.1328737372670403</v>
      </c>
      <c r="D16" s="18">
        <f>[2]WaterInWatersheds!D9</f>
        <v>0.874728028688318</v>
      </c>
      <c r="E16" s="18" t="s">
        <v>47</v>
      </c>
      <c r="F16" s="18">
        <v>0.25</v>
      </c>
      <c r="G16" s="18">
        <v>8527</v>
      </c>
      <c r="H16" s="20">
        <v>54</v>
      </c>
      <c r="I16" s="12">
        <v>37</v>
      </c>
      <c r="K16" s="2">
        <f t="shared" si="0"/>
        <v>10.49535097181294</v>
      </c>
      <c r="L16" s="2">
        <f t="shared" si="1"/>
        <v>6.1753167455562625</v>
      </c>
      <c r="M16" s="3">
        <f t="shared" si="2"/>
        <v>2.7029516501362543</v>
      </c>
      <c r="N16" s="3">
        <f t="shared" si="3"/>
        <v>2.2137177653761388</v>
      </c>
      <c r="P16" s="2">
        <v>10</v>
      </c>
      <c r="Q16" s="2">
        <v>6.1</v>
      </c>
      <c r="R16" s="2">
        <v>2.7</v>
      </c>
      <c r="S16" s="2">
        <v>2.2000000000000002</v>
      </c>
      <c r="U16" s="19">
        <f t="shared" si="4"/>
        <v>4.9535097181293966E-2</v>
      </c>
      <c r="V16" s="19">
        <f t="shared" si="4"/>
        <v>1.2347007468239819E-2</v>
      </c>
      <c r="W16" s="19">
        <f t="shared" si="4"/>
        <v>1.093203754168182E-3</v>
      </c>
      <c r="X16" s="19">
        <f t="shared" si="4"/>
        <v>6.2353478982448488E-3</v>
      </c>
    </row>
    <row r="17" spans="1:24" x14ac:dyDescent="0.25">
      <c r="B17" s="17"/>
      <c r="C17" s="18"/>
      <c r="D17" s="18"/>
      <c r="E17" s="18" t="s">
        <v>48</v>
      </c>
      <c r="F17" s="18">
        <v>0.26</v>
      </c>
      <c r="G17" s="18">
        <v>8527</v>
      </c>
      <c r="H17" s="20">
        <v>52</v>
      </c>
      <c r="I17" s="12"/>
      <c r="K17" s="2">
        <f t="shared" si="0"/>
        <v>9.6150832854931441</v>
      </c>
      <c r="L17" s="2">
        <f t="shared" si="1"/>
        <v>5.6195768508450534</v>
      </c>
      <c r="M17" s="3">
        <f t="shared" si="2"/>
        <v>2.5563083702955356</v>
      </c>
      <c r="N17" s="3">
        <f t="shared" si="3"/>
        <v>2.0824269524351253</v>
      </c>
      <c r="P17" s="2">
        <v>9.5</v>
      </c>
      <c r="Q17" s="2">
        <v>5.6</v>
      </c>
      <c r="R17" s="2">
        <v>2.5</v>
      </c>
      <c r="S17" s="2">
        <v>2.1</v>
      </c>
      <c r="U17" s="19">
        <f t="shared" si="4"/>
        <v>1.2114030051909901E-2</v>
      </c>
      <c r="V17" s="19">
        <f t="shared" si="4"/>
        <v>3.4958662223310332E-3</v>
      </c>
      <c r="W17" s="19">
        <f t="shared" si="4"/>
        <v>2.2523348118214236E-2</v>
      </c>
      <c r="X17" s="19">
        <f t="shared" si="4"/>
        <v>-8.368117888035603E-3</v>
      </c>
    </row>
    <row r="18" spans="1:24" x14ac:dyDescent="0.25">
      <c r="A18" s="1">
        <v>9</v>
      </c>
      <c r="B18" s="17" t="s">
        <v>49</v>
      </c>
      <c r="C18" s="18">
        <f>[2]WaterInWatersheds!C10</f>
        <v>3.1610083688042598</v>
      </c>
      <c r="D18" s="18">
        <f>[2]WaterInWatersheds!D10</f>
        <v>0.47072124559725098</v>
      </c>
      <c r="E18" s="18" t="s">
        <v>50</v>
      </c>
      <c r="F18" s="18">
        <v>0.24</v>
      </c>
      <c r="G18" s="18">
        <v>8857</v>
      </c>
      <c r="H18" s="20">
        <v>54</v>
      </c>
      <c r="I18" s="12">
        <v>36</v>
      </c>
      <c r="K18" s="2">
        <f t="shared" si="0"/>
        <v>10.357203714667254</v>
      </c>
      <c r="L18" s="2">
        <f t="shared" si="1"/>
        <v>6.0070366383708445</v>
      </c>
      <c r="M18" s="3">
        <f t="shared" si="2"/>
        <v>2.5291821567639783</v>
      </c>
      <c r="N18" s="3">
        <f t="shared" si="3"/>
        <v>2.0476277488454628</v>
      </c>
      <c r="P18" s="2">
        <v>10</v>
      </c>
      <c r="Q18" s="2">
        <v>6</v>
      </c>
      <c r="R18" s="2">
        <v>2.5</v>
      </c>
      <c r="S18" s="2">
        <v>2.1</v>
      </c>
      <c r="U18" s="19">
        <f t="shared" si="4"/>
        <v>3.5720371466725354E-2</v>
      </c>
      <c r="V18" s="19">
        <f t="shared" si="4"/>
        <v>1.1727730618074084E-3</v>
      </c>
      <c r="W18" s="19">
        <f t="shared" si="4"/>
        <v>1.1672862705591314E-2</v>
      </c>
      <c r="X18" s="19">
        <f t="shared" si="4"/>
        <v>-2.493916721644631E-2</v>
      </c>
    </row>
    <row r="19" spans="1:24" x14ac:dyDescent="0.25">
      <c r="B19" s="17"/>
      <c r="C19" s="18"/>
      <c r="D19" s="18"/>
      <c r="E19" s="18" t="s">
        <v>51</v>
      </c>
      <c r="F19" s="18">
        <v>0.25</v>
      </c>
      <c r="G19" s="18">
        <v>8857</v>
      </c>
      <c r="H19" s="20">
        <v>53</v>
      </c>
      <c r="I19" s="12"/>
      <c r="K19" s="2">
        <f t="shared" si="0"/>
        <v>9.7187266606542906</v>
      </c>
      <c r="L19" s="2">
        <f t="shared" si="1"/>
        <v>5.6191243570927227</v>
      </c>
      <c r="M19" s="3">
        <f t="shared" si="2"/>
        <v>2.4602648818395738</v>
      </c>
      <c r="N19" s="3">
        <f t="shared" si="3"/>
        <v>1.9865523959099036</v>
      </c>
      <c r="P19" s="2">
        <v>9.6999999999999993</v>
      </c>
      <c r="Q19" s="2">
        <v>5.6</v>
      </c>
      <c r="R19" s="2">
        <v>2.4</v>
      </c>
      <c r="S19" s="2">
        <v>2</v>
      </c>
      <c r="U19" s="19">
        <f t="shared" si="4"/>
        <v>1.93058357260735E-3</v>
      </c>
      <c r="V19" s="19">
        <f t="shared" si="4"/>
        <v>3.4150637665576944E-3</v>
      </c>
      <c r="W19" s="19">
        <f t="shared" si="4"/>
        <v>2.5110367433155794E-2</v>
      </c>
      <c r="X19" s="19">
        <f t="shared" si="4"/>
        <v>-6.7238020450481883E-3</v>
      </c>
    </row>
    <row r="20" spans="1:24" x14ac:dyDescent="0.25">
      <c r="A20" s="1">
        <v>10</v>
      </c>
      <c r="B20" s="17" t="s">
        <v>52</v>
      </c>
      <c r="C20" s="18">
        <f>[2]WaterInWatersheds!C11</f>
        <v>4.5329862687058897</v>
      </c>
      <c r="D20" s="18">
        <f>[2]WaterInWatersheds!D11</f>
        <v>0.60509664126093199</v>
      </c>
      <c r="E20" s="18" t="s">
        <v>53</v>
      </c>
      <c r="F20" s="18">
        <v>0.22</v>
      </c>
      <c r="G20" s="18">
        <v>8055</v>
      </c>
      <c r="H20" s="18">
        <v>44</v>
      </c>
      <c r="I20" s="12">
        <v>35</v>
      </c>
      <c r="K20" s="2">
        <f t="shared" si="0"/>
        <v>9.7340898354877297</v>
      </c>
      <c r="L20" s="2">
        <f t="shared" si="1"/>
        <v>5.6227868263673786</v>
      </c>
      <c r="M20" s="3">
        <f t="shared" si="2"/>
        <v>2.2062875430636506</v>
      </c>
      <c r="N20" s="3">
        <f t="shared" si="3"/>
        <v>1.7858072862172312</v>
      </c>
      <c r="P20" s="2">
        <v>9.5</v>
      </c>
      <c r="Q20" s="2">
        <v>5.5</v>
      </c>
      <c r="R20" s="2">
        <v>2.2000000000000002</v>
      </c>
      <c r="S20" s="2">
        <v>1.8</v>
      </c>
      <c r="U20" s="19">
        <f t="shared" si="4"/>
        <v>2.464103531449786E-2</v>
      </c>
      <c r="V20" s="19">
        <f t="shared" si="4"/>
        <v>2.232487752134156E-2</v>
      </c>
      <c r="W20" s="19">
        <f t="shared" si="4"/>
        <v>2.857974119841102E-3</v>
      </c>
      <c r="X20" s="19">
        <f t="shared" si="4"/>
        <v>-7.8848409904271523E-3</v>
      </c>
    </row>
    <row r="21" spans="1:24" x14ac:dyDescent="0.25">
      <c r="A21" s="1">
        <v>11</v>
      </c>
      <c r="B21" s="17" t="s">
        <v>54</v>
      </c>
      <c r="C21" s="18">
        <f>[2]WaterInWatersheds!C12</f>
        <v>1.3470180028327901</v>
      </c>
      <c r="D21" s="18">
        <f>[2]WaterInWatersheds!D12</f>
        <v>1.3470180028327901</v>
      </c>
      <c r="E21" s="18" t="s">
        <v>55</v>
      </c>
      <c r="F21" s="18">
        <v>0.18</v>
      </c>
      <c r="G21" s="18">
        <v>6483</v>
      </c>
      <c r="H21" s="18">
        <v>40</v>
      </c>
      <c r="I21" s="12">
        <v>34</v>
      </c>
      <c r="K21" s="2">
        <f t="shared" si="0"/>
        <v>13.936556895421647</v>
      </c>
      <c r="L21" s="2">
        <f t="shared" si="1"/>
        <v>8.5522386452438806</v>
      </c>
      <c r="M21" s="3">
        <f t="shared" si="2"/>
        <v>2.8021436141331804</v>
      </c>
      <c r="N21" s="3">
        <f t="shared" si="3"/>
        <v>2.3902818907077186</v>
      </c>
      <c r="P21" s="2">
        <v>14</v>
      </c>
      <c r="Q21" s="2">
        <v>8.6999999999999993</v>
      </c>
      <c r="R21" s="2">
        <v>2.8</v>
      </c>
      <c r="S21" s="2">
        <v>2.4</v>
      </c>
      <c r="U21" s="19">
        <f t="shared" si="4"/>
        <v>-4.5316503270251829E-3</v>
      </c>
      <c r="V21" s="19">
        <f t="shared" si="4"/>
        <v>-1.6984063765071122E-2</v>
      </c>
      <c r="W21" s="19">
        <f t="shared" si="4"/>
        <v>7.6557647613590654E-4</v>
      </c>
      <c r="X21" s="19">
        <f t="shared" si="4"/>
        <v>-4.0492122051172252E-3</v>
      </c>
    </row>
    <row r="22" spans="1:24" x14ac:dyDescent="0.25">
      <c r="B22" s="17"/>
      <c r="C22" s="18"/>
      <c r="D22" s="18"/>
      <c r="E22" s="18" t="s">
        <v>56</v>
      </c>
      <c r="F22" s="18">
        <v>0.2</v>
      </c>
      <c r="G22" s="18">
        <v>6483</v>
      </c>
      <c r="H22" s="18">
        <v>34</v>
      </c>
      <c r="I22" s="12"/>
      <c r="K22" s="2">
        <f t="shared" si="0"/>
        <v>10.149191069791728</v>
      </c>
      <c r="L22" s="2">
        <f t="shared" si="1"/>
        <v>6.0474029043737652</v>
      </c>
      <c r="M22" s="3">
        <f t="shared" si="2"/>
        <v>2.2037968703502662</v>
      </c>
      <c r="N22" s="3">
        <f t="shared" si="3"/>
        <v>1.8369941819946658</v>
      </c>
      <c r="P22" s="2">
        <v>10</v>
      </c>
      <c r="Q22" s="2">
        <v>6.1</v>
      </c>
      <c r="R22" s="2">
        <v>2.2000000000000002</v>
      </c>
      <c r="S22" s="2">
        <v>1.8</v>
      </c>
      <c r="U22" s="19">
        <f t="shared" si="4"/>
        <v>1.4919106979172803E-2</v>
      </c>
      <c r="V22" s="19">
        <f t="shared" si="4"/>
        <v>-8.6224746928253264E-3</v>
      </c>
      <c r="W22" s="19">
        <f t="shared" si="4"/>
        <v>1.7258501592118138E-3</v>
      </c>
      <c r="X22" s="19">
        <f t="shared" si="4"/>
        <v>2.0552323330369864E-2</v>
      </c>
    </row>
    <row r="23" spans="1:24" x14ac:dyDescent="0.25">
      <c r="B23" s="17"/>
      <c r="C23" s="18"/>
      <c r="D23" s="18"/>
      <c r="E23" s="18" t="s">
        <v>57</v>
      </c>
      <c r="F23" s="18">
        <v>0.19</v>
      </c>
      <c r="G23" s="18">
        <v>6483</v>
      </c>
      <c r="H23" s="18">
        <v>24</v>
      </c>
      <c r="I23" s="12"/>
      <c r="K23" s="2">
        <f t="shared" si="0"/>
        <v>6.6851129357405901</v>
      </c>
      <c r="L23" s="2">
        <f t="shared" si="1"/>
        <v>3.7304281625557181</v>
      </c>
      <c r="M23" s="3">
        <f t="shared" si="2"/>
        <v>1.3170368845051905</v>
      </c>
      <c r="N23" s="3">
        <f t="shared" si="3"/>
        <v>1.0448504805749868</v>
      </c>
      <c r="P23" s="2">
        <v>7</v>
      </c>
      <c r="Q23" s="2">
        <v>3.9</v>
      </c>
      <c r="R23" s="2">
        <v>1.3</v>
      </c>
      <c r="S23" s="2">
        <v>1.1000000000000001</v>
      </c>
      <c r="U23" s="19">
        <f t="shared" si="4"/>
        <v>-4.4983866322772847E-2</v>
      </c>
      <c r="V23" s="19">
        <f t="shared" si="4"/>
        <v>-4.3479958319046629E-2</v>
      </c>
      <c r="W23" s="19">
        <f t="shared" si="4"/>
        <v>1.3105295773223441E-2</v>
      </c>
      <c r="X23" s="19">
        <f t="shared" si="4"/>
        <v>-5.0135926750012119E-2</v>
      </c>
    </row>
    <row r="24" spans="1:24" x14ac:dyDescent="0.25">
      <c r="A24" s="1">
        <v>12</v>
      </c>
      <c r="B24" s="17" t="s">
        <v>58</v>
      </c>
      <c r="C24" s="18">
        <f>[2]WaterInWatersheds!C13</f>
        <v>12.870895567295699</v>
      </c>
      <c r="D24" s="18">
        <f>[2]WaterInWatersheds!D13</f>
        <v>12.0632483513581</v>
      </c>
      <c r="E24" s="18" t="s">
        <v>59</v>
      </c>
      <c r="F24" s="18">
        <v>0.28999999999999998</v>
      </c>
      <c r="G24" s="20">
        <v>10011</v>
      </c>
      <c r="H24" s="20">
        <v>192</v>
      </c>
      <c r="I24" s="12">
        <v>29</v>
      </c>
      <c r="K24" s="2">
        <f t="shared" si="0"/>
        <v>39.989814061378048</v>
      </c>
      <c r="L24" s="2">
        <f t="shared" si="1"/>
        <v>28.151342677809566</v>
      </c>
      <c r="M24" s="3">
        <f t="shared" si="2"/>
        <v>13.308754656136719</v>
      </c>
      <c r="N24" s="3">
        <f t="shared" si="3"/>
        <v>12.429886655060768</v>
      </c>
      <c r="P24" s="2">
        <v>40</v>
      </c>
      <c r="Q24" s="2">
        <v>28</v>
      </c>
      <c r="R24" s="2">
        <v>13</v>
      </c>
      <c r="S24" s="2">
        <v>13</v>
      </c>
      <c r="U24" s="19">
        <f t="shared" si="4"/>
        <v>-2.5464846554879017E-4</v>
      </c>
      <c r="V24" s="19">
        <f t="shared" si="4"/>
        <v>5.4050956360559409E-3</v>
      </c>
      <c r="W24" s="19">
        <f t="shared" si="4"/>
        <v>2.3750358164362977E-2</v>
      </c>
      <c r="X24" s="19">
        <f t="shared" si="4"/>
        <v>-4.3854872687633224E-2</v>
      </c>
    </row>
    <row r="25" spans="1:24" x14ac:dyDescent="0.25">
      <c r="B25" s="17"/>
      <c r="C25" s="18"/>
      <c r="D25" s="18"/>
      <c r="E25" s="18" t="s">
        <v>60</v>
      </c>
      <c r="F25" s="20">
        <v>0.39</v>
      </c>
      <c r="G25" s="20">
        <v>10011</v>
      </c>
      <c r="H25" s="20">
        <v>181</v>
      </c>
      <c r="I25" s="12"/>
      <c r="K25" s="2">
        <f t="shared" si="0"/>
        <v>27.922073229521814</v>
      </c>
      <c r="L25" s="2">
        <f t="shared" si="1"/>
        <v>19.492338897421352</v>
      </c>
      <c r="M25" s="3">
        <f t="shared" si="2"/>
        <v>12.197396360086717</v>
      </c>
      <c r="N25" s="3">
        <f t="shared" si="3"/>
        <v>11.296878795614539</v>
      </c>
      <c r="P25" s="2">
        <v>28</v>
      </c>
      <c r="Q25" s="2">
        <v>20</v>
      </c>
      <c r="R25" s="2">
        <v>12</v>
      </c>
      <c r="S25" s="2">
        <v>11</v>
      </c>
      <c r="U25" s="19">
        <f t="shared" si="4"/>
        <v>-2.7830989456494948E-3</v>
      </c>
      <c r="V25" s="19">
        <f t="shared" si="4"/>
        <v>-2.5383055128932418E-2</v>
      </c>
      <c r="W25" s="19">
        <f t="shared" si="4"/>
        <v>1.6449696673893104E-2</v>
      </c>
      <c r="X25" s="19">
        <f t="shared" si="4"/>
        <v>2.6988981419503556E-2</v>
      </c>
    </row>
    <row r="26" spans="1:24" x14ac:dyDescent="0.25">
      <c r="B26" s="17"/>
      <c r="C26" s="18"/>
      <c r="D26" s="18"/>
      <c r="E26" s="18" t="s">
        <v>61</v>
      </c>
      <c r="F26" s="20">
        <v>0.42</v>
      </c>
      <c r="G26" s="20">
        <v>10011</v>
      </c>
      <c r="H26" s="20">
        <v>152</v>
      </c>
      <c r="I26" s="12"/>
      <c r="K26" s="2">
        <f t="shared" si="0"/>
        <v>20.607900024411045</v>
      </c>
      <c r="L26" s="2">
        <f t="shared" si="1"/>
        <v>13.933446363186633</v>
      </c>
      <c r="M26" s="3">
        <f t="shared" si="2"/>
        <v>9.4228662342184801</v>
      </c>
      <c r="N26" s="3">
        <f t="shared" si="3"/>
        <v>8.5134539338214257</v>
      </c>
      <c r="P26" s="2">
        <v>21</v>
      </c>
      <c r="Q26" s="2">
        <v>14</v>
      </c>
      <c r="R26" s="2">
        <v>9.4</v>
      </c>
      <c r="S26" s="2">
        <v>8.5</v>
      </c>
      <c r="U26" s="19">
        <f t="shared" si="4"/>
        <v>-1.8671427408997875E-2</v>
      </c>
      <c r="V26" s="19">
        <f t="shared" si="4"/>
        <v>-4.7538312009548023E-3</v>
      </c>
      <c r="W26" s="19">
        <f t="shared" si="4"/>
        <v>2.4325781083489122E-3</v>
      </c>
      <c r="X26" s="19">
        <f t="shared" si="4"/>
        <v>1.5828157436971386E-3</v>
      </c>
    </row>
    <row r="27" spans="1:24" x14ac:dyDescent="0.25">
      <c r="A27" s="1">
        <v>13</v>
      </c>
      <c r="B27" s="17" t="s">
        <v>62</v>
      </c>
      <c r="C27" s="18">
        <f>[2]WaterInWatersheds!C14</f>
        <v>5.7449046846685103</v>
      </c>
      <c r="D27" s="18">
        <f>[2]WaterInWatersheds!D14</f>
        <v>5.1956653941243802</v>
      </c>
      <c r="E27" s="18" t="s">
        <v>63</v>
      </c>
      <c r="F27" s="18">
        <v>0.28999999999999998</v>
      </c>
      <c r="G27" s="20">
        <v>2409</v>
      </c>
      <c r="H27" s="18">
        <v>16</v>
      </c>
      <c r="I27" s="12">
        <v>31</v>
      </c>
      <c r="K27" s="2">
        <f t="shared" si="0"/>
        <v>10.070893911241964</v>
      </c>
      <c r="L27" s="2">
        <f t="shared" si="1"/>
        <v>7.5351041693594709</v>
      </c>
      <c r="M27" s="3">
        <f t="shared" si="2"/>
        <v>4.0900507305012441</v>
      </c>
      <c r="N27" s="3">
        <f t="shared" si="3"/>
        <v>4.138866975948063</v>
      </c>
      <c r="P27" s="2">
        <v>9.9</v>
      </c>
      <c r="Q27" s="2">
        <v>7.4</v>
      </c>
      <c r="R27" s="2">
        <v>4</v>
      </c>
      <c r="S27" s="2">
        <v>4.0999999999999996</v>
      </c>
      <c r="U27" s="19">
        <f t="shared" si="4"/>
        <v>1.7262011236561937E-2</v>
      </c>
      <c r="V27" s="19">
        <f t="shared" si="4"/>
        <v>1.8257320183712237E-2</v>
      </c>
      <c r="W27" s="19">
        <f t="shared" si="4"/>
        <v>2.2512682625311031E-2</v>
      </c>
      <c r="X27" s="19">
        <f t="shared" si="4"/>
        <v>9.4797502312349569E-3</v>
      </c>
    </row>
    <row r="28" spans="1:24" x14ac:dyDescent="0.25">
      <c r="B28" s="17"/>
      <c r="C28" s="18"/>
      <c r="D28" s="18"/>
      <c r="E28" s="18" t="s">
        <v>64</v>
      </c>
      <c r="F28" s="18">
        <v>0.25</v>
      </c>
      <c r="G28" s="20">
        <v>2409</v>
      </c>
      <c r="H28" s="18">
        <v>7.1</v>
      </c>
      <c r="I28" s="12"/>
      <c r="K28" s="2">
        <f t="shared" si="0"/>
        <v>3.907656790619976</v>
      </c>
      <c r="L28" s="2">
        <f t="shared" si="1"/>
        <v>2.5082591474641349</v>
      </c>
      <c r="M28" s="3">
        <f t="shared" si="2"/>
        <v>1.2308331931654306</v>
      </c>
      <c r="N28" s="3">
        <f t="shared" si="3"/>
        <v>1.1098023020516392</v>
      </c>
      <c r="P28" s="2">
        <v>3.9</v>
      </c>
      <c r="Q28" s="2">
        <v>2.5</v>
      </c>
      <c r="R28" s="2">
        <v>1.2</v>
      </c>
      <c r="S28" s="2">
        <v>1.1000000000000001</v>
      </c>
      <c r="U28" s="19">
        <f t="shared" si="4"/>
        <v>1.9632796461477022E-3</v>
      </c>
      <c r="V28" s="19">
        <f t="shared" si="4"/>
        <v>3.3036589856539678E-3</v>
      </c>
      <c r="W28" s="19">
        <f t="shared" si="4"/>
        <v>2.5694327637858876E-2</v>
      </c>
      <c r="X28" s="19">
        <f t="shared" si="4"/>
        <v>8.9111836833082915E-3</v>
      </c>
    </row>
    <row r="29" spans="1:24" x14ac:dyDescent="0.25">
      <c r="B29" s="17"/>
      <c r="C29" s="18"/>
      <c r="D29" s="18"/>
      <c r="E29" s="18" t="s">
        <v>65</v>
      </c>
      <c r="F29" s="18">
        <v>0.33</v>
      </c>
      <c r="G29" s="20">
        <v>2409</v>
      </c>
      <c r="H29" s="18">
        <v>2</v>
      </c>
      <c r="I29" s="12"/>
      <c r="K29" s="2">
        <f t="shared" si="0"/>
        <v>0.5516300767228034</v>
      </c>
      <c r="L29" s="2">
        <f t="shared" si="1"/>
        <v>0.28008921915090723</v>
      </c>
      <c r="M29" s="3">
        <f t="shared" si="2"/>
        <v>0.18921767159152683</v>
      </c>
      <c r="N29" s="3">
        <f t="shared" si="3"/>
        <v>0.14251995921031024</v>
      </c>
      <c r="P29" s="2">
        <v>0.56000000000000005</v>
      </c>
      <c r="Q29" s="2">
        <v>0.28000000000000003</v>
      </c>
      <c r="R29" s="2">
        <v>0.19</v>
      </c>
      <c r="S29" s="2">
        <v>0.15</v>
      </c>
      <c r="U29" s="19">
        <f t="shared" si="4"/>
        <v>-1.4946291566422598E-2</v>
      </c>
      <c r="V29" s="19">
        <f t="shared" si="4"/>
        <v>3.1863982466858885E-4</v>
      </c>
      <c r="W29" s="19">
        <f t="shared" si="4"/>
        <v>-4.1175179393324775E-3</v>
      </c>
      <c r="X29" s="19">
        <f t="shared" si="4"/>
        <v>-4.9866938597931676E-2</v>
      </c>
    </row>
    <row r="30" spans="1:24" x14ac:dyDescent="0.25">
      <c r="A30" s="1">
        <v>14</v>
      </c>
      <c r="B30" s="17" t="s">
        <v>66</v>
      </c>
      <c r="C30" s="18">
        <f>[2]WaterInWatersheds!C15</f>
        <v>6.6213524027075996</v>
      </c>
      <c r="D30" s="18">
        <f>[2]WaterInWatersheds!D15</f>
        <v>3.2597747385868101</v>
      </c>
      <c r="E30" s="18" t="s">
        <v>67</v>
      </c>
      <c r="F30" s="18">
        <v>0.26</v>
      </c>
      <c r="G30" s="18">
        <v>8331</v>
      </c>
      <c r="H30" s="20">
        <v>76</v>
      </c>
      <c r="I30" s="12">
        <v>30</v>
      </c>
      <c r="K30" s="2">
        <f t="shared" si="0"/>
        <v>16.491667597481932</v>
      </c>
      <c r="L30" s="2">
        <f t="shared" si="1"/>
        <v>10.436652706149479</v>
      </c>
      <c r="M30" s="3">
        <f t="shared" si="2"/>
        <v>4.6652644258365834</v>
      </c>
      <c r="N30" s="3">
        <f t="shared" si="3"/>
        <v>4.03929887785681</v>
      </c>
      <c r="P30" s="2">
        <v>16</v>
      </c>
      <c r="Q30" s="2">
        <v>10</v>
      </c>
      <c r="R30" s="2">
        <v>4.5999999999999996</v>
      </c>
      <c r="S30" s="2">
        <v>4</v>
      </c>
      <c r="U30" s="19">
        <f t="shared" si="4"/>
        <v>3.072922484262075E-2</v>
      </c>
      <c r="V30" s="19">
        <f t="shared" si="4"/>
        <v>4.366527061494789E-2</v>
      </c>
      <c r="W30" s="19">
        <f t="shared" si="4"/>
        <v>1.4187918660126905E-2</v>
      </c>
      <c r="X30" s="19">
        <f t="shared" si="4"/>
        <v>9.8247194642024915E-3</v>
      </c>
    </row>
    <row r="31" spans="1:24" x14ac:dyDescent="0.25">
      <c r="B31" s="17"/>
      <c r="C31" s="18"/>
      <c r="D31" s="18"/>
      <c r="E31" s="18" t="s">
        <v>68</v>
      </c>
      <c r="F31" s="18">
        <v>0.27</v>
      </c>
      <c r="G31" s="18">
        <v>8331</v>
      </c>
      <c r="H31" s="20">
        <v>65</v>
      </c>
      <c r="I31" s="12"/>
      <c r="K31" s="2">
        <f t="shared" si="0"/>
        <v>12.909479246264722</v>
      </c>
      <c r="L31" s="2">
        <f t="shared" si="1"/>
        <v>7.9369848741040974</v>
      </c>
      <c r="M31" s="3">
        <f t="shared" si="2"/>
        <v>3.702710146604125</v>
      </c>
      <c r="N31" s="3">
        <f t="shared" si="3"/>
        <v>3.1355057906265436</v>
      </c>
      <c r="P31" s="2">
        <v>13</v>
      </c>
      <c r="Q31" s="2">
        <v>8</v>
      </c>
      <c r="R31" s="2">
        <v>3.7</v>
      </c>
      <c r="S31" s="2">
        <v>3.1</v>
      </c>
      <c r="U31" s="19">
        <f t="shared" si="4"/>
        <v>-6.963134902713719E-3</v>
      </c>
      <c r="V31" s="19">
        <f t="shared" si="4"/>
        <v>-7.8768907369878294E-3</v>
      </c>
      <c r="W31" s="19">
        <f t="shared" si="4"/>
        <v>7.3247205516887301E-4</v>
      </c>
      <c r="X31" s="19">
        <f t="shared" si="4"/>
        <v>1.1453480847272086E-2</v>
      </c>
    </row>
    <row r="32" spans="1:24" x14ac:dyDescent="0.25">
      <c r="A32" s="1">
        <v>15</v>
      </c>
      <c r="B32" s="17" t="s">
        <v>69</v>
      </c>
      <c r="C32" s="18">
        <f>[2]WaterInWatersheds!C16</f>
        <v>2.4278038032561899</v>
      </c>
      <c r="D32" s="18">
        <f>[2]WaterInWatersheds!D16</f>
        <v>0.166298584995559</v>
      </c>
      <c r="E32" s="18" t="s">
        <v>70</v>
      </c>
      <c r="F32" s="18">
        <v>0.27</v>
      </c>
      <c r="G32" s="18">
        <v>2566</v>
      </c>
      <c r="H32" s="18">
        <v>12</v>
      </c>
      <c r="I32" s="12"/>
      <c r="K32" s="2">
        <f t="shared" si="0"/>
        <v>6.7267123820428196</v>
      </c>
      <c r="L32" s="2">
        <f t="shared" si="1"/>
        <v>4.6565398186249292</v>
      </c>
      <c r="M32" s="3">
        <f t="shared" si="2"/>
        <v>2.3937814708657252</v>
      </c>
      <c r="N32" s="3">
        <f t="shared" si="3"/>
        <v>2.2811841160179331</v>
      </c>
      <c r="P32" s="2">
        <v>6.5</v>
      </c>
      <c r="Q32" s="2">
        <v>4.5</v>
      </c>
      <c r="R32" s="2">
        <v>2.2000000000000002</v>
      </c>
      <c r="S32" s="2">
        <v>2.1</v>
      </c>
      <c r="U32" s="19">
        <f t="shared" si="4"/>
        <v>3.4878828006587634E-2</v>
      </c>
      <c r="V32" s="19">
        <f t="shared" si="4"/>
        <v>3.478662636109537E-2</v>
      </c>
      <c r="W32" s="19">
        <f t="shared" si="4"/>
        <v>8.8082486757147749E-2</v>
      </c>
      <c r="X32" s="19">
        <f t="shared" si="4"/>
        <v>8.6278150484730018E-2</v>
      </c>
    </row>
    <row r="33" spans="1:24" x14ac:dyDescent="0.25">
      <c r="B33" s="17"/>
      <c r="C33" s="18"/>
      <c r="D33" s="18"/>
      <c r="E33" s="18" t="s">
        <v>71</v>
      </c>
      <c r="F33" s="18">
        <v>0.28000000000000003</v>
      </c>
      <c r="G33" s="18">
        <v>2566</v>
      </c>
      <c r="H33" s="18">
        <v>12</v>
      </c>
      <c r="I33" s="12"/>
      <c r="K33" s="2">
        <f t="shared" si="0"/>
        <v>6.499223647940088</v>
      </c>
      <c r="L33" s="2">
        <f t="shared" si="1"/>
        <v>4.5005344732049046</v>
      </c>
      <c r="M33" s="3">
        <f t="shared" si="2"/>
        <v>2.3937814708657252</v>
      </c>
      <c r="N33" s="3">
        <f t="shared" si="3"/>
        <v>2.2811841160179331</v>
      </c>
      <c r="P33" s="2">
        <v>5.8</v>
      </c>
      <c r="Q33" s="2">
        <v>3.9</v>
      </c>
      <c r="R33" s="2">
        <v>2.1</v>
      </c>
      <c r="S33" s="2">
        <v>2</v>
      </c>
      <c r="U33" s="19">
        <f t="shared" si="4"/>
        <v>0.12055580136898073</v>
      </c>
      <c r="V33" s="19">
        <f t="shared" si="4"/>
        <v>0.15398319825766787</v>
      </c>
      <c r="W33" s="19">
        <f t="shared" si="4"/>
        <v>0.13989593850748816</v>
      </c>
      <c r="X33" s="19">
        <f t="shared" si="4"/>
        <v>0.14059205800896657</v>
      </c>
    </row>
    <row r="34" spans="1:24" x14ac:dyDescent="0.25">
      <c r="A34" s="1">
        <v>16</v>
      </c>
      <c r="B34" s="17" t="s">
        <v>72</v>
      </c>
      <c r="C34" s="18">
        <f>[2]WaterInWatersheds!C17</f>
        <v>4.0461891469354896</v>
      </c>
      <c r="D34" s="18">
        <f>[2]WaterInWatersheds!D17</f>
        <v>1.41196925651109</v>
      </c>
      <c r="E34" s="18" t="s">
        <v>73</v>
      </c>
      <c r="F34" s="20">
        <v>0.15</v>
      </c>
      <c r="G34" s="18">
        <v>5979</v>
      </c>
      <c r="H34" s="18">
        <v>25</v>
      </c>
      <c r="I34" s="12">
        <v>27</v>
      </c>
      <c r="K34" s="2">
        <f t="shared" si="0"/>
        <v>9.8618832228432645</v>
      </c>
      <c r="L34" s="2">
        <f t="shared" si="1"/>
        <v>5.7012557387270064</v>
      </c>
      <c r="M34" s="3">
        <f t="shared" si="2"/>
        <v>1.6117924782857695</v>
      </c>
      <c r="N34" s="3">
        <f t="shared" si="3"/>
        <v>1.3181585438216665</v>
      </c>
      <c r="P34" s="2">
        <v>9.6999999999999993</v>
      </c>
      <c r="Q34" s="2">
        <v>5.6</v>
      </c>
      <c r="R34" s="2">
        <v>1.6</v>
      </c>
      <c r="S34" s="2">
        <v>1.3</v>
      </c>
      <c r="U34" s="19">
        <f t="shared" si="4"/>
        <v>1.6688992045697442E-2</v>
      </c>
      <c r="V34" s="19">
        <f t="shared" si="4"/>
        <v>1.8081381915536925E-2</v>
      </c>
      <c r="W34" s="19">
        <f t="shared" si="4"/>
        <v>7.3702989286059117E-3</v>
      </c>
      <c r="X34" s="19">
        <f t="shared" si="4"/>
        <v>1.3968110632051141E-2</v>
      </c>
    </row>
    <row r="35" spans="1:24" x14ac:dyDescent="0.25">
      <c r="B35" s="17"/>
      <c r="C35" s="18"/>
      <c r="D35" s="18"/>
      <c r="E35" s="18" t="s">
        <v>74</v>
      </c>
      <c r="F35" s="20">
        <v>0.16</v>
      </c>
      <c r="G35" s="18">
        <v>5979</v>
      </c>
      <c r="H35" s="18">
        <v>24</v>
      </c>
      <c r="I35" s="12"/>
      <c r="K35" s="2">
        <f t="shared" si="0"/>
        <v>8.7846324020485724</v>
      </c>
      <c r="L35" s="2">
        <f t="shared" si="1"/>
        <v>5.0427941316590736</v>
      </c>
      <c r="M35" s="3">
        <f t="shared" si="2"/>
        <v>1.5174207102535306</v>
      </c>
      <c r="N35" s="3">
        <f t="shared" si="3"/>
        <v>1.2338064788796117</v>
      </c>
      <c r="P35" s="2">
        <v>8.8000000000000007</v>
      </c>
      <c r="Q35" s="2">
        <v>5</v>
      </c>
      <c r="R35" s="2">
        <v>1.5</v>
      </c>
      <c r="S35" s="2">
        <v>1.2</v>
      </c>
      <c r="U35" s="19">
        <f t="shared" si="4"/>
        <v>-1.7463179490259408E-3</v>
      </c>
      <c r="V35" s="19">
        <f t="shared" si="4"/>
        <v>8.5588263318147288E-3</v>
      </c>
      <c r="W35" s="19">
        <f t="shared" si="4"/>
        <v>1.1613806835687098E-2</v>
      </c>
      <c r="X35" s="19">
        <f t="shared" si="4"/>
        <v>2.8172065733009788E-2</v>
      </c>
    </row>
    <row r="36" spans="1:24" x14ac:dyDescent="0.25">
      <c r="B36" s="17"/>
      <c r="C36" s="18"/>
      <c r="D36" s="18"/>
      <c r="E36" s="18" t="s">
        <v>75</v>
      </c>
      <c r="F36" s="20">
        <v>0.16</v>
      </c>
      <c r="G36" s="18">
        <v>5979</v>
      </c>
      <c r="H36" s="18">
        <v>23</v>
      </c>
      <c r="I36" s="12"/>
      <c r="K36" s="2">
        <f t="shared" si="0"/>
        <v>8.298370023881418</v>
      </c>
      <c r="L36" s="2">
        <f t="shared" si="1"/>
        <v>4.7258947480199156</v>
      </c>
      <c r="M36" s="3">
        <f t="shared" si="2"/>
        <v>1.424910325448512</v>
      </c>
      <c r="N36" s="3">
        <f t="shared" si="3"/>
        <v>1.1516060272874755</v>
      </c>
      <c r="P36" s="2">
        <v>7.8</v>
      </c>
      <c r="Q36" s="2">
        <v>4.5</v>
      </c>
      <c r="R36" s="2">
        <v>1.4</v>
      </c>
      <c r="S36" s="2">
        <v>1.1000000000000001</v>
      </c>
      <c r="U36" s="19">
        <f t="shared" si="4"/>
        <v>6.3893592805310026E-2</v>
      </c>
      <c r="V36" s="19">
        <f t="shared" si="4"/>
        <v>5.0198832893314581E-2</v>
      </c>
      <c r="W36" s="19">
        <f t="shared" si="4"/>
        <v>1.779308960608009E-2</v>
      </c>
      <c r="X36" s="19">
        <f t="shared" si="4"/>
        <v>4.6914570261341298E-2</v>
      </c>
    </row>
    <row r="37" spans="1:24" x14ac:dyDescent="0.25">
      <c r="A37" s="1">
        <v>17</v>
      </c>
      <c r="B37" s="17" t="s">
        <v>76</v>
      </c>
      <c r="C37" s="18">
        <f>[2]WaterInWatersheds!C18</f>
        <v>7.0074052854445004</v>
      </c>
      <c r="D37" s="18">
        <f>[2]WaterInWatersheds!D18</f>
        <v>0.122051260039377</v>
      </c>
      <c r="E37" s="18" t="s">
        <v>77</v>
      </c>
      <c r="F37" s="18">
        <v>0.23</v>
      </c>
      <c r="G37" s="18">
        <v>5613</v>
      </c>
      <c r="H37" s="18">
        <v>50</v>
      </c>
      <c r="I37" s="12">
        <v>28</v>
      </c>
      <c r="K37" s="2">
        <f t="shared" si="0"/>
        <v>18.138441318624853</v>
      </c>
      <c r="L37" s="2">
        <f t="shared" si="1"/>
        <v>12.265829827083678</v>
      </c>
      <c r="M37" s="3">
        <f t="shared" si="2"/>
        <v>5.0146439531009674</v>
      </c>
      <c r="N37" s="3">
        <f t="shared" si="3"/>
        <v>4.6130129512124673</v>
      </c>
      <c r="P37" s="2">
        <v>18</v>
      </c>
      <c r="Q37" s="2">
        <v>12</v>
      </c>
      <c r="R37" s="2">
        <v>5</v>
      </c>
      <c r="S37" s="2">
        <v>4.7</v>
      </c>
      <c r="U37" s="19">
        <f t="shared" si="4"/>
        <v>7.6911843680473879E-3</v>
      </c>
      <c r="V37" s="19">
        <f t="shared" si="4"/>
        <v>2.2152485590306508E-2</v>
      </c>
      <c r="W37" s="19">
        <f t="shared" si="4"/>
        <v>2.9287906201934887E-3</v>
      </c>
      <c r="X37" s="19">
        <f t="shared" si="4"/>
        <v>-1.8507882720751666E-2</v>
      </c>
    </row>
    <row r="38" spans="1:24" x14ac:dyDescent="0.25">
      <c r="B38" s="17"/>
      <c r="C38" s="18"/>
      <c r="D38" s="18"/>
      <c r="E38" s="18" t="s">
        <v>78</v>
      </c>
      <c r="F38" s="18">
        <v>0.24</v>
      </c>
      <c r="G38" s="18">
        <v>5613</v>
      </c>
      <c r="H38" s="18">
        <v>49</v>
      </c>
      <c r="I38" s="12"/>
      <c r="K38" s="2">
        <f t="shared" si="0"/>
        <v>16.958020339081507</v>
      </c>
      <c r="L38" s="2">
        <f t="shared" si="1"/>
        <v>11.428724121857375</v>
      </c>
      <c r="M38" s="3">
        <f t="shared" si="2"/>
        <v>4.8671221157119708</v>
      </c>
      <c r="N38" s="3">
        <f t="shared" si="3"/>
        <v>4.4644803575326772</v>
      </c>
      <c r="P38" s="2">
        <v>17</v>
      </c>
      <c r="Q38" s="2">
        <v>11</v>
      </c>
      <c r="R38" s="2">
        <v>4.8</v>
      </c>
      <c r="S38" s="2">
        <v>4.4000000000000004</v>
      </c>
      <c r="U38" s="19">
        <f t="shared" si="4"/>
        <v>-2.4693918187348712E-3</v>
      </c>
      <c r="V38" s="19">
        <f t="shared" si="4"/>
        <v>3.8974920168852248E-2</v>
      </c>
      <c r="W38" s="19">
        <f t="shared" si="4"/>
        <v>1.3983774106660629E-2</v>
      </c>
      <c r="X38" s="19">
        <f t="shared" si="4"/>
        <v>1.465462671197202E-2</v>
      </c>
    </row>
    <row r="39" spans="1:24" x14ac:dyDescent="0.25">
      <c r="B39" s="17"/>
      <c r="C39" s="18"/>
      <c r="D39" s="18"/>
      <c r="E39" s="18" t="s">
        <v>79</v>
      </c>
      <c r="F39" s="18">
        <v>0.24</v>
      </c>
      <c r="G39" s="18">
        <v>5613</v>
      </c>
      <c r="H39" s="18">
        <v>45</v>
      </c>
      <c r="I39" s="12"/>
      <c r="K39" s="2">
        <f t="shared" si="0"/>
        <v>15.13181908184106</v>
      </c>
      <c r="L39" s="2">
        <f t="shared" si="1"/>
        <v>10.036858716581143</v>
      </c>
      <c r="M39" s="3">
        <f t="shared" si="2"/>
        <v>4.2915139825215425</v>
      </c>
      <c r="N39" s="3">
        <f t="shared" si="3"/>
        <v>3.8891754817799171</v>
      </c>
      <c r="P39" s="2">
        <v>15</v>
      </c>
      <c r="Q39" s="2">
        <v>9.9</v>
      </c>
      <c r="R39" s="2">
        <v>4.3</v>
      </c>
      <c r="S39" s="2">
        <v>3.9</v>
      </c>
      <c r="U39" s="19">
        <f t="shared" si="4"/>
        <v>8.7879387894040182E-3</v>
      </c>
      <c r="V39" s="19">
        <f t="shared" si="4"/>
        <v>1.3824112785974041E-2</v>
      </c>
      <c r="W39" s="19">
        <f t="shared" si="4"/>
        <v>-1.9734924368505448E-3</v>
      </c>
      <c r="X39" s="19">
        <f t="shared" si="4"/>
        <v>-2.7755174923289206E-3</v>
      </c>
    </row>
    <row r="40" spans="1:24" x14ac:dyDescent="0.25">
      <c r="A40" s="1">
        <v>18</v>
      </c>
      <c r="B40" s="17" t="s">
        <v>80</v>
      </c>
      <c r="C40" s="18">
        <f>[2]WaterInWatersheds!C19</f>
        <v>1.98028914425493</v>
      </c>
      <c r="D40" s="18">
        <f>[2]WaterInWatersheds!D19</f>
        <v>1.8272161309546799</v>
      </c>
      <c r="E40" s="18" t="s">
        <v>81</v>
      </c>
      <c r="F40" s="20">
        <v>0.46</v>
      </c>
      <c r="G40" s="20">
        <v>1320</v>
      </c>
      <c r="H40" s="20">
        <v>4.0999999999999996</v>
      </c>
      <c r="I40" s="12">
        <v>26</v>
      </c>
      <c r="K40" s="2">
        <f t="shared" si="0"/>
        <v>2.3944455223236494</v>
      </c>
      <c r="L40" s="2">
        <f t="shared" si="1"/>
        <v>1.7412277570451433</v>
      </c>
      <c r="M40" s="3">
        <f t="shared" si="2"/>
        <v>1.5665487738885506</v>
      </c>
      <c r="N40" s="3">
        <f t="shared" si="3"/>
        <v>1.5687396618562874</v>
      </c>
      <c r="P40" s="2">
        <v>2.4</v>
      </c>
      <c r="Q40" s="2">
        <v>1.8</v>
      </c>
      <c r="R40" s="2">
        <v>1.6</v>
      </c>
      <c r="S40" s="2">
        <v>1.6</v>
      </c>
      <c r="U40" s="19">
        <f t="shared" si="4"/>
        <v>-2.314365698479389E-3</v>
      </c>
      <c r="V40" s="19">
        <f t="shared" si="4"/>
        <v>-3.265124608603151E-2</v>
      </c>
      <c r="W40" s="19">
        <f t="shared" si="4"/>
        <v>-2.0907016319655913E-2</v>
      </c>
      <c r="X40" s="19">
        <f t="shared" si="4"/>
        <v>-1.9537711339820407E-2</v>
      </c>
    </row>
    <row r="41" spans="1:24" x14ac:dyDescent="0.25">
      <c r="B41" s="17"/>
      <c r="C41" s="18"/>
      <c r="D41" s="18"/>
      <c r="E41" s="18" t="s">
        <v>82</v>
      </c>
      <c r="F41" s="20">
        <v>0.56000000000000005</v>
      </c>
      <c r="G41" s="20">
        <v>1320</v>
      </c>
      <c r="H41" s="20">
        <v>3</v>
      </c>
      <c r="I41" s="12"/>
      <c r="K41" s="2">
        <f t="shared" si="0"/>
        <v>1.3087944187158287</v>
      </c>
      <c r="L41" s="2">
        <f t="shared" si="1"/>
        <v>0.89933608744194615</v>
      </c>
      <c r="M41" s="3">
        <f t="shared" si="2"/>
        <v>0.98726694217485533</v>
      </c>
      <c r="N41" s="3">
        <f t="shared" si="3"/>
        <v>0.94575242067404186</v>
      </c>
      <c r="P41" s="2">
        <v>1.3</v>
      </c>
      <c r="Q41" s="2">
        <v>0.89</v>
      </c>
      <c r="R41" s="2">
        <v>0.97</v>
      </c>
      <c r="S41" s="2">
        <v>0.94</v>
      </c>
      <c r="U41" s="19">
        <f t="shared" si="4"/>
        <v>6.7649374737143416E-3</v>
      </c>
      <c r="V41" s="19">
        <f t="shared" si="4"/>
        <v>1.0489985889827122E-2</v>
      </c>
      <c r="W41" s="19">
        <f t="shared" si="4"/>
        <v>1.7800971314283875E-2</v>
      </c>
      <c r="X41" s="19">
        <f t="shared" si="4"/>
        <v>6.119596461746717E-3</v>
      </c>
    </row>
    <row r="42" spans="1:24" x14ac:dyDescent="0.25">
      <c r="A42" s="1">
        <v>19</v>
      </c>
      <c r="B42" s="17" t="s">
        <v>83</v>
      </c>
      <c r="C42" s="18">
        <f>[2]WaterInWatersheds!C20</f>
        <v>4.0051407880271297</v>
      </c>
      <c r="D42" s="18">
        <f>[2]WaterInWatersheds!D20</f>
        <v>0.29110958708038098</v>
      </c>
      <c r="E42" s="18" t="s">
        <v>84</v>
      </c>
      <c r="F42" s="18">
        <v>0.2</v>
      </c>
      <c r="G42" s="18">
        <v>9329</v>
      </c>
      <c r="H42" s="18">
        <v>50</v>
      </c>
      <c r="I42" s="12">
        <v>25</v>
      </c>
      <c r="K42" s="2">
        <f t="shared" si="0"/>
        <v>10.342506721879293</v>
      </c>
      <c r="L42" s="2">
        <f t="shared" si="1"/>
        <v>5.7910901183367027</v>
      </c>
      <c r="M42" s="3">
        <f t="shared" si="2"/>
        <v>2.0611994311050403</v>
      </c>
      <c r="N42" s="3">
        <f t="shared" si="3"/>
        <v>1.6247629586019123</v>
      </c>
      <c r="P42" s="2">
        <v>10</v>
      </c>
      <c r="Q42" s="2">
        <v>5.7</v>
      </c>
      <c r="R42" s="2">
        <v>2</v>
      </c>
      <c r="S42" s="2">
        <v>1.6</v>
      </c>
      <c r="U42" s="19">
        <f t="shared" si="4"/>
        <v>3.4250672187929251E-2</v>
      </c>
      <c r="V42" s="19">
        <f t="shared" si="4"/>
        <v>1.5980722515210974E-2</v>
      </c>
      <c r="W42" s="19">
        <f t="shared" si="4"/>
        <v>3.0599715552520168E-2</v>
      </c>
      <c r="X42" s="19">
        <f t="shared" si="4"/>
        <v>1.5476849126195152E-2</v>
      </c>
    </row>
    <row r="43" spans="1:24" x14ac:dyDescent="0.25">
      <c r="B43" s="17"/>
      <c r="C43" s="18"/>
      <c r="D43" s="18"/>
      <c r="E43" s="18" t="s">
        <v>85</v>
      </c>
      <c r="F43" s="18">
        <v>0.21</v>
      </c>
      <c r="G43" s="18">
        <v>9329</v>
      </c>
      <c r="H43" s="18">
        <v>49</v>
      </c>
      <c r="I43" s="12"/>
      <c r="K43" s="2">
        <f t="shared" si="0"/>
        <v>9.6126078216547519</v>
      </c>
      <c r="L43" s="2">
        <f t="shared" si="1"/>
        <v>5.3644563456672802</v>
      </c>
      <c r="M43" s="3">
        <f t="shared" si="2"/>
        <v>2.0005626381152335</v>
      </c>
      <c r="N43" s="3">
        <f t="shared" si="3"/>
        <v>1.572447853721801</v>
      </c>
      <c r="P43" s="2">
        <v>9.6</v>
      </c>
      <c r="Q43" s="2">
        <v>5.4</v>
      </c>
      <c r="R43" s="2">
        <v>2</v>
      </c>
      <c r="S43" s="2">
        <v>1.6</v>
      </c>
      <c r="U43" s="19">
        <f t="shared" si="4"/>
        <v>1.3133147557033618E-3</v>
      </c>
      <c r="V43" s="19">
        <f t="shared" si="4"/>
        <v>-6.5821582097629824E-3</v>
      </c>
      <c r="W43" s="19">
        <f t="shared" si="4"/>
        <v>2.813190576167468E-4</v>
      </c>
      <c r="X43" s="19">
        <f t="shared" si="4"/>
        <v>-1.7220091423874456E-2</v>
      </c>
    </row>
    <row r="44" spans="1:24" x14ac:dyDescent="0.25">
      <c r="B44" s="17"/>
      <c r="C44" s="18"/>
      <c r="D44" s="18"/>
      <c r="E44" s="18" t="s">
        <v>86</v>
      </c>
      <c r="F44" s="18">
        <v>0.22</v>
      </c>
      <c r="G44" s="18">
        <v>9329</v>
      </c>
      <c r="H44" s="18">
        <v>49</v>
      </c>
      <c r="I44" s="12"/>
      <c r="K44" s="2">
        <f t="shared" si="0"/>
        <v>9.1987501061233452</v>
      </c>
      <c r="L44" s="2">
        <f t="shared" si="1"/>
        <v>5.1356467395331036</v>
      </c>
      <c r="M44" s="3">
        <f t="shared" si="2"/>
        <v>2.0005626381152335</v>
      </c>
      <c r="N44" s="3">
        <f t="shared" si="3"/>
        <v>1.572447853721801</v>
      </c>
      <c r="P44" s="2">
        <v>9.1999999999999993</v>
      </c>
      <c r="Q44" s="2">
        <v>5.2</v>
      </c>
      <c r="R44" s="2">
        <v>2</v>
      </c>
      <c r="S44" s="2">
        <v>1.6</v>
      </c>
      <c r="U44" s="19">
        <f t="shared" si="4"/>
        <v>-1.3585803007109615E-4</v>
      </c>
      <c r="V44" s="19">
        <f t="shared" si="4"/>
        <v>-1.237562701286473E-2</v>
      </c>
      <c r="W44" s="19">
        <f t="shared" si="4"/>
        <v>2.813190576167468E-4</v>
      </c>
      <c r="X44" s="19">
        <f t="shared" si="4"/>
        <v>-1.7220091423874456E-2</v>
      </c>
    </row>
    <row r="45" spans="1:24" x14ac:dyDescent="0.25">
      <c r="A45" s="1">
        <v>20</v>
      </c>
      <c r="B45" s="17" t="s">
        <v>87</v>
      </c>
      <c r="C45" s="18">
        <f>[2]WaterInWatersheds!C21</f>
        <v>1.76789145844319</v>
      </c>
      <c r="D45" s="18">
        <f>[2]WaterInWatersheds!D21</f>
        <v>0.73155802745306597</v>
      </c>
      <c r="E45" s="18" t="s">
        <v>88</v>
      </c>
      <c r="F45" s="18">
        <v>0.28999999999999998</v>
      </c>
      <c r="G45" s="20">
        <v>1846</v>
      </c>
      <c r="H45" s="18">
        <v>7</v>
      </c>
      <c r="I45" s="12">
        <v>24</v>
      </c>
      <c r="K45" s="2">
        <f t="shared" si="0"/>
        <v>4.7930640541976199</v>
      </c>
      <c r="L45" s="2">
        <f t="shared" si="1"/>
        <v>3.3896562057343953</v>
      </c>
      <c r="M45" s="3">
        <f t="shared" si="2"/>
        <v>1.9204508392265585</v>
      </c>
      <c r="N45" s="3">
        <f t="shared" si="3"/>
        <v>1.8737808813632901</v>
      </c>
      <c r="P45" s="2">
        <v>4.8</v>
      </c>
      <c r="Q45" s="2">
        <v>3.4</v>
      </c>
      <c r="R45" s="2">
        <v>1.9</v>
      </c>
      <c r="S45" s="2">
        <v>1.9</v>
      </c>
      <c r="U45" s="19">
        <f t="shared" si="4"/>
        <v>-1.4449887088291424E-3</v>
      </c>
      <c r="V45" s="19">
        <f t="shared" si="4"/>
        <v>-3.04229243106018E-3</v>
      </c>
      <c r="W45" s="19">
        <f t="shared" si="4"/>
        <v>1.0763599592925553E-2</v>
      </c>
      <c r="X45" s="19">
        <f t="shared" si="4"/>
        <v>-1.3799536124584096E-2</v>
      </c>
    </row>
    <row r="46" spans="1:24" x14ac:dyDescent="0.25">
      <c r="B46" s="17"/>
      <c r="C46" s="18"/>
      <c r="D46" s="18"/>
      <c r="E46" s="18" t="s">
        <v>89</v>
      </c>
      <c r="F46" s="18">
        <v>0.32</v>
      </c>
      <c r="G46" s="20">
        <v>1846</v>
      </c>
      <c r="H46" s="20">
        <v>6.1</v>
      </c>
      <c r="I46" s="12"/>
      <c r="K46" s="2">
        <f t="shared" si="0"/>
        <v>3.6324529785371702</v>
      </c>
      <c r="L46" s="2">
        <f t="shared" si="1"/>
        <v>2.5058238244969924</v>
      </c>
      <c r="M46" s="3">
        <f t="shared" si="2"/>
        <v>1.5669884210067473</v>
      </c>
      <c r="N46" s="3">
        <f t="shared" si="3"/>
        <v>1.4993199208347647</v>
      </c>
      <c r="P46" s="2">
        <v>3.6</v>
      </c>
      <c r="Q46" s="2">
        <v>2.5</v>
      </c>
      <c r="R46" s="2">
        <v>1.6</v>
      </c>
      <c r="S46" s="2">
        <v>1.5</v>
      </c>
      <c r="U46" s="19">
        <f t="shared" si="4"/>
        <v>9.0147162603250296E-3</v>
      </c>
      <c r="V46" s="19">
        <f t="shared" si="4"/>
        <v>2.3295297987969477E-3</v>
      </c>
      <c r="W46" s="19">
        <f t="shared" si="4"/>
        <v>-2.0632236870783E-2</v>
      </c>
      <c r="X46" s="19">
        <f t="shared" si="4"/>
        <v>-4.5338611015684666E-4</v>
      </c>
    </row>
    <row r="47" spans="1:24" s="22" customFormat="1" x14ac:dyDescent="0.25">
      <c r="A47" s="21"/>
      <c r="C47" s="23"/>
      <c r="D47" s="23"/>
      <c r="E47" s="23"/>
      <c r="F47" s="23"/>
      <c r="G47" s="23"/>
      <c r="H47" s="23"/>
      <c r="I47" s="23"/>
    </row>
    <row r="48" spans="1:24" s="22" customFormat="1" x14ac:dyDescent="0.25">
      <c r="A48" s="21"/>
      <c r="C48" s="23"/>
      <c r="D48" s="23"/>
      <c r="E48" s="23"/>
      <c r="F48" s="23"/>
      <c r="G48" s="23"/>
      <c r="H48" s="23"/>
      <c r="I48" s="23"/>
      <c r="T48" s="24" t="s">
        <v>90</v>
      </c>
      <c r="U48" s="33">
        <f>AVERAGE(U5:U46)</f>
        <v>1.1253928334641082E-2</v>
      </c>
      <c r="V48" s="33">
        <f t="shared" ref="V48:X48" si="5">AVERAGE(V5:V46)</f>
        <v>8.9866476970478816E-3</v>
      </c>
      <c r="W48" s="33">
        <f t="shared" si="5"/>
        <v>1.123840652958265E-2</v>
      </c>
      <c r="X48" s="33">
        <f t="shared" si="5"/>
        <v>1.5402977536764417E-3</v>
      </c>
    </row>
    <row r="49" spans="1:24" s="22" customFormat="1" x14ac:dyDescent="0.25">
      <c r="A49" s="21"/>
      <c r="C49" s="23"/>
      <c r="D49" s="23"/>
      <c r="E49" s="23"/>
      <c r="F49" s="23"/>
      <c r="G49" s="23"/>
      <c r="H49" s="23"/>
      <c r="I49" s="23"/>
      <c r="T49" s="24" t="s">
        <v>91</v>
      </c>
      <c r="U49" s="33">
        <f>MIN(U5:U46)</f>
        <v>-4.4983866322772847E-2</v>
      </c>
      <c r="V49" s="33">
        <f t="shared" ref="V49:X49" si="6">MIN(V5:V46)</f>
        <v>-4.3479958319046629E-2</v>
      </c>
      <c r="W49" s="33">
        <f t="shared" si="6"/>
        <v>-2.8823148583211826E-2</v>
      </c>
      <c r="X49" s="33">
        <f t="shared" si="6"/>
        <v>-5.0135926750012119E-2</v>
      </c>
    </row>
    <row r="50" spans="1:24" s="22" customFormat="1" x14ac:dyDescent="0.25">
      <c r="A50" s="21"/>
      <c r="C50" s="23"/>
      <c r="D50" s="23"/>
      <c r="E50" s="23"/>
      <c r="F50" s="23"/>
      <c r="G50" s="23"/>
      <c r="H50" s="23"/>
      <c r="I50" s="23"/>
      <c r="T50" s="24" t="s">
        <v>92</v>
      </c>
      <c r="U50" s="33">
        <f>MEDIAN(U5:U46)</f>
        <v>5.6151934033682026E-3</v>
      </c>
      <c r="V50" s="33">
        <f t="shared" ref="V50:X50" si="7">MEDIAN(V5:V46)</f>
        <v>4.4504809291934875E-3</v>
      </c>
      <c r="W50" s="33">
        <f t="shared" si="7"/>
        <v>6.7647099510189813E-3</v>
      </c>
      <c r="X50" s="33">
        <f t="shared" si="7"/>
        <v>-1.6654639620575103E-3</v>
      </c>
    </row>
    <row r="51" spans="1:24" s="22" customFormat="1" x14ac:dyDescent="0.25">
      <c r="A51" s="21"/>
      <c r="C51" s="23"/>
      <c r="D51" s="23"/>
      <c r="E51" s="23"/>
      <c r="F51" s="23"/>
      <c r="G51" s="23"/>
      <c r="H51" s="23"/>
      <c r="I51" s="23"/>
      <c r="T51" s="24" t="s">
        <v>93</v>
      </c>
      <c r="U51" s="33">
        <f>MAX(U5:U46)</f>
        <v>0.12055580136898073</v>
      </c>
      <c r="V51" s="33">
        <f t="shared" ref="V51:X51" si="8">MAX(V5:V46)</f>
        <v>0.15398319825766787</v>
      </c>
      <c r="W51" s="33">
        <f t="shared" si="8"/>
        <v>0.13989593850748816</v>
      </c>
      <c r="X51" s="33">
        <f t="shared" si="8"/>
        <v>0.14059205800896657</v>
      </c>
    </row>
    <row r="52" spans="1:24" s="22" customFormat="1" x14ac:dyDescent="0.25">
      <c r="A52" s="21"/>
      <c r="C52" s="23"/>
      <c r="D52" s="23"/>
      <c r="E52" s="23"/>
      <c r="F52" s="23"/>
      <c r="G52" s="23"/>
      <c r="H52" s="23"/>
      <c r="I52" s="23"/>
      <c r="U52" s="25"/>
      <c r="V52" s="25"/>
      <c r="W52" s="25"/>
      <c r="X52" s="25"/>
    </row>
    <row r="53" spans="1:24" s="22" customFormat="1" x14ac:dyDescent="0.25">
      <c r="A53" s="21"/>
      <c r="C53" s="23"/>
      <c r="D53" s="23"/>
      <c r="E53" s="23"/>
      <c r="F53" s="23"/>
      <c r="G53" s="23"/>
      <c r="H53" s="23"/>
      <c r="I53" s="23"/>
    </row>
    <row r="54" spans="1:24" s="22" customFormat="1" x14ac:dyDescent="0.25">
      <c r="A54" s="21"/>
      <c r="C54" s="23"/>
      <c r="D54" s="23"/>
      <c r="E54" s="23"/>
      <c r="F54" s="23"/>
      <c r="G54" s="23"/>
      <c r="H54" s="23"/>
      <c r="I54" s="23"/>
    </row>
    <row r="55" spans="1:24" s="22" customFormat="1" x14ac:dyDescent="0.25">
      <c r="A55" s="21"/>
      <c r="C55" s="23"/>
      <c r="D55" s="23"/>
      <c r="E55" s="23"/>
      <c r="F55" s="23"/>
      <c r="G55" s="23"/>
      <c r="H55" s="23"/>
      <c r="I55" s="23"/>
    </row>
    <row r="56" spans="1:24" s="22" customFormat="1" x14ac:dyDescent="0.25">
      <c r="A56" s="21"/>
      <c r="C56" s="23"/>
      <c r="D56" s="23"/>
      <c r="E56" s="23"/>
      <c r="F56" s="23"/>
      <c r="G56" s="23"/>
      <c r="H56" s="23"/>
      <c r="I56" s="23"/>
    </row>
    <row r="57" spans="1:24" s="22" customFormat="1" x14ac:dyDescent="0.25">
      <c r="A57" s="21"/>
      <c r="C57" s="23"/>
      <c r="D57" s="23"/>
      <c r="E57" s="23"/>
      <c r="F57" s="23"/>
      <c r="G57" s="23"/>
      <c r="H57" s="23"/>
      <c r="I57" s="23"/>
    </row>
    <row r="58" spans="1:24" s="22" customFormat="1" x14ac:dyDescent="0.25">
      <c r="A58" s="21"/>
      <c r="C58" s="23"/>
      <c r="D58" s="23"/>
      <c r="E58" s="23"/>
      <c r="F58" s="23"/>
      <c r="G58" s="23"/>
      <c r="H58" s="23"/>
      <c r="I58" s="23"/>
    </row>
    <row r="59" spans="1:24" s="22" customFormat="1" x14ac:dyDescent="0.25">
      <c r="A59" s="21"/>
      <c r="C59" s="23"/>
      <c r="D59" s="23"/>
      <c r="E59" s="23"/>
      <c r="F59" s="23"/>
      <c r="G59" s="23"/>
      <c r="H59" s="23"/>
      <c r="I59" s="23"/>
    </row>
    <row r="60" spans="1:24" s="22" customFormat="1" x14ac:dyDescent="0.25">
      <c r="A60" s="21"/>
      <c r="C60" s="23"/>
      <c r="D60" s="23"/>
      <c r="E60" s="23"/>
      <c r="F60" s="23"/>
      <c r="G60" s="23"/>
      <c r="H60" s="23"/>
      <c r="I60" s="23"/>
    </row>
    <row r="61" spans="1:24" s="22" customFormat="1" x14ac:dyDescent="0.25">
      <c r="A61" s="21"/>
      <c r="C61" s="23"/>
      <c r="D61" s="23"/>
      <c r="E61" s="23"/>
      <c r="F61" s="23"/>
      <c r="G61" s="23"/>
      <c r="H61" s="23"/>
      <c r="I61" s="23"/>
    </row>
    <row r="62" spans="1:24" s="22" customFormat="1" x14ac:dyDescent="0.25">
      <c r="A62" s="21"/>
      <c r="C62" s="23"/>
      <c r="D62" s="23"/>
      <c r="E62" s="23"/>
      <c r="F62" s="23"/>
      <c r="G62" s="23"/>
      <c r="H62" s="23"/>
      <c r="I62" s="23"/>
    </row>
    <row r="63" spans="1:24" s="22" customFormat="1" x14ac:dyDescent="0.25">
      <c r="A63" s="21"/>
      <c r="C63" s="23"/>
      <c r="D63" s="23"/>
      <c r="E63" s="23"/>
      <c r="F63" s="23"/>
      <c r="G63" s="23"/>
      <c r="H63" s="23"/>
      <c r="I63" s="23"/>
    </row>
    <row r="64" spans="1:24" s="22" customFormat="1" x14ac:dyDescent="0.25">
      <c r="A64" s="21"/>
      <c r="C64" s="23"/>
      <c r="D64" s="23"/>
      <c r="E64" s="23"/>
      <c r="F64" s="23"/>
      <c r="G64" s="23"/>
      <c r="H64" s="23"/>
      <c r="I64" s="23"/>
    </row>
    <row r="65" spans="1:9" s="22" customFormat="1" x14ac:dyDescent="0.25">
      <c r="A65" s="21"/>
      <c r="C65" s="23"/>
      <c r="D65" s="23"/>
      <c r="E65" s="23"/>
      <c r="F65" s="23"/>
      <c r="G65" s="23"/>
      <c r="H65" s="23"/>
      <c r="I65" s="23"/>
    </row>
    <row r="66" spans="1:9" s="22" customFormat="1" x14ac:dyDescent="0.25">
      <c r="A66" s="21"/>
      <c r="C66" s="23"/>
      <c r="D66" s="23"/>
      <c r="E66" s="23"/>
      <c r="F66" s="23"/>
      <c r="G66" s="23"/>
      <c r="H66" s="23"/>
      <c r="I66" s="23"/>
    </row>
    <row r="67" spans="1:9" s="22" customFormat="1" x14ac:dyDescent="0.25">
      <c r="A67" s="21"/>
      <c r="C67" s="23"/>
      <c r="D67" s="23"/>
      <c r="E67" s="23"/>
      <c r="F67" s="23"/>
      <c r="G67" s="23"/>
      <c r="H67" s="23"/>
      <c r="I67" s="23"/>
    </row>
    <row r="68" spans="1:9" s="22" customFormat="1" x14ac:dyDescent="0.25">
      <c r="A68" s="21"/>
      <c r="C68" s="23"/>
      <c r="D68" s="23"/>
      <c r="E68" s="23"/>
      <c r="F68" s="23"/>
      <c r="G68" s="23"/>
      <c r="H68" s="23"/>
      <c r="I68" s="23"/>
    </row>
    <row r="69" spans="1:9" s="22" customFormat="1" x14ac:dyDescent="0.25">
      <c r="A69" s="21"/>
      <c r="C69" s="23"/>
      <c r="D69" s="23"/>
      <c r="E69" s="23"/>
      <c r="F69" s="23"/>
      <c r="G69" s="23"/>
      <c r="H69" s="23"/>
      <c r="I69" s="23"/>
    </row>
    <row r="70" spans="1:9" s="22" customFormat="1" x14ac:dyDescent="0.25">
      <c r="A70" s="21"/>
      <c r="C70" s="23"/>
      <c r="D70" s="23"/>
      <c r="E70" s="23"/>
      <c r="F70" s="23"/>
      <c r="G70" s="23"/>
      <c r="H70" s="23"/>
      <c r="I70" s="23"/>
    </row>
    <row r="71" spans="1:9" s="22" customFormat="1" x14ac:dyDescent="0.25">
      <c r="A71" s="21"/>
      <c r="C71" s="23"/>
      <c r="D71" s="23"/>
      <c r="E71" s="23"/>
      <c r="F71" s="23"/>
      <c r="G71" s="23"/>
      <c r="H71" s="23"/>
      <c r="I71" s="23"/>
    </row>
    <row r="72" spans="1:9" s="22" customFormat="1" x14ac:dyDescent="0.25">
      <c r="A72" s="21"/>
      <c r="C72" s="23"/>
      <c r="D72" s="23"/>
      <c r="E72" s="23"/>
      <c r="F72" s="23"/>
      <c r="G72" s="23"/>
      <c r="H72" s="23"/>
      <c r="I72" s="23"/>
    </row>
    <row r="73" spans="1:9" s="22" customFormat="1" x14ac:dyDescent="0.25">
      <c r="A73" s="21"/>
    </row>
    <row r="74" spans="1:9" s="22" customFormat="1" x14ac:dyDescent="0.25">
      <c r="A74" s="21"/>
      <c r="C74" s="26"/>
      <c r="D74" s="26"/>
      <c r="E74" s="26"/>
      <c r="F74" s="26"/>
      <c r="G74" s="26"/>
      <c r="H74" s="26"/>
      <c r="I74" s="26"/>
    </row>
    <row r="75" spans="1:9" s="22" customFormat="1" x14ac:dyDescent="0.25">
      <c r="A75" s="21"/>
      <c r="C75" s="27"/>
      <c r="D75" s="27"/>
      <c r="E75" s="27"/>
      <c r="F75" s="27"/>
      <c r="G75" s="27"/>
      <c r="H75" s="27"/>
      <c r="I75" s="27"/>
    </row>
    <row r="76" spans="1:9" s="22" customFormat="1" x14ac:dyDescent="0.25">
      <c r="A76" s="21"/>
    </row>
    <row r="77" spans="1:9" s="22" customFormat="1" x14ac:dyDescent="0.25">
      <c r="A77" s="21"/>
    </row>
    <row r="78" spans="1:9" s="22" customFormat="1" x14ac:dyDescent="0.25">
      <c r="A78" s="21"/>
    </row>
    <row r="79" spans="1:9" s="22" customFormat="1" x14ac:dyDescent="0.25">
      <c r="A79" s="28"/>
    </row>
    <row r="80" spans="1:9" s="22" customFormat="1" x14ac:dyDescent="0.25">
      <c r="A80" s="29"/>
      <c r="C80" s="26"/>
      <c r="D80" s="26"/>
      <c r="E80" s="26"/>
      <c r="F80" s="26"/>
      <c r="G80" s="26"/>
      <c r="H80" s="26"/>
      <c r="I80" s="26"/>
    </row>
    <row r="81" spans="1:9" s="22" customFormat="1" x14ac:dyDescent="0.25">
      <c r="A81" s="29"/>
      <c r="C81" s="26"/>
      <c r="D81" s="26"/>
      <c r="E81" s="26"/>
      <c r="F81" s="26"/>
      <c r="G81" s="26"/>
      <c r="H81" s="26"/>
      <c r="I81" s="26"/>
    </row>
    <row r="82" spans="1:9" s="22" customFormat="1" x14ac:dyDescent="0.25">
      <c r="A82" s="29"/>
      <c r="C82" s="26"/>
      <c r="D82" s="26"/>
      <c r="E82" s="26"/>
      <c r="F82" s="26"/>
      <c r="G82" s="26"/>
      <c r="H82" s="26"/>
      <c r="I82" s="26"/>
    </row>
    <row r="83" spans="1:9" s="22" customFormat="1" x14ac:dyDescent="0.25">
      <c r="A83" s="29"/>
      <c r="C83" s="26"/>
      <c r="D83" s="26"/>
      <c r="E83" s="26"/>
      <c r="F83" s="26"/>
      <c r="G83" s="26"/>
      <c r="H83" s="26"/>
      <c r="I83" s="26"/>
    </row>
    <row r="84" spans="1:9" s="22" customFormat="1" x14ac:dyDescent="0.25">
      <c r="A84" s="29"/>
      <c r="C84" s="26"/>
      <c r="D84" s="26"/>
      <c r="E84" s="26"/>
      <c r="F84" s="26"/>
      <c r="G84" s="26"/>
      <c r="H84" s="26"/>
      <c r="I84" s="26"/>
    </row>
    <row r="85" spans="1:9" s="22" customFormat="1" x14ac:dyDescent="0.25">
      <c r="A85" s="29"/>
      <c r="C85" s="26"/>
      <c r="D85" s="26"/>
      <c r="E85" s="26"/>
      <c r="F85" s="26"/>
      <c r="G85" s="26"/>
      <c r="H85" s="26"/>
      <c r="I85" s="26"/>
    </row>
    <row r="86" spans="1:9" s="22" customFormat="1" x14ac:dyDescent="0.25">
      <c r="A86" s="29"/>
      <c r="C86" s="26"/>
      <c r="D86" s="26"/>
      <c r="E86" s="26"/>
      <c r="F86" s="26"/>
      <c r="G86" s="26"/>
      <c r="H86" s="26"/>
      <c r="I86" s="26"/>
    </row>
    <row r="87" spans="1:9" s="22" customFormat="1" x14ac:dyDescent="0.25">
      <c r="A87" s="29"/>
      <c r="C87" s="26"/>
      <c r="D87" s="26"/>
      <c r="E87" s="26"/>
      <c r="F87" s="26"/>
      <c r="G87" s="26"/>
      <c r="H87" s="26"/>
      <c r="I87" s="26"/>
    </row>
    <row r="88" spans="1:9" s="22" customFormat="1" x14ac:dyDescent="0.25">
      <c r="A88" s="29"/>
      <c r="C88" s="26"/>
      <c r="D88" s="26"/>
      <c r="E88" s="26"/>
      <c r="F88" s="26"/>
      <c r="G88" s="26"/>
      <c r="H88" s="26"/>
      <c r="I88" s="26"/>
    </row>
    <row r="89" spans="1:9" s="22" customFormat="1" x14ac:dyDescent="0.25">
      <c r="A89" s="29"/>
      <c r="C89" s="26"/>
      <c r="D89" s="26"/>
      <c r="E89" s="26"/>
      <c r="F89" s="26"/>
      <c r="G89" s="26"/>
      <c r="H89" s="26"/>
      <c r="I89" s="26"/>
    </row>
    <row r="90" spans="1:9" s="22" customFormat="1" x14ac:dyDescent="0.25">
      <c r="A90" s="28"/>
      <c r="C90" s="26"/>
      <c r="D90" s="30"/>
      <c r="E90" s="30"/>
      <c r="F90" s="26"/>
      <c r="G90" s="26"/>
      <c r="H90" s="26"/>
      <c r="I90" s="26"/>
    </row>
    <row r="91" spans="1:9" s="22" customFormat="1" x14ac:dyDescent="0.25">
      <c r="A91" s="21"/>
      <c r="C91" s="26"/>
      <c r="D91" s="26"/>
      <c r="E91" s="26"/>
      <c r="F91" s="26"/>
      <c r="G91" s="26"/>
      <c r="H91" s="26"/>
      <c r="I91" s="26"/>
    </row>
    <row r="92" spans="1:9" s="22" customFormat="1" x14ac:dyDescent="0.25">
      <c r="A92" s="21"/>
      <c r="C92" s="27"/>
      <c r="D92" s="27"/>
      <c r="E92" s="27"/>
      <c r="F92" s="27"/>
      <c r="G92" s="27"/>
      <c r="H92" s="27"/>
      <c r="I92" s="27"/>
    </row>
    <row r="93" spans="1:9" s="22" customFormat="1" x14ac:dyDescent="0.25">
      <c r="A93" s="21"/>
    </row>
    <row r="94" spans="1:9" s="22" customFormat="1" x14ac:dyDescent="0.25">
      <c r="A94" s="21"/>
    </row>
    <row r="95" spans="1:9" s="22" customFormat="1" x14ac:dyDescent="0.25">
      <c r="A95" s="21"/>
    </row>
    <row r="96" spans="1:9" s="22" customFormat="1" x14ac:dyDescent="0.25">
      <c r="A96" s="28"/>
      <c r="C96" s="23"/>
      <c r="D96" s="23"/>
      <c r="E96" s="23"/>
      <c r="F96" s="23"/>
      <c r="G96" s="23"/>
      <c r="H96" s="23"/>
      <c r="I96" s="23"/>
    </row>
    <row r="97" spans="1:9" s="22" customFormat="1" x14ac:dyDescent="0.25">
      <c r="A97" s="28"/>
      <c r="C97" s="23"/>
      <c r="D97" s="23"/>
      <c r="E97" s="23"/>
      <c r="F97" s="23"/>
      <c r="G97" s="23"/>
      <c r="H97" s="23"/>
      <c r="I97" s="23"/>
    </row>
    <row r="98" spans="1:9" s="22" customFormat="1" x14ac:dyDescent="0.25">
      <c r="A98" s="28"/>
      <c r="C98" s="23"/>
      <c r="D98" s="23"/>
      <c r="E98" s="23"/>
      <c r="F98" s="23"/>
      <c r="G98" s="23"/>
      <c r="H98" s="23"/>
      <c r="I98" s="23"/>
    </row>
    <row r="99" spans="1:9" s="22" customFormat="1" x14ac:dyDescent="0.25">
      <c r="A99" s="28"/>
      <c r="C99" s="23"/>
      <c r="D99" s="23"/>
      <c r="E99" s="23"/>
      <c r="F99" s="23"/>
      <c r="G99" s="23"/>
      <c r="H99" s="23"/>
      <c r="I99" s="23"/>
    </row>
    <row r="100" spans="1:9" s="22" customFormat="1" x14ac:dyDescent="0.25">
      <c r="A100" s="28"/>
      <c r="C100" s="23"/>
      <c r="D100" s="23"/>
      <c r="E100" s="23"/>
      <c r="F100" s="23"/>
      <c r="G100" s="23"/>
      <c r="H100" s="23"/>
      <c r="I100" s="23"/>
    </row>
    <row r="101" spans="1:9" s="22" customFormat="1" x14ac:dyDescent="0.25">
      <c r="A101" s="21"/>
      <c r="C101" s="26"/>
      <c r="D101" s="26"/>
      <c r="E101" s="26"/>
      <c r="F101" s="26"/>
      <c r="G101" s="26"/>
      <c r="H101" s="26"/>
      <c r="I101" s="26"/>
    </row>
    <row r="102" spans="1:9" s="22" customFormat="1" x14ac:dyDescent="0.25">
      <c r="A102" s="21"/>
      <c r="C102" s="26"/>
      <c r="D102" s="26"/>
      <c r="E102" s="26"/>
      <c r="F102" s="26"/>
      <c r="G102" s="26"/>
      <c r="H102" s="26"/>
      <c r="I102" s="26"/>
    </row>
    <row r="103" spans="1:9" s="22" customFormat="1" x14ac:dyDescent="0.25">
      <c r="A103" s="21"/>
    </row>
    <row r="104" spans="1:9" s="22" customFormat="1" x14ac:dyDescent="0.25">
      <c r="A104" s="21"/>
    </row>
    <row r="105" spans="1:9" s="22" customFormat="1" x14ac:dyDescent="0.25">
      <c r="A105" s="21"/>
    </row>
    <row r="106" spans="1:9" s="22" customFormat="1" x14ac:dyDescent="0.25">
      <c r="A106" s="21"/>
    </row>
    <row r="107" spans="1:9" s="22" customFormat="1" x14ac:dyDescent="0.25">
      <c r="A107" s="21"/>
    </row>
    <row r="108" spans="1:9" s="22" customFormat="1" x14ac:dyDescent="0.25">
      <c r="A108" s="21"/>
    </row>
    <row r="109" spans="1:9" s="22" customFormat="1" x14ac:dyDescent="0.25">
      <c r="A109" s="21"/>
    </row>
    <row r="110" spans="1:9" s="22" customFormat="1" x14ac:dyDescent="0.25">
      <c r="A110" s="21"/>
    </row>
    <row r="111" spans="1:9" s="22" customFormat="1" x14ac:dyDescent="0.25">
      <c r="A111" s="31"/>
    </row>
    <row r="112" spans="1:9" s="22" customFormat="1" x14ac:dyDescent="0.25">
      <c r="A112" s="21"/>
      <c r="B112" s="32"/>
    </row>
    <row r="113" spans="1:9" s="22" customFormat="1" x14ac:dyDescent="0.25">
      <c r="A113" s="21"/>
    </row>
    <row r="114" spans="1:9" s="22" customFormat="1" x14ac:dyDescent="0.25">
      <c r="A114" s="21"/>
    </row>
    <row r="115" spans="1:9" s="22" customFormat="1" x14ac:dyDescent="0.25">
      <c r="A115" s="21"/>
      <c r="C115" s="26"/>
      <c r="D115" s="26"/>
      <c r="E115" s="26"/>
      <c r="F115" s="26"/>
      <c r="G115" s="26"/>
      <c r="H115" s="26"/>
      <c r="I115" s="26"/>
    </row>
    <row r="116" spans="1:9" s="22" customFormat="1" x14ac:dyDescent="0.25">
      <c r="A116" s="21"/>
      <c r="C116" s="26"/>
      <c r="D116" s="26"/>
      <c r="E116" s="26"/>
      <c r="F116" s="26"/>
      <c r="G116" s="26"/>
      <c r="H116" s="26"/>
      <c r="I116" s="26"/>
    </row>
    <row r="117" spans="1:9" s="22" customFormat="1" x14ac:dyDescent="0.25">
      <c r="A117" s="21"/>
      <c r="C117" s="26"/>
      <c r="D117" s="26"/>
      <c r="E117" s="26"/>
      <c r="F117" s="26"/>
      <c r="G117" s="26"/>
      <c r="H117" s="26"/>
      <c r="I117" s="26"/>
    </row>
    <row r="118" spans="1:9" s="22" customFormat="1" x14ac:dyDescent="0.25">
      <c r="A118" s="21"/>
      <c r="C118" s="26"/>
      <c r="D118" s="26"/>
      <c r="E118" s="26"/>
      <c r="F118" s="26"/>
      <c r="G118" s="26"/>
      <c r="H118" s="26"/>
      <c r="I118" s="26"/>
    </row>
    <row r="119" spans="1:9" s="22" customFormat="1" x14ac:dyDescent="0.25">
      <c r="A119" s="21"/>
      <c r="C119" s="26"/>
      <c r="D119" s="26"/>
      <c r="E119" s="26"/>
      <c r="F119" s="26"/>
      <c r="G119" s="26"/>
      <c r="H119" s="26"/>
      <c r="I119" s="26"/>
    </row>
    <row r="120" spans="1:9" s="22" customFormat="1" x14ac:dyDescent="0.25">
      <c r="A120" s="21"/>
      <c r="C120" s="26"/>
      <c r="D120" s="26"/>
      <c r="E120" s="26"/>
      <c r="F120" s="26"/>
      <c r="G120" s="26"/>
      <c r="H120" s="26"/>
      <c r="I120" s="26"/>
    </row>
    <row r="121" spans="1:9" s="22" customFormat="1" x14ac:dyDescent="0.25">
      <c r="A121" s="21"/>
      <c r="C121" s="26"/>
      <c r="D121" s="26"/>
      <c r="E121" s="26"/>
      <c r="F121" s="26"/>
      <c r="G121" s="26"/>
      <c r="H121" s="26"/>
      <c r="I121" s="26"/>
    </row>
    <row r="122" spans="1:9" s="22" customFormat="1" x14ac:dyDescent="0.25">
      <c r="A122" s="21"/>
      <c r="C122" s="26"/>
      <c r="D122" s="26"/>
      <c r="E122" s="26"/>
      <c r="F122" s="26"/>
      <c r="G122" s="26"/>
      <c r="H122" s="26"/>
      <c r="I122" s="26"/>
    </row>
    <row r="123" spans="1:9" s="22" customFormat="1" x14ac:dyDescent="0.25">
      <c r="A123" s="21"/>
      <c r="C123" s="26"/>
      <c r="D123" s="26"/>
      <c r="E123" s="26"/>
      <c r="F123" s="26"/>
      <c r="G123" s="26"/>
      <c r="H123" s="26"/>
      <c r="I123" s="26"/>
    </row>
    <row r="124" spans="1:9" s="22" customFormat="1" x14ac:dyDescent="0.25">
      <c r="A124" s="21"/>
      <c r="C124" s="26"/>
      <c r="D124" s="26"/>
      <c r="E124" s="26"/>
      <c r="F124" s="26"/>
      <c r="G124" s="26"/>
      <c r="H124" s="26"/>
      <c r="I124" s="26"/>
    </row>
    <row r="125" spans="1:9" s="22" customFormat="1" x14ac:dyDescent="0.25">
      <c r="A125" s="21"/>
      <c r="C125" s="26"/>
      <c r="D125" s="26"/>
      <c r="E125" s="26"/>
      <c r="F125" s="26"/>
      <c r="G125" s="26"/>
      <c r="H125" s="26"/>
      <c r="I125" s="26"/>
    </row>
    <row r="126" spans="1:9" s="22" customFormat="1" x14ac:dyDescent="0.25">
      <c r="A126" s="21"/>
      <c r="C126" s="26"/>
      <c r="D126" s="26"/>
      <c r="E126" s="26"/>
      <c r="F126" s="26"/>
      <c r="G126" s="26"/>
      <c r="H126" s="26"/>
      <c r="I126" s="26"/>
    </row>
    <row r="127" spans="1:9" s="22" customFormat="1" x14ac:dyDescent="0.25">
      <c r="A127" s="21"/>
      <c r="C127" s="26"/>
      <c r="D127" s="26"/>
      <c r="E127" s="26"/>
      <c r="F127" s="26"/>
      <c r="G127" s="26"/>
      <c r="H127" s="26"/>
      <c r="I127" s="26"/>
    </row>
    <row r="128" spans="1:9" s="22" customFormat="1" x14ac:dyDescent="0.25">
      <c r="A128" s="21"/>
      <c r="C128" s="26"/>
      <c r="D128" s="26"/>
      <c r="E128" s="26"/>
      <c r="F128" s="26"/>
      <c r="G128" s="26"/>
      <c r="H128" s="26"/>
      <c r="I128" s="26"/>
    </row>
    <row r="129" spans="1:9" s="22" customFormat="1" x14ac:dyDescent="0.25">
      <c r="A129" s="21"/>
      <c r="C129" s="26"/>
      <c r="D129" s="26"/>
      <c r="E129" s="26"/>
      <c r="F129" s="26"/>
      <c r="G129" s="26"/>
      <c r="H129" s="26"/>
      <c r="I129" s="26"/>
    </row>
    <row r="130" spans="1:9" s="22" customFormat="1" x14ac:dyDescent="0.25">
      <c r="A130" s="21"/>
      <c r="C130" s="26"/>
      <c r="D130" s="26"/>
      <c r="E130" s="26"/>
      <c r="F130" s="26"/>
      <c r="G130" s="26"/>
      <c r="H130" s="26"/>
      <c r="I130" s="26"/>
    </row>
    <row r="131" spans="1:9" s="22" customFormat="1" x14ac:dyDescent="0.25">
      <c r="A131" s="21"/>
      <c r="C131" s="26"/>
      <c r="D131" s="26"/>
      <c r="E131" s="26"/>
      <c r="F131" s="26"/>
      <c r="G131" s="26"/>
      <c r="H131" s="26"/>
      <c r="I131" s="26"/>
    </row>
    <row r="132" spans="1:9" s="22" customFormat="1" x14ac:dyDescent="0.25">
      <c r="A132" s="21"/>
      <c r="C132" s="26"/>
      <c r="D132" s="26"/>
      <c r="E132" s="26"/>
      <c r="F132" s="26"/>
      <c r="G132" s="26"/>
      <c r="H132" s="26"/>
      <c r="I132" s="26"/>
    </row>
    <row r="133" spans="1:9" s="22" customFormat="1" x14ac:dyDescent="0.25">
      <c r="A133" s="21"/>
      <c r="C133" s="26"/>
      <c r="D133" s="26"/>
      <c r="E133" s="26"/>
      <c r="F133" s="26"/>
      <c r="G133" s="26"/>
      <c r="H133" s="26"/>
      <c r="I133" s="26"/>
    </row>
    <row r="134" spans="1:9" s="22" customFormat="1" x14ac:dyDescent="0.25">
      <c r="A134" s="21"/>
      <c r="C134" s="26"/>
      <c r="D134" s="26"/>
      <c r="E134" s="26"/>
      <c r="F134" s="26"/>
      <c r="G134" s="26"/>
      <c r="H134" s="26"/>
      <c r="I134" s="26"/>
    </row>
    <row r="135" spans="1:9" s="22" customFormat="1" x14ac:dyDescent="0.25">
      <c r="A135" s="21"/>
      <c r="C135" s="26"/>
      <c r="D135" s="26"/>
      <c r="E135" s="26"/>
      <c r="F135" s="26"/>
      <c r="G135" s="26"/>
      <c r="H135" s="26"/>
      <c r="I135" s="26"/>
    </row>
    <row r="136" spans="1:9" s="22" customFormat="1" x14ac:dyDescent="0.25">
      <c r="A136" s="21"/>
      <c r="C136" s="26"/>
      <c r="D136" s="26"/>
      <c r="E136" s="26"/>
      <c r="F136" s="26"/>
      <c r="G136" s="26"/>
      <c r="H136" s="26"/>
      <c r="I136" s="26"/>
    </row>
    <row r="137" spans="1:9" s="22" customFormat="1" x14ac:dyDescent="0.25">
      <c r="A137" s="21"/>
      <c r="C137" s="26"/>
      <c r="D137" s="26"/>
      <c r="E137" s="26"/>
      <c r="F137" s="26"/>
      <c r="G137" s="26"/>
      <c r="H137" s="26"/>
      <c r="I137" s="26"/>
    </row>
    <row r="138" spans="1:9" s="22" customFormat="1" x14ac:dyDescent="0.25">
      <c r="A138" s="21"/>
      <c r="C138" s="26"/>
      <c r="D138" s="26"/>
      <c r="E138" s="26"/>
      <c r="F138" s="26"/>
      <c r="G138" s="26"/>
      <c r="H138" s="26"/>
      <c r="I138" s="26"/>
    </row>
    <row r="139" spans="1:9" s="22" customFormat="1" x14ac:dyDescent="0.25">
      <c r="A139" s="21"/>
      <c r="C139" s="26"/>
      <c r="D139" s="26"/>
      <c r="E139" s="26"/>
      <c r="F139" s="26"/>
      <c r="G139" s="26"/>
      <c r="H139" s="26"/>
      <c r="I139" s="26"/>
    </row>
    <row r="140" spans="1:9" s="22" customFormat="1" x14ac:dyDescent="0.25">
      <c r="A140" s="21"/>
      <c r="C140" s="26"/>
      <c r="D140" s="26"/>
      <c r="E140" s="26"/>
      <c r="F140" s="26"/>
      <c r="G140" s="26"/>
      <c r="H140" s="26"/>
      <c r="I140" s="26"/>
    </row>
    <row r="141" spans="1:9" s="22" customFormat="1" x14ac:dyDescent="0.25">
      <c r="A141" s="21"/>
      <c r="C141" s="26"/>
      <c r="D141" s="26"/>
      <c r="E141" s="26"/>
      <c r="F141" s="26"/>
      <c r="G141" s="26"/>
      <c r="H141" s="26"/>
      <c r="I141" s="26"/>
    </row>
    <row r="142" spans="1:9" s="22" customFormat="1" x14ac:dyDescent="0.25">
      <c r="A142" s="21"/>
      <c r="C142" s="26"/>
      <c r="D142" s="26"/>
      <c r="E142" s="26"/>
      <c r="F142" s="26"/>
      <c r="G142" s="26"/>
      <c r="H142" s="26"/>
      <c r="I142" s="26"/>
    </row>
    <row r="143" spans="1:9" s="22" customFormat="1" x14ac:dyDescent="0.25">
      <c r="A143" s="21"/>
      <c r="C143" s="26"/>
      <c r="D143" s="26"/>
      <c r="E143" s="26"/>
      <c r="F143" s="26"/>
      <c r="G143" s="26"/>
      <c r="H143" s="26"/>
      <c r="I143" s="26"/>
    </row>
    <row r="144" spans="1:9" s="22" customFormat="1" x14ac:dyDescent="0.25">
      <c r="A144" s="21"/>
      <c r="C144" s="26"/>
      <c r="D144" s="26"/>
      <c r="E144" s="26"/>
      <c r="F144" s="26"/>
      <c r="G144" s="26"/>
      <c r="H144" s="26"/>
      <c r="I144" s="26"/>
    </row>
    <row r="145" spans="1:9" s="22" customFormat="1" x14ac:dyDescent="0.25">
      <c r="A145" s="21"/>
      <c r="C145" s="26"/>
      <c r="D145" s="26"/>
      <c r="E145" s="26"/>
      <c r="F145" s="26"/>
      <c r="G145" s="26"/>
      <c r="H145" s="26"/>
      <c r="I145" s="26"/>
    </row>
    <row r="146" spans="1:9" s="22" customFormat="1" x14ac:dyDescent="0.25">
      <c r="A146" s="21"/>
      <c r="C146" s="26"/>
      <c r="D146" s="26"/>
      <c r="E146" s="26"/>
      <c r="F146" s="26"/>
      <c r="G146" s="26"/>
      <c r="H146" s="26"/>
      <c r="I146" s="26"/>
    </row>
    <row r="147" spans="1:9" s="22" customFormat="1" x14ac:dyDescent="0.25">
      <c r="A147" s="21"/>
      <c r="C147" s="26"/>
      <c r="D147" s="26"/>
      <c r="E147" s="26"/>
      <c r="F147" s="26"/>
      <c r="G147" s="26"/>
      <c r="H147" s="26"/>
      <c r="I147" s="26"/>
    </row>
    <row r="148" spans="1:9" s="22" customFormat="1" x14ac:dyDescent="0.25">
      <c r="A148" s="21"/>
      <c r="C148" s="26"/>
      <c r="D148" s="26"/>
      <c r="E148" s="26"/>
      <c r="F148" s="26"/>
      <c r="G148" s="26"/>
      <c r="H148" s="26"/>
      <c r="I148" s="26"/>
    </row>
    <row r="149" spans="1:9" s="22" customFormat="1" x14ac:dyDescent="0.25">
      <c r="A149" s="21"/>
      <c r="C149" s="26"/>
      <c r="D149" s="26"/>
      <c r="E149" s="26"/>
      <c r="F149" s="26"/>
      <c r="G149" s="26"/>
      <c r="H149" s="26"/>
      <c r="I149" s="26"/>
    </row>
    <row r="150" spans="1:9" s="22" customFormat="1" x14ac:dyDescent="0.25">
      <c r="A150" s="21"/>
      <c r="C150" s="26"/>
      <c r="D150" s="26"/>
      <c r="E150" s="26"/>
      <c r="F150" s="26"/>
      <c r="G150" s="26"/>
      <c r="H150" s="26"/>
      <c r="I150" s="26"/>
    </row>
    <row r="151" spans="1:9" s="22" customFormat="1" x14ac:dyDescent="0.25">
      <c r="A151" s="21"/>
      <c r="C151" s="26"/>
      <c r="D151" s="26"/>
      <c r="E151" s="26"/>
      <c r="F151" s="26"/>
      <c r="G151" s="26"/>
      <c r="H151" s="26"/>
      <c r="I151" s="26"/>
    </row>
    <row r="152" spans="1:9" s="22" customFormat="1" x14ac:dyDescent="0.25">
      <c r="A152" s="21"/>
      <c r="C152" s="26"/>
      <c r="D152" s="26"/>
      <c r="E152" s="26"/>
      <c r="F152" s="26"/>
      <c r="G152" s="26"/>
      <c r="H152" s="26"/>
      <c r="I152" s="26"/>
    </row>
    <row r="153" spans="1:9" s="22" customFormat="1" x14ac:dyDescent="0.25">
      <c r="A153" s="21"/>
      <c r="C153" s="26"/>
      <c r="D153" s="26"/>
      <c r="E153" s="26"/>
      <c r="F153" s="26"/>
      <c r="G153" s="26"/>
      <c r="H153" s="26"/>
      <c r="I153" s="26"/>
    </row>
    <row r="154" spans="1:9" s="22" customFormat="1" x14ac:dyDescent="0.25">
      <c r="A154" s="21"/>
      <c r="C154" s="26"/>
      <c r="D154" s="26"/>
      <c r="E154" s="26"/>
      <c r="F154" s="26"/>
      <c r="G154" s="26"/>
      <c r="H154" s="26"/>
      <c r="I154" s="26"/>
    </row>
    <row r="155" spans="1:9" s="22" customFormat="1" x14ac:dyDescent="0.25">
      <c r="A155" s="21"/>
      <c r="C155" s="26"/>
      <c r="D155" s="26"/>
      <c r="E155" s="26"/>
      <c r="F155" s="26"/>
      <c r="G155" s="26"/>
      <c r="H155" s="26"/>
      <c r="I155" s="26"/>
    </row>
    <row r="156" spans="1:9" s="22" customFormat="1" x14ac:dyDescent="0.25">
      <c r="A156" s="21"/>
      <c r="C156" s="26"/>
      <c r="D156" s="26"/>
      <c r="E156" s="26"/>
      <c r="F156" s="26"/>
      <c r="G156" s="26"/>
      <c r="H156" s="26"/>
      <c r="I156" s="26"/>
    </row>
    <row r="157" spans="1:9" s="22" customFormat="1" x14ac:dyDescent="0.25">
      <c r="A157" s="21"/>
      <c r="C157" s="26"/>
      <c r="D157" s="26"/>
      <c r="E157" s="26"/>
      <c r="F157" s="26"/>
      <c r="G157" s="26"/>
      <c r="H157" s="26"/>
      <c r="I157" s="26"/>
    </row>
    <row r="158" spans="1:9" s="22" customFormat="1" x14ac:dyDescent="0.25">
      <c r="A158" s="21"/>
      <c r="C158" s="26"/>
      <c r="D158" s="26"/>
      <c r="E158" s="26"/>
      <c r="F158" s="26"/>
      <c r="G158" s="26"/>
      <c r="H158" s="26"/>
      <c r="I158" s="26"/>
    </row>
    <row r="159" spans="1:9" s="22" customFormat="1" x14ac:dyDescent="0.25">
      <c r="A159" s="21"/>
      <c r="C159" s="26"/>
      <c r="D159" s="26"/>
      <c r="E159" s="26"/>
      <c r="F159" s="26"/>
      <c r="G159" s="26"/>
      <c r="H159" s="26"/>
      <c r="I159" s="26"/>
    </row>
    <row r="160" spans="1:9" s="22" customFormat="1" x14ac:dyDescent="0.25">
      <c r="A160" s="21"/>
      <c r="C160" s="26"/>
      <c r="D160" s="26"/>
      <c r="E160" s="26"/>
      <c r="F160" s="26"/>
      <c r="G160" s="26"/>
      <c r="H160" s="26"/>
      <c r="I160" s="26"/>
    </row>
    <row r="161" spans="1:9" s="22" customFormat="1" x14ac:dyDescent="0.25">
      <c r="A161" s="21"/>
      <c r="C161" s="26"/>
      <c r="D161" s="26"/>
      <c r="E161" s="26"/>
      <c r="F161" s="26"/>
      <c r="G161" s="26"/>
      <c r="H161" s="26"/>
      <c r="I161" s="26"/>
    </row>
    <row r="162" spans="1:9" s="22" customFormat="1" x14ac:dyDescent="0.25">
      <c r="A162" s="21"/>
      <c r="C162" s="26"/>
      <c r="D162" s="26"/>
      <c r="E162" s="26"/>
      <c r="F162" s="26"/>
      <c r="G162" s="26"/>
      <c r="H162" s="26"/>
      <c r="I162" s="26"/>
    </row>
    <row r="163" spans="1:9" s="22" customFormat="1" x14ac:dyDescent="0.25">
      <c r="A163" s="21"/>
      <c r="C163" s="26"/>
      <c r="D163" s="26"/>
      <c r="E163" s="26"/>
      <c r="F163" s="26"/>
      <c r="G163" s="26"/>
      <c r="H163" s="26"/>
      <c r="I163" s="26"/>
    </row>
    <row r="164" spans="1:9" s="22" customFormat="1" x14ac:dyDescent="0.25">
      <c r="A164" s="21"/>
      <c r="C164" s="27"/>
      <c r="D164" s="27"/>
      <c r="E164" s="27"/>
      <c r="F164" s="27"/>
      <c r="G164" s="27"/>
      <c r="H164" s="27"/>
      <c r="I164" s="2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2018-05-22T18:26:09Z</dcterms:created>
  <dcterms:modified xsi:type="dcterms:W3CDTF">2018-05-25T16:12:38Z</dcterms:modified>
</cp:coreProperties>
</file>