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.chen\Documents\Obsidian Vault\Cisco-CLI-Commands\"/>
    </mc:Choice>
  </mc:AlternateContent>
  <xr:revisionPtr revIDLastSave="0" documentId="13_ncr:1_{283A27BF-5784-4A24-B416-B21538369EA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hart1" sheetId="2" r:id="rId1"/>
    <sheet name="FINANCE CHARGE" sheetId="1" r:id="rId2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1">'FINANCE CHARGE'!$15:$15</definedName>
    <definedName name="RowTitleRegion1..E5">'FINANCE CHARGE'!$D$3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27" i="1"/>
  <c r="E35" i="1"/>
  <c r="E34" i="1"/>
  <c r="E22" i="1"/>
  <c r="E33" i="1"/>
  <c r="E28" i="1"/>
  <c r="E31" i="1"/>
  <c r="E32" i="1"/>
  <c r="E30" i="1"/>
  <c r="E20" i="1"/>
  <c r="E29" i="1"/>
  <c r="E26" i="1"/>
  <c r="E25" i="1"/>
  <c r="E24" i="1"/>
  <c r="B42" i="1"/>
  <c r="E23" i="1"/>
  <c r="E21" i="1"/>
  <c r="E18" i="1"/>
  <c r="E4" i="1"/>
  <c r="E16" i="1" l="1"/>
  <c r="E41" i="1" s="1"/>
  <c r="E17" i="1"/>
  <c r="E19" i="1"/>
</calcChain>
</file>

<file path=xl/sharedStrings.xml><?xml version="1.0" encoding="utf-8"?>
<sst xmlns="http://schemas.openxmlformats.org/spreadsheetml/2006/main" count="53" uniqueCount="52">
  <si>
    <t>Bill of Materials</t>
  </si>
  <si>
    <t xml:space="preserve">Aston Technologies Inc. </t>
  </si>
  <si>
    <t>6000 Shoreline Court, Suite 325</t>
  </si>
  <si>
    <t>INVOICE NO.</t>
  </si>
  <si>
    <t>South San Francisco, CA 94080</t>
  </si>
  <si>
    <t>DATE</t>
  </si>
  <si>
    <t>(650) 835 - 7570</t>
  </si>
  <si>
    <t>CUSTOMER ID</t>
  </si>
  <si>
    <t>SIC10192</t>
  </si>
  <si>
    <t>info@astontech.com</t>
  </si>
  <si>
    <t>Lead Engineer</t>
  </si>
  <si>
    <t>For</t>
  </si>
  <si>
    <t>Bob Smith</t>
  </si>
  <si>
    <t>Senior Network Engineer</t>
  </si>
  <si>
    <t xml:space="preserve">SeaIce Creamery </t>
  </si>
  <si>
    <t>(510) 730 - DONTCALLME</t>
  </si>
  <si>
    <t>1234 Mission Street # 200</t>
  </si>
  <si>
    <t>San Francisco, CA 94812</t>
  </si>
  <si>
    <t>(415) 555 - 7564</t>
  </si>
  <si>
    <t>JOB</t>
  </si>
  <si>
    <t>PAYMENT TERMS</t>
  </si>
  <si>
    <t>SeaIce Creamery HQ Network Design</t>
  </si>
  <si>
    <t>Due on receipt</t>
  </si>
  <si>
    <t>DESCRIPTION</t>
  </si>
  <si>
    <t>QUANTITY</t>
  </si>
  <si>
    <t>AMOUNT</t>
  </si>
  <si>
    <t>TOTAL</t>
  </si>
  <si>
    <t>TAX</t>
  </si>
  <si>
    <t>TOTAL DUE</t>
  </si>
  <si>
    <t xml:space="preserve"> THANK YOU FOR YOUR BUSINESS!</t>
  </si>
  <si>
    <t>Don Chen</t>
  </si>
  <si>
    <t>don.chen@astontech.com</t>
  </si>
  <si>
    <t>Palo Alto URL Filtering License 3 Years</t>
  </si>
  <si>
    <t>WLC: C9800-L-C-K9</t>
  </si>
  <si>
    <t>AP: C9105AXI-B</t>
  </si>
  <si>
    <t>Access Switch: C9200-48PL-E</t>
  </si>
  <si>
    <t>Access Switch Power Supply: PWR-C6-600WAC</t>
  </si>
  <si>
    <t>Nexus Switch: C93180YC-FX3</t>
  </si>
  <si>
    <t>Nexus Switch Power Supply: NXA-PAC-650W-PI</t>
  </si>
  <si>
    <t>Nexus Switch License: NXOS-ES-XF</t>
  </si>
  <si>
    <t>Cisco Stacking Kit: C9200-STACK-KIT</t>
  </si>
  <si>
    <t>Backup Switch Fan: FAN-T2</t>
  </si>
  <si>
    <t>ST to LC Fiber: N457-001-62</t>
  </si>
  <si>
    <t>LC to LC Fiber: N320-03M</t>
  </si>
  <si>
    <t>UPS: SMX1500RMI2U</t>
  </si>
  <si>
    <t>Cisco SFP+ Transceivers: SFP-10G-SR-S</t>
  </si>
  <si>
    <t>Palo Alto SFP+ Tranceivers: PAN-SFP-PLUS-SR-AX</t>
  </si>
  <si>
    <t>Edge Firewall: PA-460</t>
  </si>
  <si>
    <t>Redundant FSP: PA-820</t>
  </si>
  <si>
    <t>Cat 6 Patch Cable 3ft</t>
  </si>
  <si>
    <t>Bulk Cat 6 1000 ft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</si>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</sst>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5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rgb="FF3E332D"/>
      <name val="Verdana"/>
      <family val="2"/>
    </font>
    <font>
      <sz val="12"/>
      <color rgb="FF404040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33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4" fillId="0" borderId="0" xfId="16" applyAlignment="1">
      <alignment horizontal="left" wrapText="1" indent="3"/>
    </xf>
    <xf numFmtId="0" fontId="12" fillId="0" borderId="1" xfId="0" applyFont="1" applyBorder="1">
      <alignment wrapText="1"/>
    </xf>
    <xf numFmtId="0" fontId="12" fillId="0" borderId="1" xfId="0" applyFont="1" applyBorder="1" applyAlignment="1">
      <alignment horizontal="right"/>
    </xf>
    <xf numFmtId="164" fontId="12" fillId="0" borderId="1" xfId="0" applyNumberFormat="1" applyFont="1" applyBorder="1">
      <alignment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2" fillId="0" borderId="1" xfId="8" applyFont="1" applyBorder="1">
      <alignment horizontal="right"/>
    </xf>
    <xf numFmtId="164" fontId="12" fillId="0" borderId="2" xfId="8" applyFont="1" applyBorder="1">
      <alignment horizontal="right"/>
    </xf>
    <xf numFmtId="164" fontId="12" fillId="3" borderId="2" xfId="8" applyFont="1" applyFill="1" applyBorder="1">
      <alignment horizontal="right"/>
    </xf>
    <xf numFmtId="164" fontId="1" fillId="0" borderId="0" xfId="8" applyFont="1">
      <alignment horizontal="right"/>
    </xf>
    <xf numFmtId="164" fontId="1" fillId="0" borderId="0" xfId="0" applyNumberFormat="1" applyFont="1">
      <alignment wrapText="1"/>
    </xf>
    <xf numFmtId="4" fontId="13" fillId="0" borderId="0" xfId="0" applyNumberFormat="1" applyFont="1">
      <alignment wrapText="1"/>
    </xf>
    <xf numFmtId="8" fontId="13" fillId="0" borderId="0" xfId="0" applyNumberFormat="1" applyFont="1">
      <alignment wrapText="1"/>
    </xf>
    <xf numFmtId="0" fontId="14" fillId="0" borderId="0" xfId="0" applyFont="1">
      <alignment wrapText="1"/>
    </xf>
    <xf numFmtId="8" fontId="4" fillId="0" borderId="0" xfId="16" applyNumberFormat="1">
      <alignment horizontal="left" wrapText="1"/>
    </xf>
    <xf numFmtId="0" fontId="9" fillId="0" borderId="0" xfId="5">
      <alignment horizontal="center" wrapText="1"/>
    </xf>
    <xf numFmtId="0" fontId="7" fillId="0" borderId="0" xfId="1">
      <alignment horizontal="right"/>
    </xf>
    <xf numFmtId="0" fontId="2" fillId="0" borderId="0" xfId="3"/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3">
    <dxf>
      <numFmt numFmtId="164" formatCode="&quot;$&quot;#,##0.00"/>
      <alignment horizontal="right" vertical="bottom" textRotation="0" wrapText="0" indent="0" justifyLastLine="0" shrinkToFit="0" readingOrder="0"/>
    </dxf>
    <dxf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32D"/>
        <name val="Verdan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entury Gothic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04304"/>
        <c:axId val="395008624"/>
      </c:barChart>
      <c:catAx>
        <c:axId val="395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624"/>
        <c:crosses val="autoZero"/>
        <c:auto val="1"/>
        <c:lblAlgn val="ctr"/>
        <c:lblOffset val="100"/>
        <c:noMultiLvlLbl val="0"/>
      </c:catAx>
      <c:valAx>
        <c:axId val="395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89923-6B44-42AE-B5E0-ADD94A61470A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5D454-F3E5-9943-3CCA-002DD20B7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61524</xdr:rowOff>
    </xdr:from>
    <xdr:to>
      <xdr:col>1</xdr:col>
      <xdr:colOff>1426845</xdr:colOff>
      <xdr:row>0</xdr:row>
      <xdr:rowOff>708094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" y="61524"/>
          <a:ext cx="1386840" cy="646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37" totalsRowCount="1" totalsRowDxfId="7" totalsRowCellStyle="Currency">
  <autoFilter ref="B15:E36" xr:uid="{00000000-0009-0000-0100-000001000000}"/>
  <tableColumns count="4">
    <tableColumn id="1" xr3:uid="{00000000-0010-0000-0000-000001000000}" name="DESCRIPTION" dataDxfId="6" totalsRowDxfId="5"/>
    <tableColumn id="2" xr3:uid="{00000000-0010-0000-0000-000002000000}" name="QUANTITY" dataDxfId="4" totalsRowDxfId="3" dataCellStyle="Comma"/>
    <tableColumn id="3" xr3:uid="{00000000-0010-0000-0000-000003000000}" name="AMOUNT" dataDxfId="2" totalsRowDxfId="1" dataCellStyle="Currency"/>
    <tableColumn id="4" xr3:uid="{00000000-0010-0000-0000-000004000000}" name="TOTAL" totalsRowDxfId="0" dataCellStyle="Currency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ight.com/en_US/shop/product/C9105AXI-B/CISCO+SYSTEMS/C9105AXI-B/Cisco-Catalyst-9105AXI---wireless-access-point-Bluetooth--Wi-Fi-6/" TargetMode="External"/><Relationship Id="rId13" Type="http://schemas.openxmlformats.org/officeDocument/2006/relationships/hyperlink" Target="https://www.insight.com/en_US/shop/product/N6LPATCH3BL/startech.com/N6LPATCH3BL/StarTechcom-3ft-LSZH-CAT6-Ethernet-Cable-10-GbE-Snagless-100W-PoE-UTP-Network-Patch-Cord-Blue/" TargetMode="External"/><Relationship Id="rId18" Type="http://schemas.openxmlformats.org/officeDocument/2006/relationships/hyperlink" Target="https://www.insight.com/en_US/shop/product/FAN-T2=/CISCO%20SYSTEMS/FAN-T2=/CiscoType2-Fanunit-forCatalyst9300/" TargetMode="External"/><Relationship Id="rId3" Type="http://schemas.openxmlformats.org/officeDocument/2006/relationships/hyperlink" Target="https://www.insight.com/en_US/shop/product/N9K-C93180YC-FX3/cisco%20systems/N9K-C93180YC-FX3/Cisco-Nexus-93180YCFX3-switch-48-ports-managed-rackmountable/" TargetMode="External"/><Relationship Id="rId21" Type="http://schemas.openxmlformats.org/officeDocument/2006/relationships/hyperlink" Target="https://www.paloguard.com/Firewall-PA-460.asp" TargetMode="External"/><Relationship Id="rId7" Type="http://schemas.openxmlformats.org/officeDocument/2006/relationships/hyperlink" Target="https://www.insight.com/en_US/shop/product/PWR-C6-600WAC=/cisco%20systems/PWR-C6-600WAC=/Cisco-Config-6-power-supply-hotplug-600-Watt/" TargetMode="External"/><Relationship Id="rId12" Type="http://schemas.openxmlformats.org/officeDocument/2006/relationships/hyperlink" Target="https://www.insight.com/en_US/shop/product/C9200-STACK-KIT=/Cisco/C9200-STACK-KIT=/Cisco-networkstackingmodul/" TargetMode="External"/><Relationship Id="rId17" Type="http://schemas.openxmlformats.org/officeDocument/2006/relationships/hyperlink" Target="https://www.ebay.com/itm/356764209167?chn=ps&amp;mkevt=1&amp;mkcid=28&amp;google_free_listing_action=view_item&amp;gQT=2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sebastian.carrizosa@astontech.com" TargetMode="External"/><Relationship Id="rId16" Type="http://schemas.openxmlformats.org/officeDocument/2006/relationships/hyperlink" Target="https://www.insight.com/en_US/shop/product/N320-03M/TRIPP+LITE/N320-03M/Tripp-Lite-3M-Duplex-Multimode-62-5-125-Fiber-Optic-Patch-Cable-LC-LC-10--10ft-3-Meter---patch-cable---3-m/" TargetMode="External"/><Relationship Id="rId20" Type="http://schemas.openxmlformats.org/officeDocument/2006/relationships/hyperlink" Target="https://www.insight.com/en_US/shop/product/SMX1500RMI2U/APC/SMX1500RMI2U/APC-SmartUPS-X-1500-RackTower-LCD--UPS--1200-Watt--1500-VA/" TargetMode="External"/><Relationship Id="rId1" Type="http://schemas.openxmlformats.org/officeDocument/2006/relationships/hyperlink" Target="mailto:info@astontech.com" TargetMode="External"/><Relationship Id="rId6" Type="http://schemas.openxmlformats.org/officeDocument/2006/relationships/hyperlink" Target="https://www.insight.com/en_US/shop/product/C9200-48PL-E/cisco%20systems/C9200-48PL-E/Cisco-Catalyst-9200-Network-Essentials-switch-48-ports-rackmountable/" TargetMode="External"/><Relationship Id="rId11" Type="http://schemas.openxmlformats.org/officeDocument/2006/relationships/hyperlink" Target="https://www.insight.com/en_US/shop/product/PAN-SFP-PLUS-SR-AX/AXIOM%20MEMORY/PAN-SFP-PLUS-SR-AX/Axiom-Palo-Alto-PANSFPPLUSSR-Compatible--SFP+-transceiver-module--10-GigE/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www.insight.com/en_US/shop/product/NXOS-ES-XF/cisco%20systems/NXOS-ES-XF/Cisco-NXOS-Essentials-10G+-license-1-license/" TargetMode="External"/><Relationship Id="rId15" Type="http://schemas.openxmlformats.org/officeDocument/2006/relationships/hyperlink" Target="https://www.insight.com/en_US/shop/product/N457-001-62/Tripp%20Lite/N457-001-62/TrippLite0.3MDuplexMultimo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insight.com/en_US/shop/product/SFP-10G-SR-S=/CISCO+SYSTEMS/SFP-10G-SR-S=/Cisco---SFP--transceiver-module---10-GigE/" TargetMode="External"/><Relationship Id="rId19" Type="http://schemas.openxmlformats.org/officeDocument/2006/relationships/hyperlink" Target="https://www.insight.com/en_US/shop/product/PAN-PA-820/PALO+ALTO+NETWORKS/PAN-PA-820/Palo-PA-820---security-appliance/" TargetMode="External"/><Relationship Id="rId4" Type="http://schemas.openxmlformats.org/officeDocument/2006/relationships/hyperlink" Target="https://www.insight.com/en_US/shop/product/NXA-PAC-650W-PE=/CISCO%20SYSTEMS/NXA-PAC-650W-PE=/Cisco--power-supply--hotplug--redundant--650-Watt/" TargetMode="External"/><Relationship Id="rId9" Type="http://schemas.openxmlformats.org/officeDocument/2006/relationships/hyperlink" Target="https://www.insight.com/en_US/shop/product/C9800-L-C-K9/CISCO+SYSTEMS/C9800-L-C-K9/Cisco-Catalyst-9800-L-Wireless-Controller---network-management-device---Wi-Fi-6/" TargetMode="External"/><Relationship Id="rId14" Type="http://schemas.openxmlformats.org/officeDocument/2006/relationships/hyperlink" Target="https://www.insight.com/en_US/shop/product/WIR6CMRBK/startech.com/WIR6CMRBK/StarTechcom-Bulk-Cat-6-Ethernet-Cable-1000-ft-3048m-CMRRated-Black-TAA-Compliant/" TargetMode="External"/><Relationship Id="rId22" Type="http://schemas.openxmlformats.org/officeDocument/2006/relationships/hyperlink" Target="https://www.paloguard.com/Firewall-PA-460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43"/>
  <sheetViews>
    <sheetView showGridLines="0" showRowColHeaders="0" tabSelected="1" workbookViewId="0">
      <selection activeCell="C38" sqref="C38"/>
    </sheetView>
  </sheetViews>
  <sheetFormatPr defaultRowHeight="30" customHeight="1" x14ac:dyDescent="0.35"/>
  <cols>
    <col min="1" max="1" width="2.54296875" customWidth="1"/>
    <col min="2" max="2" width="55.90625" style="1" customWidth="1"/>
    <col min="3" max="3" width="16.453125" style="1" customWidth="1"/>
    <col min="4" max="4" width="17.54296875" style="1" customWidth="1"/>
    <col min="5" max="5" width="21.54296875" style="1" customWidth="1"/>
    <col min="6" max="6" width="2.54296875" customWidth="1"/>
  </cols>
  <sheetData>
    <row r="1" spans="2:5" ht="60" customHeight="1" x14ac:dyDescent="0.75">
      <c r="B1"/>
      <c r="C1" s="10"/>
      <c r="D1" s="29" t="s">
        <v>0</v>
      </c>
      <c r="E1" s="29"/>
    </row>
    <row r="2" spans="2:5" ht="33" customHeight="1" x14ac:dyDescent="0.35">
      <c r="B2" s="4" t="s">
        <v>1</v>
      </c>
      <c r="C2"/>
      <c r="D2"/>
      <c r="E2"/>
    </row>
    <row r="3" spans="2:5" ht="14.5" x14ac:dyDescent="0.35">
      <c r="B3" s="2" t="s">
        <v>2</v>
      </c>
      <c r="D3" s="3" t="s">
        <v>3</v>
      </c>
      <c r="E3" s="2">
        <v>100</v>
      </c>
    </row>
    <row r="4" spans="2:5" ht="14.5" x14ac:dyDescent="0.35">
      <c r="B4" s="2" t="s">
        <v>4</v>
      </c>
      <c r="D4" s="3" t="s">
        <v>5</v>
      </c>
      <c r="E4" s="6">
        <f ca="1">TODAY()</f>
        <v>45832</v>
      </c>
    </row>
    <row r="5" spans="2:5" ht="14.5" x14ac:dyDescent="0.35">
      <c r="B5" s="8" t="s">
        <v>6</v>
      </c>
      <c r="D5" s="3" t="s">
        <v>7</v>
      </c>
      <c r="E5" s="2" t="s">
        <v>8</v>
      </c>
    </row>
    <row r="6" spans="2:5" ht="14.5" x14ac:dyDescent="0.35">
      <c r="B6" s="11" t="s">
        <v>9</v>
      </c>
      <c r="C6"/>
      <c r="D6"/>
      <c r="E6"/>
    </row>
    <row r="7" spans="2:5" ht="30" customHeight="1" x14ac:dyDescent="0.35">
      <c r="B7" s="3" t="s">
        <v>10</v>
      </c>
      <c r="C7"/>
      <c r="D7" s="30" t="s">
        <v>11</v>
      </c>
      <c r="E7" s="30"/>
    </row>
    <row r="8" spans="2:5" ht="14.5" x14ac:dyDescent="0.35">
      <c r="B8" s="12" t="s">
        <v>30</v>
      </c>
      <c r="C8"/>
      <c r="D8"/>
      <c r="E8" s="2" t="s">
        <v>12</v>
      </c>
    </row>
    <row r="9" spans="2:5" ht="14.5" x14ac:dyDescent="0.35">
      <c r="B9" s="12" t="s">
        <v>13</v>
      </c>
      <c r="C9"/>
      <c r="D9"/>
      <c r="E9" s="2" t="s">
        <v>14</v>
      </c>
    </row>
    <row r="10" spans="2:5" ht="14.5" x14ac:dyDescent="0.35">
      <c r="B10" s="12" t="s">
        <v>15</v>
      </c>
      <c r="C10"/>
      <c r="D10"/>
      <c r="E10" s="2" t="s">
        <v>16</v>
      </c>
    </row>
    <row r="11" spans="2:5" ht="14.5" x14ac:dyDescent="0.35">
      <c r="B11" s="13" t="s">
        <v>31</v>
      </c>
      <c r="C11"/>
      <c r="D11"/>
      <c r="E11" s="2" t="s">
        <v>17</v>
      </c>
    </row>
    <row r="12" spans="2:5" ht="33" customHeight="1" x14ac:dyDescent="0.35">
      <c r="B12" s="7"/>
      <c r="C12"/>
      <c r="D12"/>
      <c r="E12" s="5" t="s">
        <v>18</v>
      </c>
    </row>
    <row r="13" spans="2:5" ht="30" customHeight="1" x14ac:dyDescent="0.35">
      <c r="B13" s="31" t="s">
        <v>19</v>
      </c>
      <c r="C13" s="31"/>
      <c r="D13" s="31" t="s">
        <v>20</v>
      </c>
      <c r="E13" s="31"/>
    </row>
    <row r="14" spans="2:5" ht="30" customHeight="1" x14ac:dyDescent="0.35">
      <c r="B14" s="32" t="s">
        <v>21</v>
      </c>
      <c r="C14" s="32"/>
      <c r="D14" s="32" t="s">
        <v>22</v>
      </c>
      <c r="E14" s="32"/>
    </row>
    <row r="15" spans="2:5" ht="45" customHeight="1" x14ac:dyDescent="0.35">
      <c r="B15" t="s">
        <v>23</v>
      </c>
      <c r="C15" t="s">
        <v>24</v>
      </c>
      <c r="D15" t="s">
        <v>25</v>
      </c>
      <c r="E15" t="s">
        <v>26</v>
      </c>
    </row>
    <row r="16" spans="2:5" ht="30" customHeight="1" x14ac:dyDescent="0.35">
      <c r="B16" s="11" t="s">
        <v>37</v>
      </c>
      <c r="C16" s="24">
        <v>2</v>
      </c>
      <c r="D16" s="24">
        <v>13290.99</v>
      </c>
      <c r="E16" s="9">
        <f>Data[[#This Row],[QUANTITY]]*Data[[#This Row],[AMOUNT]]</f>
        <v>26581.98</v>
      </c>
    </row>
    <row r="17" spans="2:5" ht="30" customHeight="1" x14ac:dyDescent="0.35">
      <c r="B17" s="11" t="s">
        <v>38</v>
      </c>
      <c r="C17" s="24">
        <v>2</v>
      </c>
      <c r="D17" s="24">
        <v>468.99</v>
      </c>
      <c r="E17" s="9">
        <f>Data[[#This Row],[QUANTITY]]*Data[[#This Row],[AMOUNT]]</f>
        <v>937.98</v>
      </c>
    </row>
    <row r="18" spans="2:5" ht="30" customHeight="1" x14ac:dyDescent="0.35">
      <c r="B18" s="11" t="s">
        <v>39</v>
      </c>
      <c r="C18" s="24">
        <v>2</v>
      </c>
      <c r="D18" s="24">
        <v>12269.99</v>
      </c>
      <c r="E18" s="9">
        <f>Data[[#This Row],[QUANTITY]]*Data[[#This Row],[AMOUNT]]</f>
        <v>24539.98</v>
      </c>
    </row>
    <row r="19" spans="2:5" ht="30" customHeight="1" x14ac:dyDescent="0.35">
      <c r="B19" s="11" t="s">
        <v>35</v>
      </c>
      <c r="C19" s="24">
        <v>14</v>
      </c>
      <c r="D19" s="24">
        <v>3534.99</v>
      </c>
      <c r="E19" s="9">
        <f>Data[[#This Row],[QUANTITY]]*Data[[#This Row],[AMOUNT]]</f>
        <v>49489.86</v>
      </c>
    </row>
    <row r="20" spans="2:5" ht="30" customHeight="1" x14ac:dyDescent="0.35">
      <c r="B20" s="11" t="s">
        <v>36</v>
      </c>
      <c r="C20" s="24">
        <v>14</v>
      </c>
      <c r="D20" s="24">
        <v>1234.99</v>
      </c>
      <c r="E20" s="9">
        <f>Data[[#This Row],[QUANTITY]]*Data[[#This Row],[AMOUNT]]</f>
        <v>17289.86</v>
      </c>
    </row>
    <row r="21" spans="2:5" ht="30" customHeight="1" x14ac:dyDescent="0.35">
      <c r="B21" s="11" t="s">
        <v>34</v>
      </c>
      <c r="C21" s="24">
        <v>10</v>
      </c>
      <c r="D21" s="24">
        <v>369.99</v>
      </c>
      <c r="E21" s="19">
        <f t="shared" ref="E21:E26" si="0">C21*D21</f>
        <v>3699.9</v>
      </c>
    </row>
    <row r="22" spans="2:5" ht="30" customHeight="1" x14ac:dyDescent="0.35">
      <c r="B22" s="27" t="s">
        <v>33</v>
      </c>
      <c r="C22" s="24">
        <v>2</v>
      </c>
      <c r="D22" s="24">
        <v>6668.99</v>
      </c>
      <c r="E22" s="20">
        <f>Data[[#This Row],[QUANTITY]]*Data[[#This Row],[AMOUNT]]</f>
        <v>13337.98</v>
      </c>
    </row>
    <row r="23" spans="2:5" ht="30" customHeight="1" x14ac:dyDescent="0.35">
      <c r="B23" s="11" t="s">
        <v>45</v>
      </c>
      <c r="C23" s="24">
        <v>55</v>
      </c>
      <c r="D23" s="24">
        <v>371.99</v>
      </c>
      <c r="E23" s="20">
        <f t="shared" si="0"/>
        <v>20459.45</v>
      </c>
    </row>
    <row r="24" spans="2:5" ht="30" customHeight="1" x14ac:dyDescent="0.35">
      <c r="B24" s="11" t="s">
        <v>46</v>
      </c>
      <c r="C24" s="24">
        <v>6</v>
      </c>
      <c r="D24" s="24">
        <v>178.99</v>
      </c>
      <c r="E24" s="21">
        <f t="shared" si="0"/>
        <v>1073.94</v>
      </c>
    </row>
    <row r="25" spans="2:5" ht="30" customHeight="1" x14ac:dyDescent="0.35">
      <c r="B25" s="11" t="s">
        <v>40</v>
      </c>
      <c r="C25" s="24">
        <v>10</v>
      </c>
      <c r="D25" s="24">
        <v>939.99</v>
      </c>
      <c r="E25" s="21">
        <f t="shared" si="0"/>
        <v>9399.9</v>
      </c>
    </row>
    <row r="26" spans="2:5" ht="30" customHeight="1" x14ac:dyDescent="0.35">
      <c r="B26" s="11" t="s">
        <v>49</v>
      </c>
      <c r="C26" s="24">
        <v>600</v>
      </c>
      <c r="D26" s="24">
        <v>4.99</v>
      </c>
      <c r="E26" s="21">
        <f t="shared" si="0"/>
        <v>2994</v>
      </c>
    </row>
    <row r="27" spans="2:5" ht="30" customHeight="1" x14ac:dyDescent="0.35">
      <c r="B27" s="11" t="s">
        <v>50</v>
      </c>
      <c r="C27" s="24">
        <v>1</v>
      </c>
      <c r="D27" s="24">
        <v>297.99</v>
      </c>
      <c r="E27" s="21">
        <f>Data[[#This Row],[QUANTITY]]*Data[[#This Row],[AMOUNT]]</f>
        <v>297.99</v>
      </c>
    </row>
    <row r="28" spans="2:5" ht="30" customHeight="1" x14ac:dyDescent="0.35">
      <c r="B28" s="11" t="s">
        <v>42</v>
      </c>
      <c r="C28" s="24">
        <v>40</v>
      </c>
      <c r="D28" s="24">
        <v>35.99</v>
      </c>
      <c r="E28" s="21">
        <f>Data[[#This Row],[QUANTITY]]*Data[[#This Row],[AMOUNT]]</f>
        <v>1439.6000000000001</v>
      </c>
    </row>
    <row r="29" spans="2:5" ht="30" customHeight="1" x14ac:dyDescent="0.35">
      <c r="B29" s="11" t="s">
        <v>43</v>
      </c>
      <c r="C29" s="24">
        <v>28</v>
      </c>
      <c r="D29" s="24">
        <v>17.989999999999998</v>
      </c>
      <c r="E29" s="21">
        <f>Data[[#This Row],[QUANTITY]]*Data[[#This Row],[AMOUNT]]</f>
        <v>503.71999999999997</v>
      </c>
    </row>
    <row r="30" spans="2:5" ht="30" customHeight="1" x14ac:dyDescent="0.35">
      <c r="B30" s="11" t="s">
        <v>47</v>
      </c>
      <c r="C30" s="24">
        <v>2</v>
      </c>
      <c r="D30" s="24">
        <v>5548.99</v>
      </c>
      <c r="E30" s="22">
        <f>Data[[#This Row],[QUANTITY]]*Data[[#This Row],[AMOUNT]]</f>
        <v>11097.98</v>
      </c>
    </row>
    <row r="31" spans="2:5" ht="30" customHeight="1" x14ac:dyDescent="0.35">
      <c r="B31" s="11" t="s">
        <v>32</v>
      </c>
      <c r="C31" s="24">
        <v>2</v>
      </c>
      <c r="D31" s="24">
        <v>3860</v>
      </c>
      <c r="E31" s="22">
        <f>Data[[#This Row],[QUANTITY]]*Data[[#This Row],[AMOUNT]]</f>
        <v>7720</v>
      </c>
    </row>
    <row r="32" spans="2:5" ht="30" customHeight="1" x14ac:dyDescent="0.35">
      <c r="B32" s="11" t="s">
        <v>32</v>
      </c>
      <c r="C32" s="24">
        <v>2</v>
      </c>
      <c r="D32" s="24">
        <v>2575</v>
      </c>
      <c r="E32" s="22">
        <f>Data[[#This Row],[QUANTITY]]*Data[[#This Row],[AMOUNT]]</f>
        <v>5150</v>
      </c>
    </row>
    <row r="33" spans="2:5" ht="30" customHeight="1" x14ac:dyDescent="0.35">
      <c r="B33" s="11" t="s">
        <v>41</v>
      </c>
      <c r="C33" s="24">
        <v>5</v>
      </c>
      <c r="D33" s="24">
        <v>258.99</v>
      </c>
      <c r="E33" s="22">
        <f>Data[[#This Row],[QUANTITY]]*Data[[#This Row],[AMOUNT]]</f>
        <v>1294.95</v>
      </c>
    </row>
    <row r="34" spans="2:5" ht="30" customHeight="1" x14ac:dyDescent="0.35">
      <c r="B34" s="11" t="s">
        <v>48</v>
      </c>
      <c r="C34" s="24">
        <v>1</v>
      </c>
      <c r="D34" s="24">
        <v>5827.99</v>
      </c>
      <c r="E34" s="22">
        <f>Data[[#This Row],[QUANTITY]]*Data[[#This Row],[AMOUNT]]</f>
        <v>5827.99</v>
      </c>
    </row>
    <row r="35" spans="2:5" ht="30" customHeight="1" x14ac:dyDescent="0.35">
      <c r="B35" s="11" t="s">
        <v>44</v>
      </c>
      <c r="C35" s="24">
        <v>12</v>
      </c>
      <c r="D35" s="24">
        <v>1505.99</v>
      </c>
      <c r="E35" s="22">
        <f>Data[[#This Row],[QUANTITY]]*Data[[#This Row],[AMOUNT]]</f>
        <v>18071.88</v>
      </c>
    </row>
    <row r="36" spans="2:5" ht="30" customHeight="1" x14ac:dyDescent="0.35">
      <c r="B36" s="11" t="s">
        <v>51</v>
      </c>
      <c r="C36" s="24">
        <v>1</v>
      </c>
      <c r="D36" s="24">
        <v>421.81</v>
      </c>
      <c r="E36" s="22">
        <f>Data[[#This Row],[QUANTITY]]*Data[[#This Row],[AMOUNT]]</f>
        <v>421.81</v>
      </c>
    </row>
    <row r="37" spans="2:5" ht="30" customHeight="1" x14ac:dyDescent="0.35">
      <c r="B37" s="26"/>
      <c r="C37" s="17"/>
      <c r="D37" s="18"/>
      <c r="E37" s="18"/>
    </row>
    <row r="40" spans="2:5" ht="30" customHeight="1" x14ac:dyDescent="0.35">
      <c r="C40" s="1" t="s">
        <v>27</v>
      </c>
      <c r="D40" s="25"/>
      <c r="E40" s="23">
        <v>19079.27</v>
      </c>
    </row>
    <row r="41" spans="2:5" ht="30" customHeight="1" x14ac:dyDescent="0.35">
      <c r="B41" s="14"/>
      <c r="C41" s="14"/>
      <c r="D41" s="15" t="s">
        <v>28</v>
      </c>
      <c r="E41" s="16">
        <f>SUBTOTAL(109,Data[TOTAL])+ E40</f>
        <v>240710.02000000002</v>
      </c>
    </row>
    <row r="42" spans="2:5" ht="30" customHeight="1" x14ac:dyDescent="0.35">
      <c r="B42" s="28" t="str">
        <f>"Make all checks payable to "&amp;Company_Name&amp;"."</f>
        <v>Make all checks payable to Aston Technologies Inc. .</v>
      </c>
      <c r="C42" s="28"/>
      <c r="D42" s="28"/>
      <c r="E42" s="28"/>
    </row>
    <row r="43" spans="2:5" ht="30" customHeight="1" x14ac:dyDescent="0.35">
      <c r="B43" s="28" t="s">
        <v>29</v>
      </c>
      <c r="C43" s="28"/>
      <c r="D43" s="28"/>
      <c r="E43" s="28"/>
    </row>
  </sheetData>
  <mergeCells count="8">
    <mergeCell ref="B43:E43"/>
    <mergeCell ref="B42:E42"/>
    <mergeCell ref="D1:E1"/>
    <mergeCell ref="D7:E7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Quantity in this column under this heading" sqref="C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" xr:uid="{00000000-0002-0000-0000-00001C000000}"/>
    <dataValidation allowBlank="1" showInputMessage="1" showErrorMessage="1" prompt="Company name is automatically appended in this cell" sqref="B42:E42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</dataValidations>
  <hyperlinks>
    <hyperlink ref="B6" r:id="rId1" xr:uid="{66E72AAC-09D8-4FE1-BCC6-56B899BA3D9A}"/>
    <hyperlink ref="B11" r:id="rId2" display="sebastian.carrizosa@astontech.com" xr:uid="{D3D6E816-B1EB-46F1-8C62-38AD31BDA033}"/>
    <hyperlink ref="B16" r:id="rId3" xr:uid="{176AD39E-309F-4D52-A1B1-742369D92C93}"/>
    <hyperlink ref="B17" r:id="rId4" xr:uid="{40C55B2E-418B-4032-97A3-EF47783B5243}"/>
    <hyperlink ref="B18" r:id="rId5" xr:uid="{8E1F5FD4-BAE4-417B-A880-5F019EFDC9A4}"/>
    <hyperlink ref="B19" r:id="rId6" xr:uid="{8E426A26-979C-4DB8-AC33-7855E85DDFEE}"/>
    <hyperlink ref="B20" r:id="rId7" xr:uid="{322E07FD-43FC-4366-B776-8AB2201F381D}"/>
    <hyperlink ref="B21" r:id="rId8" xr:uid="{AD1722FF-86EC-4820-AF16-CB442CD1FA66}"/>
    <hyperlink ref="B22" r:id="rId9" xr:uid="{375788E7-9B79-4E0A-9FCA-F118725D4BCC}"/>
    <hyperlink ref="B23" r:id="rId10" xr:uid="{639B2BE7-E26B-4B63-9092-2E4826437BC1}"/>
    <hyperlink ref="B24" r:id="rId11" location="tab-specifications" xr:uid="{7A8E98BB-E27E-426B-B8FA-369E2E4A10F6}"/>
    <hyperlink ref="B25" r:id="rId12" xr:uid="{4622D4DD-B5C3-43E4-9708-E6C84106E4D5}"/>
    <hyperlink ref="B26" r:id="rId13" display="Cat6 Patch Cable 3ft" xr:uid="{D3776E4F-E6C7-4702-9D39-A62B1CCE43A8}"/>
    <hyperlink ref="B27" r:id="rId14" xr:uid="{583B53F1-9373-4ADD-91FB-CD7CCA7E6750}"/>
    <hyperlink ref="B28" r:id="rId15" xr:uid="{D4AF06D1-0AD3-41CC-A0B1-B18D8CB1A954}"/>
    <hyperlink ref="B29" r:id="rId16" xr:uid="{7E68B4DA-7E0F-4FBE-9306-F602FFD526C8}"/>
    <hyperlink ref="B30" r:id="rId17" xr:uid="{D9EC6AFE-63FF-42B8-91E0-56CC295ECE0C}"/>
    <hyperlink ref="B33" r:id="rId18" xr:uid="{4913AEEE-7A43-4843-B841-F0E80E253F8B}"/>
    <hyperlink ref="B34" r:id="rId19" xr:uid="{F8DF3FBB-913D-4651-95B0-AA4DB4CC61EA}"/>
    <hyperlink ref="B35" r:id="rId20" xr:uid="{1D1FF128-C420-4463-80D0-53C57249E346}"/>
    <hyperlink ref="B31" r:id="rId21" xr:uid="{9B33CC60-CBA1-48F1-B4D6-FE0C6D16BB7B}"/>
    <hyperlink ref="B32" r:id="rId22" xr:uid="{23F40ECE-DC1F-494A-AC70-0E1C93FB64E0}"/>
  </hyperlinks>
  <printOptions horizontalCentered="1"/>
  <pageMargins left="0.4" right="0.4" top="0.4" bottom="0.4" header="0.25" footer="0.25"/>
  <pageSetup scale="84" fitToHeight="0" orientation="portrait" r:id="rId23"/>
  <headerFooter differentFirst="1">
    <oddFooter>Page &amp;P of &amp;N</oddFooter>
  </headerFooter>
  <ignoredErrors>
    <ignoredError sqref="E16:E17 E19" emptyCellReference="1"/>
  </ignoredErrors>
  <drawing r:id="rId24"/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22C4A5FAEDA43A44AEDF42C29ACD7" ma:contentTypeVersion="6" ma:contentTypeDescription="Create a new document." ma:contentTypeScope="" ma:versionID="cbe234fd2a05b68d0e7507781e0fc6be">
  <xsd:schema xmlns:xsd="http://www.w3.org/2001/XMLSchema" xmlns:xs="http://www.w3.org/2001/XMLSchema" xmlns:p="http://schemas.microsoft.com/office/2006/metadata/properties" xmlns:ns2="7a3f9a8a-7d0b-4e30-aa38-1b483f78425e" xmlns:ns3="46e2aa76-6e4d-4ad5-a00d-f83cb845b94b" targetNamespace="http://schemas.microsoft.com/office/2006/metadata/properties" ma:root="true" ma:fieldsID="24b9f29b09aec550eddeed7e719d21bd" ns2:_="" ns3:_="">
    <xsd:import namespace="7a3f9a8a-7d0b-4e30-aa38-1b483f78425e"/>
    <xsd:import namespace="46e2aa76-6e4d-4ad5-a00d-f83cb845b9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9a8a-7d0b-4e30-aa38-1b483f784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aa76-6e4d-4ad5-a00d-f83cb845b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CAF4A7-79DF-4DF2-98E9-4588DA2CFA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80DC27-6CFE-4BCB-AE4D-BFAF86CA2A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D1F3FC-D980-45DE-B4DA-285A5D8C4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9a8a-7d0b-4e30-aa38-1b483f78425e"/>
    <ds:schemaRef ds:uri="46e2aa76-6e4d-4ad5-a00d-f83cb845b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FINANCE CHARGE</vt:lpstr>
      <vt:lpstr>Chart1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BeastiansRawr</dc:creator>
  <cp:keywords/>
  <dc:description/>
  <cp:lastModifiedBy>Don Chen</cp:lastModifiedBy>
  <cp:revision/>
  <cp:lastPrinted>2025-06-23T22:02:46Z</cp:lastPrinted>
  <dcterms:created xsi:type="dcterms:W3CDTF">2017-08-18T20:01:10Z</dcterms:created>
  <dcterms:modified xsi:type="dcterms:W3CDTF">2025-06-24T17:54:06Z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0x0101000A522C4A5FAEDA43A44AEDF42C29ACD7</vt:lpwstr>
  </property>
</Properties>
</file>