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wg11\PLC\"/>
    </mc:Choice>
  </mc:AlternateContent>
  <xr:revisionPtr revIDLastSave="0" documentId="8_{39AF5FD4-194D-4977-A5BF-1D11F0EF78B8}" xr6:coauthVersionLast="47" xr6:coauthVersionMax="47" xr10:uidLastSave="{00000000-0000-0000-0000-000000000000}"/>
  <bookViews>
    <workbookView xWindow="-110" yWindow="-110" windowWidth="25820" windowHeight="15500" activeTab="6" xr2:uid="{09DFBF8F-A4F7-4EBA-B02D-050F7C27864F}"/>
  </bookViews>
  <sheets>
    <sheet name="Pokedex" sheetId="1" r:id="rId1"/>
    <sheet name="Routes" sheetId="2" r:id="rId2"/>
    <sheet name="Plot" sheetId="3" r:id="rId3"/>
    <sheet name="Sheet5" sheetId="6" r:id="rId4"/>
    <sheet name="Master ball trade quest" sheetId="4" r:id="rId5"/>
    <sheet name="Mechanics" sheetId="5" r:id="rId6"/>
    <sheet name="ToDos" sheetId="7" r:id="rId7"/>
    <sheet name="Apricorn Balls" sheetId="8" r:id="rId8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1" i="2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" i="1"/>
  <c r="N19" i="1"/>
  <c r="O19" i="1" s="1"/>
  <c r="N18" i="1"/>
  <c r="O18" i="1" s="1"/>
  <c r="N17" i="1"/>
  <c r="O17" i="1" s="1"/>
  <c r="N16" i="1"/>
  <c r="O16" i="1" s="1"/>
  <c r="N15" i="1"/>
  <c r="O15" i="1" s="1"/>
  <c r="N14" i="1"/>
  <c r="O14" i="1" s="1"/>
  <c r="N13" i="1"/>
  <c r="O13" i="1" s="1"/>
  <c r="N12" i="1"/>
  <c r="O12" i="1" s="1"/>
  <c r="N11" i="1"/>
  <c r="O11" i="1" s="1"/>
  <c r="N10" i="1"/>
  <c r="O10" i="1" s="1"/>
  <c r="N9" i="1"/>
  <c r="O9" i="1" s="1"/>
  <c r="N8" i="1"/>
  <c r="O8" i="1" s="1"/>
  <c r="N7" i="1"/>
  <c r="O7" i="1" s="1"/>
  <c r="N6" i="1"/>
  <c r="O6" i="1" s="1"/>
  <c r="N5" i="1"/>
  <c r="O5" i="1" s="1"/>
  <c r="N4" i="1"/>
  <c r="O4" i="1" s="1"/>
  <c r="N3" i="1"/>
  <c r="O3" i="1" s="1"/>
  <c r="N2" i="1"/>
  <c r="O2" i="1" s="1"/>
</calcChain>
</file>

<file path=xl/sharedStrings.xml><?xml version="1.0" encoding="utf-8"?>
<sst xmlns="http://schemas.openxmlformats.org/spreadsheetml/2006/main" count="945" uniqueCount="481">
  <si>
    <t>Name</t>
  </si>
  <si>
    <t>Type 1</t>
  </si>
  <si>
    <t>Type 2</t>
  </si>
  <si>
    <t>HP</t>
  </si>
  <si>
    <t>Attack</t>
  </si>
  <si>
    <t>Defense</t>
  </si>
  <si>
    <t>Sp.Attack</t>
  </si>
  <si>
    <t>Sp.Defense</t>
  </si>
  <si>
    <t>Speed</t>
  </si>
  <si>
    <t>Grass</t>
  </si>
  <si>
    <t>Poison</t>
  </si>
  <si>
    <t>Fire</t>
  </si>
  <si>
    <t>Flying</t>
  </si>
  <si>
    <t>Water</t>
  </si>
  <si>
    <t>Bug</t>
  </si>
  <si>
    <t>Butterfree</t>
  </si>
  <si>
    <t>Beedrill</t>
  </si>
  <si>
    <t>Normal</t>
  </si>
  <si>
    <t>Pidgeotto</t>
  </si>
  <si>
    <t>Pidgeot</t>
  </si>
  <si>
    <t>Arbok</t>
  </si>
  <si>
    <t>Pikachu</t>
  </si>
  <si>
    <t>Electric</t>
  </si>
  <si>
    <t>Raichu</t>
  </si>
  <si>
    <t>Ground</t>
  </si>
  <si>
    <t>Nidorina</t>
  </si>
  <si>
    <t>Nidoqueen</t>
  </si>
  <si>
    <t>Nidorino</t>
  </si>
  <si>
    <t>Nidoking</t>
  </si>
  <si>
    <t>Clefairy</t>
  </si>
  <si>
    <t>Fairy</t>
  </si>
  <si>
    <t>Clefable</t>
  </si>
  <si>
    <t>Vulpix</t>
  </si>
  <si>
    <t>Ninetales</t>
  </si>
  <si>
    <t>Wigglytuff</t>
  </si>
  <si>
    <t>Golbat</t>
  </si>
  <si>
    <t>Gloom</t>
  </si>
  <si>
    <t>Vileplume</t>
  </si>
  <si>
    <t>Parasect</t>
  </si>
  <si>
    <t>Venomoth</t>
  </si>
  <si>
    <t>Dugtrio</t>
  </si>
  <si>
    <t>Persian</t>
  </si>
  <si>
    <t>Fighting</t>
  </si>
  <si>
    <t>Primeape</t>
  </si>
  <si>
    <t>Growlithe</t>
  </si>
  <si>
    <t>Arcanine</t>
  </si>
  <si>
    <t>Poliwhirl</t>
  </si>
  <si>
    <t>Poliwrath</t>
  </si>
  <si>
    <t>Psychic</t>
  </si>
  <si>
    <t>Kadabra</t>
  </si>
  <si>
    <t>Alakazam</t>
  </si>
  <si>
    <t>Machoke</t>
  </si>
  <si>
    <t>Machamp</t>
  </si>
  <si>
    <t>Weepinbell</t>
  </si>
  <si>
    <t>Victreebel</t>
  </si>
  <si>
    <t>Tentacruel</t>
  </si>
  <si>
    <t>Rock</t>
  </si>
  <si>
    <t>Graveler</t>
  </si>
  <si>
    <t>Golem</t>
  </si>
  <si>
    <t>Ponyta</t>
  </si>
  <si>
    <t>Rapidash</t>
  </si>
  <si>
    <t>Slowbro</t>
  </si>
  <si>
    <t>Magnemite</t>
  </si>
  <si>
    <t>Steel</t>
  </si>
  <si>
    <t>Magneton</t>
  </si>
  <si>
    <t>Farfetch'd</t>
  </si>
  <si>
    <t>Ice</t>
  </si>
  <si>
    <t>Muk</t>
  </si>
  <si>
    <t>Cloyster</t>
  </si>
  <si>
    <t>Ghost</t>
  </si>
  <si>
    <t>Haunter</t>
  </si>
  <si>
    <t>Gengar</t>
  </si>
  <si>
    <t>Onix</t>
  </si>
  <si>
    <t>Electrode</t>
  </si>
  <si>
    <t>Exeggcute</t>
  </si>
  <si>
    <t>Exeggutor</t>
  </si>
  <si>
    <t>Marowak</t>
  </si>
  <si>
    <t>Hitmonlee</t>
  </si>
  <si>
    <t>Hitmonchan</t>
  </si>
  <si>
    <t>Weezing</t>
  </si>
  <si>
    <t>Rhyhorn</t>
  </si>
  <si>
    <t>Rhydon</t>
  </si>
  <si>
    <t>Chansey</t>
  </si>
  <si>
    <t>Tangela</t>
  </si>
  <si>
    <t>Kangaskhan</t>
  </si>
  <si>
    <t>Seadra</t>
  </si>
  <si>
    <t>Staryu</t>
  </si>
  <si>
    <t>Starmie</t>
  </si>
  <si>
    <t>Scyther</t>
  </si>
  <si>
    <t>Jynx</t>
  </si>
  <si>
    <t>Electabuzz</t>
  </si>
  <si>
    <t>Magmar</t>
  </si>
  <si>
    <t>Pinsir</t>
  </si>
  <si>
    <t>Tauros</t>
  </si>
  <si>
    <t>Gyarados</t>
  </si>
  <si>
    <t>Lapras</t>
  </si>
  <si>
    <t>Eevee</t>
  </si>
  <si>
    <t>Vaporeon</t>
  </si>
  <si>
    <t>Jolteon</t>
  </si>
  <si>
    <t>Flareon</t>
  </si>
  <si>
    <t>Porygon</t>
  </si>
  <si>
    <t>Snorlax</t>
  </si>
  <si>
    <t>Dratini</t>
  </si>
  <si>
    <t>Dragon</t>
  </si>
  <si>
    <t>Dragonair</t>
  </si>
  <si>
    <t>Dragonite</t>
  </si>
  <si>
    <t>Bayleef</t>
  </si>
  <si>
    <t>Meganium</t>
  </si>
  <si>
    <t>Quilava</t>
  </si>
  <si>
    <t>Typhlosion</t>
  </si>
  <si>
    <t>Croconaw</t>
  </si>
  <si>
    <t>Feraligatr</t>
  </si>
  <si>
    <t>Furret</t>
  </si>
  <si>
    <t>Ledian</t>
  </si>
  <si>
    <t>Ariados</t>
  </si>
  <si>
    <t>Crobat</t>
  </si>
  <si>
    <t>Chinchou</t>
  </si>
  <si>
    <t>Lanturn</t>
  </si>
  <si>
    <t>Togetic</t>
  </si>
  <si>
    <t>Xatu</t>
  </si>
  <si>
    <t>Flaaffy</t>
  </si>
  <si>
    <t>Ampharos</t>
  </si>
  <si>
    <t>Bellossom</t>
  </si>
  <si>
    <t>Azumarill</t>
  </si>
  <si>
    <t>Sudowoodo</t>
  </si>
  <si>
    <t>Politoed</t>
  </si>
  <si>
    <t>Skiploom</t>
  </si>
  <si>
    <t>Jumpluff</t>
  </si>
  <si>
    <t>Sunflora</t>
  </si>
  <si>
    <t>Yanma</t>
  </si>
  <si>
    <t>Quagsire</t>
  </si>
  <si>
    <t>Espeon</t>
  </si>
  <si>
    <t>Umbreon</t>
  </si>
  <si>
    <t>Dark</t>
  </si>
  <si>
    <t>Murkrow</t>
  </si>
  <si>
    <t>Slowking</t>
  </si>
  <si>
    <t>Misdreavus</t>
  </si>
  <si>
    <t>Unown</t>
  </si>
  <si>
    <t>Girafarig</t>
  </si>
  <si>
    <t>Pineco</t>
  </si>
  <si>
    <t>Forretress</t>
  </si>
  <si>
    <t>Dunsparce</t>
  </si>
  <si>
    <t>Gligar</t>
  </si>
  <si>
    <t>Steelix</t>
  </si>
  <si>
    <t>Granbull</t>
  </si>
  <si>
    <t>Qwilfish</t>
  </si>
  <si>
    <t>Scizor</t>
  </si>
  <si>
    <t>Shuckle</t>
  </si>
  <si>
    <t>Heracross</t>
  </si>
  <si>
    <t>Sneasel</t>
  </si>
  <si>
    <t>Ursaring</t>
  </si>
  <si>
    <t>Magcargo</t>
  </si>
  <si>
    <t>Piloswine</t>
  </si>
  <si>
    <t>Corsola</t>
  </si>
  <si>
    <t>Octillery</t>
  </si>
  <si>
    <t>Mantine</t>
  </si>
  <si>
    <t>Skarmory</t>
  </si>
  <si>
    <t>Houndour</t>
  </si>
  <si>
    <t>Houndoom</t>
  </si>
  <si>
    <t>Kingdra</t>
  </si>
  <si>
    <t>Donphan</t>
  </si>
  <si>
    <t>Porygon2</t>
  </si>
  <si>
    <t>Stantler</t>
  </si>
  <si>
    <t>Hitmontop</t>
  </si>
  <si>
    <t>Miltank</t>
  </si>
  <si>
    <t>Blissey</t>
  </si>
  <si>
    <t>Raikou</t>
  </si>
  <si>
    <t>Entei</t>
  </si>
  <si>
    <t>Suicune</t>
  </si>
  <si>
    <t>Larvitar</t>
  </si>
  <si>
    <t>Pupitar</t>
  </si>
  <si>
    <t>Tyranitar</t>
  </si>
  <si>
    <t>Lugia</t>
  </si>
  <si>
    <t>Ho-oh</t>
  </si>
  <si>
    <t>Celebi</t>
  </si>
  <si>
    <t>Grotle</t>
  </si>
  <si>
    <t>Torterra</t>
  </si>
  <si>
    <t>Infernape</t>
  </si>
  <si>
    <t>Prinplup</t>
  </si>
  <si>
    <t>Empoleon</t>
  </si>
  <si>
    <t>Staravia</t>
  </si>
  <si>
    <t>Staraptor</t>
  </si>
  <si>
    <t>Bibarel</t>
  </si>
  <si>
    <t>Kricketune</t>
  </si>
  <si>
    <t>Luxio</t>
  </si>
  <si>
    <t>Luxray</t>
  </si>
  <si>
    <t>Roserade</t>
  </si>
  <si>
    <t>Rampardos</t>
  </si>
  <si>
    <t>Bastiodon</t>
  </si>
  <si>
    <t>Wormadam</t>
  </si>
  <si>
    <t>Vespiquen</t>
  </si>
  <si>
    <t>Cherrim</t>
  </si>
  <si>
    <t>Ambipom</t>
  </si>
  <si>
    <t>Lopunny</t>
  </si>
  <si>
    <t>Mismagius</t>
  </si>
  <si>
    <t>Honchkrow</t>
  </si>
  <si>
    <t>Skuntank</t>
  </si>
  <si>
    <t>Bronzor</t>
  </si>
  <si>
    <t>Bronzong</t>
  </si>
  <si>
    <t>Spiritomb</t>
  </si>
  <si>
    <t>Gible</t>
  </si>
  <si>
    <t>Gabite</t>
  </si>
  <si>
    <t>Garchomp</t>
  </si>
  <si>
    <t>Lucario</t>
  </si>
  <si>
    <t>Hippowdon</t>
  </si>
  <si>
    <t>Drapion</t>
  </si>
  <si>
    <t>Toxicroak</t>
  </si>
  <si>
    <t>Snover</t>
  </si>
  <si>
    <t>Abomasnow</t>
  </si>
  <si>
    <t>Weavile</t>
  </si>
  <si>
    <t>Magnezone</t>
  </si>
  <si>
    <t>Rhyperior</t>
  </si>
  <si>
    <t>Tangrowth</t>
  </si>
  <si>
    <t>Electivire</t>
  </si>
  <si>
    <t>Magmortar</t>
  </si>
  <si>
    <t>Togekiss</t>
  </si>
  <si>
    <t>Yanmega</t>
  </si>
  <si>
    <t>Leafeon</t>
  </si>
  <si>
    <t>Glaceon</t>
  </si>
  <si>
    <t>Gliscor</t>
  </si>
  <si>
    <t>Mamoswine</t>
  </si>
  <si>
    <t>Porygon-Z</t>
  </si>
  <si>
    <t>Gallade</t>
  </si>
  <si>
    <t>Probopass</t>
  </si>
  <si>
    <t>Dusknoir</t>
  </si>
  <si>
    <t>Froslass</t>
  </si>
  <si>
    <t>Rotom</t>
  </si>
  <si>
    <t>Dartrix</t>
  </si>
  <si>
    <t>Decidueye (Hisuian)</t>
  </si>
  <si>
    <t>Typhlosion (Hisuian)</t>
  </si>
  <si>
    <t>Dewott</t>
  </si>
  <si>
    <t>Samurott (Hisuian)</t>
  </si>
  <si>
    <t>Sylveon</t>
  </si>
  <si>
    <t>Wyrdeer (Hisuian)</t>
  </si>
  <si>
    <t>Kleavor (Hisuian)</t>
  </si>
  <si>
    <t>Qwilfish (Hisuian)</t>
  </si>
  <si>
    <t>Overqwil (Hisuian)</t>
  </si>
  <si>
    <t>Roselia</t>
  </si>
  <si>
    <t>Gardevoir</t>
  </si>
  <si>
    <t>Ursaluna (Hisuian)</t>
  </si>
  <si>
    <t>Sliggoo (Hisuian)</t>
  </si>
  <si>
    <t>Goodra (Hisuian)</t>
  </si>
  <si>
    <t>Arcanine (Hisuian)</t>
  </si>
  <si>
    <t>Basculegion (Hisuian)</t>
  </si>
  <si>
    <t>Electrode (Hisuian)</t>
  </si>
  <si>
    <t>Sneasler (Hisuian)</t>
  </si>
  <si>
    <t>Avalugg (Hisuian)</t>
  </si>
  <si>
    <t>Zoroark (Hisuian)</t>
  </si>
  <si>
    <t>Braviary (Hisuian)</t>
  </si>
  <si>
    <t>Yes</t>
  </si>
  <si>
    <t>Location (all times)</t>
  </si>
  <si>
    <t>Route 31</t>
  </si>
  <si>
    <t>Dark Cave</t>
  </si>
  <si>
    <t>Violet City</t>
  </si>
  <si>
    <t>Route 36</t>
  </si>
  <si>
    <t>Sprout Tower</t>
  </si>
  <si>
    <t>Ruins of Alph</t>
  </si>
  <si>
    <t>Route 32</t>
  </si>
  <si>
    <t>Azalea Town</t>
  </si>
  <si>
    <t>Slowpoke Well</t>
  </si>
  <si>
    <t>Ilex Forest</t>
  </si>
  <si>
    <t>Route 34</t>
  </si>
  <si>
    <t>Goldenrod City</t>
  </si>
  <si>
    <t>Route 35</t>
  </si>
  <si>
    <t>National Park</t>
  </si>
  <si>
    <t>Route 37</t>
  </si>
  <si>
    <t>Ecruteak City</t>
  </si>
  <si>
    <t>Burned Tower</t>
  </si>
  <si>
    <t>Route 38</t>
  </si>
  <si>
    <t>Route 39</t>
  </si>
  <si>
    <t>Olivine City</t>
  </si>
  <si>
    <t>Olivine Harbor</t>
  </si>
  <si>
    <t>Route 40</t>
  </si>
  <si>
    <t>Route 41</t>
  </si>
  <si>
    <t>Cianwood City</t>
  </si>
  <si>
    <t>Mount Mortar</t>
  </si>
  <si>
    <t>Mahogany Town</t>
  </si>
  <si>
    <t>Route 42</t>
  </si>
  <si>
    <t>Route 43</t>
  </si>
  <si>
    <t>Lake of Rage</t>
  </si>
  <si>
    <t>Whirl Islands</t>
  </si>
  <si>
    <t>Route 44</t>
  </si>
  <si>
    <t>Ice Path</t>
  </si>
  <si>
    <t>Blackthorn City</t>
  </si>
  <si>
    <t>Dragon's Den</t>
  </si>
  <si>
    <t>Tin Tower</t>
  </si>
  <si>
    <t>Old Johto?</t>
  </si>
  <si>
    <t>No</t>
  </si>
  <si>
    <t>Mt Silver</t>
  </si>
  <si>
    <t>Modern Johto?</t>
  </si>
  <si>
    <t>Route 28</t>
  </si>
  <si>
    <t>Start at Ilex Forest, several years after events of GS</t>
  </si>
  <si>
    <t>Sad that can't harvest as much wood for charcoal, the scizors are clearing it to make way for expanding Goldenrod</t>
  </si>
  <si>
    <t>Find a special apricorn, take it to Kurt</t>
  </si>
  <si>
    <t>Kurt gives GS ball</t>
  </si>
  <si>
    <t>Dragon Scale</t>
  </si>
  <si>
    <t>King's Rock</t>
  </si>
  <si>
    <t>Metal Coat</t>
  </si>
  <si>
    <t>Up-Grade</t>
  </si>
  <si>
    <t>Big Mushroom</t>
  </si>
  <si>
    <t>Brick Piece</t>
  </si>
  <si>
    <t>Gold Leaf</t>
  </si>
  <si>
    <t>Pearl</t>
  </si>
  <si>
    <t>Tinymushroom</t>
  </si>
  <si>
    <t>Lemonade</t>
  </si>
  <si>
    <t>Ragecandybar</t>
  </si>
  <si>
    <t>Light Ball</t>
  </si>
  <si>
    <t>Surf Mail</t>
  </si>
  <si>
    <t>LiteBlue Mail</t>
  </si>
  <si>
    <t>Master Ball</t>
  </si>
  <si>
    <t>Celebi event - teaches ancient power to the starter, sends back in time to the time of the burned tower events 150 yrs ago</t>
  </si>
  <si>
    <t>goal: prevent steels from entering johto</t>
  </si>
  <si>
    <t>Go through ilex forest to ancient goldenrod</t>
  </si>
  <si>
    <t xml:space="preserve">Visit old radio tower (now the XX tower) </t>
  </si>
  <si>
    <t>Learn of plans in Olivine to import steel</t>
  </si>
  <si>
    <t>Northern areas have more hisui / sinnoh pokemon</t>
  </si>
  <si>
    <t>Boss battle -- old radio tower</t>
  </si>
  <si>
    <t>blocked from going north</t>
  </si>
  <si>
    <t>Forward in time - to modern Johto, see some way changed</t>
  </si>
  <si>
    <t>apricorn balls are preferred way to make balls</t>
  </si>
  <si>
    <t>catch mechanics changed to use more balls</t>
  </si>
  <si>
    <t>Visit Violet City</t>
  </si>
  <si>
    <t>Sprout Tower - attempts to tear it down</t>
  </si>
  <si>
    <t>boss battle - modern sprout tower</t>
  </si>
  <si>
    <t>See that some in town are disappointed that it won't change</t>
  </si>
  <si>
    <t>Travel back in time</t>
  </si>
  <si>
    <t>Back to modern</t>
  </si>
  <si>
    <t>Climb sprout, confront</t>
  </si>
  <si>
    <t>Need to go to Ecruteak</t>
  </si>
  <si>
    <t>Learn of plans to renovate the Tin Tower</t>
  </si>
  <si>
    <t>Go to Olivine to stop the steel shipment</t>
  </si>
  <si>
    <t>Docks are locked</t>
  </si>
  <si>
    <t>boss battle - old lighthouse</t>
  </si>
  <si>
    <t>Get something that helps confront the boss in modern sprout, maybe at ruins of alph</t>
  </si>
  <si>
    <t>go back to the future</t>
  </si>
  <si>
    <t>Head to the whirl islands to whip up a tempest that will make the seas too rough to port</t>
  </si>
  <si>
    <t>Climb the lighthouse to take out the light</t>
  </si>
  <si>
    <t>Cut, strength, waterfall, whirlpool changes</t>
  </si>
  <si>
    <t>learn that steel is being mined from all over</t>
  </si>
  <si>
    <t>Mining operation in Mt Mortar</t>
  </si>
  <si>
    <t>Try to cause Mt Mortar to never have become?</t>
  </si>
  <si>
    <t>Head to modern LoR</t>
  </si>
  <si>
    <t>Back to ancient LoR</t>
  </si>
  <si>
    <t xml:space="preserve">Not powerful enough to control </t>
  </si>
  <si>
    <t>Need to master Dragons</t>
  </si>
  <si>
    <t>Travel to Blackthorn</t>
  </si>
  <si>
    <t>Wisdom from elder</t>
  </si>
  <si>
    <t>Gift X</t>
  </si>
  <si>
    <t>Boss battle - ???</t>
  </si>
  <si>
    <t>extra strong version of some pokemon, catching difficulty</t>
  </si>
  <si>
    <t>Head back to LoR</t>
  </si>
  <si>
    <t>ancient LoR</t>
  </si>
  <si>
    <t>Catch the boss pokemon</t>
  </si>
  <si>
    <t>need to climb one of ecruteak towers</t>
  </si>
  <si>
    <t>Too late</t>
  </si>
  <si>
    <t>Tin Tower renovations nearing completion</t>
  </si>
  <si>
    <t>Back to Ecruteak ancient</t>
  </si>
  <si>
    <t>Mining operation foiled, but ore is being brought in from Kanto</t>
  </si>
  <si>
    <t>Climb Tin Tower</t>
  </si>
  <si>
    <t>Climatic final battle at the top against steel</t>
  </si>
  <si>
    <t>hooh drops a wing</t>
  </si>
  <si>
    <t>Back to the future: Go to the whirl islands to get Lugia to bring it back to the past so that it can stir up a storm and block the shipment</t>
  </si>
  <si>
    <t>starting party choices:</t>
  </si>
  <si>
    <t>dewott</t>
  </si>
  <si>
    <t>rufflet</t>
  </si>
  <si>
    <t>piloswine</t>
  </si>
  <si>
    <t>yanma</t>
  </si>
  <si>
    <t>PLC Dex</t>
  </si>
  <si>
    <t>Decidueye</t>
  </si>
  <si>
    <t>Samurott</t>
  </si>
  <si>
    <t>Monferno</t>
  </si>
  <si>
    <t>Extra:</t>
  </si>
  <si>
    <t>Drifblim</t>
  </si>
  <si>
    <t>Dusclops</t>
  </si>
  <si>
    <t>Heatran</t>
  </si>
  <si>
    <t>BST</t>
  </si>
  <si>
    <t>Map Edit</t>
  </si>
  <si>
    <t>Factory Farm</t>
  </si>
  <si>
    <t>Wild miltanks</t>
  </si>
  <si>
    <t>Route 50</t>
  </si>
  <si>
    <t>Sinjoh Ruins</t>
  </si>
  <si>
    <t>Vibrant temple</t>
  </si>
  <si>
    <t>Catch Lugia</t>
  </si>
  <si>
    <t>Destroyed temple, access through Ruins of Alph only</t>
  </si>
  <si>
    <t>Total Maps</t>
  </si>
  <si>
    <t>Forest</t>
  </si>
  <si>
    <t>No change</t>
  </si>
  <si>
    <t>Snowy, leads to Sinjoh</t>
  </si>
  <si>
    <t>Smaller, suburbed</t>
  </si>
  <si>
    <t>Bigger</t>
  </si>
  <si>
    <t>Done?</t>
  </si>
  <si>
    <t>Fix all the glitches in the disassembly</t>
  </si>
  <si>
    <t>Revise the dex</t>
  </si>
  <si>
    <t>Fix maps</t>
  </si>
  <si>
    <t>Write story</t>
  </si>
  <si>
    <t>Write dialogue for towns</t>
  </si>
  <si>
    <t>New tileset for rainy</t>
  </si>
  <si>
    <t>Set palettes for old / new johto</t>
  </si>
  <si>
    <t>Implement new apricorn balls</t>
  </si>
  <si>
    <t>Picture</t>
  </si>
  <si>
    <t>Effect</t>
  </si>
  <si>
    <t>Beast Ball</t>
  </si>
  <si>
    <t>A somewhat different Poké Ball that is not very effective when catching Pokémon.</t>
  </si>
  <si>
    <t>Cherish Ball</t>
  </si>
  <si>
    <t>A quite rare Poké Ball made to commemorate a special occasion of some sort.</t>
  </si>
  <si>
    <t>Dive Ball</t>
  </si>
  <si>
    <t>A somewhat different Poké Ball that is more effective when catching Pokémon in or on the water.</t>
  </si>
  <si>
    <t>Dream Ball</t>
  </si>
  <si>
    <t>A somewhat different Poké Ball that is more effective when catching Pokémon that are asleep.</t>
  </si>
  <si>
    <t>Dusk Ball</t>
  </si>
  <si>
    <t>A somewhat different Poké Ball that is more effective when catching Pokémon at night or in dark places, such as caves.</t>
  </si>
  <si>
    <t>Fast Ball</t>
  </si>
  <si>
    <t>A somewhat different Poké Ball that is more effective when catching Pokémon that are usually very quick to run away.</t>
  </si>
  <si>
    <t>Feather Ball</t>
  </si>
  <si>
    <t>A ball that flies fast and true—ideal for catching nimble Pokémon or Pokémon that fly high in the air.</t>
  </si>
  <si>
    <t>Friend Ball</t>
  </si>
  <si>
    <t>A somewhat different Poké Ball that makes a wild Pokémon more friendly toward you immediately after it's caught.</t>
  </si>
  <si>
    <t>Gigaton Ball</t>
  </si>
  <si>
    <t>The ultimate iteration of the Heavy Ball. A ball that is too heavy to fly high or far, but it is highly effective if you manage to hit an unsuspecting Pokémon.</t>
  </si>
  <si>
    <t>Great Ball</t>
  </si>
  <si>
    <t>A good, high-performance Poké Ball that provides a higher success rate for catching Pokémon than a standard Poké Ball.</t>
  </si>
  <si>
    <t>A mysterious ball that provides a higher success rate for catching Pokémon than a standard Poké Ball does.</t>
  </si>
  <si>
    <t>Heal Ball</t>
  </si>
  <si>
    <t>A remedial Poké Ball that restores HP and eliminates status conditions for a Pokémon caught with it.</t>
  </si>
  <si>
    <t>Heavy Ball</t>
  </si>
  <si>
    <t>A somewhat different Poké Ball that becomes more effective the heavier the Pokémon is.</t>
  </si>
  <si>
    <t>A ball that is too heavy to fly high or far, but it is highly effective if you manage to hit an unsuspecting Pokémon.</t>
  </si>
  <si>
    <t>Jet Ball</t>
  </si>
  <si>
    <t>The ultimate iteration of the Feather Ball. A ball that flies fast and true—ideal for catching nimble Pokémon or Pokémon that fly high in the air.</t>
  </si>
  <si>
    <t>Leaden Ball</t>
  </si>
  <si>
    <t>An improvement on the original Heavy Ball design. A ball that is too heavy to fly high or far, but it is highly effective if you manage to hit an unsuspecting Pokémon.</t>
  </si>
  <si>
    <t>Level Ball</t>
  </si>
  <si>
    <t>A somewhat different Poké Ball that becomes more effective the lower the level of the Pokémon compared to your own Pokémon.</t>
  </si>
  <si>
    <t>Love Ball</t>
  </si>
  <si>
    <t>A somewhat different Poké Ball that is more effective when catching Pokémon of the opposite gender to your own Pokémon.</t>
  </si>
  <si>
    <t>Lure Ball</t>
  </si>
  <si>
    <t>Luxury Ball</t>
  </si>
  <si>
    <t>A particularly comfortable Poké Ball that makes a wild Pokémon quickly grow friendlier after being caught.</t>
  </si>
  <si>
    <t>The very best Poké Ball with the ultimate level of performance. With it, you will catch any wild Pokémon without fail.</t>
  </si>
  <si>
    <t>Moon Ball</t>
  </si>
  <si>
    <t>A somewhat different Poké Ball that is more effective when catching Pokémon that can be evolved using a Moon Stone.</t>
  </si>
  <si>
    <t>Nest Ball</t>
  </si>
  <si>
    <t>A somewhat different Poké Ball that becomes more effective the lower the level of the wild Pokémon.</t>
  </si>
  <si>
    <t>Net Ball</t>
  </si>
  <si>
    <t>A somewhat different Poké Ball that is more effective when catching Water- or Bug-type Pokémon.</t>
  </si>
  <si>
    <t>Origin Ball</t>
  </si>
  <si>
    <t>A singular and irreplicable Poké Ball that can be used to catch the frenzied Pokémon raging at the Temple of Sinnoh.</t>
  </si>
  <si>
    <t>Park Ball</t>
  </si>
  <si>
    <t>A special Poké Ball used in the Pal Park.</t>
  </si>
  <si>
    <t>Poke Ball</t>
  </si>
  <si>
    <t>A device for catching wild Pokémon. It's thrown like a ball at a Pokémon, comfortably encapsulating its target.</t>
  </si>
  <si>
    <t>A mysterious ball that can be thrown at wild Pokémon in order to catch them. These balls can be crafted by hand if you gather the necessary materials.</t>
  </si>
  <si>
    <t>Premier Ball</t>
  </si>
  <si>
    <t>A somewhat rare Poké Ball made to commemorate a special occasion of some sort.</t>
  </si>
  <si>
    <t>Quick Ball</t>
  </si>
  <si>
    <t>A somewhat different Poké Ball that is more effective at catching Pokémon when used first thing in a battle.</t>
  </si>
  <si>
    <t>Repeat Ball</t>
  </si>
  <si>
    <t>A somewhat different Poké Ball that is more effective when catching a Pokémon of a species that you've caught before.</t>
  </si>
  <si>
    <t>Safari Ball</t>
  </si>
  <si>
    <t>A special Poké Ball used in locales such as the Safari Zone in the Kanto region and the Great Marsh in the Sinnoh region.</t>
  </si>
  <si>
    <t>Sport Ball</t>
  </si>
  <si>
    <t>A special Poké Ball that was used during the Bug-Catching Contest in the Johto region.</t>
  </si>
  <si>
    <t>Strange Ball</t>
  </si>
  <si>
    <t>Timer Ball</t>
  </si>
  <si>
    <t>A somewhat different Poké Ball that becomes more effective at catching Pokémon the more turns that are taken in battle.</t>
  </si>
  <si>
    <t>Ultra Ball</t>
  </si>
  <si>
    <t>An ultra-high-performance Poké Ball that provides a higher success rate for catching Pokémon than a Great Ball.</t>
  </si>
  <si>
    <t>A mysterious ball that provides an even higher success rate for catching Pokémon than a Great Ball does.</t>
  </si>
  <si>
    <t>Wing Ball</t>
  </si>
  <si>
    <t>An improvement on the original Feather Ball design. A ball that flies fast and true—ideal for catching nimble Pokémon or Pokémon that fly high in the air.</t>
  </si>
  <si>
    <t>Need balls that are better for:</t>
  </si>
  <si>
    <t>Catching Lugia</t>
  </si>
  <si>
    <t>Catching HoOh</t>
  </si>
  <si>
    <t>Catching Heatran</t>
  </si>
  <si>
    <t>Catching Celebi</t>
  </si>
  <si>
    <t>Type of Apricorn</t>
  </si>
  <si>
    <t>Keep</t>
  </si>
  <si>
    <t>Make maps</t>
  </si>
  <si>
    <t>follow mons</t>
  </si>
  <si>
    <t>newbox</t>
  </si>
  <si>
    <t>fix all code issues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</si>
</sst>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2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2"/>
      <color rgb="FFFFFFFF"/>
      <name val="Arial"/>
      <family val="2"/>
    </font>
    <font>
      <sz val="12"/>
      <color rgb="FFFFFFFF"/>
      <name val="Arial"/>
      <family val="2"/>
    </font>
    <font>
      <u/>
      <sz val="12"/>
      <color theme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rgb="FFF1C232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E599"/>
      </patternFill>
    </fill>
    <fill>
      <patternFill patternType="solid">
        <fgColor rgb="FF507C36"/>
        <bgColor indexed="64"/>
      </patternFill>
    </fill>
    <fill>
      <patternFill patternType="solid">
        <fgColor rgb="FF404040"/>
        <bgColor indexed="64"/>
      </patternFill>
    </fill>
    <fill>
      <patternFill patternType="solid">
        <fgColor rgb="FF454545"/>
        <bgColor indexed="64"/>
      </patternFill>
    </fill>
    <fill>
      <patternFill patternType="solid">
        <fgColor theme="1"/>
        <bgColor indexed="64"/>
      </patternFill>
    </fill>
  </fills>
  <borders count="6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rgb="FF383838"/>
      </left>
      <right style="medium">
        <color rgb="FF383838"/>
      </right>
      <top style="medium">
        <color rgb="FF383838"/>
      </top>
      <bottom style="medium">
        <color rgb="FF383838"/>
      </bottom>
      <diagonal/>
    </border>
    <border>
      <left style="medium">
        <color rgb="FF383838"/>
      </left>
      <right style="medium">
        <color rgb="FF383838"/>
      </right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6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/>
    <xf numFmtId="0" fontId="4" fillId="0" borderId="1" xfId="0" applyFont="1" applyBorder="1" applyAlignment="1">
      <alignment wrapText="1"/>
    </xf>
    <xf numFmtId="0" fontId="4" fillId="0" borderId="1" xfId="0" applyFont="1" applyBorder="1"/>
    <xf numFmtId="0" fontId="4" fillId="0" borderId="0" xfId="0" applyFont="1"/>
    <xf numFmtId="0" fontId="4" fillId="0" borderId="1" xfId="0" applyFont="1" applyBorder="1" applyAlignment="1">
      <alignment horizontal="right" wrapText="1"/>
    </xf>
    <xf numFmtId="1" fontId="4" fillId="0" borderId="0" xfId="0" applyNumberFormat="1" applyFont="1"/>
    <xf numFmtId="0" fontId="5" fillId="2" borderId="0" xfId="0" applyFont="1" applyFill="1" applyAlignment="1">
      <alignment vertical="center" wrapText="1"/>
    </xf>
    <xf numFmtId="0" fontId="1" fillId="3" borderId="0" xfId="0" applyFont="1" applyFill="1" applyAlignment="1">
      <alignment vertical="center"/>
    </xf>
    <xf numFmtId="0" fontId="1" fillId="3" borderId="2" xfId="0" applyFont="1" applyFill="1" applyBorder="1" applyAlignment="1">
      <alignment vertical="center"/>
    </xf>
    <xf numFmtId="0" fontId="1" fillId="4" borderId="0" xfId="0" applyFont="1" applyFill="1" applyAlignment="1">
      <alignment vertical="center"/>
    </xf>
    <xf numFmtId="0" fontId="1" fillId="4" borderId="2" xfId="0" applyFont="1" applyFill="1" applyBorder="1" applyAlignment="1">
      <alignment vertical="center"/>
    </xf>
    <xf numFmtId="0" fontId="1" fillId="4" borderId="3" xfId="0" applyFont="1" applyFill="1" applyBorder="1" applyAlignment="1">
      <alignment vertical="center"/>
    </xf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5" fillId="4" borderId="0" xfId="0" applyFont="1" applyFill="1" applyAlignment="1">
      <alignment vertical="center"/>
    </xf>
    <xf numFmtId="0" fontId="3" fillId="0" borderId="0" xfId="0" applyFont="1"/>
    <xf numFmtId="0" fontId="0" fillId="8" borderId="0" xfId="0" applyFill="1"/>
    <xf numFmtId="0" fontId="7" fillId="5" borderId="4" xfId="0" applyFont="1" applyFill="1" applyBorder="1" applyAlignment="1">
      <alignment horizontal="center" vertical="center" wrapText="1"/>
    </xf>
    <xf numFmtId="0" fontId="7" fillId="5" borderId="5" xfId="0" applyFont="1" applyFill="1" applyBorder="1" applyAlignment="1">
      <alignment horizontal="center" vertical="center" wrapText="1"/>
    </xf>
    <xf numFmtId="0" fontId="8" fillId="7" borderId="4" xfId="0" applyFont="1" applyFill="1" applyBorder="1" applyAlignment="1">
      <alignment horizontal="center" vertical="center" wrapText="1"/>
    </xf>
    <xf numFmtId="0" fontId="9" fillId="6" borderId="4" xfId="1" applyFont="1" applyFill="1" applyBorder="1" applyAlignment="1">
      <alignment vertical="center" wrapText="1"/>
    </xf>
    <xf numFmtId="0" fontId="8" fillId="6" borderId="4" xfId="0" applyFont="1" applyFill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20">
    <dxf>
      <font>
        <color rgb="FF006100"/>
      </font>
      <fill>
        <patternFill>
          <bgColor rgb="FFC6EFCE"/>
        </patternFill>
      </fill>
    </dxf>
    <dxf>
      <fill>
        <patternFill>
          <bgColor theme="1"/>
        </patternFill>
      </fill>
    </dxf>
    <dxf>
      <fill>
        <gradientFill degree="90">
          <stop position="0">
            <color theme="4"/>
          </stop>
          <stop position="0.5">
            <color theme="0"/>
          </stop>
          <stop position="1">
            <color theme="4"/>
          </stop>
        </gradientFill>
      </fill>
    </dxf>
    <dxf>
      <fill>
        <gradientFill degree="90">
          <stop position="0">
            <color theme="0" tint="-0.25098422193060094"/>
          </stop>
          <stop position="0.5">
            <color theme="0"/>
          </stop>
          <stop position="1">
            <color theme="0" tint="-0.25098422193060094"/>
          </stop>
        </gradientFill>
      </fill>
    </dxf>
    <dxf>
      <fill>
        <gradientFill degree="90">
          <stop position="0">
            <color theme="9"/>
          </stop>
          <stop position="0.5">
            <color theme="0"/>
          </stop>
          <stop position="1">
            <color theme="9"/>
          </stop>
        </gradientFill>
      </fill>
    </dxf>
    <dxf>
      <fill>
        <gradientFill degree="90">
          <stop position="0">
            <color theme="4" tint="0.59999389629810485"/>
          </stop>
          <stop position="0.5">
            <color theme="0"/>
          </stop>
          <stop position="1">
            <color theme="4" tint="0.59999389629810485"/>
          </stop>
        </gradientFill>
      </fill>
    </dxf>
    <dxf>
      <fill>
        <gradientFill degree="90">
          <stop position="0">
            <color rgb="FFFF0000"/>
          </stop>
          <stop position="0.5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rgb="FF7030A0"/>
          </stop>
          <stop position="0.5">
            <color theme="0"/>
          </stop>
          <stop position="1">
            <color rgb="FF7030A0"/>
          </stop>
        </gradientFill>
      </fill>
    </dxf>
    <dxf>
      <fill>
        <gradientFill degree="90">
          <stop position="0">
            <color theme="5" tint="-0.49803155613879818"/>
          </stop>
          <stop position="0.5">
            <color theme="0"/>
          </stop>
          <stop position="1">
            <color theme="5" tint="-0.49803155613879818"/>
          </stop>
        </gradientFill>
      </fill>
    </dxf>
    <dxf>
      <fill>
        <gradientFill degree="90">
          <stop position="0">
            <color theme="1"/>
          </stop>
          <stop position="0.5">
            <color theme="0"/>
          </stop>
          <stop position="1">
            <color theme="1"/>
          </stop>
        </gradientFill>
      </fill>
    </dxf>
    <dxf>
      <fill>
        <gradientFill degree="90">
          <stop position="0">
            <color rgb="FF808000"/>
          </stop>
          <stop position="0.5">
            <color theme="0"/>
          </stop>
          <stop position="1">
            <color rgb="FF808000"/>
          </stop>
        </gradientFill>
      </fill>
    </dxf>
    <dxf>
      <fill>
        <gradientFill degree="90">
          <stop position="0">
            <color rgb="FF960096"/>
          </stop>
          <stop position="0.5">
            <color theme="0"/>
          </stop>
          <stop position="1">
            <color rgb="FF960096"/>
          </stop>
        </gradientFill>
      </fill>
    </dxf>
    <dxf>
      <fill>
        <gradientFill degree="90">
          <stop position="0">
            <color theme="7"/>
          </stop>
          <stop position="0.5">
            <color theme="0"/>
          </stop>
          <stop position="1">
            <color theme="7"/>
          </stop>
        </gradientFill>
      </fill>
    </dxf>
    <dxf>
      <fill>
        <gradientFill degree="90">
          <stop position="0">
            <color rgb="FFCC3300"/>
          </stop>
          <stop position="0.5">
            <color theme="0"/>
          </stop>
          <stop position="1">
            <color rgb="FFCC3300"/>
          </stop>
        </gradientFill>
      </fill>
    </dxf>
    <dxf>
      <fill>
        <gradientFill degree="90">
          <stop position="0">
            <color rgb="FFFF99FF"/>
          </stop>
          <stop position="0.5">
            <color theme="0"/>
          </stop>
          <stop position="1">
            <color rgb="FFFF99FF"/>
          </stop>
        </gradientFill>
      </fill>
    </dxf>
    <dxf>
      <fill>
        <gradientFill degree="90">
          <stop position="0">
            <color rgb="FF663300"/>
          </stop>
          <stop position="0.5">
            <color theme="0"/>
          </stop>
          <stop position="1">
            <color rgb="FF663300"/>
          </stop>
        </gradientFill>
      </fill>
    </dxf>
    <dxf>
      <fill>
        <gradientFill degree="90">
          <stop position="0">
            <color rgb="FFDB2DD7"/>
          </stop>
          <stop position="0.5">
            <color theme="0"/>
          </stop>
          <stop position="1">
            <color rgb="FFDB2DD7"/>
          </stop>
        </gradientFill>
      </fill>
    </dxf>
    <dxf>
      <fill>
        <gradientFill degree="90">
          <stop position="0">
            <color theme="2"/>
          </stop>
          <stop position="0.5">
            <color theme="0"/>
          </stop>
          <stop position="1">
            <color theme="2"/>
          </stop>
        </gradientFill>
      </fill>
    </dxf>
    <dxf>
      <fill>
        <gradientFill degree="90">
          <stop position="0">
            <color rgb="FF0066FF"/>
          </stop>
          <stop position="0.5">
            <color theme="0"/>
          </stop>
          <stop position="1">
            <color rgb="FF0066FF"/>
          </stop>
        </gradientFill>
      </fill>
    </dxf>
    <dxf>
      <fill>
        <gradientFill degree="90">
          <stop position="0">
            <color theme="8" tint="0.80001220740379042"/>
          </stop>
          <stop position="0.5">
            <color theme="0"/>
          </stop>
          <stop position="1">
            <color theme="8" tint="0.80001220740379042"/>
          </stop>
        </gradientFill>
      </fill>
    </dxf>
  </dxfs>
  <tableStyles count="0" defaultTableStyle="TableStyleMedium2" defaultPivotStyle="PivotStyleLight16"/>
  <colors>
    <mruColors>
      <color rgb="FF0066FF"/>
      <color rgb="FF960096"/>
      <color rgb="FFDB2DD7"/>
      <color rgb="FFE97DE6"/>
      <color rgb="FF663300"/>
      <color rgb="FFFF99FF"/>
      <color rgb="FFCC3300"/>
      <color rgb="FFCC00CC"/>
      <color rgb="FF808000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serebii.net/itemdex/gigatonball.shtml" TargetMode="External"/><Relationship Id="rId18" Type="http://schemas.openxmlformats.org/officeDocument/2006/relationships/hyperlink" Target="https://www.serebii.net/itemdex/healball.shtml" TargetMode="External"/><Relationship Id="rId26" Type="http://schemas.openxmlformats.org/officeDocument/2006/relationships/image" Target="../media/image9.png"/><Relationship Id="rId39" Type="http://schemas.openxmlformats.org/officeDocument/2006/relationships/hyperlink" Target="https://www.serebii.net/itemdex/parkball.shtml" TargetMode="External"/><Relationship Id="rId21" Type="http://schemas.openxmlformats.org/officeDocument/2006/relationships/hyperlink" Target="https://www.serebii.net/itemdex/heavyballlegends.shtml" TargetMode="External"/><Relationship Id="rId34" Type="http://schemas.openxmlformats.org/officeDocument/2006/relationships/hyperlink" Target="https://www.serebii.net/itemdex/nestball.shtml" TargetMode="External"/><Relationship Id="rId42" Type="http://schemas.openxmlformats.org/officeDocument/2006/relationships/hyperlink" Target="https://www.serebii.net/itemdex/pokeballlegends.shtml" TargetMode="External"/><Relationship Id="rId47" Type="http://schemas.openxmlformats.org/officeDocument/2006/relationships/image" Target="../media/image16.png"/><Relationship Id="rId50" Type="http://schemas.openxmlformats.org/officeDocument/2006/relationships/hyperlink" Target="https://www.serebii.net/itemdex/strangeball.shtml" TargetMode="External"/><Relationship Id="rId55" Type="http://schemas.openxmlformats.org/officeDocument/2006/relationships/hyperlink" Target="https://www.serebii.net/itemdex/ultraballlegends.shtml" TargetMode="External"/><Relationship Id="rId7" Type="http://schemas.openxmlformats.org/officeDocument/2006/relationships/hyperlink" Target="https://www.serebii.net/itemdex/duskball.shtml" TargetMode="External"/><Relationship Id="rId2" Type="http://schemas.openxmlformats.org/officeDocument/2006/relationships/image" Target="../media/image1.png"/><Relationship Id="rId16" Type="http://schemas.openxmlformats.org/officeDocument/2006/relationships/hyperlink" Target="https://www.serebii.net/itemdex/greatballlegends.shtml" TargetMode="External"/><Relationship Id="rId29" Type="http://schemas.openxmlformats.org/officeDocument/2006/relationships/image" Target="../media/image10.png"/><Relationship Id="rId11" Type="http://schemas.openxmlformats.org/officeDocument/2006/relationships/image" Target="../media/image4.png"/><Relationship Id="rId24" Type="http://schemas.openxmlformats.org/officeDocument/2006/relationships/hyperlink" Target="https://www.serebii.net/itemdex/leadenball.shtml" TargetMode="External"/><Relationship Id="rId32" Type="http://schemas.openxmlformats.org/officeDocument/2006/relationships/image" Target="../media/image11.png"/><Relationship Id="rId37" Type="http://schemas.openxmlformats.org/officeDocument/2006/relationships/hyperlink" Target="https://www.serebii.net/itemdex/originball.shtml" TargetMode="External"/><Relationship Id="rId40" Type="http://schemas.openxmlformats.org/officeDocument/2006/relationships/hyperlink" Target="https://www.serebii.net/itemdex/pokeball.shtml" TargetMode="External"/><Relationship Id="rId45" Type="http://schemas.openxmlformats.org/officeDocument/2006/relationships/hyperlink" Target="https://www.serebii.net/itemdex/quickball.shtml" TargetMode="External"/><Relationship Id="rId53" Type="http://schemas.openxmlformats.org/officeDocument/2006/relationships/hyperlink" Target="https://www.serebii.net/itemdex/ultraball.shtml" TargetMode="External"/><Relationship Id="rId5" Type="http://schemas.openxmlformats.org/officeDocument/2006/relationships/image" Target="../media/image2.png"/><Relationship Id="rId19" Type="http://schemas.openxmlformats.org/officeDocument/2006/relationships/hyperlink" Target="https://www.serebii.net/itemdex/heavyball.shtml" TargetMode="External"/><Relationship Id="rId4" Type="http://schemas.openxmlformats.org/officeDocument/2006/relationships/hyperlink" Target="https://www.serebii.net/itemdex/diveball.shtml" TargetMode="External"/><Relationship Id="rId9" Type="http://schemas.openxmlformats.org/officeDocument/2006/relationships/hyperlink" Target="https://www.serebii.net/itemdex/fastball.shtml" TargetMode="External"/><Relationship Id="rId14" Type="http://schemas.openxmlformats.org/officeDocument/2006/relationships/image" Target="../media/image5.png"/><Relationship Id="rId22" Type="http://schemas.openxmlformats.org/officeDocument/2006/relationships/hyperlink" Target="https://www.serebii.net/itemdex/jetball.shtml" TargetMode="External"/><Relationship Id="rId27" Type="http://schemas.openxmlformats.org/officeDocument/2006/relationships/hyperlink" Target="https://www.serebii.net/itemdex/loveball.shtml" TargetMode="External"/><Relationship Id="rId30" Type="http://schemas.openxmlformats.org/officeDocument/2006/relationships/hyperlink" Target="https://www.serebii.net/itemdex/luxuryball.shtml" TargetMode="External"/><Relationship Id="rId35" Type="http://schemas.openxmlformats.org/officeDocument/2006/relationships/image" Target="../media/image12.png"/><Relationship Id="rId43" Type="http://schemas.openxmlformats.org/officeDocument/2006/relationships/hyperlink" Target="https://www.serebii.net/itemdex/premierball.shtml" TargetMode="External"/><Relationship Id="rId48" Type="http://schemas.openxmlformats.org/officeDocument/2006/relationships/hyperlink" Target="https://www.serebii.net/itemdex/safariball.shtml" TargetMode="External"/><Relationship Id="rId56" Type="http://schemas.openxmlformats.org/officeDocument/2006/relationships/hyperlink" Target="https://www.serebii.net/itemdex/wingball.shtml" TargetMode="External"/><Relationship Id="rId8" Type="http://schemas.openxmlformats.org/officeDocument/2006/relationships/image" Target="../media/image3.png"/><Relationship Id="rId51" Type="http://schemas.openxmlformats.org/officeDocument/2006/relationships/image" Target="../media/image17.png"/><Relationship Id="rId3" Type="http://schemas.openxmlformats.org/officeDocument/2006/relationships/hyperlink" Target="https://www.serebii.net/itemdex/cherishball.shtml" TargetMode="External"/><Relationship Id="rId12" Type="http://schemas.openxmlformats.org/officeDocument/2006/relationships/hyperlink" Target="https://www.serebii.net/itemdex/friendball.shtml" TargetMode="External"/><Relationship Id="rId17" Type="http://schemas.openxmlformats.org/officeDocument/2006/relationships/image" Target="../media/image6.png"/><Relationship Id="rId25" Type="http://schemas.openxmlformats.org/officeDocument/2006/relationships/hyperlink" Target="https://www.serebii.net/itemdex/levelball.shtml" TargetMode="External"/><Relationship Id="rId33" Type="http://schemas.openxmlformats.org/officeDocument/2006/relationships/hyperlink" Target="https://www.serebii.net/itemdex/moonball.shtml" TargetMode="External"/><Relationship Id="rId38" Type="http://schemas.openxmlformats.org/officeDocument/2006/relationships/image" Target="../media/image13.png"/><Relationship Id="rId46" Type="http://schemas.openxmlformats.org/officeDocument/2006/relationships/hyperlink" Target="https://www.serebii.net/itemdex/repeatball.shtml" TargetMode="External"/><Relationship Id="rId20" Type="http://schemas.openxmlformats.org/officeDocument/2006/relationships/image" Target="../media/image7.png"/><Relationship Id="rId41" Type="http://schemas.openxmlformats.org/officeDocument/2006/relationships/image" Target="../media/image14.png"/><Relationship Id="rId54" Type="http://schemas.openxmlformats.org/officeDocument/2006/relationships/image" Target="../media/image18.png"/><Relationship Id="rId1" Type="http://schemas.openxmlformats.org/officeDocument/2006/relationships/hyperlink" Target="https://www.serebii.net/itemdex/beastball.shtml" TargetMode="External"/><Relationship Id="rId6" Type="http://schemas.openxmlformats.org/officeDocument/2006/relationships/hyperlink" Target="https://www.serebii.net/itemdex/dreamball.shtml" TargetMode="External"/><Relationship Id="rId15" Type="http://schemas.openxmlformats.org/officeDocument/2006/relationships/hyperlink" Target="https://www.serebii.net/itemdex/greatball.shtml" TargetMode="External"/><Relationship Id="rId23" Type="http://schemas.openxmlformats.org/officeDocument/2006/relationships/image" Target="../media/image8.png"/><Relationship Id="rId28" Type="http://schemas.openxmlformats.org/officeDocument/2006/relationships/hyperlink" Target="https://www.serebii.net/itemdex/lureball.shtml" TargetMode="External"/><Relationship Id="rId36" Type="http://schemas.openxmlformats.org/officeDocument/2006/relationships/hyperlink" Target="https://www.serebii.net/itemdex/netball.shtml" TargetMode="External"/><Relationship Id="rId49" Type="http://schemas.openxmlformats.org/officeDocument/2006/relationships/hyperlink" Target="https://www.serebii.net/itemdex/sportball.shtml" TargetMode="External"/><Relationship Id="rId57" Type="http://schemas.openxmlformats.org/officeDocument/2006/relationships/image" Target="../media/image19.png"/><Relationship Id="rId10" Type="http://schemas.openxmlformats.org/officeDocument/2006/relationships/hyperlink" Target="https://www.serebii.net/itemdex/featherball.shtml" TargetMode="External"/><Relationship Id="rId31" Type="http://schemas.openxmlformats.org/officeDocument/2006/relationships/hyperlink" Target="https://www.serebii.net/itemdex/masterball.shtml" TargetMode="External"/><Relationship Id="rId44" Type="http://schemas.openxmlformats.org/officeDocument/2006/relationships/image" Target="../media/image15.png"/><Relationship Id="rId52" Type="http://schemas.openxmlformats.org/officeDocument/2006/relationships/hyperlink" Target="https://www.serebii.net/itemdex/timerball.shtml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381000</xdr:colOff>
      <xdr:row>1</xdr:row>
      <xdr:rowOff>381000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67C07B5-4977-5BA7-497B-29DCE0AACA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381000</xdr:colOff>
      <xdr:row>2</xdr:row>
      <xdr:rowOff>381000</xdr:rowOff>
    </xdr:to>
    <xdr:pic>
      <xdr:nvPicPr>
        <xdr:cNvPr id="3" name="Picture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70B4505-1A3C-42E1-0FF6-E402FC8249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885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381000</xdr:colOff>
      <xdr:row>3</xdr:row>
      <xdr:rowOff>381000</xdr:rowOff>
    </xdr:to>
    <xdr:pic>
      <xdr:nvPicPr>
        <xdr:cNvPr id="4" name="Picture 3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3B5EF438-8494-F0E8-0F04-FA6ED4D884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3195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381000</xdr:colOff>
      <xdr:row>4</xdr:row>
      <xdr:rowOff>381000</xdr:rowOff>
    </xdr:to>
    <xdr:pic>
      <xdr:nvPicPr>
        <xdr:cNvPr id="5" name="Picture 4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F81F753E-C972-EF2C-07D2-08397F3230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9555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381000</xdr:colOff>
      <xdr:row>5</xdr:row>
      <xdr:rowOff>381000</xdr:rowOff>
    </xdr:to>
    <xdr:pic>
      <xdr:nvPicPr>
        <xdr:cNvPr id="6" name="Picture 5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705290DF-A044-5852-6382-F761DFA549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6390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381000</xdr:colOff>
      <xdr:row>6</xdr:row>
      <xdr:rowOff>381000</xdr:rowOff>
    </xdr:to>
    <xdr:pic>
      <xdr:nvPicPr>
        <xdr:cNvPr id="7" name="Picture 6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5E45CF13-BA88-B96D-9A6C-6748E7432B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1800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304800</xdr:colOff>
      <xdr:row>7</xdr:row>
      <xdr:rowOff>304800</xdr:rowOff>
    </xdr:to>
    <xdr:pic>
      <xdr:nvPicPr>
        <xdr:cNvPr id="8" name="Picture 7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9EA659BD-6B48-695D-D4CF-C6B473BFC4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276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381000</xdr:colOff>
      <xdr:row>8</xdr:row>
      <xdr:rowOff>381000</xdr:rowOff>
    </xdr:to>
    <xdr:pic>
      <xdr:nvPicPr>
        <xdr:cNvPr id="9" name="Picture 8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3FD9B39B-A5DA-CC3D-84F9-82A34E9E28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14045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9</xdr:row>
      <xdr:rowOff>304800</xdr:rowOff>
    </xdr:to>
    <xdr:pic>
      <xdr:nvPicPr>
        <xdr:cNvPr id="10" name="Picture 9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BE053D5-66C7-DBD2-34E8-131C683F5A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99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381000</xdr:colOff>
      <xdr:row>10</xdr:row>
      <xdr:rowOff>381000</xdr:rowOff>
    </xdr:to>
    <xdr:pic>
      <xdr:nvPicPr>
        <xdr:cNvPr id="11" name="Picture 10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239BE845-27CE-333A-8901-8D0261188C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4390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304800</xdr:colOff>
      <xdr:row>11</xdr:row>
      <xdr:rowOff>304800</xdr:rowOff>
    </xdr:to>
    <xdr:pic>
      <xdr:nvPicPr>
        <xdr:cNvPr id="12" name="Picture 11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581932E6-48C4-2FF0-3D6B-21F151AE97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9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381000</xdr:colOff>
      <xdr:row>12</xdr:row>
      <xdr:rowOff>381000</xdr:rowOff>
    </xdr:to>
    <xdr:pic>
      <xdr:nvPicPr>
        <xdr:cNvPr id="13" name="Picture 12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id="{72DA9871-1918-CD9A-2ACB-04F90D6B61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45210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381000</xdr:colOff>
      <xdr:row>13</xdr:row>
      <xdr:rowOff>381000</xdr:rowOff>
    </xdr:to>
    <xdr:pic>
      <xdr:nvPicPr>
        <xdr:cNvPr id="14" name="Picture 13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6403FFD8-DA50-BB36-BC4D-F3E288ADE6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1095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14</xdr:row>
      <xdr:rowOff>304800</xdr:rowOff>
    </xdr:to>
    <xdr:pic>
      <xdr:nvPicPr>
        <xdr:cNvPr id="15" name="Picture 14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6FCDD52E-2DE4-1420-9AC8-9C5D3447B4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179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15</xdr:row>
      <xdr:rowOff>304800</xdr:rowOff>
    </xdr:to>
    <xdr:pic>
      <xdr:nvPicPr>
        <xdr:cNvPr id="16" name="Picture 15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D2BCE478-9489-8C21-BFC5-5DB06ECA53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04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16</xdr:row>
      <xdr:rowOff>304800</xdr:rowOff>
    </xdr:to>
    <xdr:pic>
      <xdr:nvPicPr>
        <xdr:cNvPr id="17" name="Picture 16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D6DB8417-098E-7876-8424-2D69B50018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28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381000</xdr:colOff>
      <xdr:row>17</xdr:row>
      <xdr:rowOff>381000</xdr:rowOff>
    </xdr:to>
    <xdr:pic>
      <xdr:nvPicPr>
        <xdr:cNvPr id="18" name="Picture 17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2E26B9EB-CE7E-2D76-8E1A-828777D594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62735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381000</xdr:colOff>
      <xdr:row>18</xdr:row>
      <xdr:rowOff>381000</xdr:rowOff>
    </xdr:to>
    <xdr:pic>
      <xdr:nvPicPr>
        <xdr:cNvPr id="19" name="Picture 18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47B0AD0-55C8-4E11-49E3-20A068A275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68145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381000</xdr:colOff>
      <xdr:row>19</xdr:row>
      <xdr:rowOff>381000</xdr:rowOff>
    </xdr:to>
    <xdr:pic>
      <xdr:nvPicPr>
        <xdr:cNvPr id="20" name="Picture 19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9A1BA4BA-6AC2-4284-F249-F2FBE73935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73555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381000</xdr:colOff>
      <xdr:row>20</xdr:row>
      <xdr:rowOff>381000</xdr:rowOff>
    </xdr:to>
    <xdr:pic>
      <xdr:nvPicPr>
        <xdr:cNvPr id="21" name="Picture 20">
          <a:hlinkClick xmlns:r="http://schemas.openxmlformats.org/officeDocument/2006/relationships" r:id="rId30"/>
          <a:extLst>
            <a:ext uri="{FF2B5EF4-FFF2-40B4-BE49-F238E27FC236}">
              <a16:creationId xmlns:a16="http://schemas.microsoft.com/office/drawing/2014/main" id="{C02AF527-562D-D2CF-1821-41048E205B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59915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381000</xdr:colOff>
      <xdr:row>21</xdr:row>
      <xdr:rowOff>381000</xdr:rowOff>
    </xdr:to>
    <xdr:pic>
      <xdr:nvPicPr>
        <xdr:cNvPr id="22" name="Picture 21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71721D23-9195-2677-A628-A7BC754BF1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36750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0</xdr:col>
      <xdr:colOff>381000</xdr:colOff>
      <xdr:row>22</xdr:row>
      <xdr:rowOff>381000</xdr:rowOff>
    </xdr:to>
    <xdr:pic>
      <xdr:nvPicPr>
        <xdr:cNvPr id="23" name="Picture 22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C82F5A79-8414-FD7F-F2AB-55B8C9F1C2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23110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381000</xdr:colOff>
      <xdr:row>23</xdr:row>
      <xdr:rowOff>381000</xdr:rowOff>
    </xdr:to>
    <xdr:pic>
      <xdr:nvPicPr>
        <xdr:cNvPr id="24" name="Picture 23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9B0BE241-228A-D402-0829-DFD082B499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28520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381000</xdr:colOff>
      <xdr:row>24</xdr:row>
      <xdr:rowOff>381000</xdr:rowOff>
    </xdr:to>
    <xdr:pic>
      <xdr:nvPicPr>
        <xdr:cNvPr id="25" name="Picture 24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E394C4CF-2960-2EC8-0F4C-F3D03B3D53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14880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304800</xdr:colOff>
      <xdr:row>25</xdr:row>
      <xdr:rowOff>304800</xdr:rowOff>
    </xdr:to>
    <xdr:pic>
      <xdr:nvPicPr>
        <xdr:cNvPr id="26" name="Picture 25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B66351BE-47F6-D4BE-3AEA-38D4CAAFB7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1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381000</xdr:colOff>
      <xdr:row>26</xdr:row>
      <xdr:rowOff>381000</xdr:rowOff>
    </xdr:to>
    <xdr:pic>
      <xdr:nvPicPr>
        <xdr:cNvPr id="27" name="Picture 26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CFA7C6EA-DCDF-E0E8-7267-33B280D75B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06650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381000</xdr:colOff>
      <xdr:row>27</xdr:row>
      <xdr:rowOff>381000</xdr:rowOff>
    </xdr:to>
    <xdr:pic>
      <xdr:nvPicPr>
        <xdr:cNvPr id="28" name="Picture 27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4F690696-9599-C7F2-C254-2FE138C1A9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45385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304800</xdr:colOff>
      <xdr:row>28</xdr:row>
      <xdr:rowOff>304800</xdr:rowOff>
    </xdr:to>
    <xdr:pic>
      <xdr:nvPicPr>
        <xdr:cNvPr id="29" name="Picture 28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C8CF3845-BE5D-2CD4-8C4E-627AF48336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31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381000</xdr:colOff>
      <xdr:row>29</xdr:row>
      <xdr:rowOff>381000</xdr:rowOff>
    </xdr:to>
    <xdr:pic>
      <xdr:nvPicPr>
        <xdr:cNvPr id="30" name="Picture 29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5062FF53-F04A-2505-645F-541405E794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6205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</xdr:row>
      <xdr:rowOff>0</xdr:rowOff>
    </xdr:from>
    <xdr:to>
      <xdr:col>0</xdr:col>
      <xdr:colOff>381000</xdr:colOff>
      <xdr:row>30</xdr:row>
      <xdr:rowOff>381000</xdr:rowOff>
    </xdr:to>
    <xdr:pic>
      <xdr:nvPicPr>
        <xdr:cNvPr id="31" name="Picture 30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A3C2532F-33D5-FC3A-203C-E2D06338FA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23515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381000</xdr:colOff>
      <xdr:row>31</xdr:row>
      <xdr:rowOff>381000</xdr:rowOff>
    </xdr:to>
    <xdr:pic>
      <xdr:nvPicPr>
        <xdr:cNvPr id="32" name="Picture 31">
          <a:hlinkClick xmlns:r="http://schemas.openxmlformats.org/officeDocument/2006/relationships" r:id="rId46"/>
          <a:extLst>
            <a:ext uri="{FF2B5EF4-FFF2-40B4-BE49-F238E27FC236}">
              <a16:creationId xmlns:a16="http://schemas.microsoft.com/office/drawing/2014/main" id="{1E6C3962-0F20-0450-700C-0660914B8D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09875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381000</xdr:colOff>
      <xdr:row>32</xdr:row>
      <xdr:rowOff>381000</xdr:rowOff>
    </xdr:to>
    <xdr:pic>
      <xdr:nvPicPr>
        <xdr:cNvPr id="33" name="Picture 32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6D2406EA-1555-3E5E-8D8A-CC8D713385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05760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381000</xdr:colOff>
      <xdr:row>33</xdr:row>
      <xdr:rowOff>381000</xdr:rowOff>
    </xdr:to>
    <xdr:pic>
      <xdr:nvPicPr>
        <xdr:cNvPr id="34" name="Picture 33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586B55ED-C182-84CF-F31B-7CF3E4FE37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11170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381000</xdr:colOff>
      <xdr:row>34</xdr:row>
      <xdr:rowOff>381000</xdr:rowOff>
    </xdr:to>
    <xdr:pic>
      <xdr:nvPicPr>
        <xdr:cNvPr id="35" name="Picture 34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2B870B52-5ED9-5704-5C04-8358224E37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88005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</xdr:row>
      <xdr:rowOff>0</xdr:rowOff>
    </xdr:from>
    <xdr:to>
      <xdr:col>0</xdr:col>
      <xdr:colOff>381000</xdr:colOff>
      <xdr:row>35</xdr:row>
      <xdr:rowOff>381000</xdr:rowOff>
    </xdr:to>
    <xdr:pic>
      <xdr:nvPicPr>
        <xdr:cNvPr id="36" name="Picture 35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FC876A5F-D8F8-D259-FE03-E4AF33E4CE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25470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</xdr:row>
      <xdr:rowOff>0</xdr:rowOff>
    </xdr:from>
    <xdr:to>
      <xdr:col>0</xdr:col>
      <xdr:colOff>381000</xdr:colOff>
      <xdr:row>36</xdr:row>
      <xdr:rowOff>381000</xdr:rowOff>
    </xdr:to>
    <xdr:pic>
      <xdr:nvPicPr>
        <xdr:cNvPr id="37" name="Picture 36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392C9391-0C3C-8A8D-3122-7488C07F6D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0880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0</xdr:col>
      <xdr:colOff>304800</xdr:colOff>
      <xdr:row>37</xdr:row>
      <xdr:rowOff>304800</xdr:rowOff>
    </xdr:to>
    <xdr:pic>
      <xdr:nvPicPr>
        <xdr:cNvPr id="38" name="Picture 37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109B5D2D-9B49-8D42-3545-8D3A3B4A5C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267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38</xdr:row>
      <xdr:rowOff>0</xdr:rowOff>
    </xdr:from>
    <xdr:to>
      <xdr:col>0</xdr:col>
      <xdr:colOff>304800</xdr:colOff>
      <xdr:row>38</xdr:row>
      <xdr:rowOff>304800</xdr:rowOff>
    </xdr:to>
    <xdr:pic>
      <xdr:nvPicPr>
        <xdr:cNvPr id="39" name="Picture 38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DBF31F58-33C1-9D1A-8E64-B14C2A9BD5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131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serebii.net/itemdex/heavyball.shtml" TargetMode="External"/><Relationship Id="rId18" Type="http://schemas.openxmlformats.org/officeDocument/2006/relationships/hyperlink" Target="https://www.serebii.net/itemdex/loveball.shtml" TargetMode="External"/><Relationship Id="rId26" Type="http://schemas.openxmlformats.org/officeDocument/2006/relationships/hyperlink" Target="https://www.serebii.net/itemdex/parkball.shtml" TargetMode="External"/><Relationship Id="rId39" Type="http://schemas.openxmlformats.org/officeDocument/2006/relationships/printerSettings" Target="../printerSettings/printerSettings4.bin"/><Relationship Id="rId21" Type="http://schemas.openxmlformats.org/officeDocument/2006/relationships/hyperlink" Target="https://www.serebii.net/itemdex/masterball.shtml" TargetMode="External"/><Relationship Id="rId34" Type="http://schemas.openxmlformats.org/officeDocument/2006/relationships/hyperlink" Target="https://www.serebii.net/itemdex/strangeball.shtml" TargetMode="External"/><Relationship Id="rId7" Type="http://schemas.openxmlformats.org/officeDocument/2006/relationships/hyperlink" Target="https://www.serebii.net/itemdex/featherball.shtml" TargetMode="External"/><Relationship Id="rId12" Type="http://schemas.openxmlformats.org/officeDocument/2006/relationships/hyperlink" Target="https://www.serebii.net/itemdex/healball.shtml" TargetMode="External"/><Relationship Id="rId17" Type="http://schemas.openxmlformats.org/officeDocument/2006/relationships/hyperlink" Target="https://www.serebii.net/itemdex/levelball.shtml" TargetMode="External"/><Relationship Id="rId25" Type="http://schemas.openxmlformats.org/officeDocument/2006/relationships/hyperlink" Target="https://www.serebii.net/itemdex/originball.shtml" TargetMode="External"/><Relationship Id="rId33" Type="http://schemas.openxmlformats.org/officeDocument/2006/relationships/hyperlink" Target="https://www.serebii.net/itemdex/sportball.shtml" TargetMode="External"/><Relationship Id="rId38" Type="http://schemas.openxmlformats.org/officeDocument/2006/relationships/hyperlink" Target="https://www.serebii.net/itemdex/wingball.shtml" TargetMode="External"/><Relationship Id="rId2" Type="http://schemas.openxmlformats.org/officeDocument/2006/relationships/hyperlink" Target="https://www.serebii.net/itemdex/cherishball.shtml" TargetMode="External"/><Relationship Id="rId16" Type="http://schemas.openxmlformats.org/officeDocument/2006/relationships/hyperlink" Target="https://www.serebii.net/itemdex/leadenball.shtml" TargetMode="External"/><Relationship Id="rId20" Type="http://schemas.openxmlformats.org/officeDocument/2006/relationships/hyperlink" Target="https://www.serebii.net/itemdex/luxuryball.shtml" TargetMode="External"/><Relationship Id="rId29" Type="http://schemas.openxmlformats.org/officeDocument/2006/relationships/hyperlink" Target="https://www.serebii.net/itemdex/premierball.shtml" TargetMode="External"/><Relationship Id="rId1" Type="http://schemas.openxmlformats.org/officeDocument/2006/relationships/hyperlink" Target="https://www.serebii.net/itemdex/beastball.shtml" TargetMode="External"/><Relationship Id="rId6" Type="http://schemas.openxmlformats.org/officeDocument/2006/relationships/hyperlink" Target="https://www.serebii.net/itemdex/fastball.shtml" TargetMode="External"/><Relationship Id="rId11" Type="http://schemas.openxmlformats.org/officeDocument/2006/relationships/hyperlink" Target="https://www.serebii.net/itemdex/greatballlegends.shtml" TargetMode="External"/><Relationship Id="rId24" Type="http://schemas.openxmlformats.org/officeDocument/2006/relationships/hyperlink" Target="https://www.serebii.net/itemdex/netball.shtml" TargetMode="External"/><Relationship Id="rId32" Type="http://schemas.openxmlformats.org/officeDocument/2006/relationships/hyperlink" Target="https://www.serebii.net/itemdex/safariball.shtml" TargetMode="External"/><Relationship Id="rId37" Type="http://schemas.openxmlformats.org/officeDocument/2006/relationships/hyperlink" Target="https://www.serebii.net/itemdex/ultraballlegends.shtml" TargetMode="External"/><Relationship Id="rId40" Type="http://schemas.openxmlformats.org/officeDocument/2006/relationships/drawing" Target="../drawings/drawing1.xml"/><Relationship Id="rId5" Type="http://schemas.openxmlformats.org/officeDocument/2006/relationships/hyperlink" Target="https://www.serebii.net/itemdex/duskball.shtml" TargetMode="External"/><Relationship Id="rId15" Type="http://schemas.openxmlformats.org/officeDocument/2006/relationships/hyperlink" Target="https://www.serebii.net/itemdex/jetball.shtml" TargetMode="External"/><Relationship Id="rId23" Type="http://schemas.openxmlformats.org/officeDocument/2006/relationships/hyperlink" Target="https://www.serebii.net/itemdex/nestball.shtml" TargetMode="External"/><Relationship Id="rId28" Type="http://schemas.openxmlformats.org/officeDocument/2006/relationships/hyperlink" Target="https://www.serebii.net/itemdex/pokeballlegends.shtml" TargetMode="External"/><Relationship Id="rId36" Type="http://schemas.openxmlformats.org/officeDocument/2006/relationships/hyperlink" Target="https://www.serebii.net/itemdex/ultraball.shtml" TargetMode="External"/><Relationship Id="rId10" Type="http://schemas.openxmlformats.org/officeDocument/2006/relationships/hyperlink" Target="https://www.serebii.net/itemdex/greatball.shtml" TargetMode="External"/><Relationship Id="rId19" Type="http://schemas.openxmlformats.org/officeDocument/2006/relationships/hyperlink" Target="https://www.serebii.net/itemdex/lureball.shtml" TargetMode="External"/><Relationship Id="rId31" Type="http://schemas.openxmlformats.org/officeDocument/2006/relationships/hyperlink" Target="https://www.serebii.net/itemdex/repeatball.shtml" TargetMode="External"/><Relationship Id="rId4" Type="http://schemas.openxmlformats.org/officeDocument/2006/relationships/hyperlink" Target="https://www.serebii.net/itemdex/dreamball.shtml" TargetMode="External"/><Relationship Id="rId9" Type="http://schemas.openxmlformats.org/officeDocument/2006/relationships/hyperlink" Target="https://www.serebii.net/itemdex/gigatonball.shtml" TargetMode="External"/><Relationship Id="rId14" Type="http://schemas.openxmlformats.org/officeDocument/2006/relationships/hyperlink" Target="https://www.serebii.net/itemdex/heavyballlegends.shtml" TargetMode="External"/><Relationship Id="rId22" Type="http://schemas.openxmlformats.org/officeDocument/2006/relationships/hyperlink" Target="https://www.serebii.net/itemdex/moonball.shtml" TargetMode="External"/><Relationship Id="rId27" Type="http://schemas.openxmlformats.org/officeDocument/2006/relationships/hyperlink" Target="https://www.serebii.net/itemdex/pokeball.shtml" TargetMode="External"/><Relationship Id="rId30" Type="http://schemas.openxmlformats.org/officeDocument/2006/relationships/hyperlink" Target="https://www.serebii.net/itemdex/quickball.shtml" TargetMode="External"/><Relationship Id="rId35" Type="http://schemas.openxmlformats.org/officeDocument/2006/relationships/hyperlink" Target="https://www.serebii.net/itemdex/timerball.shtml" TargetMode="External"/><Relationship Id="rId8" Type="http://schemas.openxmlformats.org/officeDocument/2006/relationships/hyperlink" Target="https://www.serebii.net/itemdex/friendball.shtml" TargetMode="External"/><Relationship Id="rId3" Type="http://schemas.openxmlformats.org/officeDocument/2006/relationships/hyperlink" Target="https://www.serebii.net/itemdex/diveball.s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FB0B91-326A-4BE3-AE51-3B9E85F15DB2}">
  <dimension ref="A1:O229"/>
  <sheetViews>
    <sheetView workbookViewId="0">
      <pane ySplit="1" topLeftCell="A208" activePane="bottomLeft" state="frozen"/>
      <selection pane="bottomLeft" activeCell="B229" sqref="B229"/>
    </sheetView>
  </sheetViews>
  <sheetFormatPr defaultRowHeight="15.5" x14ac:dyDescent="0.35"/>
  <cols>
    <col min="1" max="1" width="11.453125" style="5" bestFit="1" customWidth="1"/>
    <col min="2" max="2" width="22.6328125" style="5" bestFit="1" customWidth="1"/>
    <col min="3" max="4" width="9" style="5" bestFit="1" customWidth="1"/>
    <col min="5" max="5" width="8.7265625" style="5"/>
    <col min="6" max="6" width="7" style="5" bestFit="1" customWidth="1"/>
    <col min="7" max="7" width="9.08984375" style="5" bestFit="1" customWidth="1"/>
    <col min="8" max="8" width="10.36328125" style="5" bestFit="1" customWidth="1"/>
    <col min="9" max="9" width="12.453125" style="5" bestFit="1" customWidth="1"/>
    <col min="10" max="10" width="7.36328125" style="5" bestFit="1" customWidth="1"/>
    <col min="11" max="11" width="7.36328125" style="5" customWidth="1"/>
    <col min="12" max="16384" width="8.7265625" style="5"/>
  </cols>
  <sheetData>
    <row r="1" spans="1:15" s="16" customFormat="1" ht="16" thickBot="1" x14ac:dyDescent="0.4">
      <c r="A1" s="16" t="s">
        <v>367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16" t="s">
        <v>375</v>
      </c>
      <c r="O1" s="16" t="s">
        <v>371</v>
      </c>
    </row>
    <row r="2" spans="1:15" ht="16" thickBot="1" x14ac:dyDescent="0.4">
      <c r="A2" s="5">
        <v>1</v>
      </c>
      <c r="B2" s="4" t="s">
        <v>108</v>
      </c>
      <c r="C2" s="4" t="s">
        <v>11</v>
      </c>
      <c r="D2" s="4"/>
      <c r="E2" s="6">
        <v>58</v>
      </c>
      <c r="F2" s="6">
        <v>64</v>
      </c>
      <c r="G2" s="6">
        <v>58</v>
      </c>
      <c r="H2" s="6">
        <v>80</v>
      </c>
      <c r="I2" s="6">
        <v>65</v>
      </c>
      <c r="J2" s="6">
        <v>80</v>
      </c>
      <c r="K2" s="17">
        <f>SUM(E2:J2)</f>
        <v>405</v>
      </c>
      <c r="M2" s="5" t="s">
        <v>17</v>
      </c>
      <c r="N2" s="5">
        <f>COUNTIF($C$2:$D$314, "Normal")</f>
        <v>28</v>
      </c>
      <c r="O2" s="7">
        <f>N2-235/17</f>
        <v>14.176470588235293</v>
      </c>
    </row>
    <row r="3" spans="1:15" ht="16" thickBot="1" x14ac:dyDescent="0.4">
      <c r="A3" s="5">
        <v>2</v>
      </c>
      <c r="B3" s="4" t="s">
        <v>109</v>
      </c>
      <c r="C3" s="4" t="s">
        <v>11</v>
      </c>
      <c r="D3" s="4"/>
      <c r="E3" s="6">
        <v>78</v>
      </c>
      <c r="F3" s="6">
        <v>84</v>
      </c>
      <c r="G3" s="6">
        <v>78</v>
      </c>
      <c r="H3" s="6">
        <v>109</v>
      </c>
      <c r="I3" s="6">
        <v>85</v>
      </c>
      <c r="J3" s="6">
        <v>100</v>
      </c>
      <c r="K3" s="17">
        <f t="shared" ref="K3:K66" si="0">SUM(E3:J3)</f>
        <v>534</v>
      </c>
      <c r="M3" s="5" t="s">
        <v>11</v>
      </c>
      <c r="N3" s="5">
        <f>COUNTIF($C$2:$D$314, "Fire")</f>
        <v>21</v>
      </c>
      <c r="O3" s="7">
        <f t="shared" ref="O3:O19" si="1">N3-235/17</f>
        <v>7.1764705882352935</v>
      </c>
    </row>
    <row r="4" spans="1:15" ht="16" thickBot="1" x14ac:dyDescent="0.4">
      <c r="A4" s="5">
        <v>3</v>
      </c>
      <c r="B4" s="1" t="s">
        <v>229</v>
      </c>
      <c r="C4" s="4" t="s">
        <v>11</v>
      </c>
      <c r="D4" s="4" t="s">
        <v>69</v>
      </c>
      <c r="E4" s="3">
        <v>73</v>
      </c>
      <c r="F4" s="3">
        <v>84</v>
      </c>
      <c r="G4" s="3">
        <v>78</v>
      </c>
      <c r="H4" s="3">
        <v>119</v>
      </c>
      <c r="I4" s="3">
        <v>85</v>
      </c>
      <c r="J4" s="3">
        <v>95</v>
      </c>
      <c r="K4" s="17">
        <f t="shared" si="0"/>
        <v>534</v>
      </c>
      <c r="M4" s="5" t="s">
        <v>13</v>
      </c>
      <c r="N4" s="5">
        <f>COUNTIF($C$2:$D$314, "Water")</f>
        <v>32</v>
      </c>
      <c r="O4" s="7">
        <f t="shared" si="1"/>
        <v>18.176470588235293</v>
      </c>
    </row>
    <row r="5" spans="1:15" ht="16" thickBot="1" x14ac:dyDescent="0.4">
      <c r="A5" s="5">
        <v>4</v>
      </c>
      <c r="B5" s="2" t="s">
        <v>227</v>
      </c>
      <c r="C5" s="4" t="s">
        <v>9</v>
      </c>
      <c r="D5" s="4" t="s">
        <v>12</v>
      </c>
      <c r="E5" s="3">
        <v>78</v>
      </c>
      <c r="F5" s="3">
        <v>75</v>
      </c>
      <c r="G5" s="3">
        <v>75</v>
      </c>
      <c r="H5" s="3">
        <v>70</v>
      </c>
      <c r="I5" s="3">
        <v>70</v>
      </c>
      <c r="J5" s="3">
        <v>52</v>
      </c>
      <c r="K5" s="17">
        <f t="shared" si="0"/>
        <v>420</v>
      </c>
      <c r="M5" s="5" t="s">
        <v>22</v>
      </c>
      <c r="N5" s="5">
        <f>COUNTIF($C$2:$D$314, "Electric")</f>
        <v>18</v>
      </c>
      <c r="O5" s="7">
        <f t="shared" si="1"/>
        <v>4.1764705882352935</v>
      </c>
    </row>
    <row r="6" spans="1:15" ht="16" thickBot="1" x14ac:dyDescent="0.4">
      <c r="A6" s="5">
        <v>5</v>
      </c>
      <c r="B6" s="2" t="s">
        <v>368</v>
      </c>
      <c r="C6" s="4" t="s">
        <v>9</v>
      </c>
      <c r="D6" s="4" t="s">
        <v>69</v>
      </c>
      <c r="E6" s="3">
        <v>78</v>
      </c>
      <c r="F6" s="3">
        <v>107</v>
      </c>
      <c r="G6" s="3">
        <v>75</v>
      </c>
      <c r="H6" s="3">
        <v>100</v>
      </c>
      <c r="I6" s="3">
        <v>100</v>
      </c>
      <c r="J6" s="3">
        <v>70</v>
      </c>
      <c r="K6" s="17">
        <f t="shared" si="0"/>
        <v>530</v>
      </c>
      <c r="M6" s="5" t="s">
        <v>9</v>
      </c>
      <c r="N6" s="5">
        <f>COUNTIF($C$2:$D$314, "Grass")</f>
        <v>28</v>
      </c>
      <c r="O6" s="7">
        <f t="shared" si="1"/>
        <v>14.176470588235293</v>
      </c>
    </row>
    <row r="7" spans="1:15" ht="16" thickBot="1" x14ac:dyDescent="0.4">
      <c r="A7" s="5">
        <v>6</v>
      </c>
      <c r="B7" s="1" t="s">
        <v>228</v>
      </c>
      <c r="C7" s="4" t="s">
        <v>9</v>
      </c>
      <c r="D7" s="4" t="s">
        <v>42</v>
      </c>
      <c r="E7" s="3">
        <v>88</v>
      </c>
      <c r="F7" s="3">
        <v>112</v>
      </c>
      <c r="G7" s="3">
        <v>80</v>
      </c>
      <c r="H7" s="3">
        <v>95</v>
      </c>
      <c r="I7" s="3">
        <v>95</v>
      </c>
      <c r="J7" s="3">
        <v>60</v>
      </c>
      <c r="K7" s="17">
        <f t="shared" si="0"/>
        <v>530</v>
      </c>
      <c r="M7" s="5" t="s">
        <v>66</v>
      </c>
      <c r="N7" s="5">
        <f>COUNTIF($C$2:$D$314, "Ice")</f>
        <v>12</v>
      </c>
      <c r="O7" s="7">
        <f t="shared" si="1"/>
        <v>-1.8235294117647065</v>
      </c>
    </row>
    <row r="8" spans="1:15" ht="16" thickBot="1" x14ac:dyDescent="0.4">
      <c r="A8" s="5">
        <v>7</v>
      </c>
      <c r="B8" s="2" t="s">
        <v>230</v>
      </c>
      <c r="C8" s="4" t="s">
        <v>13</v>
      </c>
      <c r="D8" s="4"/>
      <c r="E8" s="3">
        <v>75</v>
      </c>
      <c r="F8" s="3">
        <v>75</v>
      </c>
      <c r="G8" s="3">
        <v>60</v>
      </c>
      <c r="H8" s="3">
        <v>83</v>
      </c>
      <c r="I8" s="3">
        <v>60</v>
      </c>
      <c r="J8" s="3">
        <v>60</v>
      </c>
      <c r="K8" s="17">
        <f t="shared" si="0"/>
        <v>413</v>
      </c>
      <c r="M8" s="5" t="s">
        <v>42</v>
      </c>
      <c r="N8" s="5">
        <f>COUNTIF($C$2:$D$314, "Fighting")</f>
        <v>15</v>
      </c>
      <c r="O8" s="7">
        <f t="shared" si="1"/>
        <v>1.1764705882352935</v>
      </c>
    </row>
    <row r="9" spans="1:15" ht="16" thickBot="1" x14ac:dyDescent="0.4">
      <c r="A9" s="5">
        <v>8</v>
      </c>
      <c r="B9" s="2" t="s">
        <v>369</v>
      </c>
      <c r="C9" s="4" t="s">
        <v>13</v>
      </c>
      <c r="D9" s="4"/>
      <c r="E9" s="3">
        <v>95</v>
      </c>
      <c r="F9" s="3">
        <v>100</v>
      </c>
      <c r="G9" s="3">
        <v>85</v>
      </c>
      <c r="H9" s="3">
        <v>108</v>
      </c>
      <c r="I9" s="3">
        <v>70</v>
      </c>
      <c r="J9" s="3">
        <v>70</v>
      </c>
      <c r="K9" s="17">
        <f t="shared" si="0"/>
        <v>528</v>
      </c>
      <c r="M9" s="5" t="s">
        <v>10</v>
      </c>
      <c r="N9" s="5">
        <f>COUNTIF($C$2:$D$314, "Poison")</f>
        <v>28</v>
      </c>
      <c r="O9" s="7">
        <f t="shared" si="1"/>
        <v>14.176470588235293</v>
      </c>
    </row>
    <row r="10" spans="1:15" ht="16" thickBot="1" x14ac:dyDescent="0.4">
      <c r="A10" s="5">
        <v>9</v>
      </c>
      <c r="B10" s="1" t="s">
        <v>231</v>
      </c>
      <c r="C10" s="4" t="s">
        <v>13</v>
      </c>
      <c r="D10" s="4" t="s">
        <v>133</v>
      </c>
      <c r="E10" s="3">
        <v>90</v>
      </c>
      <c r="F10" s="3">
        <v>108</v>
      </c>
      <c r="G10" s="3">
        <v>80</v>
      </c>
      <c r="H10" s="3">
        <v>100</v>
      </c>
      <c r="I10" s="3">
        <v>65</v>
      </c>
      <c r="J10" s="3">
        <v>85</v>
      </c>
      <c r="K10" s="17">
        <f t="shared" si="0"/>
        <v>528</v>
      </c>
      <c r="M10" s="5" t="s">
        <v>24</v>
      </c>
      <c r="N10" s="5">
        <f>COUNTIF($C$2:$D$314, "Ground")</f>
        <v>25</v>
      </c>
      <c r="O10" s="7">
        <f t="shared" si="1"/>
        <v>11.176470588235293</v>
      </c>
    </row>
    <row r="11" spans="1:15" ht="16" thickBot="1" x14ac:dyDescent="0.4">
      <c r="A11" s="5">
        <v>10</v>
      </c>
      <c r="B11" s="4" t="s">
        <v>15</v>
      </c>
      <c r="C11" s="4" t="s">
        <v>14</v>
      </c>
      <c r="D11" s="4" t="s">
        <v>12</v>
      </c>
      <c r="E11" s="6">
        <v>60</v>
      </c>
      <c r="F11" s="6">
        <v>45</v>
      </c>
      <c r="G11" s="6">
        <v>50</v>
      </c>
      <c r="H11" s="6">
        <v>90</v>
      </c>
      <c r="I11" s="6">
        <v>80</v>
      </c>
      <c r="J11" s="6">
        <v>70</v>
      </c>
      <c r="K11" s="17">
        <f t="shared" si="0"/>
        <v>395</v>
      </c>
      <c r="M11" s="5" t="s">
        <v>12</v>
      </c>
      <c r="N11" s="5">
        <f>COUNTIF($C$2:$D$314, "Flying")</f>
        <v>31</v>
      </c>
      <c r="O11" s="7">
        <f t="shared" si="1"/>
        <v>17.176470588235293</v>
      </c>
    </row>
    <row r="12" spans="1:15" ht="16" thickBot="1" x14ac:dyDescent="0.4">
      <c r="A12" s="5">
        <v>11</v>
      </c>
      <c r="B12" s="4" t="s">
        <v>16</v>
      </c>
      <c r="C12" s="4" t="s">
        <v>14</v>
      </c>
      <c r="D12" s="4" t="s">
        <v>10</v>
      </c>
      <c r="E12" s="6">
        <v>65</v>
      </c>
      <c r="F12" s="6">
        <v>90</v>
      </c>
      <c r="G12" s="6">
        <v>40</v>
      </c>
      <c r="H12" s="6">
        <v>45</v>
      </c>
      <c r="I12" s="6">
        <v>80</v>
      </c>
      <c r="J12" s="6">
        <v>75</v>
      </c>
      <c r="K12" s="17">
        <f t="shared" si="0"/>
        <v>395</v>
      </c>
      <c r="M12" s="5" t="s">
        <v>48</v>
      </c>
      <c r="N12" s="5">
        <f>COUNTIF($C$2:$D$314, "Psychic")</f>
        <v>20</v>
      </c>
      <c r="O12" s="7">
        <f t="shared" si="1"/>
        <v>6.1764705882352935</v>
      </c>
    </row>
    <row r="13" spans="1:15" ht="16" thickBot="1" x14ac:dyDescent="0.4">
      <c r="A13" s="5">
        <v>12</v>
      </c>
      <c r="B13" s="4" t="s">
        <v>18</v>
      </c>
      <c r="C13" s="4" t="s">
        <v>17</v>
      </c>
      <c r="D13" s="4" t="s">
        <v>12</v>
      </c>
      <c r="E13" s="6">
        <v>63</v>
      </c>
      <c r="F13" s="6">
        <v>60</v>
      </c>
      <c r="G13" s="6">
        <v>55</v>
      </c>
      <c r="H13" s="6">
        <v>50</v>
      </c>
      <c r="I13" s="6">
        <v>50</v>
      </c>
      <c r="J13" s="6">
        <v>71</v>
      </c>
      <c r="K13" s="17">
        <f t="shared" si="0"/>
        <v>349</v>
      </c>
      <c r="M13" s="5" t="s">
        <v>14</v>
      </c>
      <c r="N13" s="5">
        <f>COUNTIF($C$2:$D$314, "Bug")</f>
        <v>19</v>
      </c>
      <c r="O13" s="7">
        <f t="shared" si="1"/>
        <v>5.1764705882352935</v>
      </c>
    </row>
    <row r="14" spans="1:15" ht="16" thickBot="1" x14ac:dyDescent="0.4">
      <c r="A14" s="5">
        <v>13</v>
      </c>
      <c r="B14" s="4" t="s">
        <v>19</v>
      </c>
      <c r="C14" s="4" t="s">
        <v>17</v>
      </c>
      <c r="D14" s="4" t="s">
        <v>12</v>
      </c>
      <c r="E14" s="6">
        <v>83</v>
      </c>
      <c r="F14" s="6">
        <v>80</v>
      </c>
      <c r="G14" s="6">
        <v>75</v>
      </c>
      <c r="H14" s="6">
        <v>70</v>
      </c>
      <c r="I14" s="6">
        <v>70</v>
      </c>
      <c r="J14" s="6">
        <v>101</v>
      </c>
      <c r="K14" s="17">
        <f t="shared" si="0"/>
        <v>479</v>
      </c>
      <c r="M14" s="5" t="s">
        <v>56</v>
      </c>
      <c r="N14" s="5">
        <f>COUNTIF($C$2:$D$314, "Rock")</f>
        <v>19</v>
      </c>
      <c r="O14" s="7">
        <f t="shared" si="1"/>
        <v>5.1764705882352935</v>
      </c>
    </row>
    <row r="15" spans="1:15" ht="16" thickBot="1" x14ac:dyDescent="0.4">
      <c r="A15" s="5">
        <v>14</v>
      </c>
      <c r="B15" s="4" t="s">
        <v>20</v>
      </c>
      <c r="C15" s="4" t="s">
        <v>10</v>
      </c>
      <c r="D15" s="4"/>
      <c r="E15" s="6">
        <v>60</v>
      </c>
      <c r="F15" s="6">
        <v>95</v>
      </c>
      <c r="G15" s="6">
        <v>69</v>
      </c>
      <c r="H15" s="6">
        <v>65</v>
      </c>
      <c r="I15" s="6">
        <v>79</v>
      </c>
      <c r="J15" s="6">
        <v>80</v>
      </c>
      <c r="K15" s="17">
        <f t="shared" si="0"/>
        <v>448</v>
      </c>
      <c r="M15" s="5" t="s">
        <v>69</v>
      </c>
      <c r="N15" s="5">
        <f>COUNTIF($C$2:$D$314, "Ghost")</f>
        <v>14</v>
      </c>
      <c r="O15" s="7">
        <f t="shared" si="1"/>
        <v>0.17647058823529349</v>
      </c>
    </row>
    <row r="16" spans="1:15" ht="16" thickBot="1" x14ac:dyDescent="0.4">
      <c r="A16" s="5">
        <v>15</v>
      </c>
      <c r="B16" s="4" t="s">
        <v>21</v>
      </c>
      <c r="C16" s="4" t="s">
        <v>22</v>
      </c>
      <c r="D16" s="4"/>
      <c r="E16" s="6">
        <v>35</v>
      </c>
      <c r="F16" s="6">
        <v>55</v>
      </c>
      <c r="G16" s="6">
        <v>40</v>
      </c>
      <c r="H16" s="6">
        <v>50</v>
      </c>
      <c r="I16" s="6">
        <v>50</v>
      </c>
      <c r="J16" s="6">
        <v>90</v>
      </c>
      <c r="K16" s="17">
        <f t="shared" si="0"/>
        <v>320</v>
      </c>
      <c r="M16" s="5" t="s">
        <v>103</v>
      </c>
      <c r="N16" s="5">
        <f>COUNTIF($C$2:$D$314, "Dragon")</f>
        <v>9</v>
      </c>
      <c r="O16" s="7">
        <f t="shared" si="1"/>
        <v>-4.8235294117647065</v>
      </c>
    </row>
    <row r="17" spans="1:15" ht="16" thickBot="1" x14ac:dyDescent="0.4">
      <c r="A17" s="5">
        <v>16</v>
      </c>
      <c r="B17" s="4" t="s">
        <v>23</v>
      </c>
      <c r="C17" s="4" t="s">
        <v>22</v>
      </c>
      <c r="D17" s="4"/>
      <c r="E17" s="6">
        <v>60</v>
      </c>
      <c r="F17" s="6">
        <v>90</v>
      </c>
      <c r="G17" s="6">
        <v>55</v>
      </c>
      <c r="H17" s="6">
        <v>90</v>
      </c>
      <c r="I17" s="6">
        <v>80</v>
      </c>
      <c r="J17" s="6">
        <v>110</v>
      </c>
      <c r="K17" s="17">
        <f t="shared" si="0"/>
        <v>485</v>
      </c>
      <c r="M17" s="5" t="s">
        <v>133</v>
      </c>
      <c r="N17" s="5">
        <f>COUNTIF($C$2:$D$314, "Dark")</f>
        <v>14</v>
      </c>
      <c r="O17" s="7">
        <f t="shared" si="1"/>
        <v>0.17647058823529349</v>
      </c>
    </row>
    <row r="18" spans="1:15" ht="16" thickBot="1" x14ac:dyDescent="0.4">
      <c r="A18" s="5">
        <v>17</v>
      </c>
      <c r="B18" s="4" t="s">
        <v>25</v>
      </c>
      <c r="C18" s="4" t="s">
        <v>10</v>
      </c>
      <c r="D18" s="4"/>
      <c r="E18" s="6">
        <v>70</v>
      </c>
      <c r="F18" s="6">
        <v>62</v>
      </c>
      <c r="G18" s="6">
        <v>67</v>
      </c>
      <c r="H18" s="6">
        <v>55</v>
      </c>
      <c r="I18" s="6">
        <v>55</v>
      </c>
      <c r="J18" s="6">
        <v>56</v>
      </c>
      <c r="K18" s="17">
        <f t="shared" si="0"/>
        <v>365</v>
      </c>
      <c r="M18" s="5" t="s">
        <v>63</v>
      </c>
      <c r="N18" s="5">
        <f>COUNTIF($C$2:$D$314, "Steel")</f>
        <v>16</v>
      </c>
      <c r="O18" s="7">
        <f t="shared" si="1"/>
        <v>2.1764705882352935</v>
      </c>
    </row>
    <row r="19" spans="1:15" ht="16" thickBot="1" x14ac:dyDescent="0.4">
      <c r="A19" s="5">
        <v>18</v>
      </c>
      <c r="B19" s="4" t="s">
        <v>26</v>
      </c>
      <c r="C19" s="4" t="s">
        <v>10</v>
      </c>
      <c r="D19" s="4" t="s">
        <v>24</v>
      </c>
      <c r="E19" s="6">
        <v>90</v>
      </c>
      <c r="F19" s="6">
        <v>92</v>
      </c>
      <c r="G19" s="6">
        <v>87</v>
      </c>
      <c r="H19" s="6">
        <v>75</v>
      </c>
      <c r="I19" s="6">
        <v>85</v>
      </c>
      <c r="J19" s="6">
        <v>76</v>
      </c>
      <c r="K19" s="17">
        <f t="shared" si="0"/>
        <v>505</v>
      </c>
      <c r="M19" s="5" t="s">
        <v>30</v>
      </c>
      <c r="N19" s="5">
        <f>COUNTIF($C$2:$D$314, "Fairy")</f>
        <v>9</v>
      </c>
      <c r="O19" s="7">
        <f t="shared" si="1"/>
        <v>-4.8235294117647065</v>
      </c>
    </row>
    <row r="20" spans="1:15" ht="16" thickBot="1" x14ac:dyDescent="0.4">
      <c r="A20" s="5">
        <v>19</v>
      </c>
      <c r="B20" s="4" t="s">
        <v>27</v>
      </c>
      <c r="C20" s="4" t="s">
        <v>10</v>
      </c>
      <c r="D20" s="4"/>
      <c r="E20" s="6">
        <v>61</v>
      </c>
      <c r="F20" s="6">
        <v>72</v>
      </c>
      <c r="G20" s="6">
        <v>57</v>
      </c>
      <c r="H20" s="6">
        <v>55</v>
      </c>
      <c r="I20" s="6">
        <v>55</v>
      </c>
      <c r="J20" s="6">
        <v>65</v>
      </c>
      <c r="K20" s="17">
        <f t="shared" si="0"/>
        <v>365</v>
      </c>
    </row>
    <row r="21" spans="1:15" ht="16" thickBot="1" x14ac:dyDescent="0.4">
      <c r="A21" s="5">
        <v>20</v>
      </c>
      <c r="B21" s="4" t="s">
        <v>28</v>
      </c>
      <c r="C21" s="4" t="s">
        <v>10</v>
      </c>
      <c r="D21" s="4" t="s">
        <v>24</v>
      </c>
      <c r="E21" s="6">
        <v>81</v>
      </c>
      <c r="F21" s="6">
        <v>102</v>
      </c>
      <c r="G21" s="6">
        <v>77</v>
      </c>
      <c r="H21" s="6">
        <v>85</v>
      </c>
      <c r="I21" s="6">
        <v>75</v>
      </c>
      <c r="J21" s="6">
        <v>85</v>
      </c>
      <c r="K21" s="17">
        <f t="shared" si="0"/>
        <v>505</v>
      </c>
    </row>
    <row r="22" spans="1:15" ht="16" thickBot="1" x14ac:dyDescent="0.4">
      <c r="A22" s="5">
        <v>21</v>
      </c>
      <c r="B22" s="4" t="s">
        <v>29</v>
      </c>
      <c r="C22" s="4" t="s">
        <v>30</v>
      </c>
      <c r="D22" s="4"/>
      <c r="E22" s="6">
        <v>70</v>
      </c>
      <c r="F22" s="6">
        <v>45</v>
      </c>
      <c r="G22" s="6">
        <v>48</v>
      </c>
      <c r="H22" s="6">
        <v>60</v>
      </c>
      <c r="I22" s="6">
        <v>65</v>
      </c>
      <c r="J22" s="6">
        <v>35</v>
      </c>
      <c r="K22" s="17">
        <f t="shared" si="0"/>
        <v>323</v>
      </c>
    </row>
    <row r="23" spans="1:15" ht="16" thickBot="1" x14ac:dyDescent="0.4">
      <c r="A23" s="5">
        <v>22</v>
      </c>
      <c r="B23" s="4" t="s">
        <v>31</v>
      </c>
      <c r="C23" s="4" t="s">
        <v>30</v>
      </c>
      <c r="D23" s="4"/>
      <c r="E23" s="6">
        <v>95</v>
      </c>
      <c r="F23" s="6">
        <v>70</v>
      </c>
      <c r="G23" s="6">
        <v>73</v>
      </c>
      <c r="H23" s="6">
        <v>95</v>
      </c>
      <c r="I23" s="6">
        <v>90</v>
      </c>
      <c r="J23" s="6">
        <v>60</v>
      </c>
      <c r="K23" s="17">
        <f t="shared" si="0"/>
        <v>483</v>
      </c>
    </row>
    <row r="24" spans="1:15" ht="16" thickBot="1" x14ac:dyDescent="0.4">
      <c r="A24" s="5">
        <v>23</v>
      </c>
      <c r="B24" s="4" t="s">
        <v>32</v>
      </c>
      <c r="C24" s="4" t="s">
        <v>11</v>
      </c>
      <c r="D24" s="4"/>
      <c r="E24" s="6">
        <v>38</v>
      </c>
      <c r="F24" s="6">
        <v>41</v>
      </c>
      <c r="G24" s="6">
        <v>40</v>
      </c>
      <c r="H24" s="6">
        <v>50</v>
      </c>
      <c r="I24" s="6">
        <v>65</v>
      </c>
      <c r="J24" s="6">
        <v>65</v>
      </c>
      <c r="K24" s="17">
        <f t="shared" si="0"/>
        <v>299</v>
      </c>
    </row>
    <row r="25" spans="1:15" ht="16" thickBot="1" x14ac:dyDescent="0.4">
      <c r="A25" s="5">
        <v>24</v>
      </c>
      <c r="B25" s="4" t="s">
        <v>33</v>
      </c>
      <c r="C25" s="4" t="s">
        <v>11</v>
      </c>
      <c r="D25" s="4"/>
      <c r="E25" s="6">
        <v>73</v>
      </c>
      <c r="F25" s="6">
        <v>76</v>
      </c>
      <c r="G25" s="6">
        <v>75</v>
      </c>
      <c r="H25" s="6">
        <v>81</v>
      </c>
      <c r="I25" s="6">
        <v>100</v>
      </c>
      <c r="J25" s="6">
        <v>100</v>
      </c>
      <c r="K25" s="17">
        <f t="shared" si="0"/>
        <v>505</v>
      </c>
    </row>
    <row r="26" spans="1:15" ht="16" thickBot="1" x14ac:dyDescent="0.4">
      <c r="A26" s="5">
        <v>25</v>
      </c>
      <c r="B26" s="4" t="s">
        <v>34</v>
      </c>
      <c r="C26" s="4" t="s">
        <v>17</v>
      </c>
      <c r="D26" s="4" t="s">
        <v>30</v>
      </c>
      <c r="E26" s="6">
        <v>140</v>
      </c>
      <c r="F26" s="6">
        <v>70</v>
      </c>
      <c r="G26" s="6">
        <v>45</v>
      </c>
      <c r="H26" s="6">
        <v>85</v>
      </c>
      <c r="I26" s="6">
        <v>50</v>
      </c>
      <c r="J26" s="6">
        <v>45</v>
      </c>
      <c r="K26" s="17">
        <f t="shared" si="0"/>
        <v>435</v>
      </c>
    </row>
    <row r="27" spans="1:15" ht="16" thickBot="1" x14ac:dyDescent="0.4">
      <c r="A27" s="5">
        <v>26</v>
      </c>
      <c r="B27" s="4" t="s">
        <v>115</v>
      </c>
      <c r="C27" s="4" t="s">
        <v>10</v>
      </c>
      <c r="D27" s="4" t="s">
        <v>12</v>
      </c>
      <c r="E27" s="6">
        <v>85</v>
      </c>
      <c r="F27" s="6">
        <v>90</v>
      </c>
      <c r="G27" s="6">
        <v>80</v>
      </c>
      <c r="H27" s="6">
        <v>70</v>
      </c>
      <c r="I27" s="6">
        <v>80</v>
      </c>
      <c r="J27" s="6">
        <v>130</v>
      </c>
      <c r="K27" s="17">
        <f t="shared" si="0"/>
        <v>535</v>
      </c>
    </row>
    <row r="28" spans="1:15" ht="16" thickBot="1" x14ac:dyDescent="0.4">
      <c r="A28" s="5">
        <v>27</v>
      </c>
      <c r="B28" s="4" t="s">
        <v>35</v>
      </c>
      <c r="C28" s="4" t="s">
        <v>10</v>
      </c>
      <c r="D28" s="4" t="s">
        <v>12</v>
      </c>
      <c r="E28" s="6">
        <v>75</v>
      </c>
      <c r="F28" s="6">
        <v>80</v>
      </c>
      <c r="G28" s="6">
        <v>70</v>
      </c>
      <c r="H28" s="6">
        <v>65</v>
      </c>
      <c r="I28" s="6">
        <v>75</v>
      </c>
      <c r="J28" s="6">
        <v>90</v>
      </c>
      <c r="K28" s="17">
        <f t="shared" si="0"/>
        <v>455</v>
      </c>
    </row>
    <row r="29" spans="1:15" ht="16" thickBot="1" x14ac:dyDescent="0.4">
      <c r="A29" s="5">
        <v>28</v>
      </c>
      <c r="B29" s="4" t="s">
        <v>36</v>
      </c>
      <c r="C29" s="4" t="s">
        <v>9</v>
      </c>
      <c r="D29" s="4" t="s">
        <v>10</v>
      </c>
      <c r="E29" s="6">
        <v>60</v>
      </c>
      <c r="F29" s="6">
        <v>65</v>
      </c>
      <c r="G29" s="6">
        <v>70</v>
      </c>
      <c r="H29" s="6">
        <v>85</v>
      </c>
      <c r="I29" s="6">
        <v>75</v>
      </c>
      <c r="J29" s="6">
        <v>40</v>
      </c>
      <c r="K29" s="17">
        <f t="shared" si="0"/>
        <v>395</v>
      </c>
    </row>
    <row r="30" spans="1:15" ht="16" thickBot="1" x14ac:dyDescent="0.4">
      <c r="A30" s="5">
        <v>29</v>
      </c>
      <c r="B30" s="4" t="s">
        <v>37</v>
      </c>
      <c r="C30" s="4" t="s">
        <v>9</v>
      </c>
      <c r="D30" s="4" t="s">
        <v>10</v>
      </c>
      <c r="E30" s="6">
        <v>75</v>
      </c>
      <c r="F30" s="6">
        <v>80</v>
      </c>
      <c r="G30" s="6">
        <v>85</v>
      </c>
      <c r="H30" s="6">
        <v>110</v>
      </c>
      <c r="I30" s="6">
        <v>90</v>
      </c>
      <c r="J30" s="6">
        <v>50</v>
      </c>
      <c r="K30" s="17">
        <f t="shared" si="0"/>
        <v>490</v>
      </c>
    </row>
    <row r="31" spans="1:15" ht="16" thickBot="1" x14ac:dyDescent="0.4">
      <c r="A31" s="5">
        <v>30</v>
      </c>
      <c r="B31" s="4" t="s">
        <v>122</v>
      </c>
      <c r="C31" s="4" t="s">
        <v>9</v>
      </c>
      <c r="D31" s="4"/>
      <c r="E31" s="6">
        <v>75</v>
      </c>
      <c r="F31" s="6">
        <v>80</v>
      </c>
      <c r="G31" s="6">
        <v>95</v>
      </c>
      <c r="H31" s="6">
        <v>90</v>
      </c>
      <c r="I31" s="6">
        <v>100</v>
      </c>
      <c r="J31" s="6">
        <v>50</v>
      </c>
      <c r="K31" s="17">
        <f t="shared" si="0"/>
        <v>490</v>
      </c>
    </row>
    <row r="32" spans="1:15" ht="16" thickBot="1" x14ac:dyDescent="0.4">
      <c r="A32" s="5">
        <v>31</v>
      </c>
      <c r="B32" s="4" t="s">
        <v>38</v>
      </c>
      <c r="C32" s="4" t="s">
        <v>14</v>
      </c>
      <c r="D32" s="4" t="s">
        <v>9</v>
      </c>
      <c r="E32" s="6">
        <v>60</v>
      </c>
      <c r="F32" s="6">
        <v>95</v>
      </c>
      <c r="G32" s="6">
        <v>80</v>
      </c>
      <c r="H32" s="6">
        <v>60</v>
      </c>
      <c r="I32" s="6">
        <v>80</v>
      </c>
      <c r="J32" s="6">
        <v>30</v>
      </c>
      <c r="K32" s="17">
        <f t="shared" si="0"/>
        <v>405</v>
      </c>
    </row>
    <row r="33" spans="1:11" ht="16" thickBot="1" x14ac:dyDescent="0.4">
      <c r="A33" s="5">
        <v>32</v>
      </c>
      <c r="B33" s="4" t="s">
        <v>39</v>
      </c>
      <c r="C33" s="4" t="s">
        <v>14</v>
      </c>
      <c r="D33" s="4" t="s">
        <v>10</v>
      </c>
      <c r="E33" s="6">
        <v>70</v>
      </c>
      <c r="F33" s="6">
        <v>65</v>
      </c>
      <c r="G33" s="6">
        <v>60</v>
      </c>
      <c r="H33" s="6">
        <v>90</v>
      </c>
      <c r="I33" s="6">
        <v>75</v>
      </c>
      <c r="J33" s="6">
        <v>90</v>
      </c>
      <c r="K33" s="17">
        <f t="shared" si="0"/>
        <v>450</v>
      </c>
    </row>
    <row r="34" spans="1:11" ht="16" thickBot="1" x14ac:dyDescent="0.4">
      <c r="A34" s="5">
        <v>33</v>
      </c>
      <c r="B34" s="4" t="s">
        <v>40</v>
      </c>
      <c r="C34" s="4" t="s">
        <v>24</v>
      </c>
      <c r="D34" s="4"/>
      <c r="E34" s="6">
        <v>35</v>
      </c>
      <c r="F34" s="6">
        <v>100</v>
      </c>
      <c r="G34" s="6">
        <v>50</v>
      </c>
      <c r="H34" s="6">
        <v>50</v>
      </c>
      <c r="I34" s="6">
        <v>70</v>
      </c>
      <c r="J34" s="6">
        <v>120</v>
      </c>
      <c r="K34" s="17">
        <f t="shared" si="0"/>
        <v>425</v>
      </c>
    </row>
    <row r="35" spans="1:11" ht="16" thickBot="1" x14ac:dyDescent="0.4">
      <c r="A35" s="5">
        <v>34</v>
      </c>
      <c r="B35" s="4" t="s">
        <v>41</v>
      </c>
      <c r="C35" s="4" t="s">
        <v>17</v>
      </c>
      <c r="D35" s="4"/>
      <c r="E35" s="6">
        <v>65</v>
      </c>
      <c r="F35" s="6">
        <v>70</v>
      </c>
      <c r="G35" s="6">
        <v>60</v>
      </c>
      <c r="H35" s="6">
        <v>65</v>
      </c>
      <c r="I35" s="6">
        <v>65</v>
      </c>
      <c r="J35" s="6">
        <v>115</v>
      </c>
      <c r="K35" s="17">
        <f t="shared" si="0"/>
        <v>440</v>
      </c>
    </row>
    <row r="36" spans="1:11" ht="16" thickBot="1" x14ac:dyDescent="0.4">
      <c r="A36" s="5">
        <v>35</v>
      </c>
      <c r="B36" s="4" t="s">
        <v>43</v>
      </c>
      <c r="C36" s="4" t="s">
        <v>42</v>
      </c>
      <c r="D36" s="4"/>
      <c r="E36" s="6">
        <v>65</v>
      </c>
      <c r="F36" s="6">
        <v>105</v>
      </c>
      <c r="G36" s="6">
        <v>60</v>
      </c>
      <c r="H36" s="6">
        <v>60</v>
      </c>
      <c r="I36" s="6">
        <v>70</v>
      </c>
      <c r="J36" s="6">
        <v>95</v>
      </c>
      <c r="K36" s="17">
        <f t="shared" si="0"/>
        <v>455</v>
      </c>
    </row>
    <row r="37" spans="1:11" ht="16" thickBot="1" x14ac:dyDescent="0.4">
      <c r="A37" s="5">
        <v>36</v>
      </c>
      <c r="B37" s="4" t="s">
        <v>44</v>
      </c>
      <c r="C37" s="4" t="s">
        <v>11</v>
      </c>
      <c r="D37" s="4"/>
      <c r="E37" s="6">
        <v>55</v>
      </c>
      <c r="F37" s="6">
        <v>70</v>
      </c>
      <c r="G37" s="6">
        <v>45</v>
      </c>
      <c r="H37" s="6">
        <v>70</v>
      </c>
      <c r="I37" s="6">
        <v>50</v>
      </c>
      <c r="J37" s="6">
        <v>60</v>
      </c>
      <c r="K37" s="17">
        <f t="shared" si="0"/>
        <v>350</v>
      </c>
    </row>
    <row r="38" spans="1:11" ht="16" thickBot="1" x14ac:dyDescent="0.4">
      <c r="A38" s="5">
        <v>37</v>
      </c>
      <c r="B38" s="4" t="s">
        <v>45</v>
      </c>
      <c r="C38" s="4" t="s">
        <v>11</v>
      </c>
      <c r="D38" s="4"/>
      <c r="E38" s="6">
        <v>90</v>
      </c>
      <c r="F38" s="6">
        <v>110</v>
      </c>
      <c r="G38" s="6">
        <v>80</v>
      </c>
      <c r="H38" s="6">
        <v>100</v>
      </c>
      <c r="I38" s="6">
        <v>80</v>
      </c>
      <c r="J38" s="6">
        <v>95</v>
      </c>
      <c r="K38" s="17">
        <f t="shared" si="0"/>
        <v>555</v>
      </c>
    </row>
    <row r="39" spans="1:11" ht="16" thickBot="1" x14ac:dyDescent="0.4">
      <c r="A39" s="5">
        <v>38</v>
      </c>
      <c r="B39" s="1" t="s">
        <v>242</v>
      </c>
      <c r="C39" s="4" t="s">
        <v>11</v>
      </c>
      <c r="D39" s="4" t="s">
        <v>56</v>
      </c>
      <c r="E39" s="3">
        <v>95</v>
      </c>
      <c r="F39" s="3">
        <v>115</v>
      </c>
      <c r="G39" s="3">
        <v>80</v>
      </c>
      <c r="H39" s="3">
        <v>95</v>
      </c>
      <c r="I39" s="3">
        <v>80</v>
      </c>
      <c r="J39" s="3">
        <v>90</v>
      </c>
      <c r="K39" s="17">
        <f t="shared" si="0"/>
        <v>555</v>
      </c>
    </row>
    <row r="40" spans="1:11" ht="16" thickBot="1" x14ac:dyDescent="0.4">
      <c r="A40" s="5">
        <v>39</v>
      </c>
      <c r="B40" s="4" t="s">
        <v>46</v>
      </c>
      <c r="C40" s="4" t="s">
        <v>13</v>
      </c>
      <c r="D40" s="4"/>
      <c r="E40" s="6">
        <v>65</v>
      </c>
      <c r="F40" s="6">
        <v>65</v>
      </c>
      <c r="G40" s="6">
        <v>65</v>
      </c>
      <c r="H40" s="6">
        <v>50</v>
      </c>
      <c r="I40" s="6">
        <v>50</v>
      </c>
      <c r="J40" s="6">
        <v>90</v>
      </c>
      <c r="K40" s="17">
        <f t="shared" si="0"/>
        <v>385</v>
      </c>
    </row>
    <row r="41" spans="1:11" ht="16" thickBot="1" x14ac:dyDescent="0.4">
      <c r="A41" s="5">
        <v>40</v>
      </c>
      <c r="B41" s="4" t="s">
        <v>47</v>
      </c>
      <c r="C41" s="4" t="s">
        <v>13</v>
      </c>
      <c r="D41" s="4" t="s">
        <v>42</v>
      </c>
      <c r="E41" s="6">
        <v>90</v>
      </c>
      <c r="F41" s="6">
        <v>95</v>
      </c>
      <c r="G41" s="6">
        <v>95</v>
      </c>
      <c r="H41" s="6">
        <v>70</v>
      </c>
      <c r="I41" s="6">
        <v>90</v>
      </c>
      <c r="J41" s="6">
        <v>70</v>
      </c>
      <c r="K41" s="17">
        <f t="shared" si="0"/>
        <v>510</v>
      </c>
    </row>
    <row r="42" spans="1:11" ht="16" thickBot="1" x14ac:dyDescent="0.4">
      <c r="A42" s="5">
        <v>41</v>
      </c>
      <c r="B42" s="4" t="s">
        <v>125</v>
      </c>
      <c r="C42" s="4" t="s">
        <v>13</v>
      </c>
      <c r="D42" s="4"/>
      <c r="E42" s="6">
        <v>90</v>
      </c>
      <c r="F42" s="6">
        <v>75</v>
      </c>
      <c r="G42" s="6">
        <v>75</v>
      </c>
      <c r="H42" s="6">
        <v>90</v>
      </c>
      <c r="I42" s="6">
        <v>100</v>
      </c>
      <c r="J42" s="6">
        <v>70</v>
      </c>
      <c r="K42" s="17">
        <f t="shared" si="0"/>
        <v>500</v>
      </c>
    </row>
    <row r="43" spans="1:11" ht="16" thickBot="1" x14ac:dyDescent="0.4">
      <c r="A43" s="5">
        <v>42</v>
      </c>
      <c r="B43" s="4" t="s">
        <v>49</v>
      </c>
      <c r="C43" s="4" t="s">
        <v>48</v>
      </c>
      <c r="D43" s="4"/>
      <c r="E43" s="6">
        <v>40</v>
      </c>
      <c r="F43" s="6">
        <v>35</v>
      </c>
      <c r="G43" s="6">
        <v>30</v>
      </c>
      <c r="H43" s="6">
        <v>120</v>
      </c>
      <c r="I43" s="6">
        <v>70</v>
      </c>
      <c r="J43" s="6">
        <v>105</v>
      </c>
      <c r="K43" s="17">
        <f t="shared" si="0"/>
        <v>400</v>
      </c>
    </row>
    <row r="44" spans="1:11" ht="16" thickBot="1" x14ac:dyDescent="0.4">
      <c r="A44" s="5">
        <v>43</v>
      </c>
      <c r="B44" s="4" t="s">
        <v>50</v>
      </c>
      <c r="C44" s="4" t="s">
        <v>48</v>
      </c>
      <c r="D44" s="4"/>
      <c r="E44" s="6">
        <v>55</v>
      </c>
      <c r="F44" s="6">
        <v>50</v>
      </c>
      <c r="G44" s="6">
        <v>45</v>
      </c>
      <c r="H44" s="6">
        <v>135</v>
      </c>
      <c r="I44" s="6">
        <v>95</v>
      </c>
      <c r="J44" s="6">
        <v>120</v>
      </c>
      <c r="K44" s="17">
        <f t="shared" si="0"/>
        <v>500</v>
      </c>
    </row>
    <row r="45" spans="1:11" ht="16" thickBot="1" x14ac:dyDescent="0.4">
      <c r="A45" s="5">
        <v>44</v>
      </c>
      <c r="B45" s="4" t="s">
        <v>51</v>
      </c>
      <c r="C45" s="4" t="s">
        <v>42</v>
      </c>
      <c r="D45" s="4"/>
      <c r="E45" s="6">
        <v>80</v>
      </c>
      <c r="F45" s="6">
        <v>100</v>
      </c>
      <c r="G45" s="6">
        <v>70</v>
      </c>
      <c r="H45" s="6">
        <v>50</v>
      </c>
      <c r="I45" s="6">
        <v>60</v>
      </c>
      <c r="J45" s="6">
        <v>45</v>
      </c>
      <c r="K45" s="17">
        <f t="shared" si="0"/>
        <v>405</v>
      </c>
    </row>
    <row r="46" spans="1:11" ht="16" thickBot="1" x14ac:dyDescent="0.4">
      <c r="A46" s="5">
        <v>45</v>
      </c>
      <c r="B46" s="4" t="s">
        <v>52</v>
      </c>
      <c r="C46" s="4" t="s">
        <v>42</v>
      </c>
      <c r="D46" s="4"/>
      <c r="E46" s="6">
        <v>90</v>
      </c>
      <c r="F46" s="6">
        <v>130</v>
      </c>
      <c r="G46" s="6">
        <v>80</v>
      </c>
      <c r="H46" s="6">
        <v>65</v>
      </c>
      <c r="I46" s="6">
        <v>85</v>
      </c>
      <c r="J46" s="6">
        <v>55</v>
      </c>
      <c r="K46" s="17">
        <f t="shared" si="0"/>
        <v>505</v>
      </c>
    </row>
    <row r="47" spans="1:11" ht="16" thickBot="1" x14ac:dyDescent="0.4">
      <c r="A47" s="5">
        <v>46</v>
      </c>
      <c r="B47" s="4" t="s">
        <v>53</v>
      </c>
      <c r="C47" s="4" t="s">
        <v>9</v>
      </c>
      <c r="D47" s="4" t="s">
        <v>10</v>
      </c>
      <c r="E47" s="6">
        <v>65</v>
      </c>
      <c r="F47" s="6">
        <v>90</v>
      </c>
      <c r="G47" s="6">
        <v>50</v>
      </c>
      <c r="H47" s="6">
        <v>85</v>
      </c>
      <c r="I47" s="6">
        <v>45</v>
      </c>
      <c r="J47" s="6">
        <v>55</v>
      </c>
      <c r="K47" s="17">
        <f t="shared" si="0"/>
        <v>390</v>
      </c>
    </row>
    <row r="48" spans="1:11" ht="16" thickBot="1" x14ac:dyDescent="0.4">
      <c r="A48" s="5">
        <v>47</v>
      </c>
      <c r="B48" s="4" t="s">
        <v>54</v>
      </c>
      <c r="C48" s="4" t="s">
        <v>9</v>
      </c>
      <c r="D48" s="4" t="s">
        <v>10</v>
      </c>
      <c r="E48" s="6">
        <v>80</v>
      </c>
      <c r="F48" s="6">
        <v>105</v>
      </c>
      <c r="G48" s="6">
        <v>65</v>
      </c>
      <c r="H48" s="6">
        <v>100</v>
      </c>
      <c r="I48" s="6">
        <v>70</v>
      </c>
      <c r="J48" s="6">
        <v>70</v>
      </c>
      <c r="K48" s="17">
        <f t="shared" si="0"/>
        <v>490</v>
      </c>
    </row>
    <row r="49" spans="1:11" ht="16" thickBot="1" x14ac:dyDescent="0.4">
      <c r="A49" s="5">
        <v>48</v>
      </c>
      <c r="B49" s="4" t="s">
        <v>55</v>
      </c>
      <c r="C49" s="4" t="s">
        <v>13</v>
      </c>
      <c r="D49" s="4" t="s">
        <v>10</v>
      </c>
      <c r="E49" s="6">
        <v>80</v>
      </c>
      <c r="F49" s="6">
        <v>70</v>
      </c>
      <c r="G49" s="6">
        <v>65</v>
      </c>
      <c r="H49" s="6">
        <v>80</v>
      </c>
      <c r="I49" s="6">
        <v>120</v>
      </c>
      <c r="J49" s="6">
        <v>100</v>
      </c>
      <c r="K49" s="17">
        <f t="shared" si="0"/>
        <v>515</v>
      </c>
    </row>
    <row r="50" spans="1:11" ht="16" thickBot="1" x14ac:dyDescent="0.4">
      <c r="A50" s="5">
        <v>49</v>
      </c>
      <c r="B50" s="4" t="s">
        <v>57</v>
      </c>
      <c r="C50" s="4" t="s">
        <v>56</v>
      </c>
      <c r="D50" s="4" t="s">
        <v>24</v>
      </c>
      <c r="E50" s="6">
        <v>55</v>
      </c>
      <c r="F50" s="6">
        <v>95</v>
      </c>
      <c r="G50" s="6">
        <v>115</v>
      </c>
      <c r="H50" s="6">
        <v>45</v>
      </c>
      <c r="I50" s="6">
        <v>45</v>
      </c>
      <c r="J50" s="6">
        <v>35</v>
      </c>
      <c r="K50" s="17">
        <f t="shared" si="0"/>
        <v>390</v>
      </c>
    </row>
    <row r="51" spans="1:11" ht="16" thickBot="1" x14ac:dyDescent="0.4">
      <c r="A51" s="5">
        <v>50</v>
      </c>
      <c r="B51" s="4" t="s">
        <v>58</v>
      </c>
      <c r="C51" s="4" t="s">
        <v>56</v>
      </c>
      <c r="D51" s="4" t="s">
        <v>24</v>
      </c>
      <c r="E51" s="6">
        <v>80</v>
      </c>
      <c r="F51" s="6">
        <v>120</v>
      </c>
      <c r="G51" s="6">
        <v>130</v>
      </c>
      <c r="H51" s="6">
        <v>55</v>
      </c>
      <c r="I51" s="6">
        <v>65</v>
      </c>
      <c r="J51" s="6">
        <v>45</v>
      </c>
      <c r="K51" s="17">
        <f t="shared" si="0"/>
        <v>495</v>
      </c>
    </row>
    <row r="52" spans="1:11" ht="16" thickBot="1" x14ac:dyDescent="0.4">
      <c r="A52" s="5">
        <v>51</v>
      </c>
      <c r="B52" s="4" t="s">
        <v>59</v>
      </c>
      <c r="C52" s="4" t="s">
        <v>11</v>
      </c>
      <c r="D52" s="4"/>
      <c r="E52" s="6">
        <v>50</v>
      </c>
      <c r="F52" s="6">
        <v>85</v>
      </c>
      <c r="G52" s="6">
        <v>55</v>
      </c>
      <c r="H52" s="6">
        <v>65</v>
      </c>
      <c r="I52" s="6">
        <v>65</v>
      </c>
      <c r="J52" s="6">
        <v>90</v>
      </c>
      <c r="K52" s="17">
        <f t="shared" si="0"/>
        <v>410</v>
      </c>
    </row>
    <row r="53" spans="1:11" ht="16" thickBot="1" x14ac:dyDescent="0.4">
      <c r="A53" s="5">
        <v>52</v>
      </c>
      <c r="B53" s="4" t="s">
        <v>60</v>
      </c>
      <c r="C53" s="4" t="s">
        <v>11</v>
      </c>
      <c r="D53" s="4"/>
      <c r="E53" s="6">
        <v>65</v>
      </c>
      <c r="F53" s="6">
        <v>100</v>
      </c>
      <c r="G53" s="6">
        <v>70</v>
      </c>
      <c r="H53" s="6">
        <v>80</v>
      </c>
      <c r="I53" s="6">
        <v>80</v>
      </c>
      <c r="J53" s="6">
        <v>105</v>
      </c>
      <c r="K53" s="17">
        <f t="shared" si="0"/>
        <v>500</v>
      </c>
    </row>
    <row r="54" spans="1:11" ht="16" thickBot="1" x14ac:dyDescent="0.4">
      <c r="A54" s="5">
        <v>53</v>
      </c>
      <c r="B54" s="4" t="s">
        <v>61</v>
      </c>
      <c r="C54" s="4" t="s">
        <v>13</v>
      </c>
      <c r="D54" s="4" t="s">
        <v>48</v>
      </c>
      <c r="E54" s="6">
        <v>95</v>
      </c>
      <c r="F54" s="6">
        <v>75</v>
      </c>
      <c r="G54" s="6">
        <v>110</v>
      </c>
      <c r="H54" s="6">
        <v>100</v>
      </c>
      <c r="I54" s="6">
        <v>80</v>
      </c>
      <c r="J54" s="6">
        <v>30</v>
      </c>
      <c r="K54" s="17">
        <f t="shared" si="0"/>
        <v>490</v>
      </c>
    </row>
    <row r="55" spans="1:11" ht="16" thickBot="1" x14ac:dyDescent="0.4">
      <c r="A55" s="5">
        <v>54</v>
      </c>
      <c r="B55" s="4" t="s">
        <v>135</v>
      </c>
      <c r="C55" s="4" t="s">
        <v>13</v>
      </c>
      <c r="D55" s="4" t="s">
        <v>48</v>
      </c>
      <c r="E55" s="6">
        <v>95</v>
      </c>
      <c r="F55" s="6">
        <v>75</v>
      </c>
      <c r="G55" s="6">
        <v>80</v>
      </c>
      <c r="H55" s="6">
        <v>100</v>
      </c>
      <c r="I55" s="6">
        <v>110</v>
      </c>
      <c r="J55" s="6">
        <v>30</v>
      </c>
      <c r="K55" s="17">
        <f t="shared" si="0"/>
        <v>490</v>
      </c>
    </row>
    <row r="56" spans="1:11" ht="16" thickBot="1" x14ac:dyDescent="0.4">
      <c r="A56" s="5">
        <v>55</v>
      </c>
      <c r="B56" s="4" t="s">
        <v>62</v>
      </c>
      <c r="C56" s="4" t="s">
        <v>22</v>
      </c>
      <c r="D56" s="4" t="s">
        <v>63</v>
      </c>
      <c r="E56" s="6">
        <v>25</v>
      </c>
      <c r="F56" s="6">
        <v>35</v>
      </c>
      <c r="G56" s="6">
        <v>70</v>
      </c>
      <c r="H56" s="6">
        <v>95</v>
      </c>
      <c r="I56" s="6">
        <v>55</v>
      </c>
      <c r="J56" s="6">
        <v>45</v>
      </c>
      <c r="K56" s="17">
        <f t="shared" si="0"/>
        <v>325</v>
      </c>
    </row>
    <row r="57" spans="1:11" ht="16" thickBot="1" x14ac:dyDescent="0.4">
      <c r="A57" s="5">
        <v>56</v>
      </c>
      <c r="B57" s="4" t="s">
        <v>64</v>
      </c>
      <c r="C57" s="4" t="s">
        <v>22</v>
      </c>
      <c r="D57" s="4" t="s">
        <v>63</v>
      </c>
      <c r="E57" s="6">
        <v>50</v>
      </c>
      <c r="F57" s="6">
        <v>60</v>
      </c>
      <c r="G57" s="6">
        <v>95</v>
      </c>
      <c r="H57" s="6">
        <v>120</v>
      </c>
      <c r="I57" s="6">
        <v>70</v>
      </c>
      <c r="J57" s="6">
        <v>70</v>
      </c>
      <c r="K57" s="17">
        <f t="shared" si="0"/>
        <v>465</v>
      </c>
    </row>
    <row r="58" spans="1:11" ht="16" thickBot="1" x14ac:dyDescent="0.4">
      <c r="A58" s="5">
        <v>57</v>
      </c>
      <c r="B58" s="4" t="s">
        <v>210</v>
      </c>
      <c r="C58" s="4" t="s">
        <v>22</v>
      </c>
      <c r="D58" s="4" t="s">
        <v>63</v>
      </c>
      <c r="E58" s="6">
        <v>70</v>
      </c>
      <c r="F58" s="6">
        <v>70</v>
      </c>
      <c r="G58" s="6">
        <v>115</v>
      </c>
      <c r="H58" s="6">
        <v>130</v>
      </c>
      <c r="I58" s="6">
        <v>90</v>
      </c>
      <c r="J58" s="6">
        <v>60</v>
      </c>
      <c r="K58" s="17">
        <f t="shared" si="0"/>
        <v>535</v>
      </c>
    </row>
    <row r="59" spans="1:11" ht="16" thickBot="1" x14ac:dyDescent="0.4">
      <c r="A59" s="5">
        <v>58</v>
      </c>
      <c r="B59" s="4" t="s">
        <v>65</v>
      </c>
      <c r="C59" s="4" t="s">
        <v>17</v>
      </c>
      <c r="D59" s="4" t="s">
        <v>12</v>
      </c>
      <c r="E59" s="6">
        <v>52</v>
      </c>
      <c r="F59" s="6">
        <v>90</v>
      </c>
      <c r="G59" s="6">
        <v>55</v>
      </c>
      <c r="H59" s="6">
        <v>58</v>
      </c>
      <c r="I59" s="6">
        <v>62</v>
      </c>
      <c r="J59" s="6">
        <v>60</v>
      </c>
      <c r="K59" s="17">
        <f t="shared" si="0"/>
        <v>377</v>
      </c>
    </row>
    <row r="60" spans="1:11" ht="16" thickBot="1" x14ac:dyDescent="0.4">
      <c r="A60" s="5">
        <v>59</v>
      </c>
      <c r="B60" s="4" t="s">
        <v>67</v>
      </c>
      <c r="C60" s="4" t="s">
        <v>10</v>
      </c>
      <c r="D60" s="4"/>
      <c r="E60" s="6">
        <v>105</v>
      </c>
      <c r="F60" s="6">
        <v>105</v>
      </c>
      <c r="G60" s="6">
        <v>75</v>
      </c>
      <c r="H60" s="6">
        <v>65</v>
      </c>
      <c r="I60" s="6">
        <v>100</v>
      </c>
      <c r="J60" s="6">
        <v>50</v>
      </c>
      <c r="K60" s="17">
        <f t="shared" si="0"/>
        <v>500</v>
      </c>
    </row>
    <row r="61" spans="1:11" ht="16" thickBot="1" x14ac:dyDescent="0.4">
      <c r="A61" s="5">
        <v>60</v>
      </c>
      <c r="B61" s="4" t="s">
        <v>68</v>
      </c>
      <c r="C61" s="4" t="s">
        <v>13</v>
      </c>
      <c r="D61" s="4" t="s">
        <v>66</v>
      </c>
      <c r="E61" s="6">
        <v>50</v>
      </c>
      <c r="F61" s="6">
        <v>95</v>
      </c>
      <c r="G61" s="6">
        <v>180</v>
      </c>
      <c r="H61" s="6">
        <v>85</v>
      </c>
      <c r="I61" s="6">
        <v>45</v>
      </c>
      <c r="J61" s="6">
        <v>70</v>
      </c>
      <c r="K61" s="17">
        <f t="shared" si="0"/>
        <v>525</v>
      </c>
    </row>
    <row r="62" spans="1:11" ht="16" thickBot="1" x14ac:dyDescent="0.4">
      <c r="A62" s="5">
        <v>61</v>
      </c>
      <c r="B62" s="4" t="s">
        <v>70</v>
      </c>
      <c r="C62" s="4" t="s">
        <v>69</v>
      </c>
      <c r="D62" s="4" t="s">
        <v>10</v>
      </c>
      <c r="E62" s="6">
        <v>45</v>
      </c>
      <c r="F62" s="6">
        <v>50</v>
      </c>
      <c r="G62" s="6">
        <v>45</v>
      </c>
      <c r="H62" s="6">
        <v>115</v>
      </c>
      <c r="I62" s="6">
        <v>55</v>
      </c>
      <c r="J62" s="6">
        <v>95</v>
      </c>
      <c r="K62" s="17">
        <f t="shared" si="0"/>
        <v>405</v>
      </c>
    </row>
    <row r="63" spans="1:11" ht="16" thickBot="1" x14ac:dyDescent="0.4">
      <c r="A63" s="5">
        <v>62</v>
      </c>
      <c r="B63" s="4" t="s">
        <v>71</v>
      </c>
      <c r="C63" s="4" t="s">
        <v>69</v>
      </c>
      <c r="D63" s="4" t="s">
        <v>10</v>
      </c>
      <c r="E63" s="6">
        <v>60</v>
      </c>
      <c r="F63" s="6">
        <v>65</v>
      </c>
      <c r="G63" s="6">
        <v>60</v>
      </c>
      <c r="H63" s="6">
        <v>130</v>
      </c>
      <c r="I63" s="6">
        <v>75</v>
      </c>
      <c r="J63" s="6">
        <v>110</v>
      </c>
      <c r="K63" s="17">
        <f t="shared" si="0"/>
        <v>500</v>
      </c>
    </row>
    <row r="64" spans="1:11" ht="16" thickBot="1" x14ac:dyDescent="0.4">
      <c r="A64" s="5">
        <v>63</v>
      </c>
      <c r="B64" s="4" t="s">
        <v>72</v>
      </c>
      <c r="C64" s="4" t="s">
        <v>56</v>
      </c>
      <c r="D64" s="4" t="s">
        <v>24</v>
      </c>
      <c r="E64" s="6">
        <v>35</v>
      </c>
      <c r="F64" s="6">
        <v>45</v>
      </c>
      <c r="G64" s="6">
        <v>160</v>
      </c>
      <c r="H64" s="6">
        <v>30</v>
      </c>
      <c r="I64" s="6">
        <v>45</v>
      </c>
      <c r="J64" s="6">
        <v>70</v>
      </c>
      <c r="K64" s="17">
        <f t="shared" si="0"/>
        <v>385</v>
      </c>
    </row>
    <row r="65" spans="1:11" ht="16" thickBot="1" x14ac:dyDescent="0.4">
      <c r="A65" s="5">
        <v>64</v>
      </c>
      <c r="B65" s="4" t="s">
        <v>143</v>
      </c>
      <c r="C65" s="4" t="s">
        <v>63</v>
      </c>
      <c r="D65" s="4" t="s">
        <v>24</v>
      </c>
      <c r="E65" s="6">
        <v>75</v>
      </c>
      <c r="F65" s="6">
        <v>85</v>
      </c>
      <c r="G65" s="6">
        <v>200</v>
      </c>
      <c r="H65" s="6">
        <v>55</v>
      </c>
      <c r="I65" s="6">
        <v>65</v>
      </c>
      <c r="J65" s="6">
        <v>30</v>
      </c>
      <c r="K65" s="17">
        <f t="shared" si="0"/>
        <v>510</v>
      </c>
    </row>
    <row r="66" spans="1:11" ht="16" thickBot="1" x14ac:dyDescent="0.4">
      <c r="A66" s="5">
        <v>66</v>
      </c>
      <c r="B66" s="4" t="s">
        <v>73</v>
      </c>
      <c r="C66" s="4" t="s">
        <v>22</v>
      </c>
      <c r="D66" s="4"/>
      <c r="E66" s="6">
        <v>60</v>
      </c>
      <c r="F66" s="6">
        <v>50</v>
      </c>
      <c r="G66" s="6">
        <v>70</v>
      </c>
      <c r="H66" s="6">
        <v>80</v>
      </c>
      <c r="I66" s="6">
        <v>80</v>
      </c>
      <c r="J66" s="6">
        <v>150</v>
      </c>
      <c r="K66" s="17">
        <f t="shared" si="0"/>
        <v>490</v>
      </c>
    </row>
    <row r="67" spans="1:11" ht="16" thickBot="1" x14ac:dyDescent="0.4">
      <c r="A67" s="5">
        <v>67</v>
      </c>
      <c r="B67" s="1" t="s">
        <v>244</v>
      </c>
      <c r="C67" s="4" t="s">
        <v>22</v>
      </c>
      <c r="D67" s="4" t="s">
        <v>9</v>
      </c>
      <c r="E67" s="3"/>
      <c r="F67" s="3"/>
      <c r="G67" s="3"/>
      <c r="H67" s="3"/>
      <c r="I67" s="3"/>
      <c r="J67" s="3"/>
      <c r="K67" s="17">
        <f t="shared" ref="K67:K130" si="2">SUM(E67:J67)</f>
        <v>0</v>
      </c>
    </row>
    <row r="68" spans="1:11" ht="16" thickBot="1" x14ac:dyDescent="0.4">
      <c r="A68" s="5">
        <v>68</v>
      </c>
      <c r="B68" s="4" t="s">
        <v>74</v>
      </c>
      <c r="C68" s="4" t="s">
        <v>9</v>
      </c>
      <c r="D68" s="4" t="s">
        <v>48</v>
      </c>
      <c r="E68" s="6">
        <v>60</v>
      </c>
      <c r="F68" s="6">
        <v>40</v>
      </c>
      <c r="G68" s="6">
        <v>80</v>
      </c>
      <c r="H68" s="6">
        <v>60</v>
      </c>
      <c r="I68" s="6">
        <v>45</v>
      </c>
      <c r="J68" s="6">
        <v>40</v>
      </c>
      <c r="K68" s="17">
        <f t="shared" si="2"/>
        <v>325</v>
      </c>
    </row>
    <row r="69" spans="1:11" ht="16" thickBot="1" x14ac:dyDescent="0.4">
      <c r="A69" s="5">
        <v>69</v>
      </c>
      <c r="B69" s="4" t="s">
        <v>75</v>
      </c>
      <c r="C69" s="4" t="s">
        <v>9</v>
      </c>
      <c r="D69" s="4" t="s">
        <v>48</v>
      </c>
      <c r="E69" s="6">
        <v>95</v>
      </c>
      <c r="F69" s="6">
        <v>95</v>
      </c>
      <c r="G69" s="6">
        <v>85</v>
      </c>
      <c r="H69" s="6">
        <v>125</v>
      </c>
      <c r="I69" s="6">
        <v>75</v>
      </c>
      <c r="J69" s="6">
        <v>55</v>
      </c>
      <c r="K69" s="17">
        <f t="shared" si="2"/>
        <v>530</v>
      </c>
    </row>
    <row r="70" spans="1:11" ht="16" thickBot="1" x14ac:dyDescent="0.4">
      <c r="A70" s="5">
        <v>70</v>
      </c>
      <c r="B70" s="4" t="s">
        <v>76</v>
      </c>
      <c r="C70" s="4" t="s">
        <v>24</v>
      </c>
      <c r="D70" s="4"/>
      <c r="E70" s="6">
        <v>60</v>
      </c>
      <c r="F70" s="6">
        <v>80</v>
      </c>
      <c r="G70" s="6">
        <v>110</v>
      </c>
      <c r="H70" s="6">
        <v>50</v>
      </c>
      <c r="I70" s="6">
        <v>80</v>
      </c>
      <c r="J70" s="6">
        <v>45</v>
      </c>
      <c r="K70" s="17">
        <f t="shared" si="2"/>
        <v>425</v>
      </c>
    </row>
    <row r="71" spans="1:11" ht="16" thickBot="1" x14ac:dyDescent="0.4">
      <c r="A71" s="5">
        <v>71</v>
      </c>
      <c r="B71" s="4" t="s">
        <v>77</v>
      </c>
      <c r="C71" s="4" t="s">
        <v>42</v>
      </c>
      <c r="D71" s="4"/>
      <c r="E71" s="6">
        <v>50</v>
      </c>
      <c r="F71" s="6">
        <v>120</v>
      </c>
      <c r="G71" s="6">
        <v>53</v>
      </c>
      <c r="H71" s="6">
        <v>35</v>
      </c>
      <c r="I71" s="6">
        <v>110</v>
      </c>
      <c r="J71" s="6">
        <v>87</v>
      </c>
      <c r="K71" s="17">
        <f t="shared" si="2"/>
        <v>455</v>
      </c>
    </row>
    <row r="72" spans="1:11" ht="16" thickBot="1" x14ac:dyDescent="0.4">
      <c r="A72" s="5">
        <v>72</v>
      </c>
      <c r="B72" s="4" t="s">
        <v>78</v>
      </c>
      <c r="C72" s="4" t="s">
        <v>42</v>
      </c>
      <c r="D72" s="4"/>
      <c r="E72" s="6">
        <v>50</v>
      </c>
      <c r="F72" s="6">
        <v>105</v>
      </c>
      <c r="G72" s="6">
        <v>79</v>
      </c>
      <c r="H72" s="6">
        <v>35</v>
      </c>
      <c r="I72" s="6">
        <v>110</v>
      </c>
      <c r="J72" s="6">
        <v>76</v>
      </c>
      <c r="K72" s="17">
        <f t="shared" si="2"/>
        <v>455</v>
      </c>
    </row>
    <row r="73" spans="1:11" ht="16" thickBot="1" x14ac:dyDescent="0.4">
      <c r="A73" s="5">
        <v>73</v>
      </c>
      <c r="B73" s="4" t="s">
        <v>163</v>
      </c>
      <c r="C73" s="4" t="s">
        <v>42</v>
      </c>
      <c r="D73" s="4"/>
      <c r="E73" s="6">
        <v>50</v>
      </c>
      <c r="F73" s="6">
        <v>95</v>
      </c>
      <c r="G73" s="6">
        <v>95</v>
      </c>
      <c r="H73" s="6">
        <v>35</v>
      </c>
      <c r="I73" s="6">
        <v>110</v>
      </c>
      <c r="J73" s="6">
        <v>70</v>
      </c>
      <c r="K73" s="17">
        <f t="shared" si="2"/>
        <v>455</v>
      </c>
    </row>
    <row r="74" spans="1:11" ht="16" thickBot="1" x14ac:dyDescent="0.4">
      <c r="A74" s="5">
        <v>74</v>
      </c>
      <c r="B74" s="4" t="s">
        <v>79</v>
      </c>
      <c r="C74" s="4" t="s">
        <v>10</v>
      </c>
      <c r="D74" s="4"/>
      <c r="E74" s="6">
        <v>65</v>
      </c>
      <c r="F74" s="6">
        <v>90</v>
      </c>
      <c r="G74" s="6">
        <v>120</v>
      </c>
      <c r="H74" s="6">
        <v>85</v>
      </c>
      <c r="I74" s="6">
        <v>70</v>
      </c>
      <c r="J74" s="6">
        <v>60</v>
      </c>
      <c r="K74" s="17">
        <f t="shared" si="2"/>
        <v>490</v>
      </c>
    </row>
    <row r="75" spans="1:11" ht="16" thickBot="1" x14ac:dyDescent="0.4">
      <c r="A75" s="5">
        <v>75</v>
      </c>
      <c r="B75" s="4" t="s">
        <v>80</v>
      </c>
      <c r="C75" s="4" t="s">
        <v>24</v>
      </c>
      <c r="D75" s="4" t="s">
        <v>56</v>
      </c>
      <c r="E75" s="6">
        <v>80</v>
      </c>
      <c r="F75" s="6">
        <v>85</v>
      </c>
      <c r="G75" s="6">
        <v>95</v>
      </c>
      <c r="H75" s="6">
        <v>30</v>
      </c>
      <c r="I75" s="6">
        <v>30</v>
      </c>
      <c r="J75" s="6">
        <v>25</v>
      </c>
      <c r="K75" s="17">
        <f t="shared" si="2"/>
        <v>345</v>
      </c>
    </row>
    <row r="76" spans="1:11" ht="16" thickBot="1" x14ac:dyDescent="0.4">
      <c r="A76" s="5">
        <v>76</v>
      </c>
      <c r="B76" s="4" t="s">
        <v>81</v>
      </c>
      <c r="C76" s="4" t="s">
        <v>24</v>
      </c>
      <c r="D76" s="4" t="s">
        <v>56</v>
      </c>
      <c r="E76" s="6">
        <v>105</v>
      </c>
      <c r="F76" s="6">
        <v>130</v>
      </c>
      <c r="G76" s="6">
        <v>120</v>
      </c>
      <c r="H76" s="6">
        <v>45</v>
      </c>
      <c r="I76" s="6">
        <v>45</v>
      </c>
      <c r="J76" s="6">
        <v>40</v>
      </c>
      <c r="K76" s="17">
        <f t="shared" si="2"/>
        <v>485</v>
      </c>
    </row>
    <row r="77" spans="1:11" ht="16" thickBot="1" x14ac:dyDescent="0.4">
      <c r="A77" s="5">
        <v>77</v>
      </c>
      <c r="B77" s="4" t="s">
        <v>211</v>
      </c>
      <c r="C77" s="4" t="s">
        <v>24</v>
      </c>
      <c r="D77" s="4" t="s">
        <v>56</v>
      </c>
      <c r="E77" s="6">
        <v>115</v>
      </c>
      <c r="F77" s="6">
        <v>140</v>
      </c>
      <c r="G77" s="6">
        <v>130</v>
      </c>
      <c r="H77" s="6">
        <v>55</v>
      </c>
      <c r="I77" s="6">
        <v>55</v>
      </c>
      <c r="J77" s="6">
        <v>40</v>
      </c>
      <c r="K77" s="17">
        <f t="shared" si="2"/>
        <v>535</v>
      </c>
    </row>
    <row r="78" spans="1:11" ht="16" thickBot="1" x14ac:dyDescent="0.4">
      <c r="A78" s="5">
        <v>78</v>
      </c>
      <c r="B78" s="4" t="s">
        <v>82</v>
      </c>
      <c r="C78" s="4" t="s">
        <v>17</v>
      </c>
      <c r="D78" s="4"/>
      <c r="E78" s="6">
        <v>250</v>
      </c>
      <c r="F78" s="6">
        <v>5</v>
      </c>
      <c r="G78" s="6">
        <v>5</v>
      </c>
      <c r="H78" s="6">
        <v>35</v>
      </c>
      <c r="I78" s="6">
        <v>105</v>
      </c>
      <c r="J78" s="6">
        <v>50</v>
      </c>
      <c r="K78" s="17">
        <f t="shared" si="2"/>
        <v>450</v>
      </c>
    </row>
    <row r="79" spans="1:11" ht="16" thickBot="1" x14ac:dyDescent="0.4">
      <c r="A79" s="5">
        <v>79</v>
      </c>
      <c r="B79" s="4" t="s">
        <v>165</v>
      </c>
      <c r="C79" s="4" t="s">
        <v>17</v>
      </c>
      <c r="D79" s="4"/>
      <c r="E79" s="6">
        <v>255</v>
      </c>
      <c r="F79" s="6">
        <v>10</v>
      </c>
      <c r="G79" s="6">
        <v>10</v>
      </c>
      <c r="H79" s="6">
        <v>75</v>
      </c>
      <c r="I79" s="6">
        <v>135</v>
      </c>
      <c r="J79" s="6">
        <v>55</v>
      </c>
      <c r="K79" s="17">
        <f t="shared" si="2"/>
        <v>540</v>
      </c>
    </row>
    <row r="80" spans="1:11" ht="16" thickBot="1" x14ac:dyDescent="0.4">
      <c r="A80" s="5">
        <v>80</v>
      </c>
      <c r="B80" s="4" t="s">
        <v>83</v>
      </c>
      <c r="C80" s="4" t="s">
        <v>9</v>
      </c>
      <c r="D80" s="4"/>
      <c r="E80" s="6">
        <v>65</v>
      </c>
      <c r="F80" s="6">
        <v>55</v>
      </c>
      <c r="G80" s="6">
        <v>115</v>
      </c>
      <c r="H80" s="6">
        <v>100</v>
      </c>
      <c r="I80" s="6">
        <v>40</v>
      </c>
      <c r="J80" s="6">
        <v>60</v>
      </c>
      <c r="K80" s="17">
        <f t="shared" si="2"/>
        <v>435</v>
      </c>
    </row>
    <row r="81" spans="1:11" ht="16" thickBot="1" x14ac:dyDescent="0.4">
      <c r="A81" s="5">
        <v>81</v>
      </c>
      <c r="B81" s="4" t="s">
        <v>212</v>
      </c>
      <c r="C81" s="4" t="s">
        <v>9</v>
      </c>
      <c r="D81" s="4"/>
      <c r="E81" s="6">
        <v>100</v>
      </c>
      <c r="F81" s="6">
        <v>100</v>
      </c>
      <c r="G81" s="6">
        <v>125</v>
      </c>
      <c r="H81" s="6">
        <v>110</v>
      </c>
      <c r="I81" s="6">
        <v>50</v>
      </c>
      <c r="J81" s="6">
        <v>50</v>
      </c>
      <c r="K81" s="17">
        <f t="shared" si="2"/>
        <v>535</v>
      </c>
    </row>
    <row r="82" spans="1:11" ht="16" thickBot="1" x14ac:dyDescent="0.4">
      <c r="A82" s="5">
        <v>82</v>
      </c>
      <c r="B82" s="4" t="s">
        <v>84</v>
      </c>
      <c r="C82" s="4" t="s">
        <v>17</v>
      </c>
      <c r="D82" s="4"/>
      <c r="E82" s="6">
        <v>105</v>
      </c>
      <c r="F82" s="6">
        <v>95</v>
      </c>
      <c r="G82" s="6">
        <v>80</v>
      </c>
      <c r="H82" s="6">
        <v>40</v>
      </c>
      <c r="I82" s="6">
        <v>80</v>
      </c>
      <c r="J82" s="6">
        <v>90</v>
      </c>
      <c r="K82" s="17">
        <f t="shared" si="2"/>
        <v>490</v>
      </c>
    </row>
    <row r="83" spans="1:11" ht="16" thickBot="1" x14ac:dyDescent="0.4">
      <c r="A83" s="5">
        <v>83</v>
      </c>
      <c r="B83" s="4" t="s">
        <v>85</v>
      </c>
      <c r="C83" s="4" t="s">
        <v>13</v>
      </c>
      <c r="D83" s="4"/>
      <c r="E83" s="6">
        <v>55</v>
      </c>
      <c r="F83" s="6">
        <v>65</v>
      </c>
      <c r="G83" s="6">
        <v>95</v>
      </c>
      <c r="H83" s="6">
        <v>95</v>
      </c>
      <c r="I83" s="6">
        <v>45</v>
      </c>
      <c r="J83" s="6">
        <v>85</v>
      </c>
      <c r="K83" s="17">
        <f t="shared" si="2"/>
        <v>440</v>
      </c>
    </row>
    <row r="84" spans="1:11" ht="16" thickBot="1" x14ac:dyDescent="0.4">
      <c r="A84" s="5">
        <v>84</v>
      </c>
      <c r="B84" s="4" t="s">
        <v>159</v>
      </c>
      <c r="C84" s="4" t="s">
        <v>13</v>
      </c>
      <c r="D84" s="4" t="s">
        <v>103</v>
      </c>
      <c r="E84" s="6">
        <v>75</v>
      </c>
      <c r="F84" s="6">
        <v>95</v>
      </c>
      <c r="G84" s="6">
        <v>95</v>
      </c>
      <c r="H84" s="6">
        <v>95</v>
      </c>
      <c r="I84" s="6">
        <v>95</v>
      </c>
      <c r="J84" s="6">
        <v>85</v>
      </c>
      <c r="K84" s="17">
        <f t="shared" si="2"/>
        <v>540</v>
      </c>
    </row>
    <row r="85" spans="1:11" ht="16" thickBot="1" x14ac:dyDescent="0.4">
      <c r="A85" s="5">
        <v>85</v>
      </c>
      <c r="B85" s="4" t="s">
        <v>86</v>
      </c>
      <c r="C85" s="4" t="s">
        <v>13</v>
      </c>
      <c r="D85" s="4"/>
      <c r="E85" s="6">
        <v>30</v>
      </c>
      <c r="F85" s="6">
        <v>45</v>
      </c>
      <c r="G85" s="6">
        <v>55</v>
      </c>
      <c r="H85" s="6">
        <v>70</v>
      </c>
      <c r="I85" s="6">
        <v>55</v>
      </c>
      <c r="J85" s="6">
        <v>85</v>
      </c>
      <c r="K85" s="17">
        <f t="shared" si="2"/>
        <v>340</v>
      </c>
    </row>
    <row r="86" spans="1:11" ht="16" thickBot="1" x14ac:dyDescent="0.4">
      <c r="A86" s="5">
        <v>86</v>
      </c>
      <c r="B86" s="4" t="s">
        <v>87</v>
      </c>
      <c r="C86" s="4" t="s">
        <v>13</v>
      </c>
      <c r="D86" s="4" t="s">
        <v>48</v>
      </c>
      <c r="E86" s="6">
        <v>60</v>
      </c>
      <c r="F86" s="6">
        <v>75</v>
      </c>
      <c r="G86" s="6">
        <v>85</v>
      </c>
      <c r="H86" s="6">
        <v>100</v>
      </c>
      <c r="I86" s="6">
        <v>85</v>
      </c>
      <c r="J86" s="6">
        <v>115</v>
      </c>
      <c r="K86" s="17">
        <f t="shared" si="2"/>
        <v>520</v>
      </c>
    </row>
    <row r="87" spans="1:11" ht="16" thickBot="1" x14ac:dyDescent="0.4">
      <c r="A87" s="5">
        <v>87</v>
      </c>
      <c r="B87" s="4" t="s">
        <v>88</v>
      </c>
      <c r="C87" s="4" t="s">
        <v>14</v>
      </c>
      <c r="D87" s="4" t="s">
        <v>12</v>
      </c>
      <c r="E87" s="6">
        <v>70</v>
      </c>
      <c r="F87" s="6">
        <v>110</v>
      </c>
      <c r="G87" s="6">
        <v>80</v>
      </c>
      <c r="H87" s="6">
        <v>55</v>
      </c>
      <c r="I87" s="6">
        <v>80</v>
      </c>
      <c r="J87" s="6">
        <v>105</v>
      </c>
      <c r="K87" s="17">
        <f t="shared" si="2"/>
        <v>500</v>
      </c>
    </row>
    <row r="88" spans="1:11" ht="16" thickBot="1" x14ac:dyDescent="0.4">
      <c r="A88" s="5">
        <v>88</v>
      </c>
      <c r="B88" s="4" t="s">
        <v>146</v>
      </c>
      <c r="C88" s="4" t="s">
        <v>14</v>
      </c>
      <c r="D88" s="4" t="s">
        <v>63</v>
      </c>
      <c r="E88" s="6">
        <v>70</v>
      </c>
      <c r="F88" s="6">
        <v>130</v>
      </c>
      <c r="G88" s="6">
        <v>100</v>
      </c>
      <c r="H88" s="6">
        <v>55</v>
      </c>
      <c r="I88" s="6">
        <v>80</v>
      </c>
      <c r="J88" s="6">
        <v>65</v>
      </c>
      <c r="K88" s="17">
        <f t="shared" si="2"/>
        <v>500</v>
      </c>
    </row>
    <row r="89" spans="1:11" ht="16" thickBot="1" x14ac:dyDescent="0.4">
      <c r="A89" s="5">
        <v>89</v>
      </c>
      <c r="B89" s="1" t="s">
        <v>234</v>
      </c>
      <c r="C89" s="4" t="s">
        <v>14</v>
      </c>
      <c r="D89" s="4" t="s">
        <v>56</v>
      </c>
      <c r="E89" s="3">
        <v>70</v>
      </c>
      <c r="F89" s="3">
        <v>130</v>
      </c>
      <c r="G89" s="3">
        <v>95</v>
      </c>
      <c r="H89" s="3">
        <v>45</v>
      </c>
      <c r="I89" s="3">
        <v>75</v>
      </c>
      <c r="J89" s="3">
        <v>85</v>
      </c>
      <c r="K89" s="17">
        <f t="shared" si="2"/>
        <v>500</v>
      </c>
    </row>
    <row r="90" spans="1:11" ht="16" thickBot="1" x14ac:dyDescent="0.4">
      <c r="A90" s="5">
        <v>90</v>
      </c>
      <c r="B90" s="4" t="s">
        <v>89</v>
      </c>
      <c r="C90" s="4" t="s">
        <v>66</v>
      </c>
      <c r="D90" s="4" t="s">
        <v>48</v>
      </c>
      <c r="E90" s="6">
        <v>65</v>
      </c>
      <c r="F90" s="6">
        <v>50</v>
      </c>
      <c r="G90" s="6">
        <v>35</v>
      </c>
      <c r="H90" s="6">
        <v>115</v>
      </c>
      <c r="I90" s="6">
        <v>95</v>
      </c>
      <c r="J90" s="6">
        <v>95</v>
      </c>
      <c r="K90" s="17">
        <f t="shared" si="2"/>
        <v>455</v>
      </c>
    </row>
    <row r="91" spans="1:11" ht="16" thickBot="1" x14ac:dyDescent="0.4">
      <c r="A91" s="5">
        <v>91</v>
      </c>
      <c r="B91" s="4" t="s">
        <v>90</v>
      </c>
      <c r="C91" s="4" t="s">
        <v>22</v>
      </c>
      <c r="D91" s="4"/>
      <c r="E91" s="6">
        <v>65</v>
      </c>
      <c r="F91" s="6">
        <v>83</v>
      </c>
      <c r="G91" s="6">
        <v>57</v>
      </c>
      <c r="H91" s="6">
        <v>95</v>
      </c>
      <c r="I91" s="6">
        <v>85</v>
      </c>
      <c r="J91" s="6">
        <v>105</v>
      </c>
      <c r="K91" s="17">
        <f t="shared" si="2"/>
        <v>490</v>
      </c>
    </row>
    <row r="92" spans="1:11" ht="16" thickBot="1" x14ac:dyDescent="0.4">
      <c r="A92" s="5">
        <v>92</v>
      </c>
      <c r="B92" s="4" t="s">
        <v>213</v>
      </c>
      <c r="C92" s="4" t="s">
        <v>22</v>
      </c>
      <c r="D92" s="4"/>
      <c r="E92" s="6">
        <v>75</v>
      </c>
      <c r="F92" s="6">
        <v>123</v>
      </c>
      <c r="G92" s="6">
        <v>67</v>
      </c>
      <c r="H92" s="6">
        <v>95</v>
      </c>
      <c r="I92" s="6">
        <v>85</v>
      </c>
      <c r="J92" s="6">
        <v>95</v>
      </c>
      <c r="K92" s="17">
        <f t="shared" si="2"/>
        <v>540</v>
      </c>
    </row>
    <row r="93" spans="1:11" ht="16" thickBot="1" x14ac:dyDescent="0.4">
      <c r="A93" s="5">
        <v>93</v>
      </c>
      <c r="B93" s="4" t="s">
        <v>91</v>
      </c>
      <c r="C93" s="4" t="s">
        <v>11</v>
      </c>
      <c r="D93" s="4"/>
      <c r="E93" s="6">
        <v>65</v>
      </c>
      <c r="F93" s="6">
        <v>95</v>
      </c>
      <c r="G93" s="6">
        <v>57</v>
      </c>
      <c r="H93" s="6">
        <v>100</v>
      </c>
      <c r="I93" s="6">
        <v>85</v>
      </c>
      <c r="J93" s="6">
        <v>93</v>
      </c>
      <c r="K93" s="17">
        <f t="shared" si="2"/>
        <v>495</v>
      </c>
    </row>
    <row r="94" spans="1:11" ht="16" thickBot="1" x14ac:dyDescent="0.4">
      <c r="A94" s="5">
        <v>94</v>
      </c>
      <c r="B94" s="4" t="s">
        <v>214</v>
      </c>
      <c r="C94" s="4" t="s">
        <v>11</v>
      </c>
      <c r="D94" s="4"/>
      <c r="E94" s="6">
        <v>75</v>
      </c>
      <c r="F94" s="6">
        <v>95</v>
      </c>
      <c r="G94" s="6">
        <v>67</v>
      </c>
      <c r="H94" s="6">
        <v>125</v>
      </c>
      <c r="I94" s="6">
        <v>95</v>
      </c>
      <c r="J94" s="6">
        <v>83</v>
      </c>
      <c r="K94" s="17">
        <f t="shared" si="2"/>
        <v>540</v>
      </c>
    </row>
    <row r="95" spans="1:11" ht="16" thickBot="1" x14ac:dyDescent="0.4">
      <c r="A95" s="5">
        <v>95</v>
      </c>
      <c r="B95" s="4" t="s">
        <v>92</v>
      </c>
      <c r="C95" s="4" t="s">
        <v>14</v>
      </c>
      <c r="D95" s="4"/>
      <c r="E95" s="6">
        <v>65</v>
      </c>
      <c r="F95" s="6">
        <v>125</v>
      </c>
      <c r="G95" s="6">
        <v>100</v>
      </c>
      <c r="H95" s="6">
        <v>55</v>
      </c>
      <c r="I95" s="6">
        <v>70</v>
      </c>
      <c r="J95" s="6">
        <v>85</v>
      </c>
      <c r="K95" s="17">
        <f t="shared" si="2"/>
        <v>500</v>
      </c>
    </row>
    <row r="96" spans="1:11" ht="16" thickBot="1" x14ac:dyDescent="0.4">
      <c r="A96" s="5">
        <v>96</v>
      </c>
      <c r="B96" s="4" t="s">
        <v>93</v>
      </c>
      <c r="C96" s="4" t="s">
        <v>17</v>
      </c>
      <c r="D96" s="4"/>
      <c r="E96" s="6">
        <v>75</v>
      </c>
      <c r="F96" s="6">
        <v>100</v>
      </c>
      <c r="G96" s="6">
        <v>95</v>
      </c>
      <c r="H96" s="6">
        <v>40</v>
      </c>
      <c r="I96" s="6">
        <v>70</v>
      </c>
      <c r="J96" s="6">
        <v>110</v>
      </c>
      <c r="K96" s="17">
        <f t="shared" si="2"/>
        <v>490</v>
      </c>
    </row>
    <row r="97" spans="1:11" ht="16" thickBot="1" x14ac:dyDescent="0.4">
      <c r="A97" s="5">
        <v>97</v>
      </c>
      <c r="B97" s="4" t="s">
        <v>94</v>
      </c>
      <c r="C97" s="4" t="s">
        <v>13</v>
      </c>
      <c r="D97" s="4" t="s">
        <v>12</v>
      </c>
      <c r="E97" s="6">
        <v>95</v>
      </c>
      <c r="F97" s="6">
        <v>125</v>
      </c>
      <c r="G97" s="6">
        <v>79</v>
      </c>
      <c r="H97" s="6">
        <v>60</v>
      </c>
      <c r="I97" s="6">
        <v>100</v>
      </c>
      <c r="J97" s="6">
        <v>81</v>
      </c>
      <c r="K97" s="17">
        <f t="shared" si="2"/>
        <v>540</v>
      </c>
    </row>
    <row r="98" spans="1:11" ht="16" thickBot="1" x14ac:dyDescent="0.4">
      <c r="A98" s="5">
        <v>98</v>
      </c>
      <c r="B98" s="4" t="s">
        <v>95</v>
      </c>
      <c r="C98" s="4" t="s">
        <v>13</v>
      </c>
      <c r="D98" s="4" t="s">
        <v>66</v>
      </c>
      <c r="E98" s="6">
        <v>130</v>
      </c>
      <c r="F98" s="6">
        <v>85</v>
      </c>
      <c r="G98" s="6">
        <v>80</v>
      </c>
      <c r="H98" s="6">
        <v>85</v>
      </c>
      <c r="I98" s="6">
        <v>95</v>
      </c>
      <c r="J98" s="6">
        <v>60</v>
      </c>
      <c r="K98" s="17">
        <f t="shared" si="2"/>
        <v>535</v>
      </c>
    </row>
    <row r="99" spans="1:11" ht="16" thickBot="1" x14ac:dyDescent="0.4">
      <c r="A99" s="5">
        <v>99</v>
      </c>
      <c r="B99" s="4" t="s">
        <v>96</v>
      </c>
      <c r="C99" s="4" t="s">
        <v>17</v>
      </c>
      <c r="D99" s="4"/>
      <c r="E99" s="6">
        <v>55</v>
      </c>
      <c r="F99" s="6">
        <v>55</v>
      </c>
      <c r="G99" s="6">
        <v>50</v>
      </c>
      <c r="H99" s="6">
        <v>45</v>
      </c>
      <c r="I99" s="6">
        <v>65</v>
      </c>
      <c r="J99" s="6">
        <v>55</v>
      </c>
      <c r="K99" s="17">
        <f t="shared" si="2"/>
        <v>325</v>
      </c>
    </row>
    <row r="100" spans="1:11" ht="16" thickBot="1" x14ac:dyDescent="0.4">
      <c r="A100" s="5">
        <v>100</v>
      </c>
      <c r="B100" s="4" t="s">
        <v>97</v>
      </c>
      <c r="C100" s="4" t="s">
        <v>13</v>
      </c>
      <c r="D100" s="4"/>
      <c r="E100" s="6">
        <v>130</v>
      </c>
      <c r="F100" s="6">
        <v>65</v>
      </c>
      <c r="G100" s="6">
        <v>60</v>
      </c>
      <c r="H100" s="6">
        <v>110</v>
      </c>
      <c r="I100" s="6">
        <v>95</v>
      </c>
      <c r="J100" s="6">
        <v>65</v>
      </c>
      <c r="K100" s="17">
        <f t="shared" si="2"/>
        <v>525</v>
      </c>
    </row>
    <row r="101" spans="1:11" ht="16" thickBot="1" x14ac:dyDescent="0.4">
      <c r="A101" s="5">
        <v>101</v>
      </c>
      <c r="B101" s="4" t="s">
        <v>98</v>
      </c>
      <c r="C101" s="4" t="s">
        <v>22</v>
      </c>
      <c r="D101" s="4"/>
      <c r="E101" s="6">
        <v>65</v>
      </c>
      <c r="F101" s="6">
        <v>65</v>
      </c>
      <c r="G101" s="6">
        <v>60</v>
      </c>
      <c r="H101" s="6">
        <v>110</v>
      </c>
      <c r="I101" s="6">
        <v>95</v>
      </c>
      <c r="J101" s="6">
        <v>130</v>
      </c>
      <c r="K101" s="17">
        <f t="shared" si="2"/>
        <v>525</v>
      </c>
    </row>
    <row r="102" spans="1:11" ht="16" thickBot="1" x14ac:dyDescent="0.4">
      <c r="A102" s="5">
        <v>102</v>
      </c>
      <c r="B102" s="4" t="s">
        <v>99</v>
      </c>
      <c r="C102" s="4" t="s">
        <v>11</v>
      </c>
      <c r="D102" s="4"/>
      <c r="E102" s="6">
        <v>65</v>
      </c>
      <c r="F102" s="6">
        <v>130</v>
      </c>
      <c r="G102" s="6">
        <v>60</v>
      </c>
      <c r="H102" s="6">
        <v>95</v>
      </c>
      <c r="I102" s="6">
        <v>110</v>
      </c>
      <c r="J102" s="6">
        <v>65</v>
      </c>
      <c r="K102" s="17">
        <f t="shared" si="2"/>
        <v>525</v>
      </c>
    </row>
    <row r="103" spans="1:11" ht="16" thickBot="1" x14ac:dyDescent="0.4">
      <c r="A103" s="5">
        <v>103</v>
      </c>
      <c r="B103" s="4" t="s">
        <v>131</v>
      </c>
      <c r="C103" s="4" t="s">
        <v>48</v>
      </c>
      <c r="D103" s="4"/>
      <c r="E103" s="6">
        <v>65</v>
      </c>
      <c r="F103" s="6">
        <v>65</v>
      </c>
      <c r="G103" s="6">
        <v>60</v>
      </c>
      <c r="H103" s="6">
        <v>130</v>
      </c>
      <c r="I103" s="6">
        <v>95</v>
      </c>
      <c r="J103" s="6">
        <v>110</v>
      </c>
      <c r="K103" s="17">
        <f t="shared" si="2"/>
        <v>525</v>
      </c>
    </row>
    <row r="104" spans="1:11" ht="16" thickBot="1" x14ac:dyDescent="0.4">
      <c r="A104" s="5">
        <v>104</v>
      </c>
      <c r="B104" s="4" t="s">
        <v>132</v>
      </c>
      <c r="C104" s="4" t="s">
        <v>133</v>
      </c>
      <c r="D104" s="4"/>
      <c r="E104" s="6">
        <v>95</v>
      </c>
      <c r="F104" s="6">
        <v>65</v>
      </c>
      <c r="G104" s="6">
        <v>110</v>
      </c>
      <c r="H104" s="6">
        <v>60</v>
      </c>
      <c r="I104" s="6">
        <v>130</v>
      </c>
      <c r="J104" s="6">
        <v>65</v>
      </c>
      <c r="K104" s="17">
        <f t="shared" si="2"/>
        <v>525</v>
      </c>
    </row>
    <row r="105" spans="1:11" ht="16" thickBot="1" x14ac:dyDescent="0.4">
      <c r="A105" s="5">
        <v>105</v>
      </c>
      <c r="B105" s="4" t="s">
        <v>217</v>
      </c>
      <c r="C105" s="4" t="s">
        <v>9</v>
      </c>
      <c r="D105" s="4"/>
      <c r="E105" s="6">
        <v>65</v>
      </c>
      <c r="F105" s="6">
        <v>110</v>
      </c>
      <c r="G105" s="6">
        <v>130</v>
      </c>
      <c r="H105" s="6">
        <v>60</v>
      </c>
      <c r="I105" s="6">
        <v>65</v>
      </c>
      <c r="J105" s="6">
        <v>95</v>
      </c>
      <c r="K105" s="17">
        <f t="shared" si="2"/>
        <v>525</v>
      </c>
    </row>
    <row r="106" spans="1:11" ht="16" thickBot="1" x14ac:dyDescent="0.4">
      <c r="A106" s="5">
        <v>106</v>
      </c>
      <c r="B106" s="4" t="s">
        <v>218</v>
      </c>
      <c r="C106" s="4" t="s">
        <v>66</v>
      </c>
      <c r="D106" s="4"/>
      <c r="E106" s="6">
        <v>65</v>
      </c>
      <c r="F106" s="6">
        <v>60</v>
      </c>
      <c r="G106" s="6">
        <v>110</v>
      </c>
      <c r="H106" s="6">
        <v>130</v>
      </c>
      <c r="I106" s="6">
        <v>95</v>
      </c>
      <c r="J106" s="6">
        <v>65</v>
      </c>
      <c r="K106" s="17">
        <f t="shared" si="2"/>
        <v>525</v>
      </c>
    </row>
    <row r="107" spans="1:11" ht="16" thickBot="1" x14ac:dyDescent="0.4">
      <c r="A107" s="5">
        <v>107</v>
      </c>
      <c r="B107" s="2" t="s">
        <v>232</v>
      </c>
      <c r="C107" s="4" t="s">
        <v>30</v>
      </c>
      <c r="D107" s="4"/>
      <c r="E107" s="3">
        <v>95</v>
      </c>
      <c r="F107" s="3">
        <v>65</v>
      </c>
      <c r="G107" s="3">
        <v>65</v>
      </c>
      <c r="H107" s="3">
        <v>110</v>
      </c>
      <c r="I107" s="3">
        <v>130</v>
      </c>
      <c r="J107" s="3">
        <v>60</v>
      </c>
      <c r="K107" s="17">
        <f t="shared" si="2"/>
        <v>525</v>
      </c>
    </row>
    <row r="108" spans="1:11" ht="16" thickBot="1" x14ac:dyDescent="0.4">
      <c r="A108" s="5">
        <v>108</v>
      </c>
      <c r="B108" s="4" t="s">
        <v>100</v>
      </c>
      <c r="C108" s="4" t="s">
        <v>17</v>
      </c>
      <c r="D108" s="4"/>
      <c r="E108" s="6">
        <v>65</v>
      </c>
      <c r="F108" s="6">
        <v>60</v>
      </c>
      <c r="G108" s="6">
        <v>70</v>
      </c>
      <c r="H108" s="6">
        <v>85</v>
      </c>
      <c r="I108" s="6">
        <v>75</v>
      </c>
      <c r="J108" s="6">
        <v>40</v>
      </c>
      <c r="K108" s="17">
        <f t="shared" si="2"/>
        <v>395</v>
      </c>
    </row>
    <row r="109" spans="1:11" ht="16" thickBot="1" x14ac:dyDescent="0.4">
      <c r="A109" s="5">
        <v>109</v>
      </c>
      <c r="B109" s="4" t="s">
        <v>161</v>
      </c>
      <c r="C109" s="4" t="s">
        <v>17</v>
      </c>
      <c r="D109" s="4"/>
      <c r="E109" s="6">
        <v>85</v>
      </c>
      <c r="F109" s="6">
        <v>80</v>
      </c>
      <c r="G109" s="6">
        <v>90</v>
      </c>
      <c r="H109" s="6">
        <v>105</v>
      </c>
      <c r="I109" s="6">
        <v>95</v>
      </c>
      <c r="J109" s="6">
        <v>60</v>
      </c>
      <c r="K109" s="17">
        <f t="shared" si="2"/>
        <v>515</v>
      </c>
    </row>
    <row r="110" spans="1:11" ht="16" thickBot="1" x14ac:dyDescent="0.4">
      <c r="A110" s="5">
        <v>110</v>
      </c>
      <c r="B110" s="4" t="s">
        <v>221</v>
      </c>
      <c r="C110" s="4" t="s">
        <v>17</v>
      </c>
      <c r="D110" s="4"/>
      <c r="E110" s="6">
        <v>85</v>
      </c>
      <c r="F110" s="6">
        <v>80</v>
      </c>
      <c r="G110" s="6">
        <v>70</v>
      </c>
      <c r="H110" s="6">
        <v>135</v>
      </c>
      <c r="I110" s="6">
        <v>75</v>
      </c>
      <c r="J110" s="6">
        <v>90</v>
      </c>
      <c r="K110" s="17">
        <f t="shared" si="2"/>
        <v>535</v>
      </c>
    </row>
    <row r="111" spans="1:11" ht="16" thickBot="1" x14ac:dyDescent="0.4">
      <c r="A111" s="5">
        <v>111</v>
      </c>
      <c r="B111" s="4" t="s">
        <v>101</v>
      </c>
      <c r="C111" s="4" t="s">
        <v>17</v>
      </c>
      <c r="D111" s="4"/>
      <c r="E111" s="6">
        <v>160</v>
      </c>
      <c r="F111" s="6">
        <v>110</v>
      </c>
      <c r="G111" s="6">
        <v>65</v>
      </c>
      <c r="H111" s="6">
        <v>65</v>
      </c>
      <c r="I111" s="6">
        <v>110</v>
      </c>
      <c r="J111" s="6">
        <v>30</v>
      </c>
      <c r="K111" s="17">
        <f t="shared" si="2"/>
        <v>540</v>
      </c>
    </row>
    <row r="112" spans="1:11" ht="16" thickBot="1" x14ac:dyDescent="0.4">
      <c r="A112" s="5">
        <v>112</v>
      </c>
      <c r="B112" s="4" t="s">
        <v>106</v>
      </c>
      <c r="C112" s="4" t="s">
        <v>9</v>
      </c>
      <c r="D112" s="4"/>
      <c r="E112" s="6">
        <v>60</v>
      </c>
      <c r="F112" s="6">
        <v>62</v>
      </c>
      <c r="G112" s="6">
        <v>80</v>
      </c>
      <c r="H112" s="6">
        <v>63</v>
      </c>
      <c r="I112" s="6">
        <v>80</v>
      </c>
      <c r="J112" s="6">
        <v>60</v>
      </c>
      <c r="K112" s="17">
        <f t="shared" si="2"/>
        <v>405</v>
      </c>
    </row>
    <row r="113" spans="1:11" ht="16" thickBot="1" x14ac:dyDescent="0.4">
      <c r="A113" s="5">
        <v>113</v>
      </c>
      <c r="B113" s="4" t="s">
        <v>107</v>
      </c>
      <c r="C113" s="4" t="s">
        <v>9</v>
      </c>
      <c r="D113" s="4"/>
      <c r="E113" s="6">
        <v>80</v>
      </c>
      <c r="F113" s="6">
        <v>82</v>
      </c>
      <c r="G113" s="6">
        <v>100</v>
      </c>
      <c r="H113" s="6">
        <v>83</v>
      </c>
      <c r="I113" s="6">
        <v>100</v>
      </c>
      <c r="J113" s="6">
        <v>80</v>
      </c>
      <c r="K113" s="17">
        <f t="shared" si="2"/>
        <v>525</v>
      </c>
    </row>
    <row r="114" spans="1:11" ht="16" thickBot="1" x14ac:dyDescent="0.4">
      <c r="A114" s="5">
        <v>114</v>
      </c>
      <c r="B114" s="4" t="s">
        <v>110</v>
      </c>
      <c r="C114" s="4" t="s">
        <v>13</v>
      </c>
      <c r="D114" s="4"/>
      <c r="E114" s="6">
        <v>65</v>
      </c>
      <c r="F114" s="6">
        <v>80</v>
      </c>
      <c r="G114" s="6">
        <v>80</v>
      </c>
      <c r="H114" s="6">
        <v>59</v>
      </c>
      <c r="I114" s="6">
        <v>63</v>
      </c>
      <c r="J114" s="6">
        <v>58</v>
      </c>
      <c r="K114" s="17">
        <f t="shared" si="2"/>
        <v>405</v>
      </c>
    </row>
    <row r="115" spans="1:11" ht="16" thickBot="1" x14ac:dyDescent="0.4">
      <c r="A115" s="5">
        <v>115</v>
      </c>
      <c r="B115" s="4" t="s">
        <v>111</v>
      </c>
      <c r="C115" s="4" t="s">
        <v>13</v>
      </c>
      <c r="D115" s="4"/>
      <c r="E115" s="6">
        <v>85</v>
      </c>
      <c r="F115" s="6">
        <v>105</v>
      </c>
      <c r="G115" s="6">
        <v>100</v>
      </c>
      <c r="H115" s="6">
        <v>79</v>
      </c>
      <c r="I115" s="6">
        <v>83</v>
      </c>
      <c r="J115" s="6">
        <v>78</v>
      </c>
      <c r="K115" s="17">
        <f t="shared" si="2"/>
        <v>530</v>
      </c>
    </row>
    <row r="116" spans="1:11" ht="16" thickBot="1" x14ac:dyDescent="0.4">
      <c r="A116" s="5">
        <v>116</v>
      </c>
      <c r="B116" s="4" t="s">
        <v>112</v>
      </c>
      <c r="C116" s="4" t="s">
        <v>17</v>
      </c>
      <c r="D116" s="4"/>
      <c r="E116" s="6">
        <v>85</v>
      </c>
      <c r="F116" s="6">
        <v>76</v>
      </c>
      <c r="G116" s="6">
        <v>64</v>
      </c>
      <c r="H116" s="6">
        <v>45</v>
      </c>
      <c r="I116" s="6">
        <v>55</v>
      </c>
      <c r="J116" s="6">
        <v>90</v>
      </c>
      <c r="K116" s="17">
        <f t="shared" si="2"/>
        <v>415</v>
      </c>
    </row>
    <row r="117" spans="1:11" ht="16" thickBot="1" x14ac:dyDescent="0.4">
      <c r="A117" s="5">
        <v>117</v>
      </c>
      <c r="B117" s="4" t="s">
        <v>113</v>
      </c>
      <c r="C117" s="4" t="s">
        <v>14</v>
      </c>
      <c r="D117" s="4" t="s">
        <v>12</v>
      </c>
      <c r="E117" s="6">
        <v>55</v>
      </c>
      <c r="F117" s="6">
        <v>35</v>
      </c>
      <c r="G117" s="6">
        <v>50</v>
      </c>
      <c r="H117" s="6">
        <v>55</v>
      </c>
      <c r="I117" s="6">
        <v>110</v>
      </c>
      <c r="J117" s="6">
        <v>85</v>
      </c>
      <c r="K117" s="17">
        <f t="shared" si="2"/>
        <v>390</v>
      </c>
    </row>
    <row r="118" spans="1:11" ht="16" thickBot="1" x14ac:dyDescent="0.4">
      <c r="A118" s="5">
        <v>118</v>
      </c>
      <c r="B118" s="4" t="s">
        <v>114</v>
      </c>
      <c r="C118" s="4" t="s">
        <v>14</v>
      </c>
      <c r="D118" s="4" t="s">
        <v>10</v>
      </c>
      <c r="E118" s="6">
        <v>70</v>
      </c>
      <c r="F118" s="6">
        <v>90</v>
      </c>
      <c r="G118" s="6">
        <v>70</v>
      </c>
      <c r="H118" s="6">
        <v>60</v>
      </c>
      <c r="I118" s="6">
        <v>70</v>
      </c>
      <c r="J118" s="6">
        <v>40</v>
      </c>
      <c r="K118" s="17">
        <f t="shared" si="2"/>
        <v>400</v>
      </c>
    </row>
    <row r="119" spans="1:11" ht="16" thickBot="1" x14ac:dyDescent="0.4">
      <c r="A119" s="5">
        <v>119</v>
      </c>
      <c r="B119" s="4" t="s">
        <v>116</v>
      </c>
      <c r="C119" s="4" t="s">
        <v>13</v>
      </c>
      <c r="D119" s="4" t="s">
        <v>22</v>
      </c>
      <c r="E119" s="6">
        <v>75</v>
      </c>
      <c r="F119" s="6">
        <v>38</v>
      </c>
      <c r="G119" s="6">
        <v>38</v>
      </c>
      <c r="H119" s="6">
        <v>56</v>
      </c>
      <c r="I119" s="6">
        <v>56</v>
      </c>
      <c r="J119" s="6">
        <v>67</v>
      </c>
      <c r="K119" s="17">
        <f t="shared" si="2"/>
        <v>330</v>
      </c>
    </row>
    <row r="120" spans="1:11" ht="16" thickBot="1" x14ac:dyDescent="0.4">
      <c r="A120" s="5">
        <v>120</v>
      </c>
      <c r="B120" s="4" t="s">
        <v>117</v>
      </c>
      <c r="C120" s="4" t="s">
        <v>13</v>
      </c>
      <c r="D120" s="4" t="s">
        <v>22</v>
      </c>
      <c r="E120" s="6">
        <v>125</v>
      </c>
      <c r="F120" s="6">
        <v>58</v>
      </c>
      <c r="G120" s="6">
        <v>58</v>
      </c>
      <c r="H120" s="6">
        <v>76</v>
      </c>
      <c r="I120" s="6">
        <v>76</v>
      </c>
      <c r="J120" s="6">
        <v>67</v>
      </c>
      <c r="K120" s="17">
        <f t="shared" si="2"/>
        <v>460</v>
      </c>
    </row>
    <row r="121" spans="1:11" ht="16" thickBot="1" x14ac:dyDescent="0.4">
      <c r="A121" s="5">
        <v>121</v>
      </c>
      <c r="B121" s="4" t="s">
        <v>118</v>
      </c>
      <c r="C121" s="4" t="s">
        <v>30</v>
      </c>
      <c r="D121" s="4" t="s">
        <v>12</v>
      </c>
      <c r="E121" s="6">
        <v>55</v>
      </c>
      <c r="F121" s="6">
        <v>40</v>
      </c>
      <c r="G121" s="6">
        <v>85</v>
      </c>
      <c r="H121" s="6">
        <v>80</v>
      </c>
      <c r="I121" s="6">
        <v>105</v>
      </c>
      <c r="J121" s="6">
        <v>40</v>
      </c>
      <c r="K121" s="17">
        <f t="shared" si="2"/>
        <v>405</v>
      </c>
    </row>
    <row r="122" spans="1:11" ht="16" thickBot="1" x14ac:dyDescent="0.4">
      <c r="A122" s="5">
        <v>122</v>
      </c>
      <c r="B122" s="4" t="s">
        <v>215</v>
      </c>
      <c r="C122" s="4" t="s">
        <v>30</v>
      </c>
      <c r="D122" s="4" t="s">
        <v>12</v>
      </c>
      <c r="E122" s="6">
        <v>85</v>
      </c>
      <c r="F122" s="6">
        <v>50</v>
      </c>
      <c r="G122" s="6">
        <v>95</v>
      </c>
      <c r="H122" s="6">
        <v>120</v>
      </c>
      <c r="I122" s="6">
        <v>115</v>
      </c>
      <c r="J122" s="6">
        <v>80</v>
      </c>
      <c r="K122" s="17">
        <f t="shared" si="2"/>
        <v>545</v>
      </c>
    </row>
    <row r="123" spans="1:11" ht="16" thickBot="1" x14ac:dyDescent="0.4">
      <c r="A123" s="5">
        <v>123</v>
      </c>
      <c r="B123" s="4" t="s">
        <v>119</v>
      </c>
      <c r="C123" s="4" t="s">
        <v>48</v>
      </c>
      <c r="D123" s="4" t="s">
        <v>12</v>
      </c>
      <c r="E123" s="6">
        <v>65</v>
      </c>
      <c r="F123" s="6">
        <v>75</v>
      </c>
      <c r="G123" s="6">
        <v>70</v>
      </c>
      <c r="H123" s="6">
        <v>95</v>
      </c>
      <c r="I123" s="6">
        <v>70</v>
      </c>
      <c r="J123" s="6">
        <v>95</v>
      </c>
      <c r="K123" s="17">
        <f t="shared" si="2"/>
        <v>470</v>
      </c>
    </row>
    <row r="124" spans="1:11" ht="16" thickBot="1" x14ac:dyDescent="0.4">
      <c r="A124" s="5">
        <v>124</v>
      </c>
      <c r="B124" s="4" t="s">
        <v>120</v>
      </c>
      <c r="C124" s="4" t="s">
        <v>22</v>
      </c>
      <c r="D124" s="4"/>
      <c r="E124" s="6">
        <v>70</v>
      </c>
      <c r="F124" s="6">
        <v>55</v>
      </c>
      <c r="G124" s="6">
        <v>55</v>
      </c>
      <c r="H124" s="6">
        <v>80</v>
      </c>
      <c r="I124" s="6">
        <v>60</v>
      </c>
      <c r="J124" s="6">
        <v>45</v>
      </c>
      <c r="K124" s="17">
        <f t="shared" si="2"/>
        <v>365</v>
      </c>
    </row>
    <row r="125" spans="1:11" ht="16" thickBot="1" x14ac:dyDescent="0.4">
      <c r="A125" s="5">
        <v>125</v>
      </c>
      <c r="B125" s="4" t="s">
        <v>121</v>
      </c>
      <c r="C125" s="4" t="s">
        <v>22</v>
      </c>
      <c r="D125" s="4"/>
      <c r="E125" s="6">
        <v>90</v>
      </c>
      <c r="F125" s="6">
        <v>75</v>
      </c>
      <c r="G125" s="6">
        <v>85</v>
      </c>
      <c r="H125" s="6">
        <v>115</v>
      </c>
      <c r="I125" s="6">
        <v>90</v>
      </c>
      <c r="J125" s="6">
        <v>55</v>
      </c>
      <c r="K125" s="17">
        <f t="shared" si="2"/>
        <v>510</v>
      </c>
    </row>
    <row r="126" spans="1:11" ht="16" thickBot="1" x14ac:dyDescent="0.4">
      <c r="A126" s="5">
        <v>126</v>
      </c>
      <c r="B126" s="4" t="s">
        <v>123</v>
      </c>
      <c r="C126" s="4" t="s">
        <v>13</v>
      </c>
      <c r="D126" s="4" t="s">
        <v>30</v>
      </c>
      <c r="E126" s="6">
        <v>70</v>
      </c>
      <c r="F126" s="6">
        <v>20</v>
      </c>
      <c r="G126" s="6">
        <v>50</v>
      </c>
      <c r="H126" s="6">
        <v>20</v>
      </c>
      <c r="I126" s="6">
        <v>50</v>
      </c>
      <c r="J126" s="6">
        <v>40</v>
      </c>
      <c r="K126" s="17">
        <f t="shared" si="2"/>
        <v>250</v>
      </c>
    </row>
    <row r="127" spans="1:11" ht="16" thickBot="1" x14ac:dyDescent="0.4">
      <c r="A127" s="5">
        <v>127</v>
      </c>
      <c r="B127" s="4" t="s">
        <v>124</v>
      </c>
      <c r="C127" s="4" t="s">
        <v>56</v>
      </c>
      <c r="D127" s="4"/>
      <c r="E127" s="6">
        <v>70</v>
      </c>
      <c r="F127" s="6">
        <v>100</v>
      </c>
      <c r="G127" s="6">
        <v>115</v>
      </c>
      <c r="H127" s="6">
        <v>30</v>
      </c>
      <c r="I127" s="6">
        <v>65</v>
      </c>
      <c r="J127" s="6">
        <v>30</v>
      </c>
      <c r="K127" s="17">
        <f t="shared" si="2"/>
        <v>410</v>
      </c>
    </row>
    <row r="128" spans="1:11" ht="16" thickBot="1" x14ac:dyDescent="0.4">
      <c r="A128" s="5">
        <v>128</v>
      </c>
      <c r="B128" s="4" t="s">
        <v>126</v>
      </c>
      <c r="C128" s="4" t="s">
        <v>9</v>
      </c>
      <c r="D128" s="4" t="s">
        <v>12</v>
      </c>
      <c r="E128" s="6">
        <v>55</v>
      </c>
      <c r="F128" s="6">
        <v>45</v>
      </c>
      <c r="G128" s="6">
        <v>50</v>
      </c>
      <c r="H128" s="6">
        <v>45</v>
      </c>
      <c r="I128" s="6">
        <v>65</v>
      </c>
      <c r="J128" s="6">
        <v>80</v>
      </c>
      <c r="K128" s="17">
        <f t="shared" si="2"/>
        <v>340</v>
      </c>
    </row>
    <row r="129" spans="1:11" ht="16" thickBot="1" x14ac:dyDescent="0.4">
      <c r="A129" s="5">
        <v>129</v>
      </c>
      <c r="B129" s="4" t="s">
        <v>127</v>
      </c>
      <c r="C129" s="4" t="s">
        <v>9</v>
      </c>
      <c r="D129" s="4" t="s">
        <v>12</v>
      </c>
      <c r="E129" s="6">
        <v>75</v>
      </c>
      <c r="F129" s="6">
        <v>55</v>
      </c>
      <c r="G129" s="6">
        <v>70</v>
      </c>
      <c r="H129" s="6">
        <v>55</v>
      </c>
      <c r="I129" s="6">
        <v>95</v>
      </c>
      <c r="J129" s="6">
        <v>110</v>
      </c>
      <c r="K129" s="17">
        <f t="shared" si="2"/>
        <v>460</v>
      </c>
    </row>
    <row r="130" spans="1:11" ht="16" thickBot="1" x14ac:dyDescent="0.4">
      <c r="A130" s="5">
        <v>130</v>
      </c>
      <c r="B130" s="4" t="s">
        <v>128</v>
      </c>
      <c r="C130" s="4" t="s">
        <v>9</v>
      </c>
      <c r="D130" s="4"/>
      <c r="E130" s="6">
        <v>75</v>
      </c>
      <c r="F130" s="6">
        <v>75</v>
      </c>
      <c r="G130" s="6">
        <v>55</v>
      </c>
      <c r="H130" s="6">
        <v>105</v>
      </c>
      <c r="I130" s="6">
        <v>85</v>
      </c>
      <c r="J130" s="6">
        <v>30</v>
      </c>
      <c r="K130" s="17">
        <f t="shared" si="2"/>
        <v>425</v>
      </c>
    </row>
    <row r="131" spans="1:11" ht="16" thickBot="1" x14ac:dyDescent="0.4">
      <c r="A131" s="5">
        <v>131</v>
      </c>
      <c r="B131" s="4" t="s">
        <v>130</v>
      </c>
      <c r="C131" s="4" t="s">
        <v>13</v>
      </c>
      <c r="D131" s="4" t="s">
        <v>24</v>
      </c>
      <c r="E131" s="6">
        <v>95</v>
      </c>
      <c r="F131" s="6">
        <v>85</v>
      </c>
      <c r="G131" s="6">
        <v>85</v>
      </c>
      <c r="H131" s="6">
        <v>65</v>
      </c>
      <c r="I131" s="6">
        <v>65</v>
      </c>
      <c r="J131" s="6">
        <v>35</v>
      </c>
      <c r="K131" s="17">
        <f t="shared" ref="K131:K194" si="3">SUM(E131:J131)</f>
        <v>430</v>
      </c>
    </row>
    <row r="132" spans="1:11" ht="16" thickBot="1" x14ac:dyDescent="0.4">
      <c r="A132" s="5">
        <v>132</v>
      </c>
      <c r="B132" s="4" t="s">
        <v>195</v>
      </c>
      <c r="C132" s="4" t="s">
        <v>133</v>
      </c>
      <c r="D132" s="4" t="s">
        <v>12</v>
      </c>
      <c r="E132" s="6">
        <v>100</v>
      </c>
      <c r="F132" s="6">
        <v>125</v>
      </c>
      <c r="G132" s="6">
        <v>52</v>
      </c>
      <c r="H132" s="6">
        <v>105</v>
      </c>
      <c r="I132" s="6">
        <v>52</v>
      </c>
      <c r="J132" s="6">
        <v>71</v>
      </c>
      <c r="K132" s="17">
        <f t="shared" si="3"/>
        <v>505</v>
      </c>
    </row>
    <row r="133" spans="1:11" ht="16" thickBot="1" x14ac:dyDescent="0.4">
      <c r="A133" s="5">
        <v>133</v>
      </c>
      <c r="B133" s="4" t="s">
        <v>134</v>
      </c>
      <c r="C133" s="4" t="s">
        <v>133</v>
      </c>
      <c r="D133" s="4" t="s">
        <v>12</v>
      </c>
      <c r="E133" s="6">
        <v>60</v>
      </c>
      <c r="F133" s="6">
        <v>85</v>
      </c>
      <c r="G133" s="6">
        <v>42</v>
      </c>
      <c r="H133" s="6">
        <v>85</v>
      </c>
      <c r="I133" s="6">
        <v>42</v>
      </c>
      <c r="J133" s="6">
        <v>91</v>
      </c>
      <c r="K133" s="17">
        <f t="shared" si="3"/>
        <v>405</v>
      </c>
    </row>
    <row r="134" spans="1:11" ht="16" thickBot="1" x14ac:dyDescent="0.4">
      <c r="A134" s="5">
        <v>134</v>
      </c>
      <c r="B134" s="4" t="s">
        <v>136</v>
      </c>
      <c r="C134" s="4" t="s">
        <v>69</v>
      </c>
      <c r="D134" s="4"/>
      <c r="E134" s="6">
        <v>60</v>
      </c>
      <c r="F134" s="6">
        <v>60</v>
      </c>
      <c r="G134" s="6">
        <v>60</v>
      </c>
      <c r="H134" s="6">
        <v>85</v>
      </c>
      <c r="I134" s="6">
        <v>85</v>
      </c>
      <c r="J134" s="6">
        <v>85</v>
      </c>
      <c r="K134" s="17">
        <f t="shared" si="3"/>
        <v>435</v>
      </c>
    </row>
    <row r="135" spans="1:11" ht="16" thickBot="1" x14ac:dyDescent="0.4">
      <c r="A135" s="5">
        <v>135</v>
      </c>
      <c r="B135" s="4" t="s">
        <v>194</v>
      </c>
      <c r="C135" s="4" t="s">
        <v>69</v>
      </c>
      <c r="D135" s="4"/>
      <c r="E135" s="6">
        <v>60</v>
      </c>
      <c r="F135" s="6">
        <v>60</v>
      </c>
      <c r="G135" s="6">
        <v>60</v>
      </c>
      <c r="H135" s="6">
        <v>105</v>
      </c>
      <c r="I135" s="6">
        <v>105</v>
      </c>
      <c r="J135" s="6">
        <v>105</v>
      </c>
      <c r="K135" s="17">
        <f t="shared" si="3"/>
        <v>495</v>
      </c>
    </row>
    <row r="136" spans="1:11" ht="16" thickBot="1" x14ac:dyDescent="0.4">
      <c r="A136" s="5">
        <v>136</v>
      </c>
      <c r="B136" s="4" t="s">
        <v>129</v>
      </c>
      <c r="C136" s="4" t="s">
        <v>14</v>
      </c>
      <c r="D136" s="4" t="s">
        <v>12</v>
      </c>
      <c r="E136" s="6">
        <v>65</v>
      </c>
      <c r="F136" s="6">
        <v>65</v>
      </c>
      <c r="G136" s="6">
        <v>45</v>
      </c>
      <c r="H136" s="6">
        <v>75</v>
      </c>
      <c r="I136" s="6">
        <v>45</v>
      </c>
      <c r="J136" s="6">
        <v>95</v>
      </c>
      <c r="K136" s="17">
        <f t="shared" si="3"/>
        <v>390</v>
      </c>
    </row>
    <row r="137" spans="1:11" ht="16" thickBot="1" x14ac:dyDescent="0.4">
      <c r="A137" s="5">
        <v>137</v>
      </c>
      <c r="B137" s="4" t="s">
        <v>216</v>
      </c>
      <c r="C137" s="4" t="s">
        <v>14</v>
      </c>
      <c r="D137" s="4" t="s">
        <v>12</v>
      </c>
      <c r="E137" s="6">
        <v>86</v>
      </c>
      <c r="F137" s="6">
        <v>76</v>
      </c>
      <c r="G137" s="6">
        <v>86</v>
      </c>
      <c r="H137" s="6">
        <v>116</v>
      </c>
      <c r="I137" s="6">
        <v>56</v>
      </c>
      <c r="J137" s="6">
        <v>95</v>
      </c>
      <c r="K137" s="17">
        <f t="shared" si="3"/>
        <v>515</v>
      </c>
    </row>
    <row r="138" spans="1:11" ht="16" thickBot="1" x14ac:dyDescent="0.4">
      <c r="A138" s="5">
        <v>138</v>
      </c>
      <c r="B138" s="4" t="s">
        <v>137</v>
      </c>
      <c r="C138" s="4" t="s">
        <v>48</v>
      </c>
      <c r="D138" s="4"/>
      <c r="E138" s="6">
        <v>48</v>
      </c>
      <c r="F138" s="6">
        <v>72</v>
      </c>
      <c r="G138" s="6">
        <v>48</v>
      </c>
      <c r="H138" s="6">
        <v>72</v>
      </c>
      <c r="I138" s="6">
        <v>48</v>
      </c>
      <c r="J138" s="6">
        <v>48</v>
      </c>
      <c r="K138" s="17">
        <f t="shared" si="3"/>
        <v>336</v>
      </c>
    </row>
    <row r="139" spans="1:11" ht="16" thickBot="1" x14ac:dyDescent="0.4">
      <c r="A139" s="5">
        <v>139</v>
      </c>
      <c r="B139" s="4" t="s">
        <v>138</v>
      </c>
      <c r="C139" s="4" t="s">
        <v>17</v>
      </c>
      <c r="D139" s="4" t="s">
        <v>48</v>
      </c>
      <c r="E139" s="6">
        <v>70</v>
      </c>
      <c r="F139" s="6">
        <v>80</v>
      </c>
      <c r="G139" s="6">
        <v>65</v>
      </c>
      <c r="H139" s="6">
        <v>90</v>
      </c>
      <c r="I139" s="6">
        <v>65</v>
      </c>
      <c r="J139" s="6">
        <v>85</v>
      </c>
      <c r="K139" s="17">
        <f t="shared" si="3"/>
        <v>455</v>
      </c>
    </row>
    <row r="140" spans="1:11" ht="16" thickBot="1" x14ac:dyDescent="0.4">
      <c r="A140" s="5">
        <v>140</v>
      </c>
      <c r="B140" s="4" t="s">
        <v>139</v>
      </c>
      <c r="C140" s="4" t="s">
        <v>14</v>
      </c>
      <c r="D140" s="4"/>
      <c r="E140" s="6">
        <v>50</v>
      </c>
      <c r="F140" s="6">
        <v>65</v>
      </c>
      <c r="G140" s="6">
        <v>90</v>
      </c>
      <c r="H140" s="6">
        <v>35</v>
      </c>
      <c r="I140" s="6">
        <v>35</v>
      </c>
      <c r="J140" s="6">
        <v>15</v>
      </c>
      <c r="K140" s="17">
        <f t="shared" si="3"/>
        <v>290</v>
      </c>
    </row>
    <row r="141" spans="1:11" ht="16" thickBot="1" x14ac:dyDescent="0.4">
      <c r="A141" s="5">
        <v>141</v>
      </c>
      <c r="B141" s="4" t="s">
        <v>140</v>
      </c>
      <c r="C141" s="4" t="s">
        <v>14</v>
      </c>
      <c r="D141" s="4" t="s">
        <v>63</v>
      </c>
      <c r="E141" s="6">
        <v>75</v>
      </c>
      <c r="F141" s="6">
        <v>90</v>
      </c>
      <c r="G141" s="6">
        <v>140</v>
      </c>
      <c r="H141" s="6">
        <v>60</v>
      </c>
      <c r="I141" s="6">
        <v>60</v>
      </c>
      <c r="J141" s="6">
        <v>40</v>
      </c>
      <c r="K141" s="17">
        <f t="shared" si="3"/>
        <v>465</v>
      </c>
    </row>
    <row r="142" spans="1:11" ht="16" thickBot="1" x14ac:dyDescent="0.4">
      <c r="A142" s="5">
        <v>142</v>
      </c>
      <c r="B142" s="4" t="s">
        <v>141</v>
      </c>
      <c r="C142" s="4" t="s">
        <v>17</v>
      </c>
      <c r="D142" s="4"/>
      <c r="E142" s="6">
        <v>100</v>
      </c>
      <c r="F142" s="6">
        <v>70</v>
      </c>
      <c r="G142" s="6">
        <v>70</v>
      </c>
      <c r="H142" s="6">
        <v>65</v>
      </c>
      <c r="I142" s="6">
        <v>65</v>
      </c>
      <c r="J142" s="6">
        <v>45</v>
      </c>
      <c r="K142" s="17">
        <f t="shared" si="3"/>
        <v>415</v>
      </c>
    </row>
    <row r="143" spans="1:11" ht="16" thickBot="1" x14ac:dyDescent="0.4">
      <c r="A143" s="5">
        <v>143</v>
      </c>
      <c r="B143" s="4" t="s">
        <v>142</v>
      </c>
      <c r="C143" s="4" t="s">
        <v>24</v>
      </c>
      <c r="D143" s="4" t="s">
        <v>12</v>
      </c>
      <c r="E143" s="6">
        <v>65</v>
      </c>
      <c r="F143" s="6">
        <v>75</v>
      </c>
      <c r="G143" s="6">
        <v>105</v>
      </c>
      <c r="H143" s="6">
        <v>35</v>
      </c>
      <c r="I143" s="6">
        <v>65</v>
      </c>
      <c r="J143" s="6">
        <v>85</v>
      </c>
      <c r="K143" s="17">
        <f t="shared" si="3"/>
        <v>430</v>
      </c>
    </row>
    <row r="144" spans="1:11" ht="16" thickBot="1" x14ac:dyDescent="0.4">
      <c r="A144" s="5">
        <v>144</v>
      </c>
      <c r="B144" s="4" t="s">
        <v>219</v>
      </c>
      <c r="C144" s="4" t="s">
        <v>24</v>
      </c>
      <c r="D144" s="4" t="s">
        <v>12</v>
      </c>
      <c r="E144" s="6">
        <v>75</v>
      </c>
      <c r="F144" s="6">
        <v>95</v>
      </c>
      <c r="G144" s="6">
        <v>125</v>
      </c>
      <c r="H144" s="6">
        <v>45</v>
      </c>
      <c r="I144" s="6">
        <v>75</v>
      </c>
      <c r="J144" s="6">
        <v>95</v>
      </c>
      <c r="K144" s="17">
        <f t="shared" si="3"/>
        <v>510</v>
      </c>
    </row>
    <row r="145" spans="1:11" ht="16" thickBot="1" x14ac:dyDescent="0.4">
      <c r="A145" s="5">
        <v>145</v>
      </c>
      <c r="B145" s="4" t="s">
        <v>144</v>
      </c>
      <c r="C145" s="4" t="s">
        <v>30</v>
      </c>
      <c r="D145" s="4"/>
      <c r="E145" s="6">
        <v>90</v>
      </c>
      <c r="F145" s="6">
        <v>120</v>
      </c>
      <c r="G145" s="6">
        <v>75</v>
      </c>
      <c r="H145" s="6">
        <v>60</v>
      </c>
      <c r="I145" s="6">
        <v>60</v>
      </c>
      <c r="J145" s="6">
        <v>45</v>
      </c>
      <c r="K145" s="17">
        <f t="shared" si="3"/>
        <v>450</v>
      </c>
    </row>
    <row r="146" spans="1:11" ht="16" thickBot="1" x14ac:dyDescent="0.4">
      <c r="A146" s="5">
        <v>146</v>
      </c>
      <c r="B146" s="4" t="s">
        <v>145</v>
      </c>
      <c r="C146" s="4" t="s">
        <v>13</v>
      </c>
      <c r="D146" s="4" t="s">
        <v>10</v>
      </c>
      <c r="E146" s="6">
        <v>65</v>
      </c>
      <c r="F146" s="6">
        <v>95</v>
      </c>
      <c r="G146" s="6">
        <v>85</v>
      </c>
      <c r="H146" s="6">
        <v>55</v>
      </c>
      <c r="I146" s="6">
        <v>55</v>
      </c>
      <c r="J146" s="6">
        <v>85</v>
      </c>
      <c r="K146" s="17">
        <f t="shared" si="3"/>
        <v>440</v>
      </c>
    </row>
    <row r="147" spans="1:11" ht="16" thickBot="1" x14ac:dyDescent="0.4">
      <c r="A147" s="5">
        <v>147</v>
      </c>
      <c r="B147" s="1" t="s">
        <v>235</v>
      </c>
      <c r="C147" s="4" t="s">
        <v>133</v>
      </c>
      <c r="D147" s="4" t="s">
        <v>10</v>
      </c>
      <c r="E147" s="3">
        <v>65</v>
      </c>
      <c r="F147" s="3">
        <v>95</v>
      </c>
      <c r="G147" s="3">
        <v>85</v>
      </c>
      <c r="H147" s="3">
        <v>55</v>
      </c>
      <c r="I147" s="3">
        <v>55</v>
      </c>
      <c r="J147" s="3">
        <v>85</v>
      </c>
      <c r="K147" s="17">
        <f t="shared" si="3"/>
        <v>440</v>
      </c>
    </row>
    <row r="148" spans="1:11" ht="16" thickBot="1" x14ac:dyDescent="0.4">
      <c r="A148" s="5">
        <v>148</v>
      </c>
      <c r="B148" s="1" t="s">
        <v>236</v>
      </c>
      <c r="C148" s="4" t="s">
        <v>133</v>
      </c>
      <c r="D148" s="4" t="s">
        <v>10</v>
      </c>
      <c r="E148" s="3">
        <v>85</v>
      </c>
      <c r="F148" s="3">
        <v>115</v>
      </c>
      <c r="G148" s="3">
        <v>95</v>
      </c>
      <c r="H148" s="3">
        <v>65</v>
      </c>
      <c r="I148" s="3">
        <v>65</v>
      </c>
      <c r="J148" s="3">
        <v>85</v>
      </c>
      <c r="K148" s="17">
        <f t="shared" si="3"/>
        <v>510</v>
      </c>
    </row>
    <row r="149" spans="1:11" ht="16" thickBot="1" x14ac:dyDescent="0.4">
      <c r="A149" s="5">
        <v>149</v>
      </c>
      <c r="B149" s="4" t="s">
        <v>147</v>
      </c>
      <c r="C149" s="4" t="s">
        <v>14</v>
      </c>
      <c r="D149" s="4" t="s">
        <v>56</v>
      </c>
      <c r="E149" s="6">
        <v>20</v>
      </c>
      <c r="F149" s="6">
        <v>10</v>
      </c>
      <c r="G149" s="6">
        <v>230</v>
      </c>
      <c r="H149" s="6">
        <v>10</v>
      </c>
      <c r="I149" s="6">
        <v>230</v>
      </c>
      <c r="J149" s="6">
        <v>5</v>
      </c>
      <c r="K149" s="17">
        <f t="shared" si="3"/>
        <v>505</v>
      </c>
    </row>
    <row r="150" spans="1:11" ht="16" thickBot="1" x14ac:dyDescent="0.4">
      <c r="A150" s="5">
        <v>150</v>
      </c>
      <c r="B150" s="4" t="s">
        <v>148</v>
      </c>
      <c r="C150" s="4" t="s">
        <v>14</v>
      </c>
      <c r="D150" s="4" t="s">
        <v>42</v>
      </c>
      <c r="E150" s="6">
        <v>80</v>
      </c>
      <c r="F150" s="6">
        <v>125</v>
      </c>
      <c r="G150" s="6">
        <v>75</v>
      </c>
      <c r="H150" s="6">
        <v>40</v>
      </c>
      <c r="I150" s="6">
        <v>95</v>
      </c>
      <c r="J150" s="6">
        <v>85</v>
      </c>
      <c r="K150" s="17">
        <f t="shared" si="3"/>
        <v>500</v>
      </c>
    </row>
    <row r="151" spans="1:11" ht="16" thickBot="1" x14ac:dyDescent="0.4">
      <c r="A151" s="5">
        <v>151</v>
      </c>
      <c r="B151" s="4" t="s">
        <v>149</v>
      </c>
      <c r="C151" s="4" t="s">
        <v>133</v>
      </c>
      <c r="D151" s="4" t="s">
        <v>66</v>
      </c>
      <c r="E151" s="6">
        <v>55</v>
      </c>
      <c r="F151" s="6">
        <v>95</v>
      </c>
      <c r="G151" s="6">
        <v>55</v>
      </c>
      <c r="H151" s="6">
        <v>35</v>
      </c>
      <c r="I151" s="6">
        <v>75</v>
      </c>
      <c r="J151" s="6">
        <v>115</v>
      </c>
      <c r="K151" s="17">
        <f t="shared" si="3"/>
        <v>430</v>
      </c>
    </row>
    <row r="152" spans="1:11" ht="16" thickBot="1" x14ac:dyDescent="0.4">
      <c r="A152" s="5">
        <v>152</v>
      </c>
      <c r="B152" s="4" t="s">
        <v>209</v>
      </c>
      <c r="C152" s="4" t="s">
        <v>133</v>
      </c>
      <c r="D152" s="4" t="s">
        <v>66</v>
      </c>
      <c r="E152" s="6">
        <v>70</v>
      </c>
      <c r="F152" s="6">
        <v>120</v>
      </c>
      <c r="G152" s="6">
        <v>65</v>
      </c>
      <c r="H152" s="6">
        <v>45</v>
      </c>
      <c r="I152" s="6">
        <v>85</v>
      </c>
      <c r="J152" s="6">
        <v>125</v>
      </c>
      <c r="K152" s="17">
        <f t="shared" si="3"/>
        <v>510</v>
      </c>
    </row>
    <row r="153" spans="1:11" ht="16" thickBot="1" x14ac:dyDescent="0.4">
      <c r="A153" s="5">
        <v>153</v>
      </c>
      <c r="B153" s="1" t="s">
        <v>245</v>
      </c>
      <c r="C153" s="4" t="s">
        <v>42</v>
      </c>
      <c r="D153" s="4" t="s">
        <v>10</v>
      </c>
      <c r="E153" s="3">
        <v>80</v>
      </c>
      <c r="F153" s="3">
        <v>130</v>
      </c>
      <c r="G153" s="3">
        <v>60</v>
      </c>
      <c r="H153" s="3">
        <v>40</v>
      </c>
      <c r="I153" s="3">
        <v>80</v>
      </c>
      <c r="J153" s="3">
        <v>120</v>
      </c>
      <c r="K153" s="17">
        <f t="shared" si="3"/>
        <v>510</v>
      </c>
    </row>
    <row r="154" spans="1:11" ht="16" thickBot="1" x14ac:dyDescent="0.4">
      <c r="A154" s="5">
        <v>154</v>
      </c>
      <c r="B154" s="4" t="s">
        <v>150</v>
      </c>
      <c r="C154" s="4" t="s">
        <v>17</v>
      </c>
      <c r="D154" s="4"/>
      <c r="E154" s="6">
        <v>90</v>
      </c>
      <c r="F154" s="6">
        <v>130</v>
      </c>
      <c r="G154" s="6">
        <v>75</v>
      </c>
      <c r="H154" s="6">
        <v>75</v>
      </c>
      <c r="I154" s="6">
        <v>75</v>
      </c>
      <c r="J154" s="6">
        <v>55</v>
      </c>
      <c r="K154" s="17">
        <f t="shared" si="3"/>
        <v>500</v>
      </c>
    </row>
    <row r="155" spans="1:11" ht="16" thickBot="1" x14ac:dyDescent="0.4">
      <c r="A155" s="5">
        <v>155</v>
      </c>
      <c r="B155" s="1" t="s">
        <v>239</v>
      </c>
      <c r="C155" s="4" t="s">
        <v>17</v>
      </c>
      <c r="D155" s="4" t="s">
        <v>24</v>
      </c>
      <c r="E155" s="3">
        <v>130</v>
      </c>
      <c r="F155" s="3">
        <v>140</v>
      </c>
      <c r="G155" s="3">
        <v>105</v>
      </c>
      <c r="H155" s="3">
        <v>45</v>
      </c>
      <c r="I155" s="3">
        <v>80</v>
      </c>
      <c r="J155" s="3">
        <v>50</v>
      </c>
      <c r="K155" s="17">
        <f t="shared" si="3"/>
        <v>550</v>
      </c>
    </row>
    <row r="156" spans="1:11" ht="16" thickBot="1" x14ac:dyDescent="0.4">
      <c r="A156" s="5">
        <v>156</v>
      </c>
      <c r="B156" s="4" t="s">
        <v>151</v>
      </c>
      <c r="C156" s="4" t="s">
        <v>11</v>
      </c>
      <c r="D156" s="4" t="s">
        <v>56</v>
      </c>
      <c r="E156" s="6">
        <v>60</v>
      </c>
      <c r="F156" s="6">
        <v>50</v>
      </c>
      <c r="G156" s="6">
        <v>120</v>
      </c>
      <c r="H156" s="6">
        <v>90</v>
      </c>
      <c r="I156" s="6">
        <v>80</v>
      </c>
      <c r="J156" s="6">
        <v>30</v>
      </c>
      <c r="K156" s="17">
        <f t="shared" si="3"/>
        <v>430</v>
      </c>
    </row>
    <row r="157" spans="1:11" ht="16" thickBot="1" x14ac:dyDescent="0.4">
      <c r="A157" s="5">
        <v>157</v>
      </c>
      <c r="B157" s="4" t="s">
        <v>220</v>
      </c>
      <c r="C157" s="4" t="s">
        <v>66</v>
      </c>
      <c r="D157" s="4" t="s">
        <v>24</v>
      </c>
      <c r="E157" s="6">
        <v>110</v>
      </c>
      <c r="F157" s="6">
        <v>130</v>
      </c>
      <c r="G157" s="6">
        <v>80</v>
      </c>
      <c r="H157" s="6">
        <v>70</v>
      </c>
      <c r="I157" s="6">
        <v>60</v>
      </c>
      <c r="J157" s="6">
        <v>80</v>
      </c>
      <c r="K157" s="17">
        <f t="shared" si="3"/>
        <v>530</v>
      </c>
    </row>
    <row r="158" spans="1:11" ht="16" thickBot="1" x14ac:dyDescent="0.4">
      <c r="A158" s="5">
        <v>158</v>
      </c>
      <c r="B158" s="4" t="s">
        <v>152</v>
      </c>
      <c r="C158" s="4" t="s">
        <v>66</v>
      </c>
      <c r="D158" s="4" t="s">
        <v>24</v>
      </c>
      <c r="E158" s="6">
        <v>100</v>
      </c>
      <c r="F158" s="6">
        <v>100</v>
      </c>
      <c r="G158" s="6">
        <v>80</v>
      </c>
      <c r="H158" s="6">
        <v>60</v>
      </c>
      <c r="I158" s="6">
        <v>60</v>
      </c>
      <c r="J158" s="6">
        <v>50</v>
      </c>
      <c r="K158" s="17">
        <f t="shared" si="3"/>
        <v>450</v>
      </c>
    </row>
    <row r="159" spans="1:11" ht="16" thickBot="1" x14ac:dyDescent="0.4">
      <c r="A159" s="5">
        <v>159</v>
      </c>
      <c r="B159" s="4" t="s">
        <v>153</v>
      </c>
      <c r="C159" s="4" t="s">
        <v>13</v>
      </c>
      <c r="D159" s="4" t="s">
        <v>56</v>
      </c>
      <c r="E159" s="6">
        <v>65</v>
      </c>
      <c r="F159" s="6">
        <v>55</v>
      </c>
      <c r="G159" s="6">
        <v>95</v>
      </c>
      <c r="H159" s="6">
        <v>65</v>
      </c>
      <c r="I159" s="6">
        <v>95</v>
      </c>
      <c r="J159" s="6">
        <v>35</v>
      </c>
      <c r="K159" s="17">
        <f t="shared" si="3"/>
        <v>410</v>
      </c>
    </row>
    <row r="160" spans="1:11" ht="16" thickBot="1" x14ac:dyDescent="0.4">
      <c r="A160" s="5">
        <v>160</v>
      </c>
      <c r="B160" s="4" t="s">
        <v>154</v>
      </c>
      <c r="C160" s="4" t="s">
        <v>13</v>
      </c>
      <c r="D160" s="4"/>
      <c r="E160" s="6">
        <v>75</v>
      </c>
      <c r="F160" s="6">
        <v>105</v>
      </c>
      <c r="G160" s="6">
        <v>75</v>
      </c>
      <c r="H160" s="6">
        <v>105</v>
      </c>
      <c r="I160" s="6">
        <v>75</v>
      </c>
      <c r="J160" s="6">
        <v>45</v>
      </c>
      <c r="K160" s="17">
        <f t="shared" si="3"/>
        <v>480</v>
      </c>
    </row>
    <row r="161" spans="1:11" ht="16" thickBot="1" x14ac:dyDescent="0.4">
      <c r="A161" s="5">
        <v>161</v>
      </c>
      <c r="B161" s="4" t="s">
        <v>155</v>
      </c>
      <c r="C161" s="4" t="s">
        <v>13</v>
      </c>
      <c r="D161" s="4" t="s">
        <v>12</v>
      </c>
      <c r="E161" s="6">
        <v>85</v>
      </c>
      <c r="F161" s="6">
        <v>40</v>
      </c>
      <c r="G161" s="6">
        <v>70</v>
      </c>
      <c r="H161" s="6">
        <v>80</v>
      </c>
      <c r="I161" s="6">
        <v>140</v>
      </c>
      <c r="J161" s="6">
        <v>70</v>
      </c>
      <c r="K161" s="17">
        <f t="shared" si="3"/>
        <v>485</v>
      </c>
    </row>
    <row r="162" spans="1:11" ht="16" thickBot="1" x14ac:dyDescent="0.4">
      <c r="A162" s="5">
        <v>162</v>
      </c>
      <c r="B162" s="4" t="s">
        <v>156</v>
      </c>
      <c r="C162" s="4" t="s">
        <v>63</v>
      </c>
      <c r="D162" s="4" t="s">
        <v>12</v>
      </c>
      <c r="E162" s="6">
        <v>65</v>
      </c>
      <c r="F162" s="6">
        <v>80</v>
      </c>
      <c r="G162" s="6">
        <v>140</v>
      </c>
      <c r="H162" s="6">
        <v>40</v>
      </c>
      <c r="I162" s="6">
        <v>70</v>
      </c>
      <c r="J162" s="6">
        <v>70</v>
      </c>
      <c r="K162" s="17">
        <f t="shared" si="3"/>
        <v>465</v>
      </c>
    </row>
    <row r="163" spans="1:11" ht="16" thickBot="1" x14ac:dyDescent="0.4">
      <c r="A163" s="5">
        <v>163</v>
      </c>
      <c r="B163" s="4" t="s">
        <v>157</v>
      </c>
      <c r="C163" s="4" t="s">
        <v>133</v>
      </c>
      <c r="D163" s="4" t="s">
        <v>11</v>
      </c>
      <c r="E163" s="6">
        <v>45</v>
      </c>
      <c r="F163" s="6">
        <v>60</v>
      </c>
      <c r="G163" s="6">
        <v>30</v>
      </c>
      <c r="H163" s="6">
        <v>80</v>
      </c>
      <c r="I163" s="6">
        <v>50</v>
      </c>
      <c r="J163" s="6">
        <v>65</v>
      </c>
      <c r="K163" s="17">
        <f t="shared" si="3"/>
        <v>330</v>
      </c>
    </row>
    <row r="164" spans="1:11" ht="16" thickBot="1" x14ac:dyDescent="0.4">
      <c r="A164" s="5">
        <v>164</v>
      </c>
      <c r="B164" s="4" t="s">
        <v>158</v>
      </c>
      <c r="C164" s="4" t="s">
        <v>133</v>
      </c>
      <c r="D164" s="4" t="s">
        <v>11</v>
      </c>
      <c r="E164" s="6">
        <v>75</v>
      </c>
      <c r="F164" s="6">
        <v>90</v>
      </c>
      <c r="G164" s="6">
        <v>50</v>
      </c>
      <c r="H164" s="6">
        <v>110</v>
      </c>
      <c r="I164" s="6">
        <v>80</v>
      </c>
      <c r="J164" s="6">
        <v>95</v>
      </c>
      <c r="K164" s="17">
        <f t="shared" si="3"/>
        <v>500</v>
      </c>
    </row>
    <row r="165" spans="1:11" ht="16" thickBot="1" x14ac:dyDescent="0.4">
      <c r="A165" s="5">
        <v>165</v>
      </c>
      <c r="B165" s="4" t="s">
        <v>160</v>
      </c>
      <c r="C165" s="4" t="s">
        <v>24</v>
      </c>
      <c r="D165" s="4"/>
      <c r="E165" s="6">
        <v>90</v>
      </c>
      <c r="F165" s="6">
        <v>120</v>
      </c>
      <c r="G165" s="6">
        <v>120</v>
      </c>
      <c r="H165" s="6">
        <v>60</v>
      </c>
      <c r="I165" s="6">
        <v>60</v>
      </c>
      <c r="J165" s="6">
        <v>50</v>
      </c>
      <c r="K165" s="17">
        <f t="shared" si="3"/>
        <v>500</v>
      </c>
    </row>
    <row r="166" spans="1:11" ht="16" thickBot="1" x14ac:dyDescent="0.4">
      <c r="A166" s="5">
        <v>166</v>
      </c>
      <c r="B166" s="4" t="s">
        <v>162</v>
      </c>
      <c r="C166" s="4" t="s">
        <v>17</v>
      </c>
      <c r="D166" s="4"/>
      <c r="E166" s="6">
        <v>73</v>
      </c>
      <c r="F166" s="6">
        <v>95</v>
      </c>
      <c r="G166" s="6">
        <v>62</v>
      </c>
      <c r="H166" s="6">
        <v>85</v>
      </c>
      <c r="I166" s="6">
        <v>65</v>
      </c>
      <c r="J166" s="6">
        <v>85</v>
      </c>
      <c r="K166" s="17">
        <f t="shared" si="3"/>
        <v>465</v>
      </c>
    </row>
    <row r="167" spans="1:11" ht="16" thickBot="1" x14ac:dyDescent="0.4">
      <c r="A167" s="5">
        <v>167</v>
      </c>
      <c r="B167" s="1" t="s">
        <v>233</v>
      </c>
      <c r="C167" s="4" t="s">
        <v>17</v>
      </c>
      <c r="D167" s="4" t="s">
        <v>48</v>
      </c>
      <c r="E167" s="3">
        <v>103</v>
      </c>
      <c r="F167" s="3">
        <v>105</v>
      </c>
      <c r="G167" s="3">
        <v>72</v>
      </c>
      <c r="H167" s="3">
        <v>105</v>
      </c>
      <c r="I167" s="3">
        <v>75</v>
      </c>
      <c r="J167" s="3">
        <v>65</v>
      </c>
      <c r="K167" s="17">
        <f t="shared" si="3"/>
        <v>525</v>
      </c>
    </row>
    <row r="168" spans="1:11" ht="16" thickBot="1" x14ac:dyDescent="0.4">
      <c r="A168" s="5">
        <v>168</v>
      </c>
      <c r="B168" s="4" t="s">
        <v>164</v>
      </c>
      <c r="C168" s="4" t="s">
        <v>17</v>
      </c>
      <c r="D168" s="4"/>
      <c r="E168" s="6">
        <v>95</v>
      </c>
      <c r="F168" s="6">
        <v>80</v>
      </c>
      <c r="G168" s="6">
        <v>105</v>
      </c>
      <c r="H168" s="6">
        <v>40</v>
      </c>
      <c r="I168" s="6">
        <v>70</v>
      </c>
      <c r="J168" s="6">
        <v>100</v>
      </c>
      <c r="K168" s="17">
        <f t="shared" si="3"/>
        <v>490</v>
      </c>
    </row>
    <row r="169" spans="1:11" ht="16" thickBot="1" x14ac:dyDescent="0.4">
      <c r="A169" s="5">
        <v>169</v>
      </c>
      <c r="B169" s="2" t="s">
        <v>175</v>
      </c>
      <c r="C169" s="4" t="s">
        <v>9</v>
      </c>
      <c r="D169" s="4"/>
      <c r="E169" s="3">
        <v>75</v>
      </c>
      <c r="F169" s="3">
        <v>89</v>
      </c>
      <c r="G169" s="3">
        <v>85</v>
      </c>
      <c r="H169" s="3">
        <v>55</v>
      </c>
      <c r="I169" s="3">
        <v>65</v>
      </c>
      <c r="J169" s="3">
        <v>36</v>
      </c>
      <c r="K169" s="17">
        <f t="shared" si="3"/>
        <v>405</v>
      </c>
    </row>
    <row r="170" spans="1:11" ht="16" thickBot="1" x14ac:dyDescent="0.4">
      <c r="A170" s="5">
        <v>170</v>
      </c>
      <c r="B170" s="4" t="s">
        <v>176</v>
      </c>
      <c r="C170" s="4" t="s">
        <v>9</v>
      </c>
      <c r="D170" s="4" t="s">
        <v>24</v>
      </c>
      <c r="E170" s="6">
        <v>95</v>
      </c>
      <c r="F170" s="6">
        <v>109</v>
      </c>
      <c r="G170" s="6">
        <v>105</v>
      </c>
      <c r="H170" s="6">
        <v>75</v>
      </c>
      <c r="I170" s="6">
        <v>85</v>
      </c>
      <c r="J170" s="6">
        <v>56</v>
      </c>
      <c r="K170" s="17">
        <f t="shared" si="3"/>
        <v>525</v>
      </c>
    </row>
    <row r="171" spans="1:11" ht="16" thickBot="1" x14ac:dyDescent="0.4">
      <c r="A171" s="5">
        <v>171</v>
      </c>
      <c r="B171" s="2" t="s">
        <v>370</v>
      </c>
      <c r="C171" s="4" t="s">
        <v>11</v>
      </c>
      <c r="D171" s="4" t="s">
        <v>42</v>
      </c>
      <c r="E171" s="3">
        <v>64</v>
      </c>
      <c r="F171" s="3">
        <v>78</v>
      </c>
      <c r="G171" s="3">
        <v>52</v>
      </c>
      <c r="H171" s="3">
        <v>78</v>
      </c>
      <c r="I171" s="3">
        <v>52</v>
      </c>
      <c r="J171" s="3">
        <v>81</v>
      </c>
      <c r="K171" s="17">
        <f t="shared" si="3"/>
        <v>405</v>
      </c>
    </row>
    <row r="172" spans="1:11" ht="16" thickBot="1" x14ac:dyDescent="0.4">
      <c r="A172" s="5">
        <v>172</v>
      </c>
      <c r="B172" s="4" t="s">
        <v>177</v>
      </c>
      <c r="C172" s="4" t="s">
        <v>11</v>
      </c>
      <c r="D172" s="4" t="s">
        <v>42</v>
      </c>
      <c r="E172" s="6">
        <v>76</v>
      </c>
      <c r="F172" s="6">
        <v>104</v>
      </c>
      <c r="G172" s="6">
        <v>71</v>
      </c>
      <c r="H172" s="6">
        <v>104</v>
      </c>
      <c r="I172" s="6">
        <v>71</v>
      </c>
      <c r="J172" s="6">
        <v>108</v>
      </c>
      <c r="K172" s="17">
        <f t="shared" si="3"/>
        <v>534</v>
      </c>
    </row>
    <row r="173" spans="1:11" ht="16" thickBot="1" x14ac:dyDescent="0.4">
      <c r="A173" s="5">
        <v>173</v>
      </c>
      <c r="B173" s="2" t="s">
        <v>178</v>
      </c>
      <c r="C173" s="4" t="s">
        <v>13</v>
      </c>
      <c r="D173" s="4"/>
      <c r="E173" s="3">
        <v>64</v>
      </c>
      <c r="F173" s="3">
        <v>66</v>
      </c>
      <c r="G173" s="3">
        <v>68</v>
      </c>
      <c r="H173" s="3">
        <v>81</v>
      </c>
      <c r="I173" s="3">
        <v>76</v>
      </c>
      <c r="J173" s="3">
        <v>50</v>
      </c>
      <c r="K173" s="17">
        <f t="shared" si="3"/>
        <v>405</v>
      </c>
    </row>
    <row r="174" spans="1:11" ht="16" thickBot="1" x14ac:dyDescent="0.4">
      <c r="A174" s="5">
        <v>174</v>
      </c>
      <c r="B174" s="4" t="s">
        <v>179</v>
      </c>
      <c r="C174" s="4" t="s">
        <v>13</v>
      </c>
      <c r="D174" s="4" t="s">
        <v>63</v>
      </c>
      <c r="E174" s="6">
        <v>84</v>
      </c>
      <c r="F174" s="6">
        <v>86</v>
      </c>
      <c r="G174" s="6">
        <v>88</v>
      </c>
      <c r="H174" s="6">
        <v>111</v>
      </c>
      <c r="I174" s="6">
        <v>101</v>
      </c>
      <c r="J174" s="6">
        <v>60</v>
      </c>
      <c r="K174" s="17">
        <f t="shared" si="3"/>
        <v>530</v>
      </c>
    </row>
    <row r="175" spans="1:11" ht="16" thickBot="1" x14ac:dyDescent="0.4">
      <c r="A175" s="5">
        <v>175</v>
      </c>
      <c r="B175" s="4" t="s">
        <v>180</v>
      </c>
      <c r="C175" s="4" t="s">
        <v>17</v>
      </c>
      <c r="D175" s="4" t="s">
        <v>12</v>
      </c>
      <c r="E175" s="6">
        <v>55</v>
      </c>
      <c r="F175" s="6">
        <v>75</v>
      </c>
      <c r="G175" s="6">
        <v>50</v>
      </c>
      <c r="H175" s="6">
        <v>40</v>
      </c>
      <c r="I175" s="6">
        <v>40</v>
      </c>
      <c r="J175" s="6">
        <v>80</v>
      </c>
      <c r="K175" s="17">
        <f t="shared" si="3"/>
        <v>340</v>
      </c>
    </row>
    <row r="176" spans="1:11" ht="16" thickBot="1" x14ac:dyDescent="0.4">
      <c r="A176" s="5">
        <v>176</v>
      </c>
      <c r="B176" s="4" t="s">
        <v>181</v>
      </c>
      <c r="C176" s="4" t="s">
        <v>17</v>
      </c>
      <c r="D176" s="4" t="s">
        <v>12</v>
      </c>
      <c r="E176" s="6">
        <v>85</v>
      </c>
      <c r="F176" s="6">
        <v>120</v>
      </c>
      <c r="G176" s="6">
        <v>70</v>
      </c>
      <c r="H176" s="6">
        <v>50</v>
      </c>
      <c r="I176" s="6">
        <v>60</v>
      </c>
      <c r="J176" s="6">
        <v>100</v>
      </c>
      <c r="K176" s="17">
        <f t="shared" si="3"/>
        <v>485</v>
      </c>
    </row>
    <row r="177" spans="1:11" ht="16" thickBot="1" x14ac:dyDescent="0.4">
      <c r="A177" s="5">
        <v>177</v>
      </c>
      <c r="B177" s="4" t="s">
        <v>182</v>
      </c>
      <c r="C177" s="4" t="s">
        <v>17</v>
      </c>
      <c r="D177" s="4" t="s">
        <v>13</v>
      </c>
      <c r="E177" s="6">
        <v>79</v>
      </c>
      <c r="F177" s="6">
        <v>85</v>
      </c>
      <c r="G177" s="6">
        <v>60</v>
      </c>
      <c r="H177" s="6">
        <v>55</v>
      </c>
      <c r="I177" s="6">
        <v>60</v>
      </c>
      <c r="J177" s="6">
        <v>71</v>
      </c>
      <c r="K177" s="17">
        <f t="shared" si="3"/>
        <v>410</v>
      </c>
    </row>
    <row r="178" spans="1:11" ht="16" thickBot="1" x14ac:dyDescent="0.4">
      <c r="A178" s="5">
        <v>178</v>
      </c>
      <c r="B178" s="4" t="s">
        <v>183</v>
      </c>
      <c r="C178" s="4" t="s">
        <v>14</v>
      </c>
      <c r="D178" s="4"/>
      <c r="E178" s="6">
        <v>77</v>
      </c>
      <c r="F178" s="6">
        <v>85</v>
      </c>
      <c r="G178" s="6">
        <v>51</v>
      </c>
      <c r="H178" s="6">
        <v>55</v>
      </c>
      <c r="I178" s="6">
        <v>51</v>
      </c>
      <c r="J178" s="6">
        <v>65</v>
      </c>
      <c r="K178" s="17">
        <f t="shared" si="3"/>
        <v>384</v>
      </c>
    </row>
    <row r="179" spans="1:11" ht="16" thickBot="1" x14ac:dyDescent="0.4">
      <c r="A179" s="5">
        <v>179</v>
      </c>
      <c r="B179" s="4" t="s">
        <v>184</v>
      </c>
      <c r="C179" s="4" t="s">
        <v>22</v>
      </c>
      <c r="D179" s="4"/>
      <c r="E179" s="6">
        <v>60</v>
      </c>
      <c r="F179" s="6">
        <v>85</v>
      </c>
      <c r="G179" s="6">
        <v>49</v>
      </c>
      <c r="H179" s="6">
        <v>60</v>
      </c>
      <c r="I179" s="6">
        <v>49</v>
      </c>
      <c r="J179" s="6">
        <v>60</v>
      </c>
      <c r="K179" s="17">
        <f t="shared" si="3"/>
        <v>363</v>
      </c>
    </row>
    <row r="180" spans="1:11" ht="16" thickBot="1" x14ac:dyDescent="0.4">
      <c r="A180" s="5">
        <v>180</v>
      </c>
      <c r="B180" s="4" t="s">
        <v>185</v>
      </c>
      <c r="C180" s="4" t="s">
        <v>22</v>
      </c>
      <c r="D180" s="4"/>
      <c r="E180" s="6">
        <v>80</v>
      </c>
      <c r="F180" s="6">
        <v>120</v>
      </c>
      <c r="G180" s="6">
        <v>79</v>
      </c>
      <c r="H180" s="6">
        <v>95</v>
      </c>
      <c r="I180" s="6">
        <v>79</v>
      </c>
      <c r="J180" s="6">
        <v>70</v>
      </c>
      <c r="K180" s="17">
        <f t="shared" si="3"/>
        <v>523</v>
      </c>
    </row>
    <row r="181" spans="1:11" ht="16" thickBot="1" x14ac:dyDescent="0.4">
      <c r="A181" s="5">
        <v>181</v>
      </c>
      <c r="B181" s="2" t="s">
        <v>237</v>
      </c>
      <c r="C181" s="4" t="s">
        <v>9</v>
      </c>
      <c r="D181" s="4" t="s">
        <v>10</v>
      </c>
      <c r="E181" s="3">
        <v>50</v>
      </c>
      <c r="F181" s="3">
        <v>60</v>
      </c>
      <c r="G181" s="3">
        <v>45</v>
      </c>
      <c r="H181" s="3">
        <v>100</v>
      </c>
      <c r="I181" s="3">
        <v>80</v>
      </c>
      <c r="J181" s="3">
        <v>65</v>
      </c>
      <c r="K181" s="17">
        <f t="shared" si="3"/>
        <v>400</v>
      </c>
    </row>
    <row r="182" spans="1:11" ht="16" thickBot="1" x14ac:dyDescent="0.4">
      <c r="A182" s="5">
        <v>182</v>
      </c>
      <c r="B182" s="4" t="s">
        <v>186</v>
      </c>
      <c r="C182" s="4" t="s">
        <v>9</v>
      </c>
      <c r="D182" s="4" t="s">
        <v>10</v>
      </c>
      <c r="E182" s="6">
        <v>60</v>
      </c>
      <c r="F182" s="6">
        <v>70</v>
      </c>
      <c r="G182" s="6">
        <v>65</v>
      </c>
      <c r="H182" s="6">
        <v>125</v>
      </c>
      <c r="I182" s="6">
        <v>105</v>
      </c>
      <c r="J182" s="6">
        <v>90</v>
      </c>
      <c r="K182" s="17">
        <f t="shared" si="3"/>
        <v>515</v>
      </c>
    </row>
    <row r="183" spans="1:11" ht="16" thickBot="1" x14ac:dyDescent="0.4">
      <c r="A183" s="5">
        <v>183</v>
      </c>
      <c r="B183" s="4" t="s">
        <v>187</v>
      </c>
      <c r="C183" s="4" t="s">
        <v>56</v>
      </c>
      <c r="D183" s="4"/>
      <c r="E183" s="6">
        <v>97</v>
      </c>
      <c r="F183" s="6">
        <v>165</v>
      </c>
      <c r="G183" s="6">
        <v>60</v>
      </c>
      <c r="H183" s="6">
        <v>65</v>
      </c>
      <c r="I183" s="6">
        <v>50</v>
      </c>
      <c r="J183" s="6">
        <v>58</v>
      </c>
      <c r="K183" s="17">
        <f t="shared" si="3"/>
        <v>495</v>
      </c>
    </row>
    <row r="184" spans="1:11" ht="16" thickBot="1" x14ac:dyDescent="0.4">
      <c r="A184" s="5">
        <v>184</v>
      </c>
      <c r="B184" s="4" t="s">
        <v>188</v>
      </c>
      <c r="C184" s="4" t="s">
        <v>56</v>
      </c>
      <c r="D184" s="4" t="s">
        <v>63</v>
      </c>
      <c r="E184" s="6">
        <v>60</v>
      </c>
      <c r="F184" s="6">
        <v>52</v>
      </c>
      <c r="G184" s="6">
        <v>168</v>
      </c>
      <c r="H184" s="6">
        <v>47</v>
      </c>
      <c r="I184" s="6">
        <v>138</v>
      </c>
      <c r="J184" s="6">
        <v>30</v>
      </c>
      <c r="K184" s="17">
        <f t="shared" si="3"/>
        <v>495</v>
      </c>
    </row>
    <row r="185" spans="1:11" ht="16" thickBot="1" x14ac:dyDescent="0.4">
      <c r="A185" s="5">
        <v>186</v>
      </c>
      <c r="B185" s="4" t="s">
        <v>189</v>
      </c>
      <c r="C185" s="4" t="s">
        <v>14</v>
      </c>
      <c r="D185" s="4"/>
      <c r="E185" s="6">
        <v>60</v>
      </c>
      <c r="F185" s="6">
        <v>59</v>
      </c>
      <c r="G185" s="6">
        <v>85</v>
      </c>
      <c r="H185" s="6">
        <v>79</v>
      </c>
      <c r="I185" s="6">
        <v>105</v>
      </c>
      <c r="J185" s="6">
        <v>36</v>
      </c>
      <c r="K185" s="17">
        <f t="shared" si="3"/>
        <v>424</v>
      </c>
    </row>
    <row r="186" spans="1:11" ht="16" thickBot="1" x14ac:dyDescent="0.4">
      <c r="A186" s="5">
        <v>187</v>
      </c>
      <c r="B186" s="4" t="s">
        <v>190</v>
      </c>
      <c r="C186" s="4" t="s">
        <v>14</v>
      </c>
      <c r="D186" s="4" t="s">
        <v>12</v>
      </c>
      <c r="E186" s="6">
        <v>70</v>
      </c>
      <c r="F186" s="6">
        <v>80</v>
      </c>
      <c r="G186" s="6">
        <v>102</v>
      </c>
      <c r="H186" s="6">
        <v>80</v>
      </c>
      <c r="I186" s="6">
        <v>102</v>
      </c>
      <c r="J186" s="6">
        <v>40</v>
      </c>
      <c r="K186" s="17">
        <f t="shared" si="3"/>
        <v>474</v>
      </c>
    </row>
    <row r="187" spans="1:11" ht="16" thickBot="1" x14ac:dyDescent="0.4">
      <c r="A187" s="5">
        <v>188</v>
      </c>
      <c r="B187" s="4" t="s">
        <v>191</v>
      </c>
      <c r="C187" s="4" t="s">
        <v>9</v>
      </c>
      <c r="D187" s="4"/>
      <c r="E187" s="6">
        <v>70</v>
      </c>
      <c r="F187" s="6">
        <v>60</v>
      </c>
      <c r="G187" s="6">
        <v>70</v>
      </c>
      <c r="H187" s="6">
        <v>87</v>
      </c>
      <c r="I187" s="6">
        <v>78</v>
      </c>
      <c r="J187" s="6">
        <v>85</v>
      </c>
      <c r="K187" s="17">
        <f t="shared" si="3"/>
        <v>450</v>
      </c>
    </row>
    <row r="188" spans="1:11" ht="16" thickBot="1" x14ac:dyDescent="0.4">
      <c r="A188" s="5">
        <v>189</v>
      </c>
      <c r="B188" s="4" t="s">
        <v>192</v>
      </c>
      <c r="C188" s="4" t="s">
        <v>17</v>
      </c>
      <c r="D188" s="4"/>
      <c r="E188" s="6">
        <v>75</v>
      </c>
      <c r="F188" s="6">
        <v>100</v>
      </c>
      <c r="G188" s="6">
        <v>66</v>
      </c>
      <c r="H188" s="6">
        <v>60</v>
      </c>
      <c r="I188" s="6">
        <v>66</v>
      </c>
      <c r="J188" s="6">
        <v>115</v>
      </c>
      <c r="K188" s="17">
        <f t="shared" si="3"/>
        <v>482</v>
      </c>
    </row>
    <row r="189" spans="1:11" ht="16" thickBot="1" x14ac:dyDescent="0.4">
      <c r="A189" s="5">
        <v>190</v>
      </c>
      <c r="B189" s="4" t="s">
        <v>372</v>
      </c>
      <c r="C189" s="4" t="s">
        <v>69</v>
      </c>
      <c r="D189" s="4" t="s">
        <v>12</v>
      </c>
      <c r="E189" s="6">
        <v>150</v>
      </c>
      <c r="F189" s="6">
        <v>80</v>
      </c>
      <c r="G189" s="6">
        <v>44</v>
      </c>
      <c r="H189" s="6">
        <v>90</v>
      </c>
      <c r="I189" s="6">
        <v>54</v>
      </c>
      <c r="J189" s="6">
        <v>80</v>
      </c>
      <c r="K189" s="17">
        <f t="shared" si="3"/>
        <v>498</v>
      </c>
    </row>
    <row r="190" spans="1:11" ht="16" thickBot="1" x14ac:dyDescent="0.4">
      <c r="A190" s="5">
        <v>191</v>
      </c>
      <c r="B190" s="4" t="s">
        <v>193</v>
      </c>
      <c r="C190" s="4" t="s">
        <v>17</v>
      </c>
      <c r="D190" s="4"/>
      <c r="E190" s="6">
        <v>65</v>
      </c>
      <c r="F190" s="6">
        <v>76</v>
      </c>
      <c r="G190" s="6">
        <v>84</v>
      </c>
      <c r="H190" s="6">
        <v>54</v>
      </c>
      <c r="I190" s="6">
        <v>96</v>
      </c>
      <c r="J190" s="6">
        <v>105</v>
      </c>
      <c r="K190" s="17">
        <f t="shared" si="3"/>
        <v>480</v>
      </c>
    </row>
    <row r="191" spans="1:11" ht="16" thickBot="1" x14ac:dyDescent="0.4">
      <c r="A191" s="5">
        <v>192</v>
      </c>
      <c r="B191" s="4" t="s">
        <v>196</v>
      </c>
      <c r="C191" s="4" t="s">
        <v>10</v>
      </c>
      <c r="D191" s="4" t="s">
        <v>133</v>
      </c>
      <c r="E191" s="6">
        <v>103</v>
      </c>
      <c r="F191" s="6">
        <v>93</v>
      </c>
      <c r="G191" s="6">
        <v>67</v>
      </c>
      <c r="H191" s="6">
        <v>71</v>
      </c>
      <c r="I191" s="6">
        <v>61</v>
      </c>
      <c r="J191" s="6">
        <v>84</v>
      </c>
      <c r="K191" s="17">
        <f t="shared" si="3"/>
        <v>479</v>
      </c>
    </row>
    <row r="192" spans="1:11" ht="16" thickBot="1" x14ac:dyDescent="0.4">
      <c r="A192" s="5">
        <v>193</v>
      </c>
      <c r="B192" s="4" t="s">
        <v>197</v>
      </c>
      <c r="C192" s="4" t="s">
        <v>63</v>
      </c>
      <c r="D192" s="4" t="s">
        <v>48</v>
      </c>
      <c r="E192" s="6">
        <v>57</v>
      </c>
      <c r="F192" s="6">
        <v>24</v>
      </c>
      <c r="G192" s="6">
        <v>86</v>
      </c>
      <c r="H192" s="6">
        <v>24</v>
      </c>
      <c r="I192" s="6">
        <v>86</v>
      </c>
      <c r="J192" s="6">
        <v>23</v>
      </c>
      <c r="K192" s="17">
        <f t="shared" si="3"/>
        <v>300</v>
      </c>
    </row>
    <row r="193" spans="1:11" ht="16" thickBot="1" x14ac:dyDescent="0.4">
      <c r="A193" s="5">
        <v>194</v>
      </c>
      <c r="B193" s="4" t="s">
        <v>198</v>
      </c>
      <c r="C193" s="4" t="s">
        <v>63</v>
      </c>
      <c r="D193" s="4" t="s">
        <v>48</v>
      </c>
      <c r="E193" s="6">
        <v>67</v>
      </c>
      <c r="F193" s="6">
        <v>89</v>
      </c>
      <c r="G193" s="6">
        <v>116</v>
      </c>
      <c r="H193" s="6">
        <v>79</v>
      </c>
      <c r="I193" s="6">
        <v>116</v>
      </c>
      <c r="J193" s="6">
        <v>33</v>
      </c>
      <c r="K193" s="17">
        <f t="shared" si="3"/>
        <v>500</v>
      </c>
    </row>
    <row r="194" spans="1:11" ht="16" thickBot="1" x14ac:dyDescent="0.4">
      <c r="A194" s="5">
        <v>195</v>
      </c>
      <c r="B194" s="4" t="s">
        <v>199</v>
      </c>
      <c r="C194" s="4" t="s">
        <v>69</v>
      </c>
      <c r="D194" s="4" t="s">
        <v>133</v>
      </c>
      <c r="E194" s="6">
        <v>50</v>
      </c>
      <c r="F194" s="6">
        <v>92</v>
      </c>
      <c r="G194" s="6">
        <v>108</v>
      </c>
      <c r="H194" s="6">
        <v>92</v>
      </c>
      <c r="I194" s="6">
        <v>108</v>
      </c>
      <c r="J194" s="6">
        <v>35</v>
      </c>
      <c r="K194" s="17">
        <f t="shared" si="3"/>
        <v>485</v>
      </c>
    </row>
    <row r="195" spans="1:11" ht="16" thickBot="1" x14ac:dyDescent="0.4">
      <c r="A195" s="5">
        <v>196</v>
      </c>
      <c r="B195" s="4" t="s">
        <v>200</v>
      </c>
      <c r="C195" s="4" t="s">
        <v>103</v>
      </c>
      <c r="D195" s="4" t="s">
        <v>24</v>
      </c>
      <c r="E195" s="6">
        <v>58</v>
      </c>
      <c r="F195" s="6">
        <v>70</v>
      </c>
      <c r="G195" s="6">
        <v>45</v>
      </c>
      <c r="H195" s="6">
        <v>40</v>
      </c>
      <c r="I195" s="6">
        <v>45</v>
      </c>
      <c r="J195" s="6">
        <v>42</v>
      </c>
      <c r="K195" s="17">
        <f t="shared" ref="K195:K229" si="4">SUM(E195:J195)</f>
        <v>300</v>
      </c>
    </row>
    <row r="196" spans="1:11" ht="16" thickBot="1" x14ac:dyDescent="0.4">
      <c r="A196" s="5">
        <v>197</v>
      </c>
      <c r="B196" s="4" t="s">
        <v>201</v>
      </c>
      <c r="C196" s="4" t="s">
        <v>103</v>
      </c>
      <c r="D196" s="4" t="s">
        <v>24</v>
      </c>
      <c r="E196" s="6">
        <v>68</v>
      </c>
      <c r="F196" s="6">
        <v>90</v>
      </c>
      <c r="G196" s="6">
        <v>65</v>
      </c>
      <c r="H196" s="6">
        <v>50</v>
      </c>
      <c r="I196" s="6">
        <v>55</v>
      </c>
      <c r="J196" s="6">
        <v>82</v>
      </c>
      <c r="K196" s="17">
        <f t="shared" si="4"/>
        <v>410</v>
      </c>
    </row>
    <row r="197" spans="1:11" ht="16" thickBot="1" x14ac:dyDescent="0.4">
      <c r="A197" s="5">
        <v>198</v>
      </c>
      <c r="B197" s="4" t="s">
        <v>202</v>
      </c>
      <c r="C197" s="4" t="s">
        <v>103</v>
      </c>
      <c r="D197" s="4" t="s">
        <v>24</v>
      </c>
      <c r="E197" s="6">
        <v>108</v>
      </c>
      <c r="F197" s="6">
        <v>130</v>
      </c>
      <c r="G197" s="6">
        <v>95</v>
      </c>
      <c r="H197" s="6">
        <v>80</v>
      </c>
      <c r="I197" s="6">
        <v>85</v>
      </c>
      <c r="J197" s="6">
        <v>102</v>
      </c>
      <c r="K197" s="17">
        <f t="shared" si="4"/>
        <v>600</v>
      </c>
    </row>
    <row r="198" spans="1:11" ht="16" thickBot="1" x14ac:dyDescent="0.4">
      <c r="A198" s="5">
        <v>199</v>
      </c>
      <c r="B198" s="4" t="s">
        <v>203</v>
      </c>
      <c r="C198" s="4" t="s">
        <v>42</v>
      </c>
      <c r="D198" s="4" t="s">
        <v>63</v>
      </c>
      <c r="E198" s="6">
        <v>70</v>
      </c>
      <c r="F198" s="6">
        <v>110</v>
      </c>
      <c r="G198" s="6">
        <v>70</v>
      </c>
      <c r="H198" s="6">
        <v>115</v>
      </c>
      <c r="I198" s="6">
        <v>70</v>
      </c>
      <c r="J198" s="6">
        <v>90</v>
      </c>
      <c r="K198" s="17">
        <f t="shared" si="4"/>
        <v>525</v>
      </c>
    </row>
    <row r="199" spans="1:11" ht="16" thickBot="1" x14ac:dyDescent="0.4">
      <c r="A199" s="5">
        <v>200</v>
      </c>
      <c r="B199" s="4" t="s">
        <v>204</v>
      </c>
      <c r="C199" s="4" t="s">
        <v>24</v>
      </c>
      <c r="D199" s="4"/>
      <c r="E199" s="6">
        <v>108</v>
      </c>
      <c r="F199" s="6">
        <v>112</v>
      </c>
      <c r="G199" s="6">
        <v>118</v>
      </c>
      <c r="H199" s="6">
        <v>68</v>
      </c>
      <c r="I199" s="6">
        <v>72</v>
      </c>
      <c r="J199" s="6">
        <v>47</v>
      </c>
      <c r="K199" s="17">
        <f t="shared" si="4"/>
        <v>525</v>
      </c>
    </row>
    <row r="200" spans="1:11" ht="16" thickBot="1" x14ac:dyDescent="0.4">
      <c r="A200" s="5">
        <v>201</v>
      </c>
      <c r="B200" s="4" t="s">
        <v>205</v>
      </c>
      <c r="C200" s="4" t="s">
        <v>10</v>
      </c>
      <c r="D200" s="4" t="s">
        <v>133</v>
      </c>
      <c r="E200" s="6">
        <v>70</v>
      </c>
      <c r="F200" s="6">
        <v>90</v>
      </c>
      <c r="G200" s="6">
        <v>110</v>
      </c>
      <c r="H200" s="6">
        <v>60</v>
      </c>
      <c r="I200" s="6">
        <v>75</v>
      </c>
      <c r="J200" s="6">
        <v>95</v>
      </c>
      <c r="K200" s="17">
        <f t="shared" si="4"/>
        <v>500</v>
      </c>
    </row>
    <row r="201" spans="1:11" ht="16" thickBot="1" x14ac:dyDescent="0.4">
      <c r="A201" s="5">
        <v>202</v>
      </c>
      <c r="B201" s="4" t="s">
        <v>206</v>
      </c>
      <c r="C201" s="4" t="s">
        <v>10</v>
      </c>
      <c r="D201" s="4" t="s">
        <v>42</v>
      </c>
      <c r="E201" s="6">
        <v>83</v>
      </c>
      <c r="F201" s="6">
        <v>106</v>
      </c>
      <c r="G201" s="6">
        <v>65</v>
      </c>
      <c r="H201" s="6">
        <v>86</v>
      </c>
      <c r="I201" s="6">
        <v>65</v>
      </c>
      <c r="J201" s="6">
        <v>85</v>
      </c>
      <c r="K201" s="17">
        <f t="shared" si="4"/>
        <v>490</v>
      </c>
    </row>
    <row r="202" spans="1:11" ht="16" thickBot="1" x14ac:dyDescent="0.4">
      <c r="A202" s="5">
        <v>203</v>
      </c>
      <c r="B202" s="4" t="s">
        <v>207</v>
      </c>
      <c r="C202" s="4" t="s">
        <v>9</v>
      </c>
      <c r="D202" s="4" t="s">
        <v>66</v>
      </c>
      <c r="E202" s="6">
        <v>60</v>
      </c>
      <c r="F202" s="6">
        <v>62</v>
      </c>
      <c r="G202" s="6">
        <v>50</v>
      </c>
      <c r="H202" s="6">
        <v>62</v>
      </c>
      <c r="I202" s="6">
        <v>60</v>
      </c>
      <c r="J202" s="6">
        <v>40</v>
      </c>
      <c r="K202" s="17">
        <f t="shared" si="4"/>
        <v>334</v>
      </c>
    </row>
    <row r="203" spans="1:11" ht="16" thickBot="1" x14ac:dyDescent="0.4">
      <c r="A203" s="5">
        <v>204</v>
      </c>
      <c r="B203" s="4" t="s">
        <v>208</v>
      </c>
      <c r="C203" s="4" t="s">
        <v>9</v>
      </c>
      <c r="D203" s="4" t="s">
        <v>66</v>
      </c>
      <c r="E203" s="6">
        <v>90</v>
      </c>
      <c r="F203" s="6">
        <v>92</v>
      </c>
      <c r="G203" s="6">
        <v>75</v>
      </c>
      <c r="H203" s="6">
        <v>92</v>
      </c>
      <c r="I203" s="6">
        <v>85</v>
      </c>
      <c r="J203" s="6">
        <v>60</v>
      </c>
      <c r="K203" s="17">
        <f t="shared" si="4"/>
        <v>494</v>
      </c>
    </row>
    <row r="204" spans="1:11" ht="16" thickBot="1" x14ac:dyDescent="0.4">
      <c r="A204" s="5">
        <v>205</v>
      </c>
      <c r="B204" s="4" t="s">
        <v>223</v>
      </c>
      <c r="C204" s="4" t="s">
        <v>56</v>
      </c>
      <c r="D204" s="4" t="s">
        <v>63</v>
      </c>
      <c r="E204" s="6">
        <v>60</v>
      </c>
      <c r="F204" s="6">
        <v>55</v>
      </c>
      <c r="G204" s="6">
        <v>145</v>
      </c>
      <c r="H204" s="6">
        <v>75</v>
      </c>
      <c r="I204" s="6">
        <v>150</v>
      </c>
      <c r="J204" s="6">
        <v>40</v>
      </c>
      <c r="K204" s="17">
        <f t="shared" si="4"/>
        <v>525</v>
      </c>
    </row>
    <row r="205" spans="1:11" ht="16" thickBot="1" x14ac:dyDescent="0.4">
      <c r="A205" s="5">
        <v>206</v>
      </c>
      <c r="B205" s="4" t="s">
        <v>373</v>
      </c>
      <c r="C205" s="4" t="s">
        <v>69</v>
      </c>
      <c r="D205" s="4"/>
      <c r="E205" s="6">
        <v>40</v>
      </c>
      <c r="F205" s="6">
        <v>70</v>
      </c>
      <c r="G205" s="6">
        <v>130</v>
      </c>
      <c r="H205" s="6">
        <v>60</v>
      </c>
      <c r="I205" s="6">
        <v>130</v>
      </c>
      <c r="J205" s="6">
        <v>25</v>
      </c>
      <c r="K205" s="17">
        <f t="shared" si="4"/>
        <v>455</v>
      </c>
    </row>
    <row r="206" spans="1:11" ht="16" thickBot="1" x14ac:dyDescent="0.4">
      <c r="A206" s="5">
        <v>207</v>
      </c>
      <c r="B206" s="4" t="s">
        <v>224</v>
      </c>
      <c r="C206" s="4" t="s">
        <v>69</v>
      </c>
      <c r="D206" s="4"/>
      <c r="E206" s="6">
        <v>45</v>
      </c>
      <c r="F206" s="6">
        <v>100</v>
      </c>
      <c r="G206" s="6">
        <v>135</v>
      </c>
      <c r="H206" s="6">
        <v>65</v>
      </c>
      <c r="I206" s="6">
        <v>135</v>
      </c>
      <c r="J206" s="6">
        <v>45</v>
      </c>
      <c r="K206" s="17">
        <f t="shared" si="4"/>
        <v>525</v>
      </c>
    </row>
    <row r="207" spans="1:11" ht="16" thickBot="1" x14ac:dyDescent="0.4">
      <c r="A207" s="5">
        <v>208</v>
      </c>
      <c r="B207" s="4" t="s">
        <v>225</v>
      </c>
      <c r="C207" s="4" t="s">
        <v>66</v>
      </c>
      <c r="D207" s="4" t="s">
        <v>69</v>
      </c>
      <c r="E207" s="6">
        <v>70</v>
      </c>
      <c r="F207" s="6">
        <v>80</v>
      </c>
      <c r="G207" s="6">
        <v>70</v>
      </c>
      <c r="H207" s="6">
        <v>80</v>
      </c>
      <c r="I207" s="6">
        <v>70</v>
      </c>
      <c r="J207" s="6">
        <v>110</v>
      </c>
      <c r="K207" s="17">
        <f t="shared" si="4"/>
        <v>480</v>
      </c>
    </row>
    <row r="208" spans="1:11" ht="16" thickBot="1" x14ac:dyDescent="0.4">
      <c r="A208" s="5">
        <v>209</v>
      </c>
      <c r="B208" s="4" t="s">
        <v>226</v>
      </c>
      <c r="C208" s="4" t="s">
        <v>22</v>
      </c>
      <c r="D208" s="4" t="s">
        <v>69</v>
      </c>
      <c r="E208" s="6">
        <v>50</v>
      </c>
      <c r="F208" s="6">
        <v>50</v>
      </c>
      <c r="G208" s="6">
        <v>77</v>
      </c>
      <c r="H208" s="6">
        <v>95</v>
      </c>
      <c r="I208" s="6">
        <v>77</v>
      </c>
      <c r="J208" s="6">
        <v>91</v>
      </c>
      <c r="K208" s="17">
        <f t="shared" si="4"/>
        <v>440</v>
      </c>
    </row>
    <row r="209" spans="1:11" ht="16" thickBot="1" x14ac:dyDescent="0.4">
      <c r="A209" s="5">
        <v>210</v>
      </c>
      <c r="B209" s="1" t="s">
        <v>246</v>
      </c>
      <c r="C209" s="4" t="s">
        <v>66</v>
      </c>
      <c r="D209" s="4" t="s">
        <v>56</v>
      </c>
      <c r="E209" s="3">
        <v>95</v>
      </c>
      <c r="F209" s="3">
        <v>127</v>
      </c>
      <c r="G209" s="3">
        <v>184</v>
      </c>
      <c r="H209" s="3">
        <v>34</v>
      </c>
      <c r="I209" s="3">
        <v>36</v>
      </c>
      <c r="J209" s="3">
        <v>38</v>
      </c>
      <c r="K209" s="17">
        <f t="shared" si="4"/>
        <v>514</v>
      </c>
    </row>
    <row r="210" spans="1:11" ht="16" thickBot="1" x14ac:dyDescent="0.4">
      <c r="A210" s="5">
        <v>211</v>
      </c>
      <c r="B210" s="1" t="s">
        <v>243</v>
      </c>
      <c r="C210" s="4" t="s">
        <v>13</v>
      </c>
      <c r="D210" s="4" t="s">
        <v>69</v>
      </c>
      <c r="E210" s="3">
        <v>120</v>
      </c>
      <c r="F210" s="3">
        <v>92</v>
      </c>
      <c r="G210" s="3">
        <v>65</v>
      </c>
      <c r="H210" s="3">
        <v>100</v>
      </c>
      <c r="I210" s="3">
        <v>75</v>
      </c>
      <c r="J210" s="3">
        <v>78</v>
      </c>
      <c r="K210" s="17">
        <f t="shared" si="4"/>
        <v>530</v>
      </c>
    </row>
    <row r="211" spans="1:11" ht="16" thickBot="1" x14ac:dyDescent="0.4">
      <c r="A211" s="5">
        <v>212</v>
      </c>
      <c r="B211" s="1" t="s">
        <v>248</v>
      </c>
      <c r="C211" s="4" t="s">
        <v>12</v>
      </c>
      <c r="D211" s="4" t="s">
        <v>48</v>
      </c>
      <c r="E211" s="3">
        <v>110</v>
      </c>
      <c r="F211" s="3">
        <v>83</v>
      </c>
      <c r="G211" s="3">
        <v>70</v>
      </c>
      <c r="H211" s="3">
        <v>112</v>
      </c>
      <c r="I211" s="3">
        <v>70</v>
      </c>
      <c r="J211" s="3">
        <v>65</v>
      </c>
      <c r="K211" s="17">
        <f t="shared" si="4"/>
        <v>510</v>
      </c>
    </row>
    <row r="212" spans="1:11" ht="16" thickBot="1" x14ac:dyDescent="0.4">
      <c r="A212" s="5">
        <v>214</v>
      </c>
      <c r="B212" s="2" t="s">
        <v>238</v>
      </c>
      <c r="C212" s="4" t="s">
        <v>48</v>
      </c>
      <c r="D212" s="4" t="s">
        <v>30</v>
      </c>
      <c r="E212" s="3">
        <v>68</v>
      </c>
      <c r="F212" s="3">
        <v>65</v>
      </c>
      <c r="G212" s="3">
        <v>65</v>
      </c>
      <c r="H212" s="3">
        <v>125</v>
      </c>
      <c r="I212" s="3">
        <v>115</v>
      </c>
      <c r="J212" s="3">
        <v>80</v>
      </c>
      <c r="K212" s="17">
        <f t="shared" si="4"/>
        <v>518</v>
      </c>
    </row>
    <row r="213" spans="1:11" ht="16" thickBot="1" x14ac:dyDescent="0.4">
      <c r="A213" s="5">
        <v>215</v>
      </c>
      <c r="B213" s="4" t="s">
        <v>222</v>
      </c>
      <c r="C213" s="4" t="s">
        <v>48</v>
      </c>
      <c r="D213" s="4" t="s">
        <v>42</v>
      </c>
      <c r="E213" s="6">
        <v>68</v>
      </c>
      <c r="F213" s="6">
        <v>125</v>
      </c>
      <c r="G213" s="6">
        <v>65</v>
      </c>
      <c r="H213" s="6">
        <v>65</v>
      </c>
      <c r="I213" s="6">
        <v>115</v>
      </c>
      <c r="J213" s="6">
        <v>80</v>
      </c>
      <c r="K213" s="17">
        <f t="shared" si="4"/>
        <v>518</v>
      </c>
    </row>
    <row r="214" spans="1:11" ht="16" thickBot="1" x14ac:dyDescent="0.4">
      <c r="A214" s="5">
        <v>218</v>
      </c>
      <c r="B214" s="1" t="s">
        <v>240</v>
      </c>
      <c r="C214" s="4" t="s">
        <v>63</v>
      </c>
      <c r="D214" s="4" t="s">
        <v>103</v>
      </c>
      <c r="E214" s="3">
        <v>58</v>
      </c>
      <c r="F214" s="3">
        <v>75</v>
      </c>
      <c r="G214" s="3">
        <v>83</v>
      </c>
      <c r="H214" s="3">
        <v>83</v>
      </c>
      <c r="I214" s="3">
        <v>113</v>
      </c>
      <c r="J214" s="3">
        <v>40</v>
      </c>
      <c r="K214" s="17">
        <f t="shared" si="4"/>
        <v>452</v>
      </c>
    </row>
    <row r="215" spans="1:11" ht="16" thickBot="1" x14ac:dyDescent="0.4">
      <c r="A215" s="5">
        <v>219</v>
      </c>
      <c r="B215" s="1" t="s">
        <v>241</v>
      </c>
      <c r="C215" s="4" t="s">
        <v>63</v>
      </c>
      <c r="D215" s="4" t="s">
        <v>103</v>
      </c>
      <c r="E215" s="3">
        <v>80</v>
      </c>
      <c r="F215" s="3">
        <v>100</v>
      </c>
      <c r="G215" s="3">
        <v>100</v>
      </c>
      <c r="H215" s="3">
        <v>110</v>
      </c>
      <c r="I215" s="3">
        <v>150</v>
      </c>
      <c r="J215" s="3">
        <v>60</v>
      </c>
      <c r="K215" s="17">
        <f t="shared" si="4"/>
        <v>600</v>
      </c>
    </row>
    <row r="216" spans="1:11" ht="16" thickBot="1" x14ac:dyDescent="0.4">
      <c r="A216" s="5">
        <v>221</v>
      </c>
      <c r="B216" s="1" t="s">
        <v>247</v>
      </c>
      <c r="C216" s="4" t="s">
        <v>69</v>
      </c>
      <c r="D216" s="4" t="s">
        <v>17</v>
      </c>
      <c r="E216" s="3">
        <v>60</v>
      </c>
      <c r="F216" s="3">
        <v>105</v>
      </c>
      <c r="G216" s="3">
        <v>60</v>
      </c>
      <c r="H216" s="3">
        <v>120</v>
      </c>
      <c r="I216" s="3">
        <v>60</v>
      </c>
      <c r="J216" s="3">
        <v>105</v>
      </c>
      <c r="K216" s="17">
        <f t="shared" si="4"/>
        <v>510</v>
      </c>
    </row>
    <row r="217" spans="1:11" ht="16" thickBot="1" x14ac:dyDescent="0.4">
      <c r="A217" s="5">
        <v>222</v>
      </c>
      <c r="B217" s="4" t="s">
        <v>102</v>
      </c>
      <c r="C217" s="4" t="s">
        <v>103</v>
      </c>
      <c r="D217" s="4"/>
      <c r="E217" s="6">
        <v>41</v>
      </c>
      <c r="F217" s="6">
        <v>64</v>
      </c>
      <c r="G217" s="6">
        <v>45</v>
      </c>
      <c r="H217" s="6">
        <v>50</v>
      </c>
      <c r="I217" s="6">
        <v>50</v>
      </c>
      <c r="J217" s="6">
        <v>50</v>
      </c>
      <c r="K217" s="17">
        <f t="shared" si="4"/>
        <v>300</v>
      </c>
    </row>
    <row r="218" spans="1:11" ht="16" thickBot="1" x14ac:dyDescent="0.4">
      <c r="A218" s="5">
        <v>223</v>
      </c>
      <c r="B218" s="4" t="s">
        <v>104</v>
      </c>
      <c r="C218" s="4" t="s">
        <v>103</v>
      </c>
      <c r="D218" s="4"/>
      <c r="E218" s="6">
        <v>61</v>
      </c>
      <c r="F218" s="6">
        <v>84</v>
      </c>
      <c r="G218" s="6">
        <v>65</v>
      </c>
      <c r="H218" s="6">
        <v>70</v>
      </c>
      <c r="I218" s="6">
        <v>70</v>
      </c>
      <c r="J218" s="6">
        <v>70</v>
      </c>
      <c r="K218" s="17">
        <f t="shared" si="4"/>
        <v>420</v>
      </c>
    </row>
    <row r="219" spans="1:11" ht="16" thickBot="1" x14ac:dyDescent="0.4">
      <c r="A219" s="5">
        <v>224</v>
      </c>
      <c r="B219" s="4" t="s">
        <v>105</v>
      </c>
      <c r="C219" s="4" t="s">
        <v>103</v>
      </c>
      <c r="D219" s="4" t="s">
        <v>12</v>
      </c>
      <c r="E219" s="6">
        <v>91</v>
      </c>
      <c r="F219" s="6">
        <v>134</v>
      </c>
      <c r="G219" s="6">
        <v>95</v>
      </c>
      <c r="H219" s="6">
        <v>100</v>
      </c>
      <c r="I219" s="6">
        <v>100</v>
      </c>
      <c r="J219" s="6">
        <v>80</v>
      </c>
      <c r="K219" s="17">
        <f t="shared" si="4"/>
        <v>600</v>
      </c>
    </row>
    <row r="220" spans="1:11" ht="16" thickBot="1" x14ac:dyDescent="0.4">
      <c r="A220" s="5">
        <v>225</v>
      </c>
      <c r="B220" s="4" t="s">
        <v>169</v>
      </c>
      <c r="C220" s="4" t="s">
        <v>56</v>
      </c>
      <c r="D220" s="4" t="s">
        <v>24</v>
      </c>
      <c r="E220" s="6">
        <v>50</v>
      </c>
      <c r="F220" s="6">
        <v>64</v>
      </c>
      <c r="G220" s="6">
        <v>50</v>
      </c>
      <c r="H220" s="6">
        <v>45</v>
      </c>
      <c r="I220" s="6">
        <v>50</v>
      </c>
      <c r="J220" s="6">
        <v>41</v>
      </c>
      <c r="K220" s="17">
        <f t="shared" si="4"/>
        <v>300</v>
      </c>
    </row>
    <row r="221" spans="1:11" ht="16" thickBot="1" x14ac:dyDescent="0.4">
      <c r="A221" s="5">
        <v>226</v>
      </c>
      <c r="B221" s="4" t="s">
        <v>170</v>
      </c>
      <c r="C221" s="4" t="s">
        <v>56</v>
      </c>
      <c r="D221" s="4" t="s">
        <v>24</v>
      </c>
      <c r="E221" s="6">
        <v>70</v>
      </c>
      <c r="F221" s="6">
        <v>84</v>
      </c>
      <c r="G221" s="6">
        <v>70</v>
      </c>
      <c r="H221" s="6">
        <v>65</v>
      </c>
      <c r="I221" s="6">
        <v>70</v>
      </c>
      <c r="J221" s="6">
        <v>51</v>
      </c>
      <c r="K221" s="17">
        <f t="shared" si="4"/>
        <v>410</v>
      </c>
    </row>
    <row r="222" spans="1:11" ht="16" thickBot="1" x14ac:dyDescent="0.4">
      <c r="A222" s="5">
        <v>227</v>
      </c>
      <c r="B222" s="4" t="s">
        <v>171</v>
      </c>
      <c r="C222" s="4" t="s">
        <v>56</v>
      </c>
      <c r="D222" s="4" t="s">
        <v>133</v>
      </c>
      <c r="E222" s="6">
        <v>100</v>
      </c>
      <c r="F222" s="6">
        <v>134</v>
      </c>
      <c r="G222" s="6">
        <v>110</v>
      </c>
      <c r="H222" s="6">
        <v>95</v>
      </c>
      <c r="I222" s="6">
        <v>100</v>
      </c>
      <c r="J222" s="6">
        <v>61</v>
      </c>
      <c r="K222" s="17">
        <f t="shared" si="4"/>
        <v>600</v>
      </c>
    </row>
    <row r="223" spans="1:11" ht="16" thickBot="1" x14ac:dyDescent="0.4">
      <c r="A223" s="5">
        <v>228</v>
      </c>
      <c r="B223" s="4" t="s">
        <v>166</v>
      </c>
      <c r="C223" s="4" t="s">
        <v>22</v>
      </c>
      <c r="D223" s="4"/>
      <c r="E223" s="6">
        <v>90</v>
      </c>
      <c r="F223" s="6">
        <v>85</v>
      </c>
      <c r="G223" s="6">
        <v>75</v>
      </c>
      <c r="H223" s="6">
        <v>115</v>
      </c>
      <c r="I223" s="6">
        <v>100</v>
      </c>
      <c r="J223" s="6">
        <v>115</v>
      </c>
      <c r="K223" s="17">
        <f t="shared" si="4"/>
        <v>580</v>
      </c>
    </row>
    <row r="224" spans="1:11" ht="16" thickBot="1" x14ac:dyDescent="0.4">
      <c r="A224" s="5">
        <v>229</v>
      </c>
      <c r="B224" s="4" t="s">
        <v>167</v>
      </c>
      <c r="C224" s="4" t="s">
        <v>11</v>
      </c>
      <c r="D224" s="4"/>
      <c r="E224" s="6">
        <v>115</v>
      </c>
      <c r="F224" s="6">
        <v>115</v>
      </c>
      <c r="G224" s="6">
        <v>85</v>
      </c>
      <c r="H224" s="6">
        <v>90</v>
      </c>
      <c r="I224" s="6">
        <v>75</v>
      </c>
      <c r="J224" s="6">
        <v>100</v>
      </c>
      <c r="K224" s="17">
        <f t="shared" si="4"/>
        <v>580</v>
      </c>
    </row>
    <row r="225" spans="1:11" ht="16" thickBot="1" x14ac:dyDescent="0.4">
      <c r="A225" s="5">
        <v>230</v>
      </c>
      <c r="B225" s="4" t="s">
        <v>168</v>
      </c>
      <c r="C225" s="4" t="s">
        <v>13</v>
      </c>
      <c r="D225" s="4"/>
      <c r="E225" s="6">
        <v>100</v>
      </c>
      <c r="F225" s="6">
        <v>75</v>
      </c>
      <c r="G225" s="6">
        <v>115</v>
      </c>
      <c r="H225" s="6">
        <v>90</v>
      </c>
      <c r="I225" s="6">
        <v>115</v>
      </c>
      <c r="J225" s="6">
        <v>85</v>
      </c>
      <c r="K225" s="17">
        <f t="shared" si="4"/>
        <v>580</v>
      </c>
    </row>
    <row r="226" spans="1:11" ht="16" thickBot="1" x14ac:dyDescent="0.4">
      <c r="A226" s="5">
        <v>231</v>
      </c>
      <c r="B226" s="4" t="s">
        <v>374</v>
      </c>
      <c r="C226" s="4" t="s">
        <v>11</v>
      </c>
      <c r="D226" s="4" t="s">
        <v>63</v>
      </c>
      <c r="E226" s="6">
        <v>91</v>
      </c>
      <c r="F226" s="6">
        <v>90</v>
      </c>
      <c r="G226" s="6">
        <v>106</v>
      </c>
      <c r="H226" s="6">
        <v>130</v>
      </c>
      <c r="I226" s="6">
        <v>106</v>
      </c>
      <c r="J226" s="6">
        <v>77</v>
      </c>
      <c r="K226" s="17">
        <f t="shared" si="4"/>
        <v>600</v>
      </c>
    </row>
    <row r="227" spans="1:11" ht="16" thickBot="1" x14ac:dyDescent="0.4">
      <c r="A227" s="5">
        <v>233</v>
      </c>
      <c r="B227" s="4" t="s">
        <v>172</v>
      </c>
      <c r="C227" s="4" t="s">
        <v>48</v>
      </c>
      <c r="D227" s="4" t="s">
        <v>12</v>
      </c>
      <c r="E227" s="6">
        <v>106</v>
      </c>
      <c r="F227" s="6">
        <v>90</v>
      </c>
      <c r="G227" s="6">
        <v>130</v>
      </c>
      <c r="H227" s="6">
        <v>90</v>
      </c>
      <c r="I227" s="6">
        <v>154</v>
      </c>
      <c r="J227" s="6">
        <v>110</v>
      </c>
      <c r="K227" s="17">
        <f t="shared" si="4"/>
        <v>680</v>
      </c>
    </row>
    <row r="228" spans="1:11" ht="16" thickBot="1" x14ac:dyDescent="0.4">
      <c r="A228" s="5">
        <v>234</v>
      </c>
      <c r="B228" s="4" t="s">
        <v>173</v>
      </c>
      <c r="C228" s="4" t="s">
        <v>11</v>
      </c>
      <c r="D228" s="4" t="s">
        <v>12</v>
      </c>
      <c r="E228" s="6">
        <v>106</v>
      </c>
      <c r="F228" s="6">
        <v>130</v>
      </c>
      <c r="G228" s="6">
        <v>90</v>
      </c>
      <c r="H228" s="6">
        <v>110</v>
      </c>
      <c r="I228" s="6">
        <v>154</v>
      </c>
      <c r="J228" s="6">
        <v>90</v>
      </c>
      <c r="K228" s="17">
        <f t="shared" si="4"/>
        <v>680</v>
      </c>
    </row>
    <row r="229" spans="1:11" ht="16" thickBot="1" x14ac:dyDescent="0.4">
      <c r="A229" s="5">
        <v>235</v>
      </c>
      <c r="B229" s="4" t="s">
        <v>174</v>
      </c>
      <c r="C229" s="4" t="s">
        <v>48</v>
      </c>
      <c r="D229" s="4" t="s">
        <v>9</v>
      </c>
      <c r="E229" s="6">
        <v>100</v>
      </c>
      <c r="F229" s="6">
        <v>100</v>
      </c>
      <c r="G229" s="6">
        <v>100</v>
      </c>
      <c r="H229" s="6">
        <v>100</v>
      </c>
      <c r="I229" s="6">
        <v>100</v>
      </c>
      <c r="J229" s="6">
        <v>100</v>
      </c>
      <c r="K229" s="17">
        <f t="shared" si="4"/>
        <v>600</v>
      </c>
    </row>
  </sheetData>
  <sortState xmlns:xlrd2="http://schemas.microsoft.com/office/spreadsheetml/2017/richdata2" ref="A2:J229">
    <sortCondition ref="A2:A229"/>
    <sortCondition ref="B2:B229"/>
  </sortState>
  <conditionalFormatting sqref="N2:N19">
    <cfRule type="colorScale" priority="25">
      <colorScale>
        <cfvo type="min"/>
        <cfvo type="max"/>
        <color rgb="FFF8696B"/>
        <color rgb="FFFCFCFF"/>
      </colorScale>
    </cfRule>
  </conditionalFormatting>
  <conditionalFormatting sqref="O2:O19">
    <cfRule type="colorScale" priority="28">
      <colorScale>
        <cfvo type="min"/>
        <cfvo type="max"/>
        <color rgb="FFFCFCFF"/>
        <color rgb="FF63BE7B"/>
      </colorScale>
    </cfRule>
  </conditionalFormatting>
  <conditionalFormatting sqref="C1:K19 M1:M19 C20:L1048576">
    <cfRule type="containsText" dxfId="19" priority="1" operator="containsText" text="Ice">
      <formula>NOT(ISERROR(SEARCH("Ice",C1)))</formula>
    </cfRule>
    <cfRule type="cellIs" dxfId="18" priority="2" operator="equal">
      <formula>"Dragon"</formula>
    </cfRule>
    <cfRule type="containsText" dxfId="17" priority="3" operator="containsText" text="Steel">
      <formula>NOT(ISERROR(SEARCH("Steel",C1)))</formula>
    </cfRule>
    <cfRule type="containsText" dxfId="16" priority="4" operator="containsText" text="Psychic">
      <formula>NOT(ISERROR(SEARCH("Psychic",C1)))</formula>
    </cfRule>
    <cfRule type="containsText" dxfId="15" priority="5" operator="containsText" text="Rock">
      <formula>NOT(ISERROR(SEARCH("Rock",C1)))</formula>
    </cfRule>
    <cfRule type="containsText" dxfId="14" priority="6" operator="containsText" text="Fairy">
      <formula>NOT(ISERROR(SEARCH("Fairy",C1)))</formula>
    </cfRule>
    <cfRule type="containsText" dxfId="13" priority="7" operator="containsText" text="Ground">
      <formula>NOT(ISERROR(SEARCH("Ground",C1)))</formula>
    </cfRule>
    <cfRule type="containsText" dxfId="12" priority="8" operator="containsText" text="Electric">
      <formula>NOT(ISERROR(SEARCH("Electric",C1)))</formula>
    </cfRule>
    <cfRule type="cellIs" dxfId="11" priority="9" operator="equal">
      <formula>"Poison"</formula>
    </cfRule>
    <cfRule type="cellIs" dxfId="10" priority="10" operator="equal">
      <formula>"Bug"</formula>
    </cfRule>
    <cfRule type="cellIs" dxfId="9" priority="11" operator="equal">
      <formula>"Dark"</formula>
    </cfRule>
    <cfRule type="cellIs" dxfId="8" priority="12" operator="equal">
      <formula>"Fighting"</formula>
    </cfRule>
    <cfRule type="containsText" dxfId="7" priority="13" operator="containsText" text="Ghost">
      <formula>NOT(ISERROR(SEARCH("Ghost",C1)))</formula>
    </cfRule>
    <cfRule type="containsText" dxfId="6" priority="14" operator="containsText" text="Fire">
      <formula>NOT(ISERROR(SEARCH("Fire",C1)))</formula>
    </cfRule>
    <cfRule type="containsText" dxfId="5" priority="15" operator="containsText" text="Flying">
      <formula>NOT(ISERROR(SEARCH("Flying",C1)))</formula>
    </cfRule>
    <cfRule type="containsText" dxfId="4" priority="17" operator="containsText" text="Grass">
      <formula>NOT(ISERROR(SEARCH("Grass",C1)))</formula>
    </cfRule>
    <cfRule type="containsText" dxfId="3" priority="18" operator="containsText" text="Normal">
      <formula>NOT(ISERROR(SEARCH("Normal",C1)))</formula>
    </cfRule>
    <cfRule type="containsText" dxfId="2" priority="19" operator="containsText" text="Water">
      <formula>NOT(ISERROR(SEARCH("Water",C1)))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401FC-F208-49DF-9E1A-3A3E6E1E209C}">
  <dimension ref="A1:G41"/>
  <sheetViews>
    <sheetView zoomScale="65" workbookViewId="0">
      <selection activeCell="H39" sqref="H39"/>
    </sheetView>
  </sheetViews>
  <sheetFormatPr defaultRowHeight="14.5" x14ac:dyDescent="0.35"/>
  <cols>
    <col min="1" max="1" width="22.08984375" bestFit="1" customWidth="1"/>
    <col min="2" max="2" width="9.6328125" bestFit="1" customWidth="1"/>
    <col min="3" max="3" width="19.453125" bestFit="1" customWidth="1"/>
    <col min="4" max="4" width="19.453125" customWidth="1"/>
    <col min="5" max="5" width="13.54296875" bestFit="1" customWidth="1"/>
    <col min="6" max="6" width="45.08984375" bestFit="1" customWidth="1"/>
  </cols>
  <sheetData>
    <row r="1" spans="1:7" x14ac:dyDescent="0.35">
      <c r="A1" s="8" t="s">
        <v>250</v>
      </c>
      <c r="B1" t="s">
        <v>286</v>
      </c>
      <c r="C1" t="s">
        <v>376</v>
      </c>
      <c r="D1" t="s">
        <v>390</v>
      </c>
      <c r="E1" t="s">
        <v>289</v>
      </c>
      <c r="F1" t="s">
        <v>376</v>
      </c>
      <c r="G1" t="s">
        <v>390</v>
      </c>
    </row>
    <row r="2" spans="1:7" x14ac:dyDescent="0.35">
      <c r="A2" s="9" t="s">
        <v>251</v>
      </c>
      <c r="B2" t="s">
        <v>249</v>
      </c>
      <c r="E2" t="s">
        <v>287</v>
      </c>
    </row>
    <row r="3" spans="1:7" x14ac:dyDescent="0.35">
      <c r="A3" s="9" t="s">
        <v>252</v>
      </c>
      <c r="B3" t="s">
        <v>249</v>
      </c>
      <c r="E3" t="s">
        <v>287</v>
      </c>
    </row>
    <row r="4" spans="1:7" x14ac:dyDescent="0.35">
      <c r="A4" s="9" t="s">
        <v>253</v>
      </c>
      <c r="B4" t="s">
        <v>249</v>
      </c>
      <c r="E4" t="s">
        <v>249</v>
      </c>
    </row>
    <row r="5" spans="1:7" x14ac:dyDescent="0.35">
      <c r="A5" s="9" t="s">
        <v>254</v>
      </c>
      <c r="B5" t="s">
        <v>249</v>
      </c>
      <c r="E5" t="s">
        <v>249</v>
      </c>
    </row>
    <row r="6" spans="1:7" x14ac:dyDescent="0.35">
      <c r="A6" s="9" t="s">
        <v>255</v>
      </c>
      <c r="B6" t="s">
        <v>249</v>
      </c>
      <c r="E6" t="s">
        <v>249</v>
      </c>
    </row>
    <row r="7" spans="1:7" x14ac:dyDescent="0.35">
      <c r="A7" s="10" t="s">
        <v>256</v>
      </c>
      <c r="B7" t="s">
        <v>249</v>
      </c>
      <c r="E7" t="s">
        <v>249</v>
      </c>
    </row>
    <row r="8" spans="1:7" x14ac:dyDescent="0.35">
      <c r="A8" s="9" t="s">
        <v>257</v>
      </c>
      <c r="B8" t="s">
        <v>249</v>
      </c>
      <c r="E8" t="s">
        <v>249</v>
      </c>
    </row>
    <row r="9" spans="1:7" x14ac:dyDescent="0.35">
      <c r="A9" s="9" t="s">
        <v>258</v>
      </c>
      <c r="B9" t="s">
        <v>249</v>
      </c>
      <c r="E9" t="s">
        <v>249</v>
      </c>
    </row>
    <row r="10" spans="1:7" x14ac:dyDescent="0.35">
      <c r="A10" s="9" t="s">
        <v>259</v>
      </c>
      <c r="B10" t="s">
        <v>287</v>
      </c>
      <c r="E10" t="s">
        <v>249</v>
      </c>
    </row>
    <row r="11" spans="1:7" x14ac:dyDescent="0.35">
      <c r="A11" s="10" t="s">
        <v>260</v>
      </c>
      <c r="B11" t="s">
        <v>249</v>
      </c>
      <c r="C11" t="s">
        <v>389</v>
      </c>
      <c r="E11" t="s">
        <v>249</v>
      </c>
      <c r="F11" t="s">
        <v>388</v>
      </c>
    </row>
    <row r="12" spans="1:7" x14ac:dyDescent="0.35">
      <c r="A12" s="9" t="s">
        <v>261</v>
      </c>
      <c r="B12" t="s">
        <v>249</v>
      </c>
      <c r="E12" t="s">
        <v>249</v>
      </c>
    </row>
    <row r="13" spans="1:7" x14ac:dyDescent="0.35">
      <c r="A13" s="9" t="s">
        <v>262</v>
      </c>
      <c r="B13" t="s">
        <v>249</v>
      </c>
      <c r="E13" t="s">
        <v>249</v>
      </c>
    </row>
    <row r="14" spans="1:7" x14ac:dyDescent="0.35">
      <c r="A14" s="9" t="s">
        <v>263</v>
      </c>
      <c r="B14" t="s">
        <v>249</v>
      </c>
      <c r="E14" t="s">
        <v>249</v>
      </c>
    </row>
    <row r="15" spans="1:7" x14ac:dyDescent="0.35">
      <c r="A15" s="9" t="s">
        <v>264</v>
      </c>
      <c r="B15" t="s">
        <v>249</v>
      </c>
      <c r="C15" t="s">
        <v>385</v>
      </c>
      <c r="E15" t="s">
        <v>249</v>
      </c>
      <c r="F15" t="s">
        <v>386</v>
      </c>
    </row>
    <row r="16" spans="1:7" x14ac:dyDescent="0.35">
      <c r="A16" s="11" t="s">
        <v>265</v>
      </c>
      <c r="B16" t="s">
        <v>249</v>
      </c>
      <c r="E16" t="s">
        <v>249</v>
      </c>
    </row>
    <row r="17" spans="1:6" x14ac:dyDescent="0.35">
      <c r="A17" s="11" t="s">
        <v>266</v>
      </c>
      <c r="B17" t="s">
        <v>249</v>
      </c>
      <c r="E17" t="s">
        <v>249</v>
      </c>
    </row>
    <row r="18" spans="1:6" x14ac:dyDescent="0.35">
      <c r="A18" s="12" t="s">
        <v>267</v>
      </c>
      <c r="B18" t="s">
        <v>249</v>
      </c>
      <c r="E18" t="s">
        <v>249</v>
      </c>
    </row>
    <row r="19" spans="1:6" x14ac:dyDescent="0.35">
      <c r="A19" s="11" t="s">
        <v>268</v>
      </c>
      <c r="B19" t="s">
        <v>249</v>
      </c>
      <c r="E19" t="s">
        <v>249</v>
      </c>
    </row>
    <row r="20" spans="1:6" x14ac:dyDescent="0.35">
      <c r="A20" s="11" t="s">
        <v>269</v>
      </c>
      <c r="B20" t="s">
        <v>249</v>
      </c>
      <c r="C20" t="s">
        <v>378</v>
      </c>
      <c r="E20" t="s">
        <v>249</v>
      </c>
      <c r="F20" t="s">
        <v>377</v>
      </c>
    </row>
    <row r="21" spans="1:6" x14ac:dyDescent="0.35">
      <c r="A21" s="11" t="s">
        <v>270</v>
      </c>
      <c r="B21" t="s">
        <v>249</v>
      </c>
      <c r="E21" t="s">
        <v>249</v>
      </c>
    </row>
    <row r="22" spans="1:6" x14ac:dyDescent="0.35">
      <c r="A22" s="11" t="s">
        <v>271</v>
      </c>
      <c r="B22" t="s">
        <v>249</v>
      </c>
      <c r="E22" t="s">
        <v>249</v>
      </c>
    </row>
    <row r="23" spans="1:6" x14ac:dyDescent="0.35">
      <c r="A23" s="11" t="s">
        <v>272</v>
      </c>
      <c r="B23" t="s">
        <v>287</v>
      </c>
      <c r="E23" t="s">
        <v>249</v>
      </c>
    </row>
    <row r="24" spans="1:6" x14ac:dyDescent="0.35">
      <c r="A24" s="11" t="s">
        <v>273</v>
      </c>
      <c r="B24" t="s">
        <v>287</v>
      </c>
      <c r="E24" t="s">
        <v>249</v>
      </c>
    </row>
    <row r="25" spans="1:6" x14ac:dyDescent="0.35">
      <c r="A25" s="12" t="s">
        <v>274</v>
      </c>
      <c r="B25" t="s">
        <v>287</v>
      </c>
      <c r="E25" t="s">
        <v>287</v>
      </c>
    </row>
    <row r="26" spans="1:6" x14ac:dyDescent="0.35">
      <c r="A26" s="11" t="s">
        <v>275</v>
      </c>
      <c r="B26" t="s">
        <v>287</v>
      </c>
      <c r="E26" t="s">
        <v>249</v>
      </c>
    </row>
    <row r="27" spans="1:6" x14ac:dyDescent="0.35">
      <c r="A27" s="11" t="s">
        <v>276</v>
      </c>
      <c r="B27" t="s">
        <v>287</v>
      </c>
      <c r="E27" t="s">
        <v>249</v>
      </c>
    </row>
    <row r="28" spans="1:6" x14ac:dyDescent="0.35">
      <c r="A28" s="11" t="s">
        <v>277</v>
      </c>
      <c r="B28" t="s">
        <v>287</v>
      </c>
      <c r="E28" t="s">
        <v>249</v>
      </c>
    </row>
    <row r="29" spans="1:6" x14ac:dyDescent="0.35">
      <c r="A29" s="11" t="s">
        <v>278</v>
      </c>
      <c r="B29" t="s">
        <v>287</v>
      </c>
      <c r="E29" t="s">
        <v>249</v>
      </c>
    </row>
    <row r="30" spans="1:6" x14ac:dyDescent="0.35">
      <c r="A30" s="11" t="s">
        <v>279</v>
      </c>
      <c r="B30" t="s">
        <v>249</v>
      </c>
      <c r="E30" t="s">
        <v>249</v>
      </c>
    </row>
    <row r="31" spans="1:6" x14ac:dyDescent="0.35">
      <c r="A31" s="12" t="s">
        <v>379</v>
      </c>
      <c r="B31" t="s">
        <v>249</v>
      </c>
      <c r="C31" t="s">
        <v>387</v>
      </c>
      <c r="E31" t="s">
        <v>287</v>
      </c>
    </row>
    <row r="32" spans="1:6" x14ac:dyDescent="0.35">
      <c r="A32" s="12" t="s">
        <v>380</v>
      </c>
      <c r="B32" t="s">
        <v>249</v>
      </c>
      <c r="C32" t="s">
        <v>381</v>
      </c>
      <c r="E32" t="s">
        <v>249</v>
      </c>
      <c r="F32" t="s">
        <v>383</v>
      </c>
    </row>
    <row r="33" spans="1:6" x14ac:dyDescent="0.35">
      <c r="A33" s="13" t="s">
        <v>280</v>
      </c>
      <c r="B33" t="s">
        <v>249</v>
      </c>
      <c r="E33" t="s">
        <v>249</v>
      </c>
      <c r="F33" t="s">
        <v>382</v>
      </c>
    </row>
    <row r="34" spans="1:6" x14ac:dyDescent="0.35">
      <c r="A34" s="11" t="s">
        <v>281</v>
      </c>
      <c r="B34" t="s">
        <v>287</v>
      </c>
      <c r="E34" t="s">
        <v>249</v>
      </c>
    </row>
    <row r="35" spans="1:6" x14ac:dyDescent="0.35">
      <c r="A35" s="11" t="s">
        <v>282</v>
      </c>
      <c r="B35" t="s">
        <v>287</v>
      </c>
      <c r="E35" t="s">
        <v>249</v>
      </c>
    </row>
    <row r="36" spans="1:6" x14ac:dyDescent="0.35">
      <c r="A36" s="11" t="s">
        <v>283</v>
      </c>
      <c r="B36" t="s">
        <v>287</v>
      </c>
      <c r="E36" t="s">
        <v>249</v>
      </c>
    </row>
    <row r="37" spans="1:6" x14ac:dyDescent="0.35">
      <c r="A37" s="11" t="s">
        <v>284</v>
      </c>
      <c r="B37" t="s">
        <v>287</v>
      </c>
      <c r="E37" t="s">
        <v>249</v>
      </c>
    </row>
    <row r="38" spans="1:6" x14ac:dyDescent="0.35">
      <c r="A38" s="11" t="s">
        <v>285</v>
      </c>
      <c r="B38" t="s">
        <v>249</v>
      </c>
      <c r="E38" t="s">
        <v>249</v>
      </c>
    </row>
    <row r="39" spans="1:6" x14ac:dyDescent="0.35">
      <c r="A39" s="11" t="s">
        <v>288</v>
      </c>
      <c r="B39" t="s">
        <v>249</v>
      </c>
      <c r="E39" t="s">
        <v>287</v>
      </c>
    </row>
    <row r="40" spans="1:6" x14ac:dyDescent="0.35">
      <c r="A40" s="11" t="s">
        <v>290</v>
      </c>
      <c r="B40" t="s">
        <v>249</v>
      </c>
      <c r="E40" t="s">
        <v>287</v>
      </c>
    </row>
    <row r="41" spans="1:6" x14ac:dyDescent="0.35">
      <c r="A41" s="18" t="s">
        <v>384</v>
      </c>
      <c r="B41" s="19">
        <f>COUNTIF(B2:E40, "Yes")</f>
        <v>60</v>
      </c>
    </row>
  </sheetData>
  <conditionalFormatting sqref="A1:A41">
    <cfRule type="containsBlanks" dxfId="1" priority="2">
      <formula>LEN(TRIM(A1))=0</formula>
    </cfRule>
  </conditionalFormatting>
  <conditionalFormatting sqref="F20 F32:F33 F15 B2:B40 E2:E39 F11">
    <cfRule type="cellIs" dxfId="0" priority="1" operator="equal">
      <formula>"Yes"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A7AF8F-1D5A-455D-BFB4-DF69BAC5C4A6}">
  <dimension ref="A1:E47"/>
  <sheetViews>
    <sheetView workbookViewId="0">
      <selection activeCell="E2" sqref="E2"/>
    </sheetView>
  </sheetViews>
  <sheetFormatPr defaultRowHeight="14.5" x14ac:dyDescent="0.35"/>
  <cols>
    <col min="1" max="1" width="60.7265625" style="14" customWidth="1"/>
    <col min="2" max="2" width="24.7265625" style="14" customWidth="1"/>
  </cols>
  <sheetData>
    <row r="1" spans="1:5" x14ac:dyDescent="0.35">
      <c r="C1" t="s">
        <v>88</v>
      </c>
      <c r="D1" t="s">
        <v>149</v>
      </c>
      <c r="E1" t="s">
        <v>44</v>
      </c>
    </row>
    <row r="2" spans="1:5" x14ac:dyDescent="0.35">
      <c r="A2" s="14" t="s">
        <v>291</v>
      </c>
      <c r="C2" t="s">
        <v>83</v>
      </c>
      <c r="D2" t="s">
        <v>366</v>
      </c>
      <c r="E2" t="s">
        <v>365</v>
      </c>
    </row>
    <row r="3" spans="1:5" ht="29" x14ac:dyDescent="0.35">
      <c r="A3" s="14" t="s">
        <v>292</v>
      </c>
      <c r="B3" s="14" t="s">
        <v>362</v>
      </c>
      <c r="C3" t="s">
        <v>108</v>
      </c>
      <c r="D3" t="s">
        <v>363</v>
      </c>
      <c r="E3" t="s">
        <v>364</v>
      </c>
    </row>
    <row r="4" spans="1:5" x14ac:dyDescent="0.35">
      <c r="A4" s="14" t="s">
        <v>293</v>
      </c>
      <c r="C4" t="s">
        <v>88</v>
      </c>
    </row>
    <row r="5" spans="1:5" x14ac:dyDescent="0.35">
      <c r="A5" s="14" t="s">
        <v>294</v>
      </c>
    </row>
    <row r="6" spans="1:5" ht="29" x14ac:dyDescent="0.35">
      <c r="A6" s="14" t="s">
        <v>310</v>
      </c>
      <c r="B6" s="14" t="s">
        <v>311</v>
      </c>
    </row>
    <row r="7" spans="1:5" x14ac:dyDescent="0.35">
      <c r="A7" s="14" t="s">
        <v>312</v>
      </c>
    </row>
    <row r="8" spans="1:5" x14ac:dyDescent="0.35">
      <c r="A8" s="14" t="s">
        <v>313</v>
      </c>
      <c r="B8" s="14" t="s">
        <v>317</v>
      </c>
      <c r="C8" t="s">
        <v>360</v>
      </c>
    </row>
    <row r="9" spans="1:5" x14ac:dyDescent="0.35">
      <c r="A9" s="14" t="s">
        <v>314</v>
      </c>
    </row>
    <row r="10" spans="1:5" x14ac:dyDescent="0.35">
      <c r="A10" s="15" t="s">
        <v>316</v>
      </c>
    </row>
    <row r="11" spans="1:5" x14ac:dyDescent="0.35">
      <c r="A11" s="14" t="s">
        <v>318</v>
      </c>
    </row>
    <row r="12" spans="1:5" x14ac:dyDescent="0.35">
      <c r="A12" s="14" t="s">
        <v>321</v>
      </c>
    </row>
    <row r="13" spans="1:5" x14ac:dyDescent="0.35">
      <c r="A13" s="14" t="s">
        <v>322</v>
      </c>
    </row>
    <row r="14" spans="1:5" x14ac:dyDescent="0.35">
      <c r="A14" s="14" t="s">
        <v>325</v>
      </c>
    </row>
    <row r="15" spans="1:5" ht="29" x14ac:dyDescent="0.35">
      <c r="A15" s="14" t="s">
        <v>333</v>
      </c>
    </row>
    <row r="16" spans="1:5" x14ac:dyDescent="0.35">
      <c r="A16" s="14" t="s">
        <v>326</v>
      </c>
    </row>
    <row r="17" spans="1:2" x14ac:dyDescent="0.35">
      <c r="A17" s="14" t="s">
        <v>327</v>
      </c>
    </row>
    <row r="18" spans="1:2" x14ac:dyDescent="0.35">
      <c r="A18" s="15" t="s">
        <v>323</v>
      </c>
    </row>
    <row r="19" spans="1:2" x14ac:dyDescent="0.35">
      <c r="A19" s="14" t="s">
        <v>324</v>
      </c>
    </row>
    <row r="20" spans="1:2" x14ac:dyDescent="0.35">
      <c r="A20" s="14" t="s">
        <v>328</v>
      </c>
    </row>
    <row r="21" spans="1:2" ht="29" x14ac:dyDescent="0.35">
      <c r="A21" s="14" t="s">
        <v>329</v>
      </c>
      <c r="B21" s="14" t="s">
        <v>353</v>
      </c>
    </row>
    <row r="22" spans="1:2" x14ac:dyDescent="0.35">
      <c r="A22" s="14" t="s">
        <v>330</v>
      </c>
    </row>
    <row r="23" spans="1:2" x14ac:dyDescent="0.35">
      <c r="A23" s="14" t="s">
        <v>331</v>
      </c>
    </row>
    <row r="24" spans="1:2" ht="29" x14ac:dyDescent="0.35">
      <c r="A24" s="14" t="s">
        <v>361</v>
      </c>
    </row>
    <row r="25" spans="1:2" ht="29" x14ac:dyDescent="0.35">
      <c r="A25" s="14" t="s">
        <v>335</v>
      </c>
    </row>
    <row r="26" spans="1:2" x14ac:dyDescent="0.35">
      <c r="A26" s="14" t="s">
        <v>336</v>
      </c>
    </row>
    <row r="27" spans="1:2" ht="29" x14ac:dyDescent="0.35">
      <c r="A27" s="15" t="s">
        <v>332</v>
      </c>
      <c r="B27" s="14" t="s">
        <v>338</v>
      </c>
    </row>
    <row r="28" spans="1:2" x14ac:dyDescent="0.35">
      <c r="A28" s="14" t="s">
        <v>334</v>
      </c>
    </row>
    <row r="29" spans="1:2" x14ac:dyDescent="0.35">
      <c r="A29" s="14" t="s">
        <v>339</v>
      </c>
    </row>
    <row r="30" spans="1:2" x14ac:dyDescent="0.35">
      <c r="A30" s="14" t="s">
        <v>340</v>
      </c>
    </row>
    <row r="31" spans="1:2" x14ac:dyDescent="0.35">
      <c r="A31" s="14" t="s">
        <v>341</v>
      </c>
    </row>
    <row r="32" spans="1:2" x14ac:dyDescent="0.35">
      <c r="A32" s="14" t="s">
        <v>342</v>
      </c>
    </row>
    <row r="33" spans="1:1" x14ac:dyDescent="0.35">
      <c r="A33" s="15" t="s">
        <v>348</v>
      </c>
    </row>
    <row r="34" spans="1:1" x14ac:dyDescent="0.35">
      <c r="A34" s="14" t="s">
        <v>343</v>
      </c>
    </row>
    <row r="35" spans="1:1" x14ac:dyDescent="0.35">
      <c r="A35" s="14" t="s">
        <v>344</v>
      </c>
    </row>
    <row r="36" spans="1:1" x14ac:dyDescent="0.35">
      <c r="A36" s="14" t="s">
        <v>345</v>
      </c>
    </row>
    <row r="37" spans="1:1" x14ac:dyDescent="0.35">
      <c r="A37" s="14" t="s">
        <v>346</v>
      </c>
    </row>
    <row r="38" spans="1:1" x14ac:dyDescent="0.35">
      <c r="A38" s="14" t="s">
        <v>347</v>
      </c>
    </row>
    <row r="39" spans="1:1" x14ac:dyDescent="0.35">
      <c r="A39" s="14" t="s">
        <v>350</v>
      </c>
    </row>
    <row r="40" spans="1:1" x14ac:dyDescent="0.35">
      <c r="A40" s="14" t="s">
        <v>351</v>
      </c>
    </row>
    <row r="41" spans="1:1" x14ac:dyDescent="0.35">
      <c r="A41" s="14" t="s">
        <v>352</v>
      </c>
    </row>
    <row r="42" spans="1:1" x14ac:dyDescent="0.35">
      <c r="A42" s="14" t="s">
        <v>357</v>
      </c>
    </row>
    <row r="43" spans="1:1" x14ac:dyDescent="0.35">
      <c r="A43" s="14" t="s">
        <v>354</v>
      </c>
    </row>
    <row r="44" spans="1:1" x14ac:dyDescent="0.35">
      <c r="A44" s="14" t="s">
        <v>356</v>
      </c>
    </row>
    <row r="45" spans="1:1" x14ac:dyDescent="0.35">
      <c r="A45" s="14" t="s">
        <v>355</v>
      </c>
    </row>
    <row r="46" spans="1:1" x14ac:dyDescent="0.35">
      <c r="A46" s="14" t="s">
        <v>358</v>
      </c>
    </row>
    <row r="47" spans="1:1" x14ac:dyDescent="0.35">
      <c r="A47" s="14" t="s">
        <v>359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3BE50-1901-41BF-A65A-99F23A1352CB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C019B-39F6-4A48-A7D1-D8F9D080C438}">
  <dimension ref="A2:A16"/>
  <sheetViews>
    <sheetView workbookViewId="0">
      <selection activeCell="B16" sqref="B16"/>
    </sheetView>
  </sheetViews>
  <sheetFormatPr defaultRowHeight="14.5" x14ac:dyDescent="0.35"/>
  <cols>
    <col min="1" max="1" width="13.54296875" bestFit="1" customWidth="1"/>
  </cols>
  <sheetData>
    <row r="2" spans="1:1" x14ac:dyDescent="0.35">
      <c r="A2" t="s">
        <v>295</v>
      </c>
    </row>
    <row r="3" spans="1:1" x14ac:dyDescent="0.35">
      <c r="A3" t="s">
        <v>296</v>
      </c>
    </row>
    <row r="4" spans="1:1" x14ac:dyDescent="0.35">
      <c r="A4" t="s">
        <v>297</v>
      </c>
    </row>
    <row r="5" spans="1:1" x14ac:dyDescent="0.35">
      <c r="A5" t="s">
        <v>298</v>
      </c>
    </row>
    <row r="6" spans="1:1" x14ac:dyDescent="0.35">
      <c r="A6" t="s">
        <v>299</v>
      </c>
    </row>
    <row r="7" spans="1:1" x14ac:dyDescent="0.35">
      <c r="A7" t="s">
        <v>300</v>
      </c>
    </row>
    <row r="8" spans="1:1" x14ac:dyDescent="0.35">
      <c r="A8" t="s">
        <v>301</v>
      </c>
    </row>
    <row r="9" spans="1:1" x14ac:dyDescent="0.35">
      <c r="A9" t="s">
        <v>302</v>
      </c>
    </row>
    <row r="10" spans="1:1" x14ac:dyDescent="0.35">
      <c r="A10" t="s">
        <v>303</v>
      </c>
    </row>
    <row r="11" spans="1:1" x14ac:dyDescent="0.35">
      <c r="A11" t="s">
        <v>304</v>
      </c>
    </row>
    <row r="12" spans="1:1" x14ac:dyDescent="0.35">
      <c r="A12" t="s">
        <v>305</v>
      </c>
    </row>
    <row r="13" spans="1:1" x14ac:dyDescent="0.35">
      <c r="A13" t="s">
        <v>306</v>
      </c>
    </row>
    <row r="14" spans="1:1" x14ac:dyDescent="0.35">
      <c r="A14" t="s">
        <v>308</v>
      </c>
    </row>
    <row r="15" spans="1:1" x14ac:dyDescent="0.35">
      <c r="A15" t="s">
        <v>307</v>
      </c>
    </row>
    <row r="16" spans="1:1" x14ac:dyDescent="0.35">
      <c r="A16" t="s">
        <v>309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73188-0DF5-4717-8D90-1D4B929D1402}">
  <dimension ref="A1:A5"/>
  <sheetViews>
    <sheetView workbookViewId="0">
      <selection activeCell="A6" sqref="A6"/>
    </sheetView>
  </sheetViews>
  <sheetFormatPr defaultRowHeight="14.5" x14ac:dyDescent="0.35"/>
  <sheetData>
    <row r="1" spans="1:1" x14ac:dyDescent="0.35">
      <c r="A1" t="s">
        <v>315</v>
      </c>
    </row>
    <row r="2" spans="1:1" x14ac:dyDescent="0.35">
      <c r="A2" t="s">
        <v>319</v>
      </c>
    </row>
    <row r="3" spans="1:1" x14ac:dyDescent="0.35">
      <c r="A3" t="s">
        <v>320</v>
      </c>
    </row>
    <row r="4" spans="1:1" x14ac:dyDescent="0.35">
      <c r="A4" t="s">
        <v>337</v>
      </c>
    </row>
    <row r="5" spans="1:1" x14ac:dyDescent="0.35">
      <c r="A5" t="s">
        <v>349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8D5F5-30B8-409D-8F03-4D43A9781E04}">
  <dimension ref="A2:A13"/>
  <sheetViews>
    <sheetView tabSelected="1" workbookViewId="0">
      <selection activeCell="E10" sqref="E10"/>
    </sheetView>
  </sheetViews>
  <sheetFormatPr defaultRowHeight="14.5" x14ac:dyDescent="0.35"/>
  <cols>
    <col min="1" max="1" width="31.453125" bestFit="1" customWidth="1"/>
  </cols>
  <sheetData>
    <row r="2" spans="1:1" x14ac:dyDescent="0.35">
      <c r="A2" t="s">
        <v>391</v>
      </c>
    </row>
    <row r="3" spans="1:1" x14ac:dyDescent="0.35">
      <c r="A3" t="s">
        <v>392</v>
      </c>
    </row>
    <row r="4" spans="1:1" x14ac:dyDescent="0.35">
      <c r="A4" t="s">
        <v>393</v>
      </c>
    </row>
    <row r="5" spans="1:1" x14ac:dyDescent="0.35">
      <c r="A5" t="s">
        <v>394</v>
      </c>
    </row>
    <row r="6" spans="1:1" x14ac:dyDescent="0.35">
      <c r="A6" t="s">
        <v>395</v>
      </c>
    </row>
    <row r="7" spans="1:1" x14ac:dyDescent="0.35">
      <c r="A7" t="s">
        <v>396</v>
      </c>
    </row>
    <row r="8" spans="1:1" x14ac:dyDescent="0.35">
      <c r="A8" t="s">
        <v>397</v>
      </c>
    </row>
    <row r="9" spans="1:1" x14ac:dyDescent="0.35">
      <c r="A9" t="s">
        <v>398</v>
      </c>
    </row>
    <row r="10" spans="1:1" x14ac:dyDescent="0.35">
      <c r="A10" t="s">
        <v>477</v>
      </c>
    </row>
    <row r="11" spans="1:1" x14ac:dyDescent="0.35">
      <c r="A11" t="s">
        <v>478</v>
      </c>
    </row>
    <row r="12" spans="1:1" x14ac:dyDescent="0.35">
      <c r="A12" t="s">
        <v>479</v>
      </c>
    </row>
    <row r="13" spans="1:1" x14ac:dyDescent="0.35">
      <c r="A13" t="s">
        <v>480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00A49-19F3-4A27-AE9B-251B5D76E729}">
  <dimension ref="A1:H39"/>
  <sheetViews>
    <sheetView zoomScale="51" workbookViewId="0">
      <selection activeCell="D1" sqref="D1"/>
    </sheetView>
  </sheetViews>
  <sheetFormatPr defaultRowHeight="15.5" x14ac:dyDescent="0.35"/>
  <cols>
    <col min="1" max="4" width="37.81640625" style="5" customWidth="1"/>
    <col min="6" max="6" width="8.7265625" style="20"/>
  </cols>
  <sheetData>
    <row r="1" spans="1:8" ht="62.5" thickBot="1" x14ac:dyDescent="0.4">
      <c r="A1" s="21" t="s">
        <v>399</v>
      </c>
      <c r="B1" s="21" t="s">
        <v>0</v>
      </c>
      <c r="C1" s="21" t="s">
        <v>400</v>
      </c>
      <c r="D1" s="22" t="s">
        <v>475</v>
      </c>
      <c r="H1" t="s">
        <v>470</v>
      </c>
    </row>
    <row r="2" spans="1:8" ht="47" thickBot="1" x14ac:dyDescent="0.4">
      <c r="A2" s="23"/>
      <c r="B2" s="24" t="s">
        <v>401</v>
      </c>
      <c r="C2" s="25" t="s">
        <v>402</v>
      </c>
      <c r="H2" t="s">
        <v>471</v>
      </c>
    </row>
    <row r="3" spans="1:8" ht="47" thickBot="1" x14ac:dyDescent="0.4">
      <c r="A3" s="23"/>
      <c r="B3" s="24" t="s">
        <v>403</v>
      </c>
      <c r="C3" s="25" t="s">
        <v>404</v>
      </c>
      <c r="H3" t="s">
        <v>472</v>
      </c>
    </row>
    <row r="4" spans="1:8" ht="47" thickBot="1" x14ac:dyDescent="0.4">
      <c r="A4" s="23"/>
      <c r="B4" s="24" t="s">
        <v>405</v>
      </c>
      <c r="C4" s="25" t="s">
        <v>406</v>
      </c>
      <c r="H4" t="s">
        <v>473</v>
      </c>
    </row>
    <row r="5" spans="1:8" ht="47" thickBot="1" x14ac:dyDescent="0.4">
      <c r="A5" s="23"/>
      <c r="B5" s="24" t="s">
        <v>407</v>
      </c>
      <c r="C5" s="25" t="s">
        <v>408</v>
      </c>
      <c r="H5" t="s">
        <v>474</v>
      </c>
    </row>
    <row r="6" spans="1:8" ht="62.5" thickBot="1" x14ac:dyDescent="0.4">
      <c r="A6" s="23"/>
      <c r="B6" s="24" t="s">
        <v>409</v>
      </c>
      <c r="C6" s="25" t="s">
        <v>410</v>
      </c>
    </row>
    <row r="7" spans="1:8" ht="62.5" thickBot="1" x14ac:dyDescent="0.4">
      <c r="A7" s="23"/>
      <c r="B7" s="24" t="s">
        <v>411</v>
      </c>
      <c r="C7" s="25" t="s">
        <v>412</v>
      </c>
      <c r="D7" s="5" t="s">
        <v>476</v>
      </c>
    </row>
    <row r="8" spans="1:8" ht="47" thickBot="1" x14ac:dyDescent="0.4">
      <c r="A8" s="23"/>
      <c r="B8" s="24" t="s">
        <v>413</v>
      </c>
      <c r="C8" s="25" t="s">
        <v>414</v>
      </c>
    </row>
    <row r="9" spans="1:8" ht="62.5" thickBot="1" x14ac:dyDescent="0.4">
      <c r="A9" s="23"/>
      <c r="B9" s="24" t="s">
        <v>415</v>
      </c>
      <c r="C9" s="25" t="s">
        <v>416</v>
      </c>
    </row>
    <row r="10" spans="1:8" ht="78" thickBot="1" x14ac:dyDescent="0.4">
      <c r="A10" s="23"/>
      <c r="B10" s="24" t="s">
        <v>417</v>
      </c>
      <c r="C10" s="25" t="s">
        <v>418</v>
      </c>
    </row>
    <row r="11" spans="1:8" ht="62.5" thickBot="1" x14ac:dyDescent="0.4">
      <c r="A11" s="23"/>
      <c r="B11" s="24" t="s">
        <v>419</v>
      </c>
      <c r="C11" s="25" t="s">
        <v>420</v>
      </c>
      <c r="D11" s="5" t="s">
        <v>476</v>
      </c>
    </row>
    <row r="12" spans="1:8" ht="62.5" thickBot="1" x14ac:dyDescent="0.4">
      <c r="A12" s="23"/>
      <c r="B12" s="24" t="s">
        <v>419</v>
      </c>
      <c r="C12" s="25" t="s">
        <v>421</v>
      </c>
      <c r="D12" s="5" t="s">
        <v>287</v>
      </c>
    </row>
    <row r="13" spans="1:8" ht="47" thickBot="1" x14ac:dyDescent="0.4">
      <c r="A13" s="23"/>
      <c r="B13" s="24" t="s">
        <v>422</v>
      </c>
      <c r="C13" s="25" t="s">
        <v>423</v>
      </c>
    </row>
    <row r="14" spans="1:8" ht="47" thickBot="1" x14ac:dyDescent="0.4">
      <c r="A14" s="23"/>
      <c r="B14" s="24" t="s">
        <v>424</v>
      </c>
      <c r="C14" s="25" t="s">
        <v>425</v>
      </c>
    </row>
    <row r="15" spans="1:8" ht="62.5" thickBot="1" x14ac:dyDescent="0.4">
      <c r="A15" s="23"/>
      <c r="B15" s="24" t="s">
        <v>424</v>
      </c>
      <c r="C15" s="25" t="s">
        <v>426</v>
      </c>
      <c r="D15" s="5" t="s">
        <v>249</v>
      </c>
    </row>
    <row r="16" spans="1:8" ht="78" thickBot="1" x14ac:dyDescent="0.4">
      <c r="A16" s="23"/>
      <c r="B16" s="24" t="s">
        <v>427</v>
      </c>
      <c r="C16" s="25" t="s">
        <v>428</v>
      </c>
    </row>
    <row r="17" spans="1:4" ht="78" thickBot="1" x14ac:dyDescent="0.4">
      <c r="A17" s="23"/>
      <c r="B17" s="24" t="s">
        <v>429</v>
      </c>
      <c r="C17" s="25" t="s">
        <v>430</v>
      </c>
    </row>
    <row r="18" spans="1:4" ht="62.5" thickBot="1" x14ac:dyDescent="0.4">
      <c r="A18" s="23"/>
      <c r="B18" s="24" t="s">
        <v>431</v>
      </c>
      <c r="C18" s="25" t="s">
        <v>432</v>
      </c>
    </row>
    <row r="19" spans="1:4" ht="62.5" thickBot="1" x14ac:dyDescent="0.4">
      <c r="A19" s="23"/>
      <c r="B19" s="24" t="s">
        <v>433</v>
      </c>
      <c r="C19" s="25" t="s">
        <v>434</v>
      </c>
    </row>
    <row r="20" spans="1:4" ht="47" thickBot="1" x14ac:dyDescent="0.4">
      <c r="A20" s="23"/>
      <c r="B20" s="24" t="s">
        <v>435</v>
      </c>
      <c r="C20" s="25" t="s">
        <v>406</v>
      </c>
      <c r="D20" s="5" t="s">
        <v>249</v>
      </c>
    </row>
    <row r="21" spans="1:4" ht="47" thickBot="1" x14ac:dyDescent="0.4">
      <c r="A21" s="23"/>
      <c r="B21" s="24" t="s">
        <v>436</v>
      </c>
      <c r="C21" s="25" t="s">
        <v>437</v>
      </c>
      <c r="D21" s="5" t="s">
        <v>249</v>
      </c>
    </row>
    <row r="22" spans="1:4" ht="62.5" thickBot="1" x14ac:dyDescent="0.4">
      <c r="A22" s="23"/>
      <c r="B22" s="24" t="s">
        <v>309</v>
      </c>
      <c r="C22" s="25" t="s">
        <v>438</v>
      </c>
      <c r="D22" s="5" t="s">
        <v>287</v>
      </c>
    </row>
    <row r="23" spans="1:4" ht="62.5" thickBot="1" x14ac:dyDescent="0.4">
      <c r="A23" s="23"/>
      <c r="B23" s="24" t="s">
        <v>439</v>
      </c>
      <c r="C23" s="25" t="s">
        <v>440</v>
      </c>
      <c r="D23" s="5" t="s">
        <v>249</v>
      </c>
    </row>
    <row r="24" spans="1:4" ht="47" thickBot="1" x14ac:dyDescent="0.4">
      <c r="A24" s="23"/>
      <c r="B24" s="24" t="s">
        <v>441</v>
      </c>
      <c r="C24" s="25" t="s">
        <v>442</v>
      </c>
      <c r="D24" s="5" t="s">
        <v>249</v>
      </c>
    </row>
    <row r="25" spans="1:4" ht="47" thickBot="1" x14ac:dyDescent="0.4">
      <c r="A25" s="23"/>
      <c r="B25" s="24" t="s">
        <v>443</v>
      </c>
      <c r="C25" s="25" t="s">
        <v>444</v>
      </c>
      <c r="D25" s="5" t="s">
        <v>249</v>
      </c>
    </row>
    <row r="26" spans="1:4" ht="62.5" thickBot="1" x14ac:dyDescent="0.4">
      <c r="A26" s="23"/>
      <c r="B26" s="24" t="s">
        <v>445</v>
      </c>
      <c r="C26" s="25" t="s">
        <v>446</v>
      </c>
      <c r="D26" s="5" t="s">
        <v>249</v>
      </c>
    </row>
    <row r="27" spans="1:4" ht="31.5" thickBot="1" x14ac:dyDescent="0.4">
      <c r="A27" s="23"/>
      <c r="B27" s="24" t="s">
        <v>447</v>
      </c>
      <c r="C27" s="25" t="s">
        <v>448</v>
      </c>
    </row>
    <row r="28" spans="1:4" ht="47" thickBot="1" x14ac:dyDescent="0.4">
      <c r="A28" s="23"/>
      <c r="B28" s="24" t="s">
        <v>449</v>
      </c>
      <c r="C28" s="25" t="s">
        <v>450</v>
      </c>
    </row>
    <row r="29" spans="1:4" ht="78" thickBot="1" x14ac:dyDescent="0.4">
      <c r="A29" s="23"/>
      <c r="B29" s="24" t="s">
        <v>449</v>
      </c>
      <c r="C29" s="25" t="s">
        <v>451</v>
      </c>
      <c r="D29" s="5" t="s">
        <v>249</v>
      </c>
    </row>
    <row r="30" spans="1:4" ht="47" thickBot="1" x14ac:dyDescent="0.4">
      <c r="A30" s="23"/>
      <c r="B30" s="24" t="s">
        <v>452</v>
      </c>
      <c r="C30" s="25" t="s">
        <v>453</v>
      </c>
    </row>
    <row r="31" spans="1:4" ht="62.5" thickBot="1" x14ac:dyDescent="0.4">
      <c r="A31" s="23"/>
      <c r="B31" s="24" t="s">
        <v>454</v>
      </c>
      <c r="C31" s="25" t="s">
        <v>455</v>
      </c>
      <c r="D31" s="5" t="s">
        <v>249</v>
      </c>
    </row>
    <row r="32" spans="1:4" ht="62.5" thickBot="1" x14ac:dyDescent="0.4">
      <c r="A32" s="23"/>
      <c r="B32" s="24" t="s">
        <v>456</v>
      </c>
      <c r="C32" s="25" t="s">
        <v>457</v>
      </c>
    </row>
    <row r="33" spans="1:4" ht="62.5" thickBot="1" x14ac:dyDescent="0.4">
      <c r="A33" s="23"/>
      <c r="B33" s="24" t="s">
        <v>458</v>
      </c>
      <c r="C33" s="25" t="s">
        <v>459</v>
      </c>
    </row>
    <row r="34" spans="1:4" ht="47" thickBot="1" x14ac:dyDescent="0.4">
      <c r="A34" s="23"/>
      <c r="B34" s="24" t="s">
        <v>460</v>
      </c>
      <c r="C34" s="25" t="s">
        <v>461</v>
      </c>
      <c r="D34" s="5" t="s">
        <v>249</v>
      </c>
    </row>
    <row r="35" spans="1:4" ht="16" thickBot="1" x14ac:dyDescent="0.4">
      <c r="A35" s="23"/>
      <c r="B35" s="24" t="s">
        <v>462</v>
      </c>
      <c r="C35" s="25"/>
    </row>
    <row r="36" spans="1:4" ht="62.5" thickBot="1" x14ac:dyDescent="0.4">
      <c r="A36" s="23"/>
      <c r="B36" s="24" t="s">
        <v>463</v>
      </c>
      <c r="C36" s="25" t="s">
        <v>464</v>
      </c>
      <c r="D36" s="5" t="s">
        <v>249</v>
      </c>
    </row>
    <row r="37" spans="1:4" ht="62.5" thickBot="1" x14ac:dyDescent="0.4">
      <c r="A37" s="23"/>
      <c r="B37" s="24" t="s">
        <v>465</v>
      </c>
      <c r="C37" s="25" t="s">
        <v>466</v>
      </c>
    </row>
    <row r="38" spans="1:4" ht="62.5" thickBot="1" x14ac:dyDescent="0.4">
      <c r="A38" s="23"/>
      <c r="B38" s="24" t="s">
        <v>465</v>
      </c>
      <c r="C38" s="25" t="s">
        <v>467</v>
      </c>
    </row>
    <row r="39" spans="1:4" ht="78" thickBot="1" x14ac:dyDescent="0.4">
      <c r="A39" s="23"/>
      <c r="B39" s="24" t="s">
        <v>468</v>
      </c>
      <c r="C39" s="25" t="s">
        <v>469</v>
      </c>
      <c r="D39" s="5" t="s">
        <v>249</v>
      </c>
    </row>
  </sheetData>
  <hyperlinks>
    <hyperlink ref="B2" r:id="rId1" display="https://www.serebii.net/itemdex/beastball.shtml" xr:uid="{993FC935-511F-41FF-A89C-063F782A39D8}"/>
    <hyperlink ref="B3" r:id="rId2" display="https://www.serebii.net/itemdex/cherishball.shtml" xr:uid="{F3FD4E88-D6C4-4EE3-A8FE-B432E8480E40}"/>
    <hyperlink ref="B4" r:id="rId3" display="https://www.serebii.net/itemdex/diveball.shtml" xr:uid="{461A5E54-0BD8-4AFD-9678-09ADF045DDB8}"/>
    <hyperlink ref="B5" r:id="rId4" display="https://www.serebii.net/itemdex/dreamball.shtml" xr:uid="{35F68CF6-9288-437F-8186-456A9FEC2054}"/>
    <hyperlink ref="B6" r:id="rId5" display="https://www.serebii.net/itemdex/duskball.shtml" xr:uid="{B655B117-37DA-4931-BA14-CAAEAE2D9706}"/>
    <hyperlink ref="B7" r:id="rId6" display="https://www.serebii.net/itemdex/fastball.shtml" xr:uid="{1C97E405-3F20-4697-958F-D70D6C5BAE37}"/>
    <hyperlink ref="B8" r:id="rId7" display="https://www.serebii.net/itemdex/featherball.shtml" xr:uid="{86021563-4051-4EFA-9D44-D0B593B690BE}"/>
    <hyperlink ref="B9" r:id="rId8" display="https://www.serebii.net/itemdex/friendball.shtml" xr:uid="{63819B77-3A48-4B7F-8358-F6B265C17487}"/>
    <hyperlink ref="B10" r:id="rId9" display="https://www.serebii.net/itemdex/gigatonball.shtml" xr:uid="{EAB148C2-EFA7-4242-81EE-A7C0927FFE1E}"/>
    <hyperlink ref="B11" r:id="rId10" display="https://www.serebii.net/itemdex/greatball.shtml" xr:uid="{816E3DA4-70FA-4565-9FB7-D4952D64BB3C}"/>
    <hyperlink ref="B12" r:id="rId11" display="https://www.serebii.net/itemdex/greatballlegends.shtml" xr:uid="{B88610D3-490E-44FA-A949-B5E76A8619A3}"/>
    <hyperlink ref="B13" r:id="rId12" display="https://www.serebii.net/itemdex/healball.shtml" xr:uid="{E81D04E5-81C0-4D85-B8AF-26891AB8A5B6}"/>
    <hyperlink ref="B14" r:id="rId13" display="https://www.serebii.net/itemdex/heavyball.shtml" xr:uid="{C4381494-705E-4EB4-B4EE-ED8ADB0FE3BB}"/>
    <hyperlink ref="B15" r:id="rId14" display="https://www.serebii.net/itemdex/heavyballlegends.shtml" xr:uid="{40A61A0C-68F5-41B0-84F7-FD3D686EF979}"/>
    <hyperlink ref="B16" r:id="rId15" display="https://www.serebii.net/itemdex/jetball.shtml" xr:uid="{A6506F5E-678C-421A-B0C5-C3AF30C9E26C}"/>
    <hyperlink ref="B17" r:id="rId16" display="https://www.serebii.net/itemdex/leadenball.shtml" xr:uid="{BD350E24-075A-4E1F-997E-4C95A2CE1086}"/>
    <hyperlink ref="B18" r:id="rId17" display="https://www.serebii.net/itemdex/levelball.shtml" xr:uid="{9404849C-AABC-49C1-9E91-DD59B0EABF52}"/>
    <hyperlink ref="B19" r:id="rId18" display="https://www.serebii.net/itemdex/loveball.shtml" xr:uid="{4C861B43-FC51-480A-BCD2-559B0C590D1D}"/>
    <hyperlink ref="B20" r:id="rId19" display="https://www.serebii.net/itemdex/lureball.shtml" xr:uid="{52061DF5-D7BA-4589-BB04-C59E20F65186}"/>
    <hyperlink ref="B21" r:id="rId20" display="https://www.serebii.net/itemdex/luxuryball.shtml" xr:uid="{A7A765D0-B17D-40C8-BD07-8B14FB5C21FB}"/>
    <hyperlink ref="B22" r:id="rId21" display="https://www.serebii.net/itemdex/masterball.shtml" xr:uid="{644D0E9A-1F9E-46FE-85DC-E10830BF4173}"/>
    <hyperlink ref="B23" r:id="rId22" display="https://www.serebii.net/itemdex/moonball.shtml" xr:uid="{376E95F4-309E-46A7-B84D-10E84C11B890}"/>
    <hyperlink ref="B24" r:id="rId23" display="https://www.serebii.net/itemdex/nestball.shtml" xr:uid="{EA194413-EFAF-4E1E-951C-C671BCBE7DE1}"/>
    <hyperlink ref="B25" r:id="rId24" display="https://www.serebii.net/itemdex/netball.shtml" xr:uid="{A117ECA9-3D72-4A9C-9EC8-D81DAF79F8CA}"/>
    <hyperlink ref="B26" r:id="rId25" display="https://www.serebii.net/itemdex/originball.shtml" xr:uid="{FDE825A9-D5CE-4849-9068-620B02BDE97B}"/>
    <hyperlink ref="B27" r:id="rId26" display="https://www.serebii.net/itemdex/parkball.shtml" xr:uid="{4C20951B-6C98-4E6B-848D-5CAD4ECF0A68}"/>
    <hyperlink ref="B28" r:id="rId27" display="https://www.serebii.net/itemdex/pokeball.shtml" xr:uid="{345F433D-7CC5-4590-AB3B-7161B4898B82}"/>
    <hyperlink ref="B29" r:id="rId28" display="https://www.serebii.net/itemdex/pokeballlegends.shtml" xr:uid="{863B8D8F-3D37-477C-BFBC-2591B6F9CC7D}"/>
    <hyperlink ref="B30" r:id="rId29" display="https://www.serebii.net/itemdex/premierball.shtml" xr:uid="{444C4A57-100D-4568-9B58-AC8CB38F6ECD}"/>
    <hyperlink ref="B31" r:id="rId30" display="https://www.serebii.net/itemdex/quickball.shtml" xr:uid="{EA4396D1-ACCD-46CF-9D0F-44BB4E5470C8}"/>
    <hyperlink ref="B32" r:id="rId31" display="https://www.serebii.net/itemdex/repeatball.shtml" xr:uid="{52D4D82D-95AB-45A7-A292-18449C0B2BAC}"/>
    <hyperlink ref="B33" r:id="rId32" display="https://www.serebii.net/itemdex/safariball.shtml" xr:uid="{C7C168F7-CB2D-4A39-A2E2-8BE7D702069C}"/>
    <hyperlink ref="B34" r:id="rId33" display="https://www.serebii.net/itemdex/sportball.shtml" xr:uid="{7C2ED80A-8D03-4613-A895-F6A3FD136F28}"/>
    <hyperlink ref="B35" r:id="rId34" display="https://www.serebii.net/itemdex/strangeball.shtml" xr:uid="{2AF95936-4503-40E0-A276-A3161781EAC7}"/>
    <hyperlink ref="B36" r:id="rId35" display="https://www.serebii.net/itemdex/timerball.shtml" xr:uid="{68E54B3D-64C4-46A7-9F69-1BD5BDAA21F8}"/>
    <hyperlink ref="B37" r:id="rId36" display="https://www.serebii.net/itemdex/ultraball.shtml" xr:uid="{EB15FCFB-D873-4806-A308-DAF7AC78C550}"/>
    <hyperlink ref="B38" r:id="rId37" display="https://www.serebii.net/itemdex/ultraballlegends.shtml" xr:uid="{F3A60166-BBA3-4A35-B152-0753074826A5}"/>
    <hyperlink ref="B39" r:id="rId38" display="https://www.serebii.net/itemdex/wingball.shtml" xr:uid="{BF32C14A-563E-4CC0-A0CC-978B46D84495}"/>
  </hyperlinks>
  <pageMargins left="0.7" right="0.7" top="0.75" bottom="0.75" header="0.3" footer="0.3"/>
  <pageSetup orientation="portrait" r:id="rId39"/>
  <drawing r:id="rId4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Pokedex</vt:lpstr>
      <vt:lpstr>Routes</vt:lpstr>
      <vt:lpstr>Plot</vt:lpstr>
      <vt:lpstr>Sheet5</vt:lpstr>
      <vt:lpstr>Master ball trade quest</vt:lpstr>
      <vt:lpstr>Mechanics</vt:lpstr>
      <vt:lpstr>ToDos</vt:lpstr>
      <vt:lpstr>Apricorn Balls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Gardner</dc:creator>
  <cp:lastModifiedBy>David Gardner</cp:lastModifiedBy>
  <dcterms:created xsi:type="dcterms:W3CDTF">2023-05-15T23:16:25Z</dcterms:created>
  <dcterms:modified xsi:type="dcterms:W3CDTF">2023-05-19T16:57:34Z</dcterms:modified>
</cp:coreProperties>
</file>