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cf2c9d3dc7fdc6/Dissertation/resources/"/>
    </mc:Choice>
  </mc:AlternateContent>
  <xr:revisionPtr revIDLastSave="609" documentId="114_{6660E208-4B16-481A-ABD5-F0BCABA587CE}" xr6:coauthVersionLast="45" xr6:coauthVersionMax="45" xr10:uidLastSave="{79946DEC-6F31-4BAD-9531-4960533397F1}"/>
  <bookViews>
    <workbookView xWindow="-98" yWindow="-98" windowWidth="20715" windowHeight="13276" activeTab="1" xr2:uid="{6896C122-56FA-4CA3-9120-A32E86371320}"/>
  </bookViews>
  <sheets>
    <sheet name="graphs" sheetId="4" r:id="rId1"/>
    <sheet name="data" sheetId="5" r:id="rId2"/>
    <sheet name="backend" sheetId="6" r:id="rId3"/>
  </sheets>
  <definedNames>
    <definedName name="CL_Pages">backend!$B$9</definedName>
    <definedName name="CL_Start_Pages">backend!$B$6</definedName>
    <definedName name="Current_Book">data!$B$3</definedName>
    <definedName name="Current_Line">data!$B$2</definedName>
    <definedName name="Current_Page">data!$B$4</definedName>
    <definedName name="GL_Pages">backend!$B$8</definedName>
    <definedName name="GL_Start_Pages">backend!$B$5</definedName>
    <definedName name="Line_Pages_Completed">data!$B$5</definedName>
    <definedName name="Line_Pages_Remaining">data!$B$6</definedName>
    <definedName name="Total_Line_Pages">backend!$B$11</definedName>
    <definedName name="Total_Pages">backend!$B$12</definedName>
    <definedName name="Total_Pages_Completed">data!$B$7</definedName>
    <definedName name="Total_Pages_Remaining">data!$B$8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5" l="1"/>
  <c r="B11" i="6"/>
  <c r="B12" i="6" s="1"/>
  <c r="I4" i="5" l="1"/>
  <c r="I5" i="5"/>
  <c r="I13" i="5"/>
  <c r="I21" i="5"/>
  <c r="F5" i="5"/>
  <c r="H5" i="5" s="1"/>
  <c r="F13" i="5"/>
  <c r="H13" i="5" s="1"/>
  <c r="F21" i="5"/>
  <c r="H21" i="5" s="1"/>
  <c r="I15" i="5"/>
  <c r="I23" i="5"/>
  <c r="F7" i="5"/>
  <c r="H7" i="5" s="1"/>
  <c r="F15" i="5"/>
  <c r="H15" i="5" s="1"/>
  <c r="F23" i="5"/>
  <c r="H23" i="5" s="1"/>
  <c r="I6" i="5"/>
  <c r="I14" i="5"/>
  <c r="I22" i="5"/>
  <c r="F6" i="5"/>
  <c r="H6" i="5" s="1"/>
  <c r="F14" i="5"/>
  <c r="H14" i="5" s="1"/>
  <c r="F22" i="5"/>
  <c r="H22" i="5" s="1"/>
  <c r="I7" i="5"/>
  <c r="I8" i="5"/>
  <c r="I16" i="5"/>
  <c r="I24" i="5"/>
  <c r="F8" i="5"/>
  <c r="H8" i="5" s="1"/>
  <c r="F16" i="5"/>
  <c r="H16" i="5" s="1"/>
  <c r="F24" i="5"/>
  <c r="H24" i="5" s="1"/>
  <c r="I17" i="5"/>
  <c r="I25" i="5"/>
  <c r="F9" i="5"/>
  <c r="H9" i="5" s="1"/>
  <c r="F17" i="5"/>
  <c r="H17" i="5" s="1"/>
  <c r="F25" i="5"/>
  <c r="H25" i="5" s="1"/>
  <c r="I12" i="5"/>
  <c r="F12" i="5"/>
  <c r="H12" i="5" s="1"/>
  <c r="F20" i="5"/>
  <c r="H20" i="5" s="1"/>
  <c r="F3" i="5"/>
  <c r="H3" i="5" s="1"/>
  <c r="I9" i="5"/>
  <c r="I10" i="5"/>
  <c r="I18" i="5"/>
  <c r="I3" i="5"/>
  <c r="F10" i="5"/>
  <c r="H10" i="5" s="1"/>
  <c r="F18" i="5"/>
  <c r="H18" i="5" s="1"/>
  <c r="I19" i="5"/>
  <c r="F11" i="5"/>
  <c r="H11" i="5" s="1"/>
  <c r="F19" i="5"/>
  <c r="H19" i="5" s="1"/>
  <c r="I20" i="5"/>
  <c r="F4" i="5"/>
  <c r="H4" i="5" s="1"/>
  <c r="I11" i="5"/>
  <c r="B9" i="5"/>
  <c r="B6" i="5"/>
  <c r="B7" i="5" s="1"/>
  <c r="B8" i="5" l="1"/>
  <c r="B10" i="5"/>
</calcChain>
</file>

<file path=xl/sharedStrings.xml><?xml version="1.0" encoding="utf-8"?>
<sst xmlns="http://schemas.openxmlformats.org/spreadsheetml/2006/main" count="28" uniqueCount="27">
  <si>
    <t>Total Pages</t>
  </si>
  <si>
    <t>Date</t>
  </si>
  <si>
    <t>Christmas</t>
  </si>
  <si>
    <t>Book</t>
  </si>
  <si>
    <t>Page</t>
  </si>
  <si>
    <t>Books</t>
  </si>
  <si>
    <t>GL</t>
  </si>
  <si>
    <t>CL</t>
  </si>
  <si>
    <t>Line</t>
  </si>
  <si>
    <t>Line Pages Completed</t>
  </si>
  <si>
    <t>Total Pages Completed</t>
  </si>
  <si>
    <t>GL Pages</t>
  </si>
  <si>
    <t>CL Pages</t>
  </si>
  <si>
    <t>Total Percentage Completed</t>
  </si>
  <si>
    <t>Total Line Pages</t>
  </si>
  <si>
    <t>GL Start Pages</t>
  </si>
  <si>
    <t>CL Start Pages</t>
  </si>
  <si>
    <t>Line Percentage Completed</t>
  </si>
  <si>
    <t>Line Pages Remaining</t>
  </si>
  <si>
    <t>Total Pages Remaining</t>
  </si>
  <si>
    <t>Status</t>
  </si>
  <si>
    <t>Event</t>
  </si>
  <si>
    <t>Target Pages Completed</t>
  </si>
  <si>
    <t>Actual Pages Completed</t>
  </si>
  <si>
    <t>Target Percent Remaining</t>
  </si>
  <si>
    <t>Actual Percent Remaining</t>
  </si>
  <si>
    <t>Burndown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</si>
</sst>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</cellStyleXfs>
  <cellXfs count="29">
    <xf numFmtId="0" fontId="0" fillId="0" borderId="0" xfId="0"/>
    <xf numFmtId="16" fontId="0" fillId="0" borderId="0" xfId="0" applyNumberFormat="1"/>
    <xf numFmtId="0" fontId="1" fillId="2" borderId="1" xfId="1" applyAlignment="1">
      <alignment horizontal="center"/>
    </xf>
    <xf numFmtId="0" fontId="2" fillId="3" borderId="2" xfId="2" applyAlignment="1">
      <alignment horizontal="center"/>
    </xf>
    <xf numFmtId="10" fontId="2" fillId="3" borderId="2" xfId="2" applyNumberFormat="1" applyAlignment="1">
      <alignment horizontal="center"/>
    </xf>
    <xf numFmtId="0" fontId="4" fillId="0" borderId="0" xfId="0" applyFont="1" applyAlignment="1">
      <alignment horizontal="left"/>
    </xf>
    <xf numFmtId="0" fontId="5" fillId="4" borderId="0" xfId="4" applyAlignment="1">
      <alignment horizontal="center"/>
    </xf>
    <xf numFmtId="16" fontId="5" fillId="4" borderId="0" xfId="4" applyNumberFormat="1"/>
    <xf numFmtId="0" fontId="5" fillId="4" borderId="0" xfId="4"/>
    <xf numFmtId="0" fontId="1" fillId="2" borderId="4" xfId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3" borderId="1" xfId="3" applyAlignment="1">
      <alignment horizontal="center"/>
    </xf>
    <xf numFmtId="0" fontId="4" fillId="0" borderId="11" xfId="0" applyFont="1" applyBorder="1" applyAlignment="1">
      <alignment horizontal="right"/>
    </xf>
    <xf numFmtId="0" fontId="0" fillId="0" borderId="0" xfId="0" applyAlignment="1">
      <alignment horizontal="right"/>
    </xf>
    <xf numFmtId="0" fontId="5" fillId="4" borderId="0" xfId="4" applyAlignment="1">
      <alignment horizontal="right"/>
    </xf>
    <xf numFmtId="0" fontId="4" fillId="0" borderId="12" xfId="0" applyFont="1" applyBorder="1" applyAlignment="1">
      <alignment horizontal="center"/>
    </xf>
    <xf numFmtId="2" fontId="4" fillId="0" borderId="10" xfId="0" applyNumberFormat="1" applyFont="1" applyBorder="1" applyAlignment="1">
      <alignment horizontal="right"/>
    </xf>
    <xf numFmtId="2" fontId="5" fillId="4" borderId="0" xfId="4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5">
    <cellStyle name="Accent3" xfId="4" builtinId="37"/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data!$A$10</c:f>
              <c:strCache>
                <c:ptCount val="1"/>
                <c:pt idx="0">
                  <c:v>Total Percentage 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data!$B$10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4-4345-BC3F-78A80CC2A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8937647"/>
        <c:axId val="556222351"/>
      </c:barChart>
      <c:catAx>
        <c:axId val="638937647"/>
        <c:scaling>
          <c:orientation val="minMax"/>
        </c:scaling>
        <c:delete val="1"/>
        <c:axPos val="l"/>
        <c:majorTickMark val="none"/>
        <c:minorTickMark val="none"/>
        <c:tickLblPos val="nextTo"/>
        <c:crossAx val="556222351"/>
        <c:crosses val="autoZero"/>
        <c:auto val="1"/>
        <c:lblAlgn val="ctr"/>
        <c:lblOffset val="100"/>
        <c:noMultiLvlLbl val="0"/>
      </c:catAx>
      <c:valAx>
        <c:axId val="55622235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3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38100</xdr:colOff>
      <xdr:row>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689D3-D351-47F9-A10D-1A97CE7D7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B4AA-F4ED-40DA-BCD9-5BEAE4C66053}">
  <dimension ref="A1"/>
  <sheetViews>
    <sheetView workbookViewId="0">
      <selection activeCell="R12" sqref="R12"/>
    </sheetView>
  </sheetViews>
  <sheetFormatPr defaultColWidth="9.06640625"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77C8-368F-4B94-AA14-70D81601CFC3}">
  <dimension ref="A1:K28"/>
  <sheetViews>
    <sheetView showGridLines="0" tabSelected="1" zoomScaleNormal="100" workbookViewId="0">
      <selection activeCell="A5" sqref="A5"/>
    </sheetView>
  </sheetViews>
  <sheetFormatPr defaultColWidth="9.06640625" defaultRowHeight="14.25" x14ac:dyDescent="0.45"/>
  <cols>
    <col min="1" max="1" width="23.9296875" style="6" bestFit="1" customWidth="1"/>
    <col min="2" max="2" width="7.6640625" style="6" bestFit="1" customWidth="1"/>
    <col min="3" max="3" width="4.59765625" style="6" bestFit="1" customWidth="1"/>
    <col min="4" max="4" width="9.33203125" style="6" bestFit="1" customWidth="1"/>
    <col min="5" max="5" width="6.86328125" style="6" bestFit="1" customWidth="1"/>
    <col min="6" max="6" width="20.53125" style="17" bestFit="1" customWidth="1"/>
    <col min="7" max="7" width="20.53125" style="14" bestFit="1" customWidth="1"/>
    <col min="8" max="8" width="21.265625" style="6" hidden="1" customWidth="1"/>
    <col min="9" max="9" width="23.9296875" style="6" hidden="1" customWidth="1"/>
    <col min="10" max="16384" width="9.06640625" style="8"/>
  </cols>
  <sheetData>
    <row r="1" spans="1:11" ht="14.65" thickBot="1" x14ac:dyDescent="0.5">
      <c r="A1" s="22" t="s">
        <v>20</v>
      </c>
      <c r="B1" s="23"/>
      <c r="D1" s="24" t="s">
        <v>26</v>
      </c>
      <c r="E1" s="25"/>
      <c r="F1" s="25"/>
      <c r="G1" s="26"/>
    </row>
    <row r="2" spans="1:11" ht="14.65" thickBot="1" x14ac:dyDescent="0.5">
      <c r="A2" s="5" t="s">
        <v>8</v>
      </c>
      <c r="B2" s="9">
        <v>5</v>
      </c>
      <c r="D2" s="15" t="s">
        <v>21</v>
      </c>
      <c r="E2" s="10" t="s">
        <v>1</v>
      </c>
      <c r="F2" s="16" t="s">
        <v>22</v>
      </c>
      <c r="G2" s="12" t="s">
        <v>23</v>
      </c>
      <c r="H2" s="6" t="s">
        <v>24</v>
      </c>
      <c r="I2" s="6" t="s">
        <v>25</v>
      </c>
    </row>
    <row r="3" spans="1:11" x14ac:dyDescent="0.45">
      <c r="A3" s="5" t="s">
        <v>3</v>
      </c>
      <c r="B3" s="2" t="s">
        <v>7</v>
      </c>
      <c r="D3" s="28"/>
      <c r="E3" s="1">
        <v>43807</v>
      </c>
      <c r="F3" s="18">
        <f t="shared" ref="F3:F25" si="0">(Total_Pages)/COUNT($E$3:$E$25)*(E3-$E$3+1)</f>
        <v>162.39130434782609</v>
      </c>
      <c r="G3" s="13">
        <v>29</v>
      </c>
      <c r="H3" s="6">
        <f t="shared" ref="H3:H25" si="1">1-(F3/Total_Pages)</f>
        <v>0.95652173913043481</v>
      </c>
      <c r="I3" s="6">
        <f>IF(ISBLANK(G3),,1-(G3/Total_Pages))</f>
        <v>0.99223560910307895</v>
      </c>
      <c r="K3" s="7"/>
    </row>
    <row r="4" spans="1:11" x14ac:dyDescent="0.45">
      <c r="A4" s="5" t="s">
        <v>4</v>
      </c>
      <c r="B4" s="2">
        <v>347</v>
      </c>
      <c r="D4" s="28"/>
      <c r="E4" s="1">
        <v>43808</v>
      </c>
      <c r="F4" s="18">
        <f t="shared" si="0"/>
        <v>324.78260869565219</v>
      </c>
      <c r="G4" s="13">
        <v>113</v>
      </c>
      <c r="H4" s="6">
        <f t="shared" si="1"/>
        <v>0.91304347826086962</v>
      </c>
      <c r="I4" s="6">
        <f t="shared" ref="I4:I25" si="2">IF(ISBLANK(G4), "",1-(G4/Total_Pages))</f>
        <v>0.96974564926372153</v>
      </c>
    </row>
    <row r="5" spans="1:11" x14ac:dyDescent="0.45">
      <c r="A5" s="5" t="s">
        <v>9</v>
      </c>
      <c r="B5" s="3">
        <f>IF(Current_Book="GL",Current_Page-GL_Start_Pages,GL_Pages-GL_Start_Pages+Current_Page-CL_Start_Pages)</f>
        <v>747</v>
      </c>
      <c r="D5" s="28"/>
      <c r="E5" s="1">
        <v>43809</v>
      </c>
      <c r="F5" s="18">
        <f t="shared" si="0"/>
        <v>487.17391304347825</v>
      </c>
      <c r="G5" s="13">
        <v>113</v>
      </c>
      <c r="H5" s="6">
        <f t="shared" si="1"/>
        <v>0.86956521739130432</v>
      </c>
      <c r="I5" s="6">
        <f t="shared" si="2"/>
        <v>0.96974564926372153</v>
      </c>
    </row>
    <row r="6" spans="1:11" x14ac:dyDescent="0.45">
      <c r="A6" s="5" t="s">
        <v>18</v>
      </c>
      <c r="B6" s="3">
        <f>Total_Line_Pages-Line_Pages_Completed</f>
        <v>0</v>
      </c>
      <c r="D6" s="28"/>
      <c r="E6" s="1">
        <v>43810</v>
      </c>
      <c r="F6" s="18">
        <f t="shared" si="0"/>
        <v>649.56521739130437</v>
      </c>
      <c r="G6" s="13">
        <v>193</v>
      </c>
      <c r="H6" s="6">
        <f t="shared" si="1"/>
        <v>0.82608695652173914</v>
      </c>
      <c r="I6" s="6">
        <f t="shared" si="2"/>
        <v>0.948326639892905</v>
      </c>
    </row>
    <row r="7" spans="1:11" x14ac:dyDescent="0.45">
      <c r="A7" s="5" t="s">
        <v>10</v>
      </c>
      <c r="B7" s="11">
        <f>(Total_Line_Pages*Current_Line)-Line_Pages_Remaining</f>
        <v>3735</v>
      </c>
      <c r="D7" s="28"/>
      <c r="E7" s="1">
        <v>43811</v>
      </c>
      <c r="F7" s="18">
        <f t="shared" si="0"/>
        <v>811.95652173913049</v>
      </c>
      <c r="G7" s="13">
        <v>193</v>
      </c>
      <c r="H7" s="6">
        <f t="shared" si="1"/>
        <v>0.78260869565217384</v>
      </c>
      <c r="I7" s="6">
        <f t="shared" si="2"/>
        <v>0.948326639892905</v>
      </c>
    </row>
    <row r="8" spans="1:11" x14ac:dyDescent="0.45">
      <c r="A8" s="5" t="s">
        <v>19</v>
      </c>
      <c r="B8" s="3">
        <f>(Total_Pages)-Total_Pages_Completed</f>
        <v>0</v>
      </c>
      <c r="D8" s="28"/>
      <c r="E8" s="1">
        <v>43812</v>
      </c>
      <c r="F8" s="18">
        <f t="shared" si="0"/>
        <v>974.3478260869565</v>
      </c>
      <c r="G8" s="13">
        <v>232</v>
      </c>
      <c r="H8" s="6">
        <f t="shared" si="1"/>
        <v>0.73913043478260865</v>
      </c>
      <c r="I8" s="6">
        <f t="shared" si="2"/>
        <v>0.93788487282463184</v>
      </c>
    </row>
    <row r="9" spans="1:11" x14ac:dyDescent="0.45">
      <c r="A9" s="5" t="s">
        <v>17</v>
      </c>
      <c r="B9" s="4">
        <f>Line_Pages_Completed/Total_Line_Pages</f>
        <v>1</v>
      </c>
      <c r="D9" s="28"/>
      <c r="E9" s="1">
        <v>43813</v>
      </c>
      <c r="F9" s="18">
        <f t="shared" si="0"/>
        <v>1136.7391304347827</v>
      </c>
      <c r="G9" s="13">
        <v>315</v>
      </c>
      <c r="H9" s="6">
        <f t="shared" si="1"/>
        <v>0.69565217391304346</v>
      </c>
      <c r="I9" s="6">
        <f t="shared" si="2"/>
        <v>0.9156626506024097</v>
      </c>
    </row>
    <row r="10" spans="1:11" x14ac:dyDescent="0.45">
      <c r="A10" s="5" t="s">
        <v>13</v>
      </c>
      <c r="B10" s="4">
        <f>Total_Pages_Completed/(Total_Pages)</f>
        <v>1</v>
      </c>
      <c r="D10" s="28"/>
      <c r="E10" s="1">
        <v>43814</v>
      </c>
      <c r="F10" s="18">
        <f t="shared" si="0"/>
        <v>1299.1304347826087</v>
      </c>
      <c r="G10" s="13">
        <v>475</v>
      </c>
      <c r="H10" s="6">
        <f t="shared" si="1"/>
        <v>0.65217391304347827</v>
      </c>
      <c r="I10" s="6">
        <f t="shared" si="2"/>
        <v>0.87282463186077641</v>
      </c>
    </row>
    <row r="11" spans="1:11" x14ac:dyDescent="0.45">
      <c r="D11" s="28"/>
      <c r="E11" s="1">
        <v>43815</v>
      </c>
      <c r="F11" s="18">
        <f t="shared" si="0"/>
        <v>1461.5217391304348</v>
      </c>
      <c r="G11" s="13">
        <v>504</v>
      </c>
      <c r="H11" s="6">
        <f t="shared" si="1"/>
        <v>0.60869565217391308</v>
      </c>
      <c r="I11" s="6">
        <f t="shared" si="2"/>
        <v>0.86506024096385548</v>
      </c>
    </row>
    <row r="12" spans="1:11" x14ac:dyDescent="0.45">
      <c r="D12" s="28"/>
      <c r="E12" s="1">
        <v>43816</v>
      </c>
      <c r="F12" s="18">
        <f t="shared" si="0"/>
        <v>1623.913043478261</v>
      </c>
      <c r="G12" s="13">
        <v>782</v>
      </c>
      <c r="H12" s="6">
        <f t="shared" si="1"/>
        <v>0.56521739130434778</v>
      </c>
      <c r="I12" s="6">
        <f t="shared" si="2"/>
        <v>0.79062918340026778</v>
      </c>
    </row>
    <row r="13" spans="1:11" x14ac:dyDescent="0.45">
      <c r="D13" s="28"/>
      <c r="E13" s="1">
        <v>43817</v>
      </c>
      <c r="F13" s="18">
        <f t="shared" si="0"/>
        <v>1786.304347826087</v>
      </c>
      <c r="G13" s="13">
        <v>782</v>
      </c>
      <c r="H13" s="6">
        <f t="shared" si="1"/>
        <v>0.52173913043478259</v>
      </c>
      <c r="I13" s="6">
        <f t="shared" si="2"/>
        <v>0.79062918340026778</v>
      </c>
    </row>
    <row r="14" spans="1:11" x14ac:dyDescent="0.45">
      <c r="D14" s="28"/>
      <c r="E14" s="1">
        <v>43818</v>
      </c>
      <c r="F14" s="18">
        <f t="shared" si="0"/>
        <v>1948.695652173913</v>
      </c>
      <c r="G14" s="13">
        <v>782</v>
      </c>
      <c r="H14" s="6">
        <f t="shared" si="1"/>
        <v>0.47826086956521741</v>
      </c>
      <c r="I14" s="6">
        <f t="shared" si="2"/>
        <v>0.79062918340026778</v>
      </c>
    </row>
    <row r="15" spans="1:11" x14ac:dyDescent="0.45">
      <c r="D15" s="28"/>
      <c r="E15" s="1">
        <v>43819</v>
      </c>
      <c r="F15" s="18">
        <f t="shared" si="0"/>
        <v>2111.086956521739</v>
      </c>
      <c r="G15" s="13">
        <v>782</v>
      </c>
      <c r="H15" s="6">
        <f t="shared" si="1"/>
        <v>0.43478260869565222</v>
      </c>
      <c r="I15" s="6">
        <f t="shared" si="2"/>
        <v>0.79062918340026778</v>
      </c>
    </row>
    <row r="16" spans="1:11" x14ac:dyDescent="0.45">
      <c r="D16" s="27" t="s">
        <v>2</v>
      </c>
      <c r="E16" s="1">
        <v>43820</v>
      </c>
      <c r="F16" s="18">
        <f t="shared" si="0"/>
        <v>2273.4782608695655</v>
      </c>
      <c r="G16" s="13">
        <v>782</v>
      </c>
      <c r="H16" s="6">
        <f t="shared" si="1"/>
        <v>0.39130434782608692</v>
      </c>
      <c r="I16" s="6">
        <f t="shared" si="2"/>
        <v>0.79062918340026778</v>
      </c>
    </row>
    <row r="17" spans="4:9" x14ac:dyDescent="0.45">
      <c r="D17" s="27"/>
      <c r="E17" s="1">
        <v>43821</v>
      </c>
      <c r="F17" s="18">
        <f t="shared" si="0"/>
        <v>2435.8695652173915</v>
      </c>
      <c r="G17" s="13">
        <v>840</v>
      </c>
      <c r="H17" s="6">
        <f t="shared" si="1"/>
        <v>0.34782608695652173</v>
      </c>
      <c r="I17" s="6">
        <f t="shared" si="2"/>
        <v>0.77510040160642568</v>
      </c>
    </row>
    <row r="18" spans="4:9" x14ac:dyDescent="0.45">
      <c r="D18" s="27"/>
      <c r="E18" s="1">
        <v>43822</v>
      </c>
      <c r="F18" s="18">
        <f t="shared" si="0"/>
        <v>2598.2608695652175</v>
      </c>
      <c r="G18" s="13">
        <v>1010</v>
      </c>
      <c r="H18" s="6">
        <f t="shared" si="1"/>
        <v>0.30434782608695654</v>
      </c>
      <c r="I18" s="6">
        <f t="shared" si="2"/>
        <v>0.7295850066934404</v>
      </c>
    </row>
    <row r="19" spans="4:9" x14ac:dyDescent="0.45">
      <c r="D19" s="27"/>
      <c r="E19" s="1">
        <v>43823</v>
      </c>
      <c r="F19" s="18">
        <f t="shared" si="0"/>
        <v>2760.6521739130435</v>
      </c>
      <c r="G19" s="13">
        <v>1176</v>
      </c>
      <c r="H19" s="6">
        <f t="shared" si="1"/>
        <v>0.26086956521739135</v>
      </c>
      <c r="I19" s="6">
        <f t="shared" si="2"/>
        <v>0.685140562248996</v>
      </c>
    </row>
    <row r="20" spans="4:9" x14ac:dyDescent="0.45">
      <c r="D20" s="27"/>
      <c r="E20" s="1">
        <v>43824</v>
      </c>
      <c r="F20" s="18">
        <f t="shared" si="0"/>
        <v>2923.0434782608695</v>
      </c>
      <c r="G20" s="13">
        <v>1176</v>
      </c>
      <c r="H20" s="6">
        <f t="shared" si="1"/>
        <v>0.21739130434782605</v>
      </c>
      <c r="I20" s="6">
        <f t="shared" si="2"/>
        <v>0.685140562248996</v>
      </c>
    </row>
    <row r="21" spans="4:9" x14ac:dyDescent="0.45">
      <c r="D21" s="27"/>
      <c r="E21" s="1">
        <v>43825</v>
      </c>
      <c r="F21" s="18">
        <f t="shared" si="0"/>
        <v>3085.434782608696</v>
      </c>
      <c r="G21" s="13">
        <v>1176</v>
      </c>
      <c r="H21" s="6">
        <f t="shared" si="1"/>
        <v>0.17391304347826075</v>
      </c>
      <c r="I21" s="6">
        <f t="shared" si="2"/>
        <v>0.685140562248996</v>
      </c>
    </row>
    <row r="22" spans="4:9" x14ac:dyDescent="0.45">
      <c r="D22" s="27"/>
      <c r="E22" s="1">
        <v>43826</v>
      </c>
      <c r="F22" s="18">
        <f t="shared" si="0"/>
        <v>3247.826086956522</v>
      </c>
      <c r="G22" s="13">
        <v>1176</v>
      </c>
      <c r="H22" s="6">
        <f t="shared" si="1"/>
        <v>0.13043478260869557</v>
      </c>
      <c r="I22" s="6">
        <f t="shared" si="2"/>
        <v>0.685140562248996</v>
      </c>
    </row>
    <row r="23" spans="4:9" x14ac:dyDescent="0.45">
      <c r="D23" s="19"/>
      <c r="E23" s="1">
        <v>43827</v>
      </c>
      <c r="F23" s="18">
        <f t="shared" si="0"/>
        <v>3410.217391304348</v>
      </c>
      <c r="G23" s="13">
        <v>1176</v>
      </c>
      <c r="H23" s="6">
        <f t="shared" si="1"/>
        <v>8.6956521739130377E-2</v>
      </c>
      <c r="I23" s="6">
        <f t="shared" si="2"/>
        <v>0.685140562248996</v>
      </c>
    </row>
    <row r="24" spans="4:9" x14ac:dyDescent="0.45">
      <c r="D24" s="20"/>
      <c r="E24" s="1">
        <v>43828</v>
      </c>
      <c r="F24" s="18">
        <f t="shared" si="0"/>
        <v>3572.608695652174</v>
      </c>
      <c r="G24" s="13">
        <v>1176</v>
      </c>
      <c r="H24" s="6">
        <f t="shared" si="1"/>
        <v>4.3478260869565188E-2</v>
      </c>
      <c r="I24" s="6">
        <f t="shared" si="2"/>
        <v>0.685140562248996</v>
      </c>
    </row>
    <row r="25" spans="4:9" x14ac:dyDescent="0.45">
      <c r="D25" s="21"/>
      <c r="E25" s="1">
        <v>43829</v>
      </c>
      <c r="F25" s="18">
        <f t="shared" si="0"/>
        <v>3735</v>
      </c>
      <c r="G25" s="13">
        <v>1187</v>
      </c>
      <c r="H25" s="6">
        <f t="shared" si="1"/>
        <v>0</v>
      </c>
      <c r="I25" s="6">
        <f t="shared" si="2"/>
        <v>0.68219544846050872</v>
      </c>
    </row>
    <row r="26" spans="4:9" x14ac:dyDescent="0.45">
      <c r="E26" s="7"/>
    </row>
    <row r="27" spans="4:9" x14ac:dyDescent="0.45">
      <c r="E27" s="7"/>
    </row>
    <row r="28" spans="4:9" x14ac:dyDescent="0.45">
      <c r="E28" s="7"/>
    </row>
  </sheetData>
  <mergeCells count="5">
    <mergeCell ref="D23:D25"/>
    <mergeCell ref="A1:B1"/>
    <mergeCell ref="D1:G1"/>
    <mergeCell ref="D16:D22"/>
    <mergeCell ref="D3:D15"/>
  </mergeCells>
  <dataValidations count="2">
    <dataValidation type="whole" allowBlank="1" showInputMessage="1" showErrorMessage="1" sqref="B4" xr:uid="{048A910C-8155-497D-8017-29E8662BA98C}">
      <formula1>99</formula1>
      <formula2>652</formula2>
    </dataValidation>
    <dataValidation type="whole" allowBlank="1" showInputMessage="1" showErrorMessage="1" sqref="B2" xr:uid="{3BAFC225-53E6-4749-AC07-2E437AD95531}">
      <formula1>1</formula1>
      <formula2>5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97442D-963B-499A-9066-0B1AE74619CE}">
          <x14:formula1>
            <xm:f>backend!$A$2:$A$3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D275-DAF3-4D61-8040-B7C860B54327}">
  <dimension ref="A1:B12"/>
  <sheetViews>
    <sheetView workbookViewId="0">
      <selection activeCell="B12" sqref="B12"/>
    </sheetView>
  </sheetViews>
  <sheetFormatPr defaultColWidth="9.06640625" defaultRowHeight="14.25" x14ac:dyDescent="0.45"/>
  <cols>
    <col min="1" max="1" width="13.46484375" bestFit="1" customWidth="1"/>
    <col min="2" max="2" width="4.73046875" bestFit="1" customWidth="1"/>
  </cols>
  <sheetData>
    <row r="1" spans="1:2" x14ac:dyDescent="0.45">
      <c r="A1" t="s">
        <v>5</v>
      </c>
    </row>
    <row r="2" spans="1:2" x14ac:dyDescent="0.45">
      <c r="A2" t="s">
        <v>6</v>
      </c>
    </row>
    <row r="3" spans="1:2" x14ac:dyDescent="0.45">
      <c r="A3" t="s">
        <v>7</v>
      </c>
    </row>
    <row r="5" spans="1:2" x14ac:dyDescent="0.45">
      <c r="A5" t="s">
        <v>15</v>
      </c>
      <c r="B5">
        <v>154</v>
      </c>
    </row>
    <row r="6" spans="1:2" x14ac:dyDescent="0.45">
      <c r="A6" t="s">
        <v>16</v>
      </c>
      <c r="B6">
        <v>98</v>
      </c>
    </row>
    <row r="8" spans="1:2" x14ac:dyDescent="0.45">
      <c r="A8" t="s">
        <v>11</v>
      </c>
      <c r="B8">
        <v>652</v>
      </c>
    </row>
    <row r="9" spans="1:2" x14ac:dyDescent="0.45">
      <c r="A9" t="s">
        <v>12</v>
      </c>
      <c r="B9">
        <v>347</v>
      </c>
    </row>
    <row r="11" spans="1:2" x14ac:dyDescent="0.45">
      <c r="A11" t="s">
        <v>14</v>
      </c>
      <c r="B11">
        <f>GL_Pages-(GL_Start_Pages)+CL_Pages-(CL_Start_Pages)</f>
        <v>747</v>
      </c>
    </row>
    <row r="12" spans="1:2" x14ac:dyDescent="0.45">
      <c r="A12" t="s">
        <v>0</v>
      </c>
      <c r="B12">
        <f>Total_Line_Pages*5</f>
        <v>3735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graphs</vt:lpstr>
      <vt:lpstr>data</vt:lpstr>
      <vt:lpstr>backend</vt:lpstr>
      <vt:lpstr>CL_Pages</vt:lpstr>
      <vt:lpstr>CL_Start_Pages</vt:lpstr>
      <vt:lpstr>Current_Book</vt:lpstr>
      <vt:lpstr>Current_Line</vt:lpstr>
      <vt:lpstr>Current_Page</vt:lpstr>
      <vt:lpstr>GL_Pages</vt:lpstr>
      <vt:lpstr>GL_Start_Pages</vt:lpstr>
      <vt:lpstr>Line_Pages_Completed</vt:lpstr>
      <vt:lpstr>Line_Pages_Remaining</vt:lpstr>
      <vt:lpstr>Total_Line_Pages</vt:lpstr>
      <vt:lpstr>Total_Pages</vt:lpstr>
      <vt:lpstr>Total_Pages_Completed</vt:lpstr>
      <vt:lpstr>Total_Pages_Remaining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Daniel W. Hieber</cp:lastModifiedBy>
  <dcterms:created xsi:type="dcterms:W3CDTF">2019-12-11T00:16:39Z</dcterms:created>
  <dcterms:modified xsi:type="dcterms:W3CDTF">2020-07-05T20:51:17Z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7ebcae91-cf55-429c-9ba0-046622acb8a7</vt:lpwstr>
  </property>
</Properties>
</file>