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1" i="1"/>
  <c r="K11"/>
  <c r="L6"/>
  <c r="L5"/>
  <c r="L3"/>
  <c r="K3"/>
  <c r="L2"/>
  <c r="K2"/>
  <c r="E16"/>
  <c r="E3"/>
  <c r="E4"/>
  <c r="E5"/>
  <c r="E6"/>
  <c r="E7"/>
  <c r="E8"/>
  <c r="E9"/>
  <c r="E10"/>
  <c r="E11"/>
  <c r="E12"/>
  <c r="E13"/>
  <c r="E14"/>
  <c r="E2"/>
  <c r="J11"/>
  <c r="J10"/>
  <c r="J7"/>
  <c r="J5"/>
  <c r="J4"/>
  <c r="J3"/>
  <c r="J2"/>
  <c r="C14"/>
  <c r="C13"/>
  <c r="C12"/>
  <c r="B12"/>
  <c r="C11"/>
  <c r="C10"/>
  <c r="C9"/>
  <c r="B9"/>
  <c r="C8"/>
  <c r="B8"/>
  <c r="C7"/>
  <c r="C6"/>
  <c r="C5"/>
  <c r="B6"/>
  <c r="C4"/>
  <c r="B4"/>
  <c r="B3"/>
  <c r="C3"/>
  <c r="C2"/>
  <c r="C16" s="1"/>
</calcChain>
</file>

<file path=xl/sharedStrings.xml><?xml version="1.0" encoding="utf-8"?>
<sst xmlns="http://schemas.openxmlformats.org/spreadsheetml/2006/main" count="32" uniqueCount="19">
  <si>
    <t>Cluster</t>
  </si>
  <si>
    <t>Total</t>
  </si>
  <si>
    <t>City</t>
  </si>
  <si>
    <t>San Diego</t>
  </si>
  <si>
    <t>San Francisco</t>
  </si>
  <si>
    <t>New York</t>
  </si>
  <si>
    <t>Plurality</t>
  </si>
  <si>
    <t>Boston</t>
  </si>
  <si>
    <t>Los Angeles</t>
  </si>
  <si>
    <t>Chicago</t>
  </si>
  <si>
    <t>DC</t>
  </si>
  <si>
    <t>Seattle</t>
  </si>
  <si>
    <t>Atlanta</t>
  </si>
  <si>
    <t>Plurality City</t>
  </si>
  <si>
    <t>percent of cluster</t>
  </si>
  <si>
    <t>Percent Classified</t>
  </si>
  <si>
    <t>Total Users</t>
  </si>
  <si>
    <t>Total Classified</t>
  </si>
  <si>
    <t>Total: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</si>
</sst>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Cluster 1 San Diego</c:v>
          </c:tx>
          <c:dLbls>
            <c:delete val="1"/>
          </c:dLbls>
          <c:val>
            <c:numRef>
              <c:f>Sheet1!$E$2</c:f>
              <c:numCache>
                <c:formatCode>General</c:formatCode>
                <c:ptCount val="1"/>
                <c:pt idx="0">
                  <c:v>64.935064935064929</c:v>
                </c:pt>
              </c:numCache>
            </c:numRef>
          </c:val>
        </c:ser>
        <c:ser>
          <c:idx val="1"/>
          <c:order val="1"/>
          <c:tx>
            <c:v>Cluster 2 San Francisco</c:v>
          </c:tx>
          <c:dLbls>
            <c:delete val="1"/>
          </c:dLbls>
          <c:val>
            <c:numRef>
              <c:f>Sheet1!$E$3</c:f>
              <c:numCache>
                <c:formatCode>General</c:formatCode>
                <c:ptCount val="1"/>
                <c:pt idx="0">
                  <c:v>48.553054662379417</c:v>
                </c:pt>
              </c:numCache>
            </c:numRef>
          </c:val>
        </c:ser>
        <c:ser>
          <c:idx val="2"/>
          <c:order val="2"/>
          <c:tx>
            <c:v>Cluster 3 New York</c:v>
          </c:tx>
          <c:dLbls>
            <c:delete val="1"/>
          </c:dLbls>
          <c:val>
            <c:numRef>
              <c:f>Sheet1!$E$4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3"/>
          <c:order val="3"/>
          <c:tx>
            <c:v>Cluster 4 San Francisco</c:v>
          </c:tx>
          <c:dLbls>
            <c:delete val="1"/>
          </c:dLbls>
          <c:val>
            <c:numRef>
              <c:f>Sheet1!$E$5</c:f>
              <c:numCache>
                <c:formatCode>General</c:formatCode>
                <c:ptCount val="1"/>
                <c:pt idx="0">
                  <c:v>33.333333333333329</c:v>
                </c:pt>
              </c:numCache>
            </c:numRef>
          </c:val>
        </c:ser>
        <c:ser>
          <c:idx val="4"/>
          <c:order val="4"/>
          <c:tx>
            <c:v>Cluster 5 San Francisco</c:v>
          </c:tx>
          <c:dLbls>
            <c:delete val="1"/>
          </c:dLbls>
          <c:val>
            <c:numRef>
              <c:f>Sheet1!$E$6</c:f>
              <c:numCache>
                <c:formatCode>General</c:formatCode>
                <c:ptCount val="1"/>
                <c:pt idx="0">
                  <c:v>43.103448275862064</c:v>
                </c:pt>
              </c:numCache>
            </c:numRef>
          </c:val>
        </c:ser>
        <c:ser>
          <c:idx val="5"/>
          <c:order val="5"/>
          <c:tx>
            <c:v>Cluster 6 San Francisco</c:v>
          </c:tx>
          <c:dLbls>
            <c:delete val="1"/>
          </c:dLbls>
          <c:val>
            <c:numRef>
              <c:f>Sheet1!$E$7</c:f>
              <c:numCache>
                <c:formatCode>General</c:formatCode>
                <c:ptCount val="1"/>
                <c:pt idx="0">
                  <c:v>52.173913043478258</c:v>
                </c:pt>
              </c:numCache>
            </c:numRef>
          </c:val>
        </c:ser>
        <c:ser>
          <c:idx val="6"/>
          <c:order val="6"/>
          <c:tx>
            <c:v>Cluster 7 San Diego</c:v>
          </c:tx>
          <c:dLbls>
            <c:delete val="1"/>
          </c:dLbls>
          <c:val>
            <c:numRef>
              <c:f>Sheet1!$E$8</c:f>
              <c:numCache>
                <c:formatCode>General</c:formatCode>
                <c:ptCount val="1"/>
                <c:pt idx="0">
                  <c:v>67.948717948717956</c:v>
                </c:pt>
              </c:numCache>
            </c:numRef>
          </c:val>
        </c:ser>
        <c:ser>
          <c:idx val="7"/>
          <c:order val="7"/>
          <c:tx>
            <c:v>Cluster 8 San Francisco</c:v>
          </c:tx>
          <c:dLbls>
            <c:delete val="1"/>
          </c:dLbls>
          <c:val>
            <c:numRef>
              <c:f>Sheet1!$E$9</c:f>
              <c:numCache>
                <c:formatCode>General</c:formatCode>
                <c:ptCount val="1"/>
                <c:pt idx="0">
                  <c:v>48.484848484848484</c:v>
                </c:pt>
              </c:numCache>
            </c:numRef>
          </c:val>
        </c:ser>
        <c:ser>
          <c:idx val="8"/>
          <c:order val="8"/>
          <c:tx>
            <c:v>Cluster 9 San Diego</c:v>
          </c:tx>
          <c:dLbls>
            <c:delete val="1"/>
          </c:dLbls>
          <c:val>
            <c:numRef>
              <c:f>Sheet1!$E$10</c:f>
              <c:numCache>
                <c:formatCode>General</c:formatCode>
                <c:ptCount val="1"/>
                <c:pt idx="0">
                  <c:v>43.75</c:v>
                </c:pt>
              </c:numCache>
            </c:numRef>
          </c:val>
        </c:ser>
        <c:ser>
          <c:idx val="9"/>
          <c:order val="9"/>
          <c:tx>
            <c:v>Cluster 10 New York</c:v>
          </c:tx>
          <c:dLbls>
            <c:delete val="1"/>
          </c:dLbls>
          <c:val>
            <c:numRef>
              <c:f>Sheet1!$E$11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10"/>
          <c:order val="10"/>
          <c:tx>
            <c:v>Cluster 11 San DIego</c:v>
          </c:tx>
          <c:dLbls>
            <c:delete val="1"/>
          </c:dLbls>
          <c:val>
            <c:numRef>
              <c:f>Sheet1!$E$12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</c:ser>
        <c:ser>
          <c:idx val="11"/>
          <c:order val="11"/>
          <c:tx>
            <c:v>Cluster 12 San Francisco</c:v>
          </c:tx>
          <c:dLbls>
            <c:delete val="1"/>
          </c:dLbls>
          <c:val>
            <c:numRef>
              <c:f>Sheet1!$E$13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2"/>
          <c:order val="12"/>
          <c:tx>
            <c:v>Cluster 13 Boston</c:v>
          </c:tx>
          <c:dLbls>
            <c:delete val="1"/>
          </c:dLbls>
          <c:val>
            <c:numRef>
              <c:f>Sheet1!$E$14</c:f>
              <c:numCache>
                <c:formatCode>General</c:formatCode>
                <c:ptCount val="1"/>
                <c:pt idx="0">
                  <c:v>48.275862068965516</c:v>
                </c:pt>
              </c:numCache>
            </c:numRef>
          </c:val>
        </c:ser>
        <c:dLbls>
          <c:showVal val="1"/>
        </c:dLbls>
        <c:axId val="65971328"/>
        <c:axId val="65972864"/>
      </c:barChart>
      <c:catAx>
        <c:axId val="659713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Clusters</a:t>
                </a:r>
              </a:p>
            </c:rich>
          </c:tx>
          <c:layout/>
        </c:title>
        <c:numFmt formatCode="General" sourceLinked="1"/>
        <c:tickLblPos val="none"/>
        <c:crossAx val="65972864"/>
        <c:crosses val="autoZero"/>
        <c:auto val="1"/>
        <c:lblAlgn val="ctr"/>
        <c:lblOffset val="100"/>
      </c:catAx>
      <c:valAx>
        <c:axId val="65972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Users</a:t>
                </a:r>
                <a:r>
                  <a:rPr lang="en-US" baseline="0"/>
                  <a:t> that are of labeled city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597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15</xdr:row>
      <xdr:rowOff>123825</xdr:rowOff>
    </xdr:from>
    <xdr:to>
      <xdr:col>16</xdr:col>
      <xdr:colOff>209550</xdr:colOff>
      <xdr:row>34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topLeftCell="A13" workbookViewId="0">
      <selection activeCell="E27" sqref="E27"/>
    </sheetView>
  </sheetViews>
  <sheetFormatPr defaultRowHeight="15"/>
  <cols>
    <col min="4" max="4" width="13.85546875" customWidth="1"/>
    <col min="11" max="11" width="14.28515625" customWidth="1"/>
  </cols>
  <sheetData>
    <row r="1" spans="1:12">
      <c r="A1" t="s">
        <v>0</v>
      </c>
      <c r="B1" t="s">
        <v>6</v>
      </c>
      <c r="C1" t="s">
        <v>1</v>
      </c>
      <c r="D1" t="s">
        <v>13</v>
      </c>
      <c r="E1" t="s">
        <v>14</v>
      </c>
      <c r="I1" t="s">
        <v>2</v>
      </c>
      <c r="J1" t="s">
        <v>16</v>
      </c>
      <c r="K1" t="s">
        <v>17</v>
      </c>
      <c r="L1" t="s">
        <v>15</v>
      </c>
    </row>
    <row r="2" spans="1:12">
      <c r="A2">
        <v>1</v>
      </c>
      <c r="B2">
        <v>50</v>
      </c>
      <c r="C2">
        <f>29+21+7+20</f>
        <v>77</v>
      </c>
      <c r="D2" t="s">
        <v>3</v>
      </c>
      <c r="E2">
        <f>B2/C2*100</f>
        <v>64.935064935064929</v>
      </c>
      <c r="I2" t="s">
        <v>4</v>
      </c>
      <c r="J2">
        <f>137+117</f>
        <v>254</v>
      </c>
      <c r="K2">
        <f>B3+B5+B6+B7+B9+B13</f>
        <v>227</v>
      </c>
      <c r="L2">
        <f>K2/J2</f>
        <v>0.89370078740157477</v>
      </c>
    </row>
    <row r="3" spans="1:12">
      <c r="A3">
        <v>2</v>
      </c>
      <c r="B3">
        <f>80+71</f>
        <v>151</v>
      </c>
      <c r="C3">
        <f>80+71+56+17+16+14+13+11+7+6+6+10+4</f>
        <v>311</v>
      </c>
      <c r="D3" t="s">
        <v>4</v>
      </c>
      <c r="E3">
        <f t="shared" ref="E3:E14" si="0">B3/C3*100</f>
        <v>48.553054662379417</v>
      </c>
      <c r="I3" t="s">
        <v>3</v>
      </c>
      <c r="J3">
        <f>86+73</f>
        <v>159</v>
      </c>
      <c r="K3">
        <f>B2+B8+B12+B10</f>
        <v>132</v>
      </c>
      <c r="L3">
        <f>K3/J3</f>
        <v>0.83018867924528306</v>
      </c>
    </row>
    <row r="4" spans="1:12">
      <c r="A4">
        <v>3</v>
      </c>
      <c r="B4">
        <f>39</f>
        <v>39</v>
      </c>
      <c r="C4">
        <f>39+11+28</f>
        <v>78</v>
      </c>
      <c r="D4" t="s">
        <v>5</v>
      </c>
      <c r="E4">
        <f t="shared" si="0"/>
        <v>50</v>
      </c>
      <c r="I4" t="s">
        <v>8</v>
      </c>
      <c r="J4">
        <f>83+52</f>
        <v>135</v>
      </c>
      <c r="K4">
        <v>0</v>
      </c>
      <c r="L4">
        <v>0</v>
      </c>
    </row>
    <row r="5" spans="1:12">
      <c r="A5">
        <v>4</v>
      </c>
      <c r="B5">
        <v>20</v>
      </c>
      <c r="C5">
        <f>20+8+15+17</f>
        <v>60</v>
      </c>
      <c r="D5" t="s">
        <v>4</v>
      </c>
      <c r="E5">
        <f t="shared" si="0"/>
        <v>33.333333333333329</v>
      </c>
      <c r="I5" t="s">
        <v>5</v>
      </c>
      <c r="J5">
        <f>65+45</f>
        <v>110</v>
      </c>
      <c r="K5">
        <v>9</v>
      </c>
      <c r="L5">
        <f>9/110</f>
        <v>8.1818181818181818E-2</v>
      </c>
    </row>
    <row r="6" spans="1:12">
      <c r="A6">
        <v>5</v>
      </c>
      <c r="B6">
        <f>17+8</f>
        <v>25</v>
      </c>
      <c r="C6">
        <f>25+20+13</f>
        <v>58</v>
      </c>
      <c r="D6" t="s">
        <v>4</v>
      </c>
      <c r="E6">
        <f t="shared" si="0"/>
        <v>43.103448275862064</v>
      </c>
      <c r="I6" t="s">
        <v>7</v>
      </c>
      <c r="J6">
        <v>49</v>
      </c>
      <c r="K6">
        <v>14</v>
      </c>
      <c r="L6">
        <f>14/49</f>
        <v>0.2857142857142857</v>
      </c>
    </row>
    <row r="7" spans="1:12">
      <c r="A7">
        <v>6</v>
      </c>
      <c r="B7">
        <v>12</v>
      </c>
      <c r="C7">
        <f>12+6+5</f>
        <v>23</v>
      </c>
      <c r="D7" t="s">
        <v>4</v>
      </c>
      <c r="E7">
        <f t="shared" si="0"/>
        <v>52.173913043478258</v>
      </c>
      <c r="I7" t="s">
        <v>9</v>
      </c>
      <c r="J7">
        <f>34+15</f>
        <v>49</v>
      </c>
      <c r="K7">
        <v>0</v>
      </c>
      <c r="L7">
        <v>0</v>
      </c>
    </row>
    <row r="8" spans="1:12">
      <c r="A8">
        <v>7</v>
      </c>
      <c r="B8">
        <f>29+24</f>
        <v>53</v>
      </c>
      <c r="C8">
        <f>53+18+7</f>
        <v>78</v>
      </c>
      <c r="D8" t="s">
        <v>3</v>
      </c>
      <c r="E8">
        <f t="shared" si="0"/>
        <v>67.948717948717956</v>
      </c>
      <c r="I8" t="s">
        <v>10</v>
      </c>
      <c r="J8">
        <v>24</v>
      </c>
      <c r="K8">
        <v>0</v>
      </c>
      <c r="L8">
        <v>0</v>
      </c>
    </row>
    <row r="9" spans="1:12">
      <c r="A9">
        <v>8</v>
      </c>
      <c r="B9">
        <f>16</f>
        <v>16</v>
      </c>
      <c r="C9">
        <f>16+3+3+2+2+7</f>
        <v>33</v>
      </c>
      <c r="D9" t="s">
        <v>4</v>
      </c>
      <c r="E9">
        <f t="shared" si="0"/>
        <v>48.484848484848484</v>
      </c>
      <c r="I9" t="s">
        <v>11</v>
      </c>
      <c r="J9">
        <v>16</v>
      </c>
      <c r="K9">
        <v>0</v>
      </c>
      <c r="L9">
        <v>0</v>
      </c>
    </row>
    <row r="10" spans="1:12">
      <c r="A10">
        <v>9</v>
      </c>
      <c r="B10">
        <v>7</v>
      </c>
      <c r="C10">
        <f>6+7+2+1</f>
        <v>16</v>
      </c>
      <c r="D10" t="s">
        <v>3</v>
      </c>
      <c r="E10">
        <f t="shared" si="0"/>
        <v>43.75</v>
      </c>
      <c r="I10" t="s">
        <v>12</v>
      </c>
      <c r="J10">
        <f>15+12</f>
        <v>27</v>
      </c>
      <c r="K10">
        <v>0</v>
      </c>
      <c r="L10">
        <v>0</v>
      </c>
    </row>
    <row r="11" spans="1:12">
      <c r="A11">
        <v>10</v>
      </c>
      <c r="B11">
        <v>9</v>
      </c>
      <c r="C11">
        <f>9+5+2+2+2+5</f>
        <v>25</v>
      </c>
      <c r="D11" t="s">
        <v>5</v>
      </c>
      <c r="E11">
        <f t="shared" si="0"/>
        <v>36</v>
      </c>
      <c r="I11" t="s">
        <v>18</v>
      </c>
      <c r="J11">
        <f>SUM(J2:J10)</f>
        <v>823</v>
      </c>
      <c r="K11">
        <f>SUM(K2:K10)</f>
        <v>382</v>
      </c>
      <c r="L11">
        <f>K11/J11</f>
        <v>0.4641555285540705</v>
      </c>
    </row>
    <row r="12" spans="1:12">
      <c r="A12">
        <v>11</v>
      </c>
      <c r="B12">
        <f>15+7</f>
        <v>22</v>
      </c>
      <c r="C12">
        <f>22+3</f>
        <v>25</v>
      </c>
      <c r="D12" t="s">
        <v>3</v>
      </c>
      <c r="E12">
        <f t="shared" si="0"/>
        <v>88</v>
      </c>
    </row>
    <row r="13" spans="1:12">
      <c r="A13">
        <v>12</v>
      </c>
      <c r="B13">
        <v>3</v>
      </c>
      <c r="C13">
        <f>3+2+1+1+1+1+1</f>
        <v>10</v>
      </c>
      <c r="D13" t="s">
        <v>4</v>
      </c>
      <c r="E13">
        <f t="shared" si="0"/>
        <v>30</v>
      </c>
    </row>
    <row r="14" spans="1:12">
      <c r="A14">
        <v>13</v>
      </c>
      <c r="B14">
        <v>14</v>
      </c>
      <c r="C14">
        <f>14+15</f>
        <v>29</v>
      </c>
      <c r="D14" t="s">
        <v>7</v>
      </c>
      <c r="E14">
        <f t="shared" si="0"/>
        <v>48.275862068965516</v>
      </c>
    </row>
    <row r="16" spans="1:12">
      <c r="C16">
        <f>SUM(C2:C14)</f>
        <v>823</v>
      </c>
      <c r="E16">
        <f>SUM(E2:E14)/1300*100</f>
        <v>50.350634057896158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2013-05-13T00:53:42Z</dcterms:created>
  <dcterms:modified xsi:type="dcterms:W3CDTF">2013-05-13T02:55:08Z</dcterms:modified>
</cp:coreProperties>
</file>