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gh\Desktop\"/>
    </mc:Choice>
  </mc:AlternateContent>
  <bookViews>
    <workbookView xWindow="0" yWindow="0" windowWidth="17040" windowHeight="6702" xr2:uid="{A2D37D16-E8AA-4B97-B029-6E5D24D3372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B48" i="1"/>
  <c r="D18" i="1"/>
  <c r="D23" i="1" l="1"/>
  <c r="F25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H17" i="1"/>
  <c r="B45" i="1"/>
  <c r="A45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C27" i="1"/>
  <c r="C28" i="1" s="1"/>
  <c r="B2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6" i="1"/>
  <c r="C26" i="1"/>
  <c r="C25" i="1"/>
  <c r="C45" i="1" l="1"/>
  <c r="D28" i="1"/>
  <c r="C29" i="1"/>
  <c r="E28" i="1"/>
  <c r="D27" i="1"/>
  <c r="E27" i="1"/>
  <c r="B21" i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I17" i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J5" i="1" s="1"/>
  <c r="K46" i="1"/>
  <c r="D45" i="1" l="1"/>
  <c r="E45" i="1"/>
  <c r="E29" i="1"/>
  <c r="D29" i="1"/>
  <c r="C30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47" i="1" s="1"/>
  <c r="B23" i="1"/>
  <c r="B20" i="1"/>
  <c r="A23" i="1"/>
  <c r="B25" i="1" s="1"/>
  <c r="L6" i="1"/>
  <c r="E30" i="1" l="1"/>
  <c r="C31" i="1"/>
  <c r="D30" i="1"/>
  <c r="H31" i="1"/>
  <c r="K47" i="1"/>
  <c r="M1" i="1"/>
  <c r="M5" i="1"/>
  <c r="M3" i="1"/>
  <c r="M6" i="1"/>
  <c r="M4" i="1"/>
  <c r="M2" i="1"/>
  <c r="C32" i="1" l="1"/>
  <c r="E31" i="1"/>
  <c r="D31" i="1"/>
  <c r="H32" i="1"/>
  <c r="I31" i="1"/>
  <c r="J31" i="1" s="1"/>
  <c r="B19" i="1"/>
  <c r="D1" i="1"/>
  <c r="A3" i="1"/>
  <c r="B3" i="1"/>
  <c r="D32" i="1" l="1"/>
  <c r="C33" i="1"/>
  <c r="E32" i="1"/>
  <c r="D3" i="1"/>
  <c r="D4" i="1" s="1"/>
  <c r="C3" i="1"/>
  <c r="C4" i="1" s="1"/>
  <c r="I32" i="1"/>
  <c r="J32" i="1" s="1"/>
  <c r="H33" i="1"/>
  <c r="A25" i="1"/>
  <c r="B26" i="1"/>
  <c r="B4" i="1"/>
  <c r="B5" i="1" s="1"/>
  <c r="B6" i="1" s="1"/>
  <c r="B7" i="1" s="1"/>
  <c r="B8" i="1" s="1"/>
  <c r="B9" i="1" s="1"/>
  <c r="B10" i="1" s="1"/>
  <c r="B11" i="1" s="1"/>
  <c r="B12" i="1" s="1"/>
  <c r="B13" i="1" s="1"/>
  <c r="E33" i="1" l="1"/>
  <c r="D33" i="1"/>
  <c r="C34" i="1"/>
  <c r="C5" i="1"/>
  <c r="C6" i="1" s="1"/>
  <c r="C7" i="1" s="1"/>
  <c r="C8" i="1" s="1"/>
  <c r="C9" i="1" s="1"/>
  <c r="C10" i="1" s="1"/>
  <c r="C11" i="1" s="1"/>
  <c r="C12" i="1" s="1"/>
  <c r="C13" i="1"/>
  <c r="C14" i="1" s="1"/>
  <c r="C15" i="1" s="1"/>
  <c r="B14" i="1"/>
  <c r="B1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I33" i="1"/>
  <c r="J33" i="1" s="1"/>
  <c r="H34" i="1"/>
  <c r="E34" i="1" l="1"/>
  <c r="D34" i="1"/>
  <c r="C35" i="1"/>
  <c r="H35" i="1"/>
  <c r="I34" i="1"/>
  <c r="J34" i="1" s="1"/>
  <c r="D25" i="1"/>
  <c r="E25" i="1"/>
  <c r="C36" i="1" l="1"/>
  <c r="E35" i="1"/>
  <c r="D35" i="1"/>
  <c r="H36" i="1"/>
  <c r="I35" i="1"/>
  <c r="J35" i="1" s="1"/>
  <c r="D26" i="1"/>
  <c r="E26" i="1"/>
  <c r="D36" i="1" l="1"/>
  <c r="C37" i="1"/>
  <c r="E36" i="1"/>
  <c r="I36" i="1"/>
  <c r="J36" i="1" s="1"/>
  <c r="H37" i="1"/>
  <c r="C48" i="1"/>
  <c r="E37" i="1" l="1"/>
  <c r="D37" i="1"/>
  <c r="C38" i="1"/>
  <c r="H38" i="1"/>
  <c r="I37" i="1"/>
  <c r="J37" i="1" s="1"/>
  <c r="E38" i="1" l="1"/>
  <c r="D38" i="1"/>
  <c r="C39" i="1"/>
  <c r="I38" i="1"/>
  <c r="J38" i="1" s="1"/>
  <c r="H39" i="1"/>
  <c r="C40" i="1" l="1"/>
  <c r="E39" i="1"/>
  <c r="D39" i="1"/>
  <c r="H40" i="1"/>
  <c r="I39" i="1"/>
  <c r="J39" i="1" s="1"/>
  <c r="E40" i="1" l="1"/>
  <c r="D40" i="1"/>
  <c r="C41" i="1"/>
  <c r="I40" i="1"/>
  <c r="J40" i="1" s="1"/>
  <c r="H41" i="1"/>
  <c r="E41" i="1" l="1"/>
  <c r="D41" i="1"/>
  <c r="C42" i="1"/>
  <c r="I41" i="1"/>
  <c r="J41" i="1" s="1"/>
  <c r="H42" i="1"/>
  <c r="C43" i="1" l="1"/>
  <c r="E42" i="1"/>
  <c r="D42" i="1"/>
  <c r="H43" i="1"/>
  <c r="I42" i="1"/>
  <c r="J42" i="1" s="1"/>
  <c r="C44" i="1" l="1"/>
  <c r="E43" i="1"/>
  <c r="D43" i="1"/>
  <c r="H44" i="1"/>
  <c r="I44" i="1" s="1"/>
  <c r="I43" i="1"/>
  <c r="J43" i="1" s="1"/>
  <c r="E44" i="1" l="1"/>
  <c r="D44" i="1"/>
  <c r="J44" i="1"/>
  <c r="J48" i="1" l="1"/>
  <c r="K48" i="1" s="1"/>
</calcChain>
</file>

<file path=xl/sharedStrings.xml><?xml version="1.0" encoding="utf-8"?>
<sst xmlns="http://schemas.openxmlformats.org/spreadsheetml/2006/main" count="23" uniqueCount="20">
  <si>
    <t>ASCII Block to Encrypt</t>
  </si>
  <si>
    <t>Encrypted Block Concatenated To Encrypted String</t>
  </si>
  <si>
    <t>It's Fozzie Lozzy Bear!</t>
  </si>
  <si>
    <t>Character</t>
  </si>
  <si>
    <t>ASCII Code</t>
  </si>
  <si>
    <t>ASCII Code String</t>
  </si>
  <si>
    <t>ASCII Code String To Encrypt</t>
  </si>
  <si>
    <t>Text To Be Encrypted</t>
  </si>
  <si>
    <t>ASCII String</t>
  </si>
  <si>
    <t>Encrypted String</t>
  </si>
  <si>
    <t>2707 x 137 =</t>
  </si>
  <si>
    <t>Length</t>
  </si>
  <si>
    <t>p =</t>
  </si>
  <si>
    <t>q =</t>
  </si>
  <si>
    <t>p *q =</t>
  </si>
  <si>
    <t>(p - 1)(q - 1) =</t>
  </si>
  <si>
    <t>key =</t>
  </si>
  <si>
    <t>ASCII Block</t>
  </si>
  <si>
    <t>Encrypted Block</t>
  </si>
  <si>
    <t>Decrypted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</si>
</sst>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000"/>
    <numFmt numFmtId="166" formatCode="?000"/>
    <numFmt numFmtId="167" formatCode="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268BD2"/>
      <name val="Calibri"/>
      <family val="2"/>
      <scheme val="minor"/>
    </font>
    <font>
      <b/>
      <sz val="14"/>
      <color rgb="FF2AA198"/>
      <name val="Calibri"/>
      <family val="2"/>
      <scheme val="minor"/>
    </font>
    <font>
      <b/>
      <sz val="12"/>
      <color rgb="FF2AA198"/>
      <name val="Calibri"/>
      <family val="2"/>
      <scheme val="minor"/>
    </font>
    <font>
      <sz val="11"/>
      <color rgb="FF2AA19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A0A0"/>
        <bgColor indexed="64"/>
      </patternFill>
    </fill>
  </fills>
  <borders count="6"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1" fontId="2" fillId="0" borderId="0" xfId="0" applyNumberFormat="1" applyFont="1"/>
    <xf numFmtId="0" fontId="2" fillId="0" borderId="0" xfId="0" applyFont="1"/>
    <xf numFmtId="1" fontId="5" fillId="0" borderId="0" xfId="0" applyNumberFormat="1" applyFont="1" applyAlignment="1">
      <alignment vertical="center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" fontId="2" fillId="0" borderId="0" xfId="0" applyNumberFormat="1" applyFont="1" applyAlignment="1">
      <alignment wrapText="1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 indent="2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 wrapText="1"/>
    </xf>
    <xf numFmtId="1" fontId="13" fillId="0" borderId="0" xfId="0" applyNumberFormat="1" applyFont="1" applyAlignment="1">
      <alignment horizontal="center" vertical="center"/>
    </xf>
    <xf numFmtId="1" fontId="4" fillId="0" borderId="0" xfId="0" quotePrefix="1" applyNumberFormat="1" applyFont="1" applyAlignment="1">
      <alignment horizontal="right" vertical="center"/>
    </xf>
    <xf numFmtId="1" fontId="7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1" fontId="14" fillId="0" borderId="0" xfId="0" applyNumberFormat="1" applyFont="1" applyAlignment="1">
      <alignment vertical="center"/>
    </xf>
    <xf numFmtId="1" fontId="2" fillId="0" borderId="0" xfId="0" applyNumberFormat="1" applyFont="1" applyFill="1" applyAlignment="1">
      <alignment vertical="center"/>
    </xf>
    <xf numFmtId="0" fontId="2" fillId="0" borderId="0" xfId="0" applyFont="1" applyBorder="1" applyAlignment="1">
      <alignment vertical="center"/>
    </xf>
    <xf numFmtId="1" fontId="2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center" vertical="center"/>
    </xf>
    <xf numFmtId="0" fontId="11" fillId="2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1" fontId="11" fillId="2" borderId="2" xfId="0" applyNumberFormat="1" applyFont="1" applyFill="1" applyBorder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7" fontId="11" fillId="2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indent="1"/>
    </xf>
    <xf numFmtId="0" fontId="11" fillId="2" borderId="1" xfId="0" applyNumberFormat="1" applyFont="1" applyFill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1" fontId="4" fillId="0" borderId="0" xfId="0" applyNumberFormat="1" applyFont="1" applyAlignment="1">
      <alignment horizontal="right" vertical="center" indent="1"/>
    </xf>
    <xf numFmtId="1" fontId="7" fillId="0" borderId="0" xfId="0" applyNumberFormat="1" applyFont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8BD2"/>
      <color rgb="FFB58900"/>
      <color rgb="FF2AA198"/>
      <color rgb="FF000D33"/>
      <color rgb="FFFCF2D0"/>
      <color rgb="FFFF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1DE4-C360-4B3E-AFB9-516021CF247E}">
  <dimension ref="A1:N194"/>
  <sheetViews>
    <sheetView tabSelected="1" topLeftCell="B1" zoomScale="70" zoomScaleNormal="70" workbookViewId="0">
      <selection activeCell="D1" sqref="D1"/>
    </sheetView>
  </sheetViews>
  <sheetFormatPr defaultRowHeight="14.4"/>
  <cols>
    <col min="1" max="1" width="11.68359375" style="1" bestFit="1" customWidth="1"/>
    <col min="2" max="2" width="13.89453125" style="1" bestFit="1" customWidth="1"/>
    <col min="3" max="3" width="14.05078125" style="1" bestFit="1" customWidth="1"/>
    <col min="4" max="4" width="23.578125" style="2" customWidth="1"/>
    <col min="5" max="5" width="7.578125" style="2" customWidth="1"/>
    <col min="6" max="6" width="8.578125" style="2" customWidth="1"/>
    <col min="7" max="7" width="2.578125" style="1" customWidth="1"/>
    <col min="8" max="8" width="70.47265625" style="1" bestFit="1" customWidth="1"/>
    <col min="9" max="9" width="20.05078125" style="2" bestFit="1" customWidth="1"/>
    <col min="10" max="10" width="91.20703125" style="1" bestFit="1" customWidth="1"/>
    <col min="11" max="11" width="7.20703125" style="1" customWidth="1"/>
    <col min="12" max="12" width="22.9453125" style="2" customWidth="1"/>
    <col min="13" max="13" width="8.83984375" style="2"/>
    <col min="14" max="14" width="21.26171875" style="2" customWidth="1"/>
    <col min="15" max="15" width="16.89453125" style="2" customWidth="1"/>
    <col min="16" max="16384" width="8.83984375" style="2"/>
  </cols>
  <sheetData>
    <row r="1" spans="1:14" ht="15.6" customHeight="1" thickBot="1">
      <c r="A1" s="16">
        <v>2707</v>
      </c>
      <c r="B1" s="17">
        <v>137</v>
      </c>
      <c r="C1" s="35" t="s">
        <v>10</v>
      </c>
      <c r="D1" s="17">
        <f>$A$1*$B$1</f>
        <v>370859</v>
      </c>
      <c r="E1" s="17"/>
      <c r="F1" s="17"/>
      <c r="G1" s="16"/>
      <c r="H1" s="18" t="s">
        <v>7</v>
      </c>
      <c r="I1" s="17"/>
      <c r="J1" s="16"/>
      <c r="K1" s="3"/>
      <c r="L1" s="4">
        <v>11122233344</v>
      </c>
      <c r="M1" s="5" t="str">
        <f t="shared" ref="M1:M6" si="0">DEC2BIN(MOD(QUOTIENT(L1,16^7),16),4)&amp;" "&amp;DEC2BIN(MOD(QUOTIENT(L1,16^6),16),4)&amp;" "&amp;DEC2BIN(MOD(QUOTIENT(L1,16^5),16),4)&amp;" "&amp;DEC2BIN(MOD(QUOTIENT(L1,16^4),16),4)&amp;" "&amp;DEC2BIN(MOD(QUOTIENT(L1,16^3),16),4)&amp;" "&amp;DEC2BIN(MOD(QUOTIENT(L1,16^2),16),4)&amp;" "&amp;DEC2BIN(MOD(QUOTIENT(L1,16^1),16),4)&amp;" "&amp;DEC2BIN(MOD(QUOTIENT(L1,16^0),16),4)</f>
        <v>1001 0110 1110 1111 1101 0000 0000 0000</v>
      </c>
      <c r="N1" s="1"/>
    </row>
    <row r="2" spans="1:14" ht="16" customHeight="1" thickBot="1">
      <c r="A2" s="16"/>
      <c r="B2" s="16"/>
      <c r="C2" s="16"/>
      <c r="D2" s="17"/>
      <c r="E2" s="17"/>
      <c r="F2" s="17"/>
      <c r="G2" s="16"/>
      <c r="H2" s="15" t="s">
        <v>2</v>
      </c>
      <c r="I2" s="23"/>
      <c r="J2" s="17"/>
      <c r="K2" s="3"/>
      <c r="L2" s="1">
        <v>100</v>
      </c>
      <c r="M2" s="5" t="str">
        <f t="shared" si="0"/>
        <v>0000 0000 0000 0000 0000 0000 0110 0100</v>
      </c>
    </row>
    <row r="3" spans="1:14" ht="15.6" customHeight="1">
      <c r="A3" s="16">
        <f>A1</f>
        <v>2707</v>
      </c>
      <c r="B3" s="17">
        <f>INT(LN(A1)/LN(2))+1</f>
        <v>12</v>
      </c>
      <c r="C3" s="16">
        <f>QUOTIENT(A3,2^B3)</f>
        <v>0</v>
      </c>
      <c r="D3" s="16">
        <f>QUOTIENT(A3,2^B3)*B1</f>
        <v>0</v>
      </c>
      <c r="E3" s="16"/>
      <c r="F3" s="17"/>
      <c r="G3" s="16"/>
      <c r="H3" s="16"/>
      <c r="I3" s="17"/>
      <c r="J3" s="16"/>
      <c r="K3" s="3"/>
      <c r="L3" s="1">
        <v>595747</v>
      </c>
      <c r="M3" s="5" t="str">
        <f t="shared" si="0"/>
        <v>0000 0000 0000 1001 0001 0111 0010 0011</v>
      </c>
    </row>
    <row r="4" spans="1:14" ht="15.6" customHeight="1">
      <c r="A4" s="16">
        <f>A3-QUOTIENT(A3,2^B4)*2^B4</f>
        <v>659</v>
      </c>
      <c r="B4" s="17">
        <f t="shared" ref="B4:B15" si="1">B3-1</f>
        <v>11</v>
      </c>
      <c r="C4" s="16">
        <f>10*C3+QUOTIENT(A3,2^B4)</f>
        <v>1</v>
      </c>
      <c r="D4" s="16">
        <f>2*D3+QUOTIENT(A3,2^B4)*$B$1</f>
        <v>137</v>
      </c>
      <c r="E4" s="16"/>
      <c r="F4" s="17"/>
      <c r="G4" s="16"/>
      <c r="H4" s="18" t="s">
        <v>3</v>
      </c>
      <c r="I4" s="18" t="s">
        <v>4</v>
      </c>
      <c r="J4" s="18" t="s">
        <v>5</v>
      </c>
      <c r="K4" s="3"/>
      <c r="L4" s="1">
        <v>144</v>
      </c>
      <c r="M4" s="5" t="str">
        <f t="shared" si="0"/>
        <v>0000 0000 0000 0000 0000 0000 1001 0000</v>
      </c>
    </row>
    <row r="5" spans="1:14" ht="15.6" customHeight="1">
      <c r="A5" s="16">
        <f t="shared" ref="A5:A15" si="2">A4-QUOTIENT(A4,2^B5)*2^B5</f>
        <v>659</v>
      </c>
      <c r="B5" s="17">
        <f t="shared" si="1"/>
        <v>10</v>
      </c>
      <c r="C5" s="16">
        <f t="shared" ref="C5:C15" si="3">10*C4+QUOTIENT(A4,2^B5)</f>
        <v>10</v>
      </c>
      <c r="D5" s="16">
        <f t="shared" ref="D5:D15" si="4">2*D4+QUOTIENT(A4,2^B5)*$B$1</f>
        <v>274</v>
      </c>
      <c r="E5" s="16"/>
      <c r="F5" s="17"/>
      <c r="G5" s="16"/>
      <c r="H5" s="28" t="str">
        <f>MID($H$2,1,1)</f>
        <v>I</v>
      </c>
      <c r="I5" s="24">
        <f>CODE(H5)</f>
        <v>73</v>
      </c>
      <c r="J5" s="16" t="str">
        <f>TEXT(I5,"000")</f>
        <v>073</v>
      </c>
      <c r="K5" s="3"/>
      <c r="L5" s="1">
        <v>511</v>
      </c>
      <c r="M5" s="5" t="str">
        <f t="shared" si="0"/>
        <v>0000 0000 0000 0000 0000 0001 1111 1111</v>
      </c>
    </row>
    <row r="6" spans="1:14" ht="15.6" customHeight="1">
      <c r="A6" s="16">
        <f t="shared" si="2"/>
        <v>147</v>
      </c>
      <c r="B6" s="17">
        <f t="shared" si="1"/>
        <v>9</v>
      </c>
      <c r="C6" s="16">
        <f t="shared" si="3"/>
        <v>101</v>
      </c>
      <c r="D6" s="16">
        <f t="shared" si="4"/>
        <v>685</v>
      </c>
      <c r="E6" s="16"/>
      <c r="F6" s="17"/>
      <c r="G6" s="16"/>
      <c r="H6" s="28" t="str">
        <f>MID($H$2,2,1)</f>
        <v>t</v>
      </c>
      <c r="I6" s="24">
        <f t="shared" ref="I6:I9" si="5">CODE(H6)</f>
        <v>116</v>
      </c>
      <c r="J6" s="16" t="str">
        <f>_xlfn.CONCAT(J5,TEXT(I6,"?000"))</f>
        <v>073 116</v>
      </c>
      <c r="K6" s="3"/>
      <c r="L6" s="4">
        <f>2^(4*8)-1</f>
        <v>4294967295</v>
      </c>
      <c r="M6" s="5" t="str">
        <f t="shared" si="0"/>
        <v>1111 1111 1111 1111 1111 1111 1111 1111</v>
      </c>
    </row>
    <row r="7" spans="1:14" ht="15.6" customHeight="1">
      <c r="A7" s="16">
        <f t="shared" si="2"/>
        <v>147</v>
      </c>
      <c r="B7" s="17">
        <f t="shared" si="1"/>
        <v>8</v>
      </c>
      <c r="C7" s="16">
        <f t="shared" si="3"/>
        <v>1010</v>
      </c>
      <c r="D7" s="16">
        <f t="shared" si="4"/>
        <v>1370</v>
      </c>
      <c r="E7" s="16"/>
      <c r="F7" s="17"/>
      <c r="G7" s="16"/>
      <c r="H7" s="28" t="str">
        <f>MID($H$2,3,1)</f>
        <v>'</v>
      </c>
      <c r="I7" s="24">
        <f t="shared" si="5"/>
        <v>39</v>
      </c>
      <c r="J7" s="16" t="str">
        <f t="shared" ref="J7:J26" si="6">_xlfn.CONCAT(J6,TEXT(I7,"?000"))</f>
        <v>073 116 039</v>
      </c>
      <c r="K7" s="3"/>
    </row>
    <row r="8" spans="1:14" ht="15.6" customHeight="1">
      <c r="A8" s="16">
        <f t="shared" si="2"/>
        <v>19</v>
      </c>
      <c r="B8" s="17">
        <f t="shared" si="1"/>
        <v>7</v>
      </c>
      <c r="C8" s="16">
        <f t="shared" si="3"/>
        <v>10101</v>
      </c>
      <c r="D8" s="16">
        <f t="shared" si="4"/>
        <v>2877</v>
      </c>
      <c r="E8" s="16"/>
      <c r="F8" s="17"/>
      <c r="G8" s="16"/>
      <c r="H8" s="28" t="str">
        <f>MID($H$2,4,1)</f>
        <v>s</v>
      </c>
      <c r="I8" s="24">
        <f t="shared" si="5"/>
        <v>115</v>
      </c>
      <c r="J8" s="16" t="str">
        <f t="shared" si="6"/>
        <v>073 116 039 115</v>
      </c>
    </row>
    <row r="9" spans="1:14" ht="15.6" customHeight="1">
      <c r="A9" s="16">
        <f t="shared" si="2"/>
        <v>19</v>
      </c>
      <c r="B9" s="17">
        <f t="shared" si="1"/>
        <v>6</v>
      </c>
      <c r="C9" s="16">
        <f t="shared" si="3"/>
        <v>101010</v>
      </c>
      <c r="D9" s="16">
        <f t="shared" si="4"/>
        <v>5754</v>
      </c>
      <c r="E9" s="16"/>
      <c r="F9" s="17"/>
      <c r="G9" s="16"/>
      <c r="H9" s="28" t="str">
        <f>MID($H$2,5,1)</f>
        <v xml:space="preserve"> </v>
      </c>
      <c r="I9" s="24">
        <f t="shared" si="5"/>
        <v>32</v>
      </c>
      <c r="J9" s="16" t="str">
        <f t="shared" si="6"/>
        <v>073 116 039 115 032</v>
      </c>
    </row>
    <row r="10" spans="1:14" ht="15.6" customHeight="1">
      <c r="A10" s="16">
        <f t="shared" si="2"/>
        <v>19</v>
      </c>
      <c r="B10" s="17">
        <f t="shared" si="1"/>
        <v>5</v>
      </c>
      <c r="C10" s="16">
        <f t="shared" si="3"/>
        <v>1010100</v>
      </c>
      <c r="D10" s="16">
        <f t="shared" si="4"/>
        <v>11508</v>
      </c>
      <c r="E10" s="16"/>
      <c r="F10" s="17"/>
      <c r="G10" s="16"/>
      <c r="H10" s="28" t="str">
        <f>MID($H$2,6,1)</f>
        <v>F</v>
      </c>
      <c r="I10" s="24">
        <f t="shared" ref="I10:I27" si="7">CODE(H10)</f>
        <v>70</v>
      </c>
      <c r="J10" s="16" t="str">
        <f t="shared" si="6"/>
        <v>073 116 039 115 032 070</v>
      </c>
    </row>
    <row r="11" spans="1:14" ht="15.6" customHeight="1">
      <c r="A11" s="16">
        <f t="shared" si="2"/>
        <v>3</v>
      </c>
      <c r="B11" s="17">
        <f t="shared" si="1"/>
        <v>4</v>
      </c>
      <c r="C11" s="16">
        <f t="shared" si="3"/>
        <v>10101001</v>
      </c>
      <c r="D11" s="16">
        <f t="shared" si="4"/>
        <v>23153</v>
      </c>
      <c r="E11" s="16"/>
      <c r="F11" s="17"/>
      <c r="G11" s="16"/>
      <c r="H11" s="28" t="str">
        <f>MID($H$2,7,1)</f>
        <v>o</v>
      </c>
      <c r="I11" s="24">
        <f t="shared" si="7"/>
        <v>111</v>
      </c>
      <c r="J11" s="16" t="str">
        <f t="shared" si="6"/>
        <v>073 116 039 115 032 070 111</v>
      </c>
      <c r="K11" s="5"/>
    </row>
    <row r="12" spans="1:14" ht="15.6" customHeight="1">
      <c r="A12" s="16">
        <f t="shared" si="2"/>
        <v>3</v>
      </c>
      <c r="B12" s="17">
        <f t="shared" si="1"/>
        <v>3</v>
      </c>
      <c r="C12" s="16">
        <f t="shared" si="3"/>
        <v>101010010</v>
      </c>
      <c r="D12" s="16">
        <f t="shared" si="4"/>
        <v>46306</v>
      </c>
      <c r="E12" s="16"/>
      <c r="F12" s="17"/>
      <c r="G12" s="16"/>
      <c r="H12" s="28" t="str">
        <f>MID($H$2,8,1)</f>
        <v>z</v>
      </c>
      <c r="I12" s="24">
        <f t="shared" si="7"/>
        <v>122</v>
      </c>
      <c r="J12" s="16" t="str">
        <f t="shared" si="6"/>
        <v>073 116 039 115 032 070 111 122</v>
      </c>
      <c r="K12" s="5"/>
    </row>
    <row r="13" spans="1:14" ht="15.6" customHeight="1">
      <c r="A13" s="16">
        <f t="shared" si="2"/>
        <v>3</v>
      </c>
      <c r="B13" s="17">
        <f t="shared" si="1"/>
        <v>2</v>
      </c>
      <c r="C13" s="16">
        <f t="shared" si="3"/>
        <v>1010100100</v>
      </c>
      <c r="D13" s="16">
        <f t="shared" si="4"/>
        <v>92612</v>
      </c>
      <c r="E13" s="16"/>
      <c r="F13" s="17"/>
      <c r="G13" s="16"/>
      <c r="H13" s="28" t="str">
        <f>MID($H$2,9,1)</f>
        <v>z</v>
      </c>
      <c r="I13" s="24">
        <f t="shared" si="7"/>
        <v>122</v>
      </c>
      <c r="J13" s="16" t="str">
        <f t="shared" si="6"/>
        <v>073 116 039 115 032 070 111 122 122</v>
      </c>
      <c r="K13" s="5"/>
    </row>
    <row r="14" spans="1:14" ht="15.6" customHeight="1">
      <c r="A14" s="16">
        <f t="shared" si="2"/>
        <v>1</v>
      </c>
      <c r="B14" s="17">
        <f t="shared" si="1"/>
        <v>1</v>
      </c>
      <c r="C14" s="16">
        <f t="shared" si="3"/>
        <v>10101001001</v>
      </c>
      <c r="D14" s="16">
        <f t="shared" si="4"/>
        <v>185361</v>
      </c>
      <c r="E14" s="16"/>
      <c r="F14" s="17"/>
      <c r="G14" s="16"/>
      <c r="H14" s="28" t="str">
        <f>MID($H$2,10,1)</f>
        <v>i</v>
      </c>
      <c r="I14" s="24">
        <f t="shared" si="7"/>
        <v>105</v>
      </c>
      <c r="J14" s="16" t="str">
        <f t="shared" si="6"/>
        <v>073 116 039 115 032 070 111 122 122 105</v>
      </c>
      <c r="K14" s="5"/>
    </row>
    <row r="15" spans="1:14" ht="15.6" customHeight="1">
      <c r="A15" s="16">
        <f t="shared" si="2"/>
        <v>0</v>
      </c>
      <c r="B15" s="17">
        <f t="shared" si="1"/>
        <v>0</v>
      </c>
      <c r="C15" s="16">
        <f t="shared" si="3"/>
        <v>101010010011</v>
      </c>
      <c r="D15" s="16">
        <f t="shared" si="4"/>
        <v>370859</v>
      </c>
      <c r="E15" s="16"/>
      <c r="F15" s="17"/>
      <c r="G15" s="16"/>
      <c r="H15" s="28" t="str">
        <f>MID($H$2,11,1)</f>
        <v>e</v>
      </c>
      <c r="I15" s="24">
        <f t="shared" si="7"/>
        <v>101</v>
      </c>
      <c r="J15" s="16" t="str">
        <f>_xlfn.CONCAT(J14,TEXT(I15,"?000"))</f>
        <v>073 116 039 115 032 070 111 122 122 105 101</v>
      </c>
    </row>
    <row r="16" spans="1:14" ht="15.6" customHeight="1">
      <c r="A16" s="16"/>
      <c r="B16" s="17"/>
      <c r="C16" s="16"/>
      <c r="D16" s="17"/>
      <c r="E16" s="17"/>
      <c r="F16" s="17"/>
      <c r="G16" s="16"/>
      <c r="H16" s="28" t="str">
        <f>MID($H$2,12,1)</f>
        <v xml:space="preserve"> </v>
      </c>
      <c r="I16" s="24">
        <f t="shared" si="7"/>
        <v>32</v>
      </c>
      <c r="J16" s="16" t="str">
        <f t="shared" si="6"/>
        <v>073 116 039 115 032 070 111 122 122 105 101 032</v>
      </c>
    </row>
    <row r="17" spans="1:12" ht="15.6" customHeight="1" thickBot="1">
      <c r="A17" s="36" t="s">
        <v>12</v>
      </c>
      <c r="B17" s="36">
        <v>1019</v>
      </c>
      <c r="C17" s="11" t="s">
        <v>17</v>
      </c>
      <c r="D17" s="37" t="s">
        <v>18</v>
      </c>
      <c r="E17" s="17"/>
      <c r="F17" s="17"/>
      <c r="G17" s="16"/>
      <c r="H17" s="28" t="str">
        <f>MID($H$2,13,1)</f>
        <v>L</v>
      </c>
      <c r="I17" s="24">
        <f t="shared" si="7"/>
        <v>76</v>
      </c>
      <c r="J17" s="16" t="str">
        <f t="shared" si="6"/>
        <v>073 116 039 115 032 070 111 122 122 105 101 032 076</v>
      </c>
    </row>
    <row r="18" spans="1:12" ht="15.6" customHeight="1" thickBot="1">
      <c r="A18" s="36" t="s">
        <v>13</v>
      </c>
      <c r="B18" s="36">
        <v>1013</v>
      </c>
      <c r="C18" s="38">
        <v>14033</v>
      </c>
      <c r="D18" s="48">
        <f>MOD($C$18^3,$B$17*$B$18)</f>
        <v>685297</v>
      </c>
      <c r="E18" s="17"/>
      <c r="F18" s="17"/>
      <c r="G18" s="16"/>
      <c r="H18" s="28" t="str">
        <f>MID($H$2,14,1)</f>
        <v>o</v>
      </c>
      <c r="I18" s="24">
        <f t="shared" si="7"/>
        <v>111</v>
      </c>
      <c r="J18" s="16" t="str">
        <f t="shared" si="6"/>
        <v>073 116 039 115 032 070 111 122 122 105 101 032 076 111</v>
      </c>
    </row>
    <row r="19" spans="1:12" ht="15.6" customHeight="1">
      <c r="A19" s="36" t="s">
        <v>14</v>
      </c>
      <c r="B19" s="39">
        <f>B17*B18</f>
        <v>1032247</v>
      </c>
      <c r="C19" s="16"/>
      <c r="D19" s="17"/>
      <c r="E19" s="17"/>
      <c r="F19" s="17"/>
      <c r="G19" s="16"/>
      <c r="H19" s="28" t="str">
        <f>MID($H$2,15,1)</f>
        <v>z</v>
      </c>
      <c r="I19" s="24">
        <f t="shared" si="7"/>
        <v>122</v>
      </c>
      <c r="J19" s="16" t="str">
        <f t="shared" si="6"/>
        <v>073 116 039 115 032 070 111 122 122 105 101 032 076 111 122</v>
      </c>
    </row>
    <row r="20" spans="1:12" ht="15.6" customHeight="1">
      <c r="A20" s="36" t="s">
        <v>15</v>
      </c>
      <c r="B20" s="39">
        <f>(B17-1)*(B18-1)</f>
        <v>1030216</v>
      </c>
      <c r="C20" s="16"/>
      <c r="D20" s="17"/>
      <c r="E20" s="17"/>
      <c r="F20" s="17"/>
      <c r="G20" s="16"/>
      <c r="H20" s="28" t="str">
        <f>MID($H$2,16,1)</f>
        <v>z</v>
      </c>
      <c r="I20" s="24">
        <f t="shared" si="7"/>
        <v>122</v>
      </c>
      <c r="J20" s="16" t="str">
        <f t="shared" si="6"/>
        <v>073 116 039 115 032 070 111 122 122 105 101 032 076 111 122 122</v>
      </c>
    </row>
    <row r="21" spans="1:12" ht="15.6" customHeight="1">
      <c r="A21" s="36" t="s">
        <v>16</v>
      </c>
      <c r="B21" s="39">
        <f>(B17-1)*(B18-1)-QUOTIENT((B17-1)*(B18-1),3)</f>
        <v>686811</v>
      </c>
      <c r="C21" s="16"/>
      <c r="D21" s="17"/>
      <c r="E21" s="17"/>
      <c r="F21" s="17"/>
      <c r="G21" s="16"/>
      <c r="H21" s="28" t="str">
        <f>MID($H$2,17,1)</f>
        <v>y</v>
      </c>
      <c r="I21" s="24">
        <f t="shared" si="7"/>
        <v>121</v>
      </c>
      <c r="J21" s="16" t="str">
        <f t="shared" si="6"/>
        <v>073 116 039 115 032 070 111 122 122 105 101 032 076 111 122 122 121</v>
      </c>
    </row>
    <row r="22" spans="1:12" ht="15.6" customHeight="1">
      <c r="A22" s="17"/>
      <c r="B22" s="35"/>
      <c r="C22" s="16"/>
      <c r="D22" s="17"/>
      <c r="E22" s="17"/>
      <c r="F22" s="17"/>
      <c r="G22" s="16"/>
      <c r="H22" s="28" t="str">
        <f>MID($H$2,18,1)</f>
        <v xml:space="preserve"> </v>
      </c>
      <c r="I22" s="24">
        <f t="shared" si="7"/>
        <v>32</v>
      </c>
      <c r="J22" s="16" t="str">
        <f t="shared" si="6"/>
        <v>073 116 039 115 032 070 111 122 122 105 101 032 076 111 122 122 121 032</v>
      </c>
    </row>
    <row r="23" spans="1:12" ht="15.6" customHeight="1">
      <c r="A23" s="16">
        <f>(B17-1)*(B18-1)-QUOTIENT((B17-1)*(B18-1),3)</f>
        <v>686811</v>
      </c>
      <c r="B23" s="40">
        <f>MOD($C$18^3,$B$17*$B$18)</f>
        <v>685297</v>
      </c>
      <c r="C23" s="10"/>
      <c r="D23" s="12" t="str">
        <f>B23 &amp; "^" &amp; A23 &amp; " = " &amp; C18 &amp; " MOD " &amp; B19</f>
        <v>685297^686811 = 14033 MOD 1032247</v>
      </c>
      <c r="E23" s="12"/>
      <c r="F23" s="12"/>
      <c r="G23" s="16"/>
      <c r="H23" s="28" t="str">
        <f>MID($H$2,19,1)</f>
        <v>B</v>
      </c>
      <c r="I23" s="24">
        <f t="shared" si="7"/>
        <v>66</v>
      </c>
      <c r="J23" s="16" t="str">
        <f t="shared" si="6"/>
        <v>073 116 039 115 032 070 111 122 122 105 101 032 076 111 122 122 121 032 066</v>
      </c>
    </row>
    <row r="24" spans="1:12" ht="15.6" customHeight="1">
      <c r="A24" s="16"/>
      <c r="B24" s="16"/>
      <c r="C24" s="17"/>
      <c r="D24" s="16"/>
      <c r="E24" s="16"/>
      <c r="F24" s="16"/>
      <c r="G24" s="16"/>
      <c r="H24" s="28" t="str">
        <f>MID($H$2,20,1)</f>
        <v>e</v>
      </c>
      <c r="I24" s="24">
        <f t="shared" si="7"/>
        <v>101</v>
      </c>
      <c r="J24" s="16" t="str">
        <f t="shared" si="6"/>
        <v>073 116 039 115 032 070 111 122 122 105 101 032 076 111 122 122 121 032 066 101</v>
      </c>
    </row>
    <row r="25" spans="1:12" ht="15.6" customHeight="1" thickBot="1">
      <c r="A25" s="16">
        <f>A23</f>
        <v>686811</v>
      </c>
      <c r="B25" s="17">
        <f>INT(LN(A23)/LN(2))+1</f>
        <v>20</v>
      </c>
      <c r="C25" s="35">
        <f>QUOTIENT(A25,2^B25)</f>
        <v>0</v>
      </c>
      <c r="D25" s="6" t="str">
        <f t="shared" ref="D25:D26" si="8">SUBSTITUTE(DEC2BIN(MOD(QUOTIENT(C25,16^7),16),4)&amp;" "&amp;DEC2BIN(MOD(QUOTIENT(C25,16^6),16),4)&amp;" "&amp;DEC2BIN(MOD(QUOTIENT(C25,16^5),16),4)&amp;" "&amp;DEC2BIN(MOD(QUOTIENT(C25,16^4),16),4)&amp;" "&amp;DEC2BIN(MOD(QUOTIENT(C25,16^3),16),4)&amp;" "&amp;DEC2BIN(MOD(QUOTIENT(C25,16^2),16),4)&amp;" "&amp;DEC2BIN(MOD(QUOTIENT(C25,16^1),16),4)&amp;" "&amp;DEC2BIN(MOD(QUOTIENT(C25,16^0),16),4),"0000 ","")</f>
        <v>0000</v>
      </c>
      <c r="E25" s="35" t="str">
        <f>DEC2HEX(C25)</f>
        <v>0</v>
      </c>
      <c r="F25" s="16">
        <f>MOD($B$23^QUOTIENT(A25,2^B25),$B$17*$B$18)</f>
        <v>1</v>
      </c>
      <c r="G25" s="16"/>
      <c r="H25" s="28" t="str">
        <f>MID($H$2,21,1)</f>
        <v>a</v>
      </c>
      <c r="I25" s="24">
        <f t="shared" si="7"/>
        <v>97</v>
      </c>
      <c r="J25" s="16" t="str">
        <f t="shared" si="6"/>
        <v>073 116 039 115 032 070 111 122 122 105 101 032 076 111 122 122 121 032 066 101 097</v>
      </c>
      <c r="L25" s="1"/>
    </row>
    <row r="26" spans="1:12" ht="15.6" customHeight="1" thickBot="1">
      <c r="A26" s="17">
        <f>A25-QUOTIENT(A25,2^B26)*2^B26</f>
        <v>162523</v>
      </c>
      <c r="B26" s="17">
        <f t="shared" ref="B26:B45" si="9">B25-1</f>
        <v>19</v>
      </c>
      <c r="C26" s="35">
        <f>2*C25+QUOTIENT(A25,2^B26)</f>
        <v>1</v>
      </c>
      <c r="D26" s="6" t="str">
        <f t="shared" si="8"/>
        <v>0001</v>
      </c>
      <c r="E26" s="35" t="str">
        <f>DEC2HEX(C26)</f>
        <v>1</v>
      </c>
      <c r="F26" s="49">
        <f>MOD(MOD(F25^2,$B$17*$B$18)*$B$23^QUOTIENT(A25,2^B26),$B$17*$B$18)</f>
        <v>685297</v>
      </c>
      <c r="G26" s="16"/>
      <c r="H26" s="28" t="str">
        <f>MID($H$2,22,1)</f>
        <v>r</v>
      </c>
      <c r="I26" s="24">
        <f t="shared" si="7"/>
        <v>114</v>
      </c>
      <c r="J26" s="16" t="str">
        <f t="shared" si="6"/>
        <v>073 116 039 115 032 070 111 122 122 105 101 032 076 111 122 122 121 032 066 101 097 114</v>
      </c>
    </row>
    <row r="27" spans="1:12" ht="15.6" customHeight="1">
      <c r="A27" s="17">
        <f t="shared" ref="A27:A44" si="10">A26-QUOTIENT(A26,2^B27)*2^B27</f>
        <v>162523</v>
      </c>
      <c r="B27" s="17">
        <f t="shared" si="9"/>
        <v>18</v>
      </c>
      <c r="C27" s="35">
        <f t="shared" ref="C27:C44" si="11">2*C26+QUOTIENT(A26,2^B27)</f>
        <v>2</v>
      </c>
      <c r="D27" s="6" t="str">
        <f t="shared" ref="D27:D45" si="12">SUBSTITUTE(DEC2BIN(MOD(QUOTIENT(C27,16^7),16),4)&amp;" "&amp;DEC2BIN(MOD(QUOTIENT(C27,16^6),16),4)&amp;" "&amp;DEC2BIN(MOD(QUOTIENT(C27,16^5),16),4)&amp;" "&amp;DEC2BIN(MOD(QUOTIENT(C27,16^4),16),4)&amp;" "&amp;DEC2BIN(MOD(QUOTIENT(C27,16^3),16),4)&amp;" "&amp;DEC2BIN(MOD(QUOTIENT(C27,16^2),16),4)&amp;" "&amp;DEC2BIN(MOD(QUOTIENT(C27,16^1),16),4)&amp;" "&amp;DEC2BIN(MOD(QUOTIENT(C27,16^0),16),4),"0000 ","")</f>
        <v>0010</v>
      </c>
      <c r="E27" s="35" t="str">
        <f t="shared" ref="E27:E44" si="13">DEC2HEX(C27)</f>
        <v>2</v>
      </c>
      <c r="F27" s="16">
        <f>MOD(MOD(F26^2,$B$17*$B$18)*$B$23^QUOTIENT(A26,2^B27),$B$17*$B$18)</f>
        <v>883089</v>
      </c>
      <c r="G27" s="16"/>
      <c r="H27" s="28" t="str">
        <f>MID($H$2,23,1)</f>
        <v>!</v>
      </c>
      <c r="I27" s="24">
        <f t="shared" si="7"/>
        <v>33</v>
      </c>
      <c r="J27" s="19" t="str">
        <f>_xlfn.CONCAT(J26,TEXT(I27,"?000"))</f>
        <v>073 116 039 115 032 070 111 122 122 105 101 032 076 111 122 122 121 032 066 101 097 114 033</v>
      </c>
    </row>
    <row r="28" spans="1:12" ht="15.6" customHeight="1">
      <c r="A28" s="17">
        <f t="shared" si="10"/>
        <v>31451</v>
      </c>
      <c r="B28" s="17">
        <f t="shared" si="9"/>
        <v>17</v>
      </c>
      <c r="C28" s="35">
        <f t="shared" si="11"/>
        <v>5</v>
      </c>
      <c r="D28" s="6" t="str">
        <f t="shared" si="12"/>
        <v>0101</v>
      </c>
      <c r="E28" s="35" t="str">
        <f t="shared" si="13"/>
        <v>5</v>
      </c>
      <c r="F28" s="16">
        <f t="shared" ref="F27:F44" si="14">MOD(MOD(F27^2,$B$17*$B$18)*$B$23^QUOTIENT(A27,2^B28),$B$17*$B$18)</f>
        <v>737530</v>
      </c>
      <c r="G28" s="16"/>
      <c r="H28" s="29"/>
      <c r="I28" s="24"/>
      <c r="J28" s="16"/>
    </row>
    <row r="29" spans="1:12" ht="15.6" customHeight="1">
      <c r="A29" s="17">
        <f t="shared" si="10"/>
        <v>31451</v>
      </c>
      <c r="B29" s="17">
        <f t="shared" si="9"/>
        <v>16</v>
      </c>
      <c r="C29" s="35">
        <f t="shared" si="11"/>
        <v>10</v>
      </c>
      <c r="D29" s="6" t="str">
        <f t="shared" si="12"/>
        <v>1010</v>
      </c>
      <c r="E29" s="35" t="str">
        <f t="shared" si="13"/>
        <v>A</v>
      </c>
      <c r="F29" s="16">
        <f t="shared" si="14"/>
        <v>718521</v>
      </c>
      <c r="G29" s="16"/>
      <c r="H29" s="29"/>
      <c r="I29" s="24"/>
      <c r="J29" s="16"/>
    </row>
    <row r="30" spans="1:12" ht="15.6" customHeight="1" thickBot="1">
      <c r="A30" s="17">
        <f t="shared" si="10"/>
        <v>31451</v>
      </c>
      <c r="B30" s="17">
        <f t="shared" si="9"/>
        <v>15</v>
      </c>
      <c r="C30" s="35">
        <f t="shared" si="11"/>
        <v>20</v>
      </c>
      <c r="D30" s="6" t="str">
        <f t="shared" si="12"/>
        <v>0001 0100</v>
      </c>
      <c r="E30" s="35" t="str">
        <f t="shared" si="13"/>
        <v>14</v>
      </c>
      <c r="F30" s="16">
        <f t="shared" si="14"/>
        <v>283873</v>
      </c>
      <c r="G30" s="16"/>
      <c r="H30" s="30" t="s">
        <v>6</v>
      </c>
      <c r="I30" s="25" t="s">
        <v>0</v>
      </c>
      <c r="J30" s="18" t="s">
        <v>1</v>
      </c>
    </row>
    <row r="31" spans="1:12" ht="15.6" customHeight="1" thickBot="1">
      <c r="A31" s="17">
        <f t="shared" si="10"/>
        <v>15067</v>
      </c>
      <c r="B31" s="17">
        <f t="shared" si="9"/>
        <v>14</v>
      </c>
      <c r="C31" s="35">
        <f t="shared" si="11"/>
        <v>41</v>
      </c>
      <c r="D31" s="6" t="str">
        <f t="shared" si="12"/>
        <v>0010 1001</v>
      </c>
      <c r="E31" s="35" t="str">
        <f t="shared" si="13"/>
        <v>29</v>
      </c>
      <c r="F31" s="16">
        <f t="shared" si="14"/>
        <v>1031721</v>
      </c>
      <c r="G31" s="16"/>
      <c r="H31" s="31" t="str">
        <f>SUBSTITUTE(J27," ","")</f>
        <v>073116039115032070111122122105101032076111122122121032066101097114033</v>
      </c>
      <c r="I31" s="26" t="str">
        <f>RIGHT(H31,5)</f>
        <v>14033</v>
      </c>
      <c r="J31" s="50" t="str">
        <f>TEXT(MOD(I31^3,$B$17*$B$18),"000000")</f>
        <v>685297</v>
      </c>
    </row>
    <row r="32" spans="1:12" ht="15.6" customHeight="1">
      <c r="A32" s="17">
        <f t="shared" si="10"/>
        <v>6875</v>
      </c>
      <c r="B32" s="17">
        <f t="shared" si="9"/>
        <v>13</v>
      </c>
      <c r="C32" s="35">
        <f t="shared" si="11"/>
        <v>83</v>
      </c>
      <c r="D32" s="6" t="str">
        <f t="shared" si="12"/>
        <v>0101 0011</v>
      </c>
      <c r="E32" s="35" t="str">
        <f t="shared" si="13"/>
        <v>53</v>
      </c>
      <c r="F32" s="16">
        <f t="shared" si="14"/>
        <v>39318</v>
      </c>
      <c r="G32" s="16"/>
      <c r="H32" s="16" t="str">
        <f>LEFT(H31,LEN(H31)-5)</f>
        <v>0731160391150320701111221221051010320761111221221210320661010971</v>
      </c>
      <c r="I32" s="27">
        <f>VALUE(RIGHT(H32,5))</f>
        <v>10971</v>
      </c>
      <c r="J32" s="20" t="str">
        <f t="shared" ref="J32:J43" si="15">_xlfn.CONCAT(TEXT(MOD(I32^3,$B$17*$B$18),"000000")," ",J31)</f>
        <v>818355 685297</v>
      </c>
    </row>
    <row r="33" spans="1:11" ht="15.6" customHeight="1">
      <c r="A33" s="17">
        <f t="shared" si="10"/>
        <v>2779</v>
      </c>
      <c r="B33" s="17">
        <f t="shared" si="9"/>
        <v>12</v>
      </c>
      <c r="C33" s="35">
        <f t="shared" si="11"/>
        <v>167</v>
      </c>
      <c r="D33" s="6" t="str">
        <f t="shared" si="12"/>
        <v>1010 0111</v>
      </c>
      <c r="E33" s="35" t="str">
        <f t="shared" si="13"/>
        <v>A7</v>
      </c>
      <c r="F33" s="16">
        <f t="shared" si="14"/>
        <v>16873</v>
      </c>
      <c r="G33" s="16"/>
      <c r="H33" s="16" t="str">
        <f t="shared" ref="H33:H44" si="16">LEFT(H32,LEN(H32)-5)</f>
        <v>07311603911503207011112212210510103207611112212212103206610</v>
      </c>
      <c r="I33" s="27">
        <f t="shared" ref="I33:I44" si="17">VALUE(RIGHT(H33,5))</f>
        <v>6610</v>
      </c>
      <c r="J33" s="21" t="str">
        <f t="shared" si="15"/>
        <v>650846 818355 685297</v>
      </c>
    </row>
    <row r="34" spans="1:11" ht="15.6" customHeight="1">
      <c r="A34" s="17">
        <f t="shared" si="10"/>
        <v>731</v>
      </c>
      <c r="B34" s="17">
        <f t="shared" si="9"/>
        <v>11</v>
      </c>
      <c r="C34" s="35">
        <f t="shared" si="11"/>
        <v>335</v>
      </c>
      <c r="D34" s="6" t="str">
        <f t="shared" si="12"/>
        <v>0001 0100 1111</v>
      </c>
      <c r="E34" s="35" t="str">
        <f t="shared" si="13"/>
        <v>14F</v>
      </c>
      <c r="F34" s="16">
        <f t="shared" si="14"/>
        <v>989574</v>
      </c>
      <c r="G34" s="16"/>
      <c r="H34" s="16" t="str">
        <f t="shared" si="16"/>
        <v>073116039115032070111122122105101032076111122122121032</v>
      </c>
      <c r="I34" s="27">
        <f t="shared" si="17"/>
        <v>21032</v>
      </c>
      <c r="J34" s="20" t="str">
        <f t="shared" si="15"/>
        <v>911813 650846 818355 685297</v>
      </c>
    </row>
    <row r="35" spans="1:11" ht="15.6" customHeight="1">
      <c r="A35" s="17">
        <f t="shared" si="10"/>
        <v>731</v>
      </c>
      <c r="B35" s="17">
        <f t="shared" si="9"/>
        <v>10</v>
      </c>
      <c r="C35" s="35">
        <f t="shared" si="11"/>
        <v>670</v>
      </c>
      <c r="D35" s="6" t="str">
        <f t="shared" si="12"/>
        <v>0010 1001 1110</v>
      </c>
      <c r="E35" s="35" t="str">
        <f t="shared" si="13"/>
        <v>29E</v>
      </c>
      <c r="F35" s="16">
        <f t="shared" si="14"/>
        <v>101221</v>
      </c>
      <c r="G35" s="16"/>
      <c r="H35" s="16" t="str">
        <f t="shared" si="16"/>
        <v>0731160391150320701111221221051010320761111221221</v>
      </c>
      <c r="I35" s="27">
        <f t="shared" si="17"/>
        <v>21221</v>
      </c>
      <c r="J35" s="20" t="str">
        <f t="shared" si="15"/>
        <v>308151 911813 650846 818355 685297</v>
      </c>
    </row>
    <row r="36" spans="1:11" ht="15.6" customHeight="1">
      <c r="A36" s="17">
        <f t="shared" si="10"/>
        <v>219</v>
      </c>
      <c r="B36" s="17">
        <f t="shared" si="9"/>
        <v>9</v>
      </c>
      <c r="C36" s="35">
        <f t="shared" si="11"/>
        <v>1341</v>
      </c>
      <c r="D36" s="6" t="str">
        <f t="shared" si="12"/>
        <v>0101 0011 1101</v>
      </c>
      <c r="E36" s="35" t="str">
        <f t="shared" si="13"/>
        <v>53D</v>
      </c>
      <c r="F36" s="16">
        <f t="shared" si="14"/>
        <v>814353</v>
      </c>
      <c r="G36" s="16"/>
      <c r="H36" s="16" t="str">
        <f t="shared" si="16"/>
        <v>07311603911503207011112212210510103207611112</v>
      </c>
      <c r="I36" s="27">
        <f t="shared" si="17"/>
        <v>11112</v>
      </c>
      <c r="J36" s="20" t="str">
        <f t="shared" si="15"/>
        <v>386552 308151 911813 650846 818355 685297</v>
      </c>
    </row>
    <row r="37" spans="1:11" ht="15.6" customHeight="1">
      <c r="A37" s="17">
        <f t="shared" si="10"/>
        <v>219</v>
      </c>
      <c r="B37" s="17">
        <f t="shared" si="9"/>
        <v>8</v>
      </c>
      <c r="C37" s="35">
        <f t="shared" si="11"/>
        <v>2682</v>
      </c>
      <c r="D37" s="6" t="str">
        <f t="shared" si="12"/>
        <v>1010 0111 1010</v>
      </c>
      <c r="E37" s="35" t="str">
        <f t="shared" si="13"/>
        <v>A7A</v>
      </c>
      <c r="F37" s="16">
        <f t="shared" si="14"/>
        <v>626718</v>
      </c>
      <c r="G37" s="16"/>
      <c r="H37" s="16" t="str">
        <f t="shared" si="16"/>
        <v>073116039115032070111122122105101032076</v>
      </c>
      <c r="I37" s="27">
        <f t="shared" si="17"/>
        <v>32076</v>
      </c>
      <c r="J37" s="20" t="str">
        <f t="shared" si="15"/>
        <v>292144 386552 308151 911813 650846 818355 685297</v>
      </c>
    </row>
    <row r="38" spans="1:11" ht="15.6" customHeight="1">
      <c r="A38" s="17">
        <f t="shared" si="10"/>
        <v>91</v>
      </c>
      <c r="B38" s="17">
        <f t="shared" si="9"/>
        <v>7</v>
      </c>
      <c r="C38" s="35">
        <f t="shared" si="11"/>
        <v>5365</v>
      </c>
      <c r="D38" s="6" t="str">
        <f t="shared" si="12"/>
        <v>0001 0100 1111 0101</v>
      </c>
      <c r="E38" s="35" t="str">
        <f t="shared" si="13"/>
        <v>14F5</v>
      </c>
      <c r="F38" s="16">
        <f t="shared" si="14"/>
        <v>738102</v>
      </c>
      <c r="G38" s="16"/>
      <c r="H38" s="16" t="str">
        <f t="shared" si="16"/>
        <v>0731160391150320701111221221051010</v>
      </c>
      <c r="I38" s="27">
        <f t="shared" si="17"/>
        <v>51010</v>
      </c>
      <c r="J38" s="20" t="str">
        <f t="shared" si="15"/>
        <v>908920 292144 386552 308151 911813 650846 818355 685297</v>
      </c>
    </row>
    <row r="39" spans="1:11" ht="15.6" customHeight="1">
      <c r="A39" s="17">
        <f t="shared" si="10"/>
        <v>27</v>
      </c>
      <c r="B39" s="17">
        <f t="shared" si="9"/>
        <v>6</v>
      </c>
      <c r="C39" s="35">
        <f t="shared" si="11"/>
        <v>10731</v>
      </c>
      <c r="D39" s="6" t="str">
        <f t="shared" si="12"/>
        <v>0010 1001 1110 1011</v>
      </c>
      <c r="E39" s="35" t="str">
        <f t="shared" si="13"/>
        <v>29EB</v>
      </c>
      <c r="F39" s="16">
        <f t="shared" si="14"/>
        <v>278120</v>
      </c>
      <c r="G39" s="16"/>
      <c r="H39" s="16" t="str">
        <f t="shared" si="16"/>
        <v>07311603911503207011112212210</v>
      </c>
      <c r="I39" s="27">
        <f t="shared" si="17"/>
        <v>12210</v>
      </c>
      <c r="J39" s="20" t="str">
        <f t="shared" si="15"/>
        <v>888850 908920 292144 386552 308151 911813 650846 818355 685297</v>
      </c>
    </row>
    <row r="40" spans="1:11" ht="15.6" customHeight="1">
      <c r="A40" s="17">
        <f t="shared" si="10"/>
        <v>27</v>
      </c>
      <c r="B40" s="17">
        <f t="shared" si="9"/>
        <v>5</v>
      </c>
      <c r="C40" s="35">
        <f t="shared" si="11"/>
        <v>21462</v>
      </c>
      <c r="D40" s="6" t="str">
        <f t="shared" si="12"/>
        <v>0101 0011 1101 0110</v>
      </c>
      <c r="E40" s="35" t="str">
        <f t="shared" si="13"/>
        <v>53D6</v>
      </c>
      <c r="F40" s="16">
        <f t="shared" si="14"/>
        <v>337702</v>
      </c>
      <c r="G40" s="16"/>
      <c r="H40" s="16" t="str">
        <f t="shared" si="16"/>
        <v>073116039115032070111122</v>
      </c>
      <c r="I40" s="27">
        <f t="shared" si="17"/>
        <v>11122</v>
      </c>
      <c r="J40" s="20" t="str">
        <f t="shared" si="15"/>
        <v>186248 888850 908920 292144 386552 308151 911813 650846 818355 685297</v>
      </c>
    </row>
    <row r="41" spans="1:11" ht="15.6" customHeight="1">
      <c r="A41" s="17">
        <f t="shared" si="10"/>
        <v>11</v>
      </c>
      <c r="B41" s="17">
        <f t="shared" si="9"/>
        <v>4</v>
      </c>
      <c r="C41" s="35">
        <f t="shared" si="11"/>
        <v>42925</v>
      </c>
      <c r="D41" s="6" t="str">
        <f t="shared" si="12"/>
        <v>1010 0111 1010 1101</v>
      </c>
      <c r="E41" s="35" t="str">
        <f t="shared" si="13"/>
        <v>A7AD</v>
      </c>
      <c r="F41" s="16">
        <f t="shared" si="14"/>
        <v>908518</v>
      </c>
      <c r="G41" s="16"/>
      <c r="H41" s="16" t="str">
        <f t="shared" si="16"/>
        <v>0731160391150320701</v>
      </c>
      <c r="I41" s="27">
        <f t="shared" si="17"/>
        <v>20701</v>
      </c>
      <c r="J41" s="20" t="str">
        <f t="shared" si="15"/>
        <v>006554 186248 888850 908920 292144 386552 308151 911813 650846 818355 685297</v>
      </c>
    </row>
    <row r="42" spans="1:11" ht="15.6" customHeight="1">
      <c r="A42" s="17">
        <f t="shared" si="10"/>
        <v>3</v>
      </c>
      <c r="B42" s="17">
        <f t="shared" si="9"/>
        <v>3</v>
      </c>
      <c r="C42" s="35">
        <f t="shared" si="11"/>
        <v>85851</v>
      </c>
      <c r="D42" s="6" t="str">
        <f t="shared" si="12"/>
        <v>0001 0100 1111 0101 1011</v>
      </c>
      <c r="E42" s="35" t="str">
        <f t="shared" si="13"/>
        <v>14F5B</v>
      </c>
      <c r="F42" s="16">
        <f t="shared" si="14"/>
        <v>627013</v>
      </c>
      <c r="G42" s="16"/>
      <c r="H42" s="16" t="str">
        <f t="shared" si="16"/>
        <v>07311603911503</v>
      </c>
      <c r="I42" s="27">
        <f t="shared" si="17"/>
        <v>11503</v>
      </c>
      <c r="J42" s="20" t="str">
        <f t="shared" si="15"/>
        <v>843075 006554 186248 888850 908920 292144 386552 308151 911813 650846 818355 685297</v>
      </c>
    </row>
    <row r="43" spans="1:11" ht="15.6" customHeight="1">
      <c r="A43" s="17">
        <f t="shared" si="10"/>
        <v>3</v>
      </c>
      <c r="B43" s="17">
        <f t="shared" si="9"/>
        <v>2</v>
      </c>
      <c r="C43" s="35">
        <f t="shared" si="11"/>
        <v>171702</v>
      </c>
      <c r="D43" s="6" t="str">
        <f t="shared" si="12"/>
        <v>0010 1001 1110 1011 0110</v>
      </c>
      <c r="E43" s="35" t="str">
        <f t="shared" si="13"/>
        <v>29EB6</v>
      </c>
      <c r="F43" s="16">
        <f t="shared" si="14"/>
        <v>613008</v>
      </c>
      <c r="G43" s="16"/>
      <c r="H43" s="16" t="str">
        <f t="shared" si="16"/>
        <v>073116039</v>
      </c>
      <c r="I43" s="27">
        <f t="shared" si="17"/>
        <v>16039</v>
      </c>
      <c r="J43" s="20" t="str">
        <f t="shared" si="15"/>
        <v>648456 843075 006554 186248 888850 908920 292144 386552 308151 911813 650846 818355 685297</v>
      </c>
    </row>
    <row r="44" spans="1:11" ht="15.6" customHeight="1" thickBot="1">
      <c r="A44" s="17">
        <f t="shared" si="10"/>
        <v>1</v>
      </c>
      <c r="B44" s="17">
        <f t="shared" si="9"/>
        <v>1</v>
      </c>
      <c r="C44" s="35">
        <f t="shared" si="11"/>
        <v>343405</v>
      </c>
      <c r="D44" s="6" t="str">
        <f t="shared" si="12"/>
        <v>0101 0011 1101 0110 1101</v>
      </c>
      <c r="E44" s="35" t="str">
        <f t="shared" si="13"/>
        <v>53D6D</v>
      </c>
      <c r="F44" s="16">
        <f t="shared" si="14"/>
        <v>627013</v>
      </c>
      <c r="G44" s="16"/>
      <c r="H44" s="32" t="str">
        <f t="shared" si="16"/>
        <v>0731</v>
      </c>
      <c r="I44" s="27">
        <f t="shared" si="17"/>
        <v>731</v>
      </c>
      <c r="J44" s="22" t="str">
        <f>_xlfn.CONCAT(TEXT(MOD(I44^3,$B$17*$B$18),"?")," ",J43)</f>
        <v>428525 648456 843075 006554 186248 888850 908920 292144 386552 308151 911813 650846 818355 685297</v>
      </c>
    </row>
    <row r="45" spans="1:11" ht="15.6" customHeight="1" thickBot="1">
      <c r="A45" s="17">
        <f>A44-QUOTIENT(A44,2^B45)*2^B45</f>
        <v>0</v>
      </c>
      <c r="B45" s="17">
        <f t="shared" si="9"/>
        <v>0</v>
      </c>
      <c r="C45" s="35">
        <f>2*C44+QUOTIENT(A44,2^B45)</f>
        <v>686811</v>
      </c>
      <c r="D45" s="6" t="str">
        <f t="shared" si="12"/>
        <v>1010 0111 1010 1101 1011</v>
      </c>
      <c r="E45" s="35" t="str">
        <f>DEC2HEX(C45)</f>
        <v>A7ADB</v>
      </c>
      <c r="F45" s="41">
        <f>MOD(MOD(F44^2,$B$17*$B$18)*$B$23^QUOTIENT(A44,2^B45),$B$17*$B$18)</f>
        <v>14033</v>
      </c>
      <c r="G45" s="16"/>
      <c r="H45" s="16"/>
      <c r="I45" s="17"/>
      <c r="J45" s="16"/>
      <c r="K45" s="8" t="s">
        <v>11</v>
      </c>
    </row>
    <row r="46" spans="1:11" ht="15.6" customHeight="1" thickBot="1">
      <c r="A46" s="17"/>
      <c r="B46" s="17"/>
      <c r="C46" s="35"/>
      <c r="D46" s="6"/>
      <c r="E46" s="35"/>
      <c r="F46" s="16"/>
      <c r="G46" s="16"/>
      <c r="H46" s="33"/>
      <c r="I46" s="54" t="s">
        <v>7</v>
      </c>
      <c r="J46" s="51" t="s">
        <v>2</v>
      </c>
      <c r="K46" s="9">
        <f>LEN(J46)</f>
        <v>23</v>
      </c>
    </row>
    <row r="47" spans="1:11" ht="15.6" customHeight="1" thickBot="1">
      <c r="A47" s="17"/>
      <c r="B47" s="42" t="s">
        <v>18</v>
      </c>
      <c r="C47" s="43" t="s">
        <v>19</v>
      </c>
      <c r="D47" s="6"/>
      <c r="E47" s="35"/>
      <c r="F47" s="16"/>
      <c r="G47" s="16"/>
      <c r="H47" s="33"/>
      <c r="I47" s="55" t="s">
        <v>8</v>
      </c>
      <c r="J47" s="52" t="str">
        <f>SUBSTITUTE(J27," ","")</f>
        <v>073116039115032070111122122105101032076111122122121032066101097114033</v>
      </c>
      <c r="K47" s="9">
        <f>LEN(J47)</f>
        <v>69</v>
      </c>
    </row>
    <row r="48" spans="1:11" ht="15.6" customHeight="1" thickBot="1">
      <c r="A48" s="17"/>
      <c r="B48" s="48">
        <f>D18</f>
        <v>685297</v>
      </c>
      <c r="C48" s="44">
        <f>F45</f>
        <v>14033</v>
      </c>
      <c r="D48" s="35"/>
      <c r="E48" s="35"/>
      <c r="F48" s="16"/>
      <c r="G48" s="16"/>
      <c r="H48" s="33"/>
      <c r="I48" s="54" t="s">
        <v>9</v>
      </c>
      <c r="J48" s="53" t="str">
        <f>SUBSTITUTE(J44," ","")</f>
        <v>428525648456843075006554186248888850908920292144386552308151911813650846818355685297</v>
      </c>
      <c r="K48" s="9">
        <f>LEN(J48)</f>
        <v>84</v>
      </c>
    </row>
    <row r="49" spans="1:12" ht="15.6" customHeight="1">
      <c r="A49" s="16"/>
      <c r="B49" s="16"/>
      <c r="C49" s="16"/>
      <c r="D49" s="17"/>
      <c r="E49" s="17"/>
      <c r="F49" s="17"/>
      <c r="G49" s="16"/>
      <c r="H49" s="13"/>
      <c r="I49" s="17"/>
      <c r="J49" s="17"/>
    </row>
    <row r="50" spans="1:12" ht="15.6" customHeight="1">
      <c r="A50" s="16"/>
      <c r="B50" s="16"/>
      <c r="C50" s="16"/>
      <c r="D50" s="17"/>
      <c r="E50" s="17"/>
      <c r="F50" s="17"/>
      <c r="G50" s="16"/>
      <c r="H50" s="33"/>
      <c r="I50" s="17"/>
      <c r="J50" s="17"/>
    </row>
    <row r="51" spans="1:12" ht="15.6" customHeight="1">
      <c r="A51" s="16"/>
      <c r="B51" s="16"/>
      <c r="C51" s="16"/>
      <c r="D51" s="17"/>
      <c r="E51" s="17"/>
      <c r="F51" s="17"/>
      <c r="G51" s="16"/>
      <c r="H51" s="13"/>
      <c r="I51" s="17"/>
      <c r="J51" s="17"/>
    </row>
    <row r="52" spans="1:12" ht="15.6" customHeight="1">
      <c r="A52" s="16"/>
      <c r="B52" s="16"/>
      <c r="C52" s="16"/>
      <c r="D52" s="45"/>
      <c r="E52" s="45"/>
      <c r="F52" s="45"/>
      <c r="G52" s="16"/>
      <c r="H52" s="14"/>
      <c r="I52" s="17"/>
      <c r="J52" s="17"/>
    </row>
    <row r="53" spans="1:12" ht="15.6" customHeight="1">
      <c r="A53" s="19"/>
      <c r="B53" s="19"/>
      <c r="C53" s="19"/>
      <c r="D53" s="17"/>
      <c r="E53" s="17"/>
      <c r="F53" s="17"/>
      <c r="G53" s="17"/>
      <c r="H53" s="14"/>
      <c r="I53" s="17"/>
      <c r="J53" s="17"/>
    </row>
    <row r="54" spans="1:12">
      <c r="A54" s="16"/>
      <c r="B54" s="16"/>
      <c r="C54" s="16"/>
      <c r="D54" s="17"/>
      <c r="E54" s="17"/>
      <c r="F54" s="17"/>
      <c r="G54" s="17"/>
      <c r="H54" s="14"/>
      <c r="I54" s="17"/>
      <c r="J54" s="17"/>
    </row>
    <row r="55" spans="1:12">
      <c r="A55" s="16"/>
      <c r="B55" s="16"/>
      <c r="C55" s="16"/>
      <c r="D55" s="17"/>
      <c r="E55" s="17"/>
      <c r="F55" s="17"/>
      <c r="G55" s="17"/>
      <c r="H55" s="34"/>
      <c r="I55" s="17"/>
      <c r="J55" s="17"/>
    </row>
    <row r="56" spans="1:12">
      <c r="A56" s="20"/>
      <c r="B56" s="20"/>
      <c r="C56" s="20"/>
      <c r="D56" s="17"/>
      <c r="E56" s="17"/>
      <c r="F56" s="17"/>
      <c r="G56" s="17"/>
      <c r="H56" s="34"/>
      <c r="I56" s="17"/>
      <c r="J56" s="17"/>
    </row>
    <row r="57" spans="1:12">
      <c r="A57" s="20"/>
      <c r="B57" s="20"/>
      <c r="C57" s="20"/>
      <c r="D57" s="17"/>
      <c r="E57" s="17"/>
      <c r="F57" s="17"/>
      <c r="G57" s="17"/>
      <c r="H57" s="34"/>
      <c r="I57" s="17"/>
      <c r="J57" s="17"/>
    </row>
    <row r="58" spans="1:12">
      <c r="A58" s="20"/>
      <c r="B58" s="20"/>
      <c r="C58" s="20"/>
      <c r="D58" s="17"/>
      <c r="E58" s="17"/>
      <c r="F58" s="17"/>
      <c r="G58" s="17"/>
      <c r="H58" s="34"/>
      <c r="I58" s="17"/>
      <c r="J58" s="17"/>
    </row>
    <row r="59" spans="1:12">
      <c r="A59" s="20"/>
      <c r="B59" s="20"/>
      <c r="C59" s="20"/>
      <c r="D59" s="17"/>
      <c r="E59" s="17"/>
      <c r="F59" s="17"/>
      <c r="G59" s="17"/>
      <c r="H59" s="34"/>
      <c r="I59" s="17"/>
      <c r="J59" s="17"/>
    </row>
    <row r="60" spans="1:12">
      <c r="A60" s="20"/>
      <c r="B60" s="20"/>
      <c r="C60" s="20"/>
      <c r="D60" s="17"/>
      <c r="E60" s="17"/>
      <c r="F60" s="17"/>
      <c r="G60" s="17"/>
      <c r="H60" s="17"/>
      <c r="I60" s="17"/>
      <c r="J60" s="17"/>
      <c r="L60" s="1"/>
    </row>
    <row r="61" spans="1:12">
      <c r="A61" s="20"/>
      <c r="B61" s="20"/>
      <c r="C61" s="20"/>
      <c r="D61" s="17"/>
      <c r="E61" s="17"/>
      <c r="F61" s="17"/>
      <c r="G61" s="17"/>
      <c r="H61" s="17"/>
      <c r="I61" s="17"/>
      <c r="J61" s="17"/>
    </row>
    <row r="62" spans="1:12">
      <c r="A62" s="20"/>
      <c r="B62" s="20"/>
      <c r="C62" s="20"/>
      <c r="D62" s="17"/>
      <c r="E62" s="17"/>
      <c r="F62" s="17"/>
      <c r="G62" s="17"/>
      <c r="H62" s="17"/>
      <c r="I62" s="17"/>
      <c r="J62" s="17"/>
    </row>
    <row r="63" spans="1:12">
      <c r="A63" s="20"/>
      <c r="B63" s="20"/>
      <c r="C63" s="20"/>
      <c r="D63" s="17"/>
      <c r="E63" s="17"/>
      <c r="F63" s="17"/>
      <c r="G63" s="17"/>
      <c r="H63" s="17"/>
      <c r="I63" s="17"/>
      <c r="J63" s="17"/>
    </row>
    <row r="64" spans="1:12">
      <c r="A64" s="20"/>
      <c r="B64" s="20"/>
      <c r="C64" s="20"/>
      <c r="D64" s="17"/>
      <c r="E64" s="17"/>
      <c r="F64" s="17"/>
      <c r="G64" s="17"/>
      <c r="H64" s="17"/>
      <c r="I64" s="17"/>
      <c r="J64" s="17"/>
    </row>
    <row r="65" spans="1:10">
      <c r="A65" s="20"/>
      <c r="B65" s="20"/>
      <c r="C65" s="20"/>
      <c r="D65" s="17"/>
      <c r="E65" s="17"/>
      <c r="F65" s="17"/>
      <c r="G65" s="17"/>
      <c r="H65" s="17"/>
      <c r="I65" s="17"/>
      <c r="J65" s="17"/>
    </row>
    <row r="66" spans="1:10">
      <c r="A66" s="20"/>
      <c r="B66" s="20"/>
      <c r="C66" s="20"/>
      <c r="D66" s="17"/>
      <c r="E66" s="17"/>
      <c r="F66" s="17"/>
      <c r="G66" s="17"/>
      <c r="H66" s="17"/>
      <c r="I66" s="17"/>
      <c r="J66" s="17"/>
    </row>
    <row r="67" spans="1:10">
      <c r="A67" s="20"/>
      <c r="B67" s="20"/>
      <c r="C67" s="20"/>
      <c r="D67" s="17"/>
      <c r="E67" s="17"/>
      <c r="F67" s="17"/>
      <c r="G67" s="17"/>
      <c r="H67" s="17"/>
      <c r="I67" s="17"/>
      <c r="J67" s="17"/>
    </row>
    <row r="68" spans="1:10">
      <c r="A68" s="20"/>
      <c r="B68" s="20"/>
      <c r="C68" s="20"/>
      <c r="D68" s="17"/>
      <c r="E68" s="17"/>
      <c r="F68" s="17"/>
      <c r="G68" s="17"/>
      <c r="H68" s="17"/>
      <c r="I68" s="17"/>
      <c r="J68" s="17"/>
    </row>
    <row r="69" spans="1:10">
      <c r="A69" s="22"/>
      <c r="B69" s="22"/>
      <c r="C69" s="22"/>
      <c r="D69" s="17"/>
      <c r="E69" s="17"/>
      <c r="F69" s="17"/>
      <c r="G69" s="17"/>
      <c r="H69" s="17"/>
      <c r="I69" s="17"/>
      <c r="J69" s="17"/>
    </row>
    <row r="70" spans="1:10">
      <c r="A70" s="16"/>
      <c r="B70" s="16"/>
      <c r="C70" s="16"/>
      <c r="D70" s="46"/>
      <c r="E70" s="46"/>
      <c r="F70" s="46"/>
      <c r="G70" s="47"/>
      <c r="H70" s="17"/>
      <c r="I70" s="17"/>
      <c r="J70" s="17"/>
    </row>
    <row r="71" spans="1:10">
      <c r="A71" s="16"/>
      <c r="B71" s="16"/>
      <c r="C71" s="16"/>
      <c r="D71" s="46"/>
      <c r="E71" s="46"/>
      <c r="F71" s="46"/>
      <c r="G71" s="47"/>
      <c r="H71" s="17"/>
      <c r="I71" s="17"/>
      <c r="J71" s="17"/>
    </row>
    <row r="72" spans="1:10">
      <c r="A72" s="16"/>
      <c r="B72" s="16"/>
      <c r="C72" s="16"/>
      <c r="D72" s="45"/>
      <c r="E72" s="45"/>
      <c r="F72" s="45"/>
      <c r="G72" s="16"/>
      <c r="H72" s="16"/>
      <c r="I72" s="17"/>
      <c r="J72" s="16"/>
    </row>
    <row r="73" spans="1:10">
      <c r="A73" s="16"/>
      <c r="B73" s="16"/>
      <c r="C73" s="16"/>
      <c r="D73" s="45"/>
      <c r="E73" s="45"/>
      <c r="F73" s="45"/>
      <c r="G73" s="16"/>
      <c r="H73" s="16"/>
      <c r="I73" s="17"/>
      <c r="J73" s="16"/>
    </row>
    <row r="74" spans="1:10">
      <c r="A74" s="16"/>
      <c r="B74" s="16"/>
      <c r="C74" s="16"/>
      <c r="D74" s="45"/>
      <c r="E74" s="45"/>
      <c r="F74" s="45"/>
      <c r="G74" s="16"/>
      <c r="H74" s="16"/>
      <c r="I74" s="17"/>
      <c r="J74" s="16"/>
    </row>
    <row r="75" spans="1:10">
      <c r="A75" s="16"/>
      <c r="B75" s="16"/>
      <c r="C75" s="16"/>
      <c r="D75" s="45"/>
      <c r="E75" s="45"/>
      <c r="F75" s="45"/>
      <c r="G75" s="16"/>
      <c r="H75" s="16"/>
      <c r="I75" s="17"/>
      <c r="J75" s="16"/>
    </row>
    <row r="76" spans="1:10">
      <c r="A76" s="16"/>
      <c r="B76" s="16"/>
      <c r="C76" s="16"/>
      <c r="D76" s="45"/>
      <c r="E76" s="45"/>
      <c r="F76" s="45"/>
      <c r="G76" s="16"/>
      <c r="H76" s="16"/>
      <c r="I76" s="17"/>
      <c r="J76" s="16"/>
    </row>
    <row r="77" spans="1:10">
      <c r="A77" s="16"/>
      <c r="B77" s="16"/>
      <c r="C77" s="16"/>
      <c r="D77" s="45"/>
      <c r="E77" s="45"/>
      <c r="F77" s="45"/>
      <c r="G77" s="16"/>
      <c r="H77" s="16"/>
      <c r="I77" s="17"/>
      <c r="J77" s="16"/>
    </row>
    <row r="78" spans="1:10">
      <c r="A78" s="16"/>
      <c r="B78" s="16"/>
      <c r="C78" s="16"/>
      <c r="D78" s="45"/>
      <c r="E78" s="45"/>
      <c r="F78" s="45"/>
      <c r="G78" s="16"/>
      <c r="H78" s="16"/>
      <c r="I78" s="17"/>
      <c r="J78" s="16"/>
    </row>
    <row r="79" spans="1:10">
      <c r="A79" s="16"/>
      <c r="B79" s="16"/>
      <c r="C79" s="16"/>
      <c r="D79" s="45"/>
      <c r="E79" s="45"/>
      <c r="F79" s="45"/>
      <c r="G79" s="16"/>
      <c r="H79" s="16"/>
      <c r="I79" s="17"/>
      <c r="J79" s="16"/>
    </row>
    <row r="80" spans="1:10">
      <c r="A80" s="16"/>
      <c r="B80" s="16"/>
      <c r="C80" s="16"/>
      <c r="D80" s="45"/>
      <c r="E80" s="45"/>
      <c r="F80" s="45"/>
      <c r="G80" s="16"/>
      <c r="H80" s="16"/>
      <c r="I80" s="17"/>
      <c r="J80" s="16"/>
    </row>
    <row r="81" spans="1:10">
      <c r="A81" s="16"/>
      <c r="B81" s="16"/>
      <c r="C81" s="16"/>
      <c r="D81" s="45"/>
      <c r="E81" s="45"/>
      <c r="F81" s="45"/>
      <c r="G81" s="16"/>
      <c r="H81" s="16"/>
      <c r="I81" s="17"/>
      <c r="J81" s="16"/>
    </row>
    <row r="82" spans="1:10">
      <c r="A82" s="16"/>
      <c r="B82" s="16"/>
      <c r="C82" s="16"/>
      <c r="D82" s="45"/>
      <c r="E82" s="45"/>
      <c r="F82" s="45"/>
      <c r="G82" s="16"/>
      <c r="H82" s="16"/>
      <c r="I82" s="17"/>
      <c r="J82" s="16"/>
    </row>
    <row r="83" spans="1:10">
      <c r="A83" s="16"/>
      <c r="B83" s="16"/>
      <c r="C83" s="16"/>
      <c r="D83" s="45"/>
      <c r="E83" s="45"/>
      <c r="F83" s="45"/>
      <c r="G83" s="16"/>
      <c r="H83" s="16"/>
      <c r="I83" s="17"/>
      <c r="J83" s="16"/>
    </row>
    <row r="84" spans="1:10">
      <c r="A84" s="16"/>
      <c r="B84" s="16"/>
      <c r="C84" s="16"/>
      <c r="D84" s="45"/>
      <c r="E84" s="45"/>
      <c r="F84" s="45"/>
      <c r="G84" s="16"/>
      <c r="H84" s="16"/>
      <c r="I84" s="17"/>
      <c r="J84" s="16"/>
    </row>
    <row r="85" spans="1:10">
      <c r="A85" s="16"/>
      <c r="B85" s="16"/>
      <c r="C85" s="16"/>
      <c r="D85" s="45"/>
      <c r="E85" s="45"/>
      <c r="F85" s="45"/>
      <c r="G85" s="16"/>
      <c r="H85" s="16"/>
      <c r="I85" s="17"/>
      <c r="J85" s="16"/>
    </row>
    <row r="86" spans="1:10">
      <c r="A86" s="16"/>
      <c r="B86" s="16"/>
      <c r="C86" s="16"/>
      <c r="D86" s="45"/>
      <c r="E86" s="45"/>
      <c r="F86" s="45"/>
      <c r="G86" s="16"/>
      <c r="H86" s="16"/>
      <c r="I86" s="17"/>
      <c r="J86" s="16"/>
    </row>
    <row r="87" spans="1:10">
      <c r="A87" s="16"/>
      <c r="B87" s="16"/>
      <c r="C87" s="16"/>
      <c r="D87" s="45"/>
      <c r="E87" s="45"/>
      <c r="F87" s="45"/>
      <c r="G87" s="16"/>
      <c r="H87" s="16"/>
      <c r="I87" s="17"/>
      <c r="J87" s="16"/>
    </row>
    <row r="88" spans="1:10">
      <c r="A88" s="16"/>
      <c r="B88" s="16"/>
      <c r="C88" s="16"/>
      <c r="D88" s="45"/>
      <c r="E88" s="45"/>
      <c r="F88" s="45"/>
      <c r="G88" s="16"/>
      <c r="H88" s="16"/>
      <c r="I88" s="17"/>
      <c r="J88" s="16"/>
    </row>
    <row r="89" spans="1:10">
      <c r="A89" s="16"/>
      <c r="B89" s="16"/>
      <c r="C89" s="16"/>
      <c r="D89" s="45"/>
      <c r="E89" s="45"/>
      <c r="F89" s="45"/>
      <c r="G89" s="16"/>
      <c r="H89" s="16"/>
      <c r="I89" s="17"/>
      <c r="J89" s="16"/>
    </row>
    <row r="90" spans="1:10">
      <c r="A90" s="16"/>
      <c r="B90" s="16"/>
      <c r="C90" s="16"/>
      <c r="D90" s="45"/>
      <c r="E90" s="45"/>
      <c r="F90" s="45"/>
      <c r="G90" s="16"/>
      <c r="H90" s="16"/>
      <c r="I90" s="17"/>
      <c r="J90" s="16"/>
    </row>
    <row r="91" spans="1:10">
      <c r="A91" s="16"/>
      <c r="B91" s="16"/>
      <c r="C91" s="16"/>
      <c r="D91" s="45"/>
      <c r="E91" s="45"/>
      <c r="F91" s="45"/>
      <c r="G91" s="16"/>
      <c r="H91" s="16"/>
      <c r="J91" s="16"/>
    </row>
    <row r="92" spans="1:10">
      <c r="A92" s="16"/>
      <c r="B92" s="16"/>
      <c r="C92" s="16"/>
      <c r="D92" s="45"/>
      <c r="E92" s="45"/>
      <c r="F92" s="45"/>
      <c r="G92" s="16"/>
      <c r="H92" s="16"/>
      <c r="J92" s="16"/>
    </row>
    <row r="93" spans="1:10">
      <c r="A93" s="16"/>
      <c r="B93" s="16"/>
      <c r="C93" s="16"/>
      <c r="D93" s="45"/>
      <c r="E93" s="45"/>
      <c r="F93" s="45"/>
      <c r="G93" s="16"/>
      <c r="H93" s="16"/>
      <c r="J93" s="16"/>
    </row>
    <row r="94" spans="1:10">
      <c r="A94" s="16"/>
      <c r="B94" s="16"/>
      <c r="C94" s="16"/>
      <c r="D94" s="45"/>
      <c r="E94" s="45"/>
      <c r="F94" s="45"/>
      <c r="G94" s="16"/>
      <c r="H94" s="16"/>
      <c r="J94" s="16"/>
    </row>
    <row r="95" spans="1:10">
      <c r="A95" s="16"/>
      <c r="B95" s="16"/>
      <c r="C95" s="16"/>
      <c r="D95" s="45"/>
      <c r="E95" s="45"/>
      <c r="F95" s="45"/>
      <c r="G95" s="16"/>
      <c r="H95" s="16"/>
      <c r="J95" s="16"/>
    </row>
    <row r="96" spans="1:10">
      <c r="A96" s="16"/>
      <c r="B96" s="16"/>
      <c r="C96" s="16"/>
      <c r="D96" s="45"/>
      <c r="E96" s="45"/>
      <c r="F96" s="45"/>
      <c r="G96" s="16"/>
      <c r="H96" s="16"/>
      <c r="J96" s="16"/>
    </row>
    <row r="97" spans="1:10">
      <c r="A97" s="16"/>
      <c r="B97" s="16"/>
      <c r="C97" s="16"/>
      <c r="D97" s="45"/>
      <c r="E97" s="45"/>
      <c r="F97" s="45"/>
      <c r="G97" s="16"/>
      <c r="H97" s="16"/>
      <c r="J97" s="16"/>
    </row>
    <row r="98" spans="1:10">
      <c r="A98" s="16"/>
      <c r="B98" s="16"/>
      <c r="C98" s="16"/>
      <c r="D98" s="45"/>
      <c r="E98" s="45"/>
      <c r="F98" s="45"/>
      <c r="G98" s="16"/>
      <c r="H98" s="16"/>
      <c r="J98" s="16"/>
    </row>
    <row r="99" spans="1:10">
      <c r="A99" s="16"/>
      <c r="B99" s="16"/>
      <c r="C99" s="16"/>
      <c r="D99" s="45"/>
      <c r="E99" s="45"/>
      <c r="F99" s="45"/>
      <c r="G99" s="16"/>
      <c r="H99" s="16"/>
      <c r="J99" s="16"/>
    </row>
    <row r="100" spans="1:10">
      <c r="A100" s="16"/>
      <c r="B100" s="16"/>
      <c r="C100" s="16"/>
      <c r="D100" s="45"/>
      <c r="E100" s="45"/>
      <c r="F100" s="45"/>
      <c r="G100" s="16"/>
      <c r="H100" s="16"/>
      <c r="J100" s="16"/>
    </row>
    <row r="101" spans="1:10">
      <c r="A101" s="16"/>
      <c r="B101" s="16"/>
      <c r="C101" s="16"/>
      <c r="D101" s="45"/>
      <c r="E101" s="45"/>
      <c r="F101" s="45"/>
      <c r="G101" s="16"/>
      <c r="H101" s="16"/>
      <c r="J101" s="16"/>
    </row>
    <row r="102" spans="1:10">
      <c r="A102" s="16"/>
      <c r="B102" s="16"/>
      <c r="C102" s="16"/>
      <c r="D102" s="45"/>
      <c r="E102" s="45"/>
      <c r="F102" s="45"/>
      <c r="G102" s="16"/>
      <c r="H102" s="16"/>
      <c r="J102" s="16"/>
    </row>
    <row r="103" spans="1:10">
      <c r="A103" s="16"/>
      <c r="B103" s="16"/>
      <c r="C103" s="16"/>
      <c r="D103" s="45"/>
      <c r="E103" s="45"/>
      <c r="F103" s="45"/>
      <c r="G103" s="16"/>
      <c r="H103" s="16"/>
      <c r="J103" s="16"/>
    </row>
    <row r="104" spans="1:10">
      <c r="A104" s="16"/>
      <c r="B104" s="16"/>
      <c r="C104" s="16"/>
      <c r="D104" s="45"/>
      <c r="E104" s="45"/>
      <c r="F104" s="45"/>
      <c r="G104" s="16"/>
      <c r="H104" s="16"/>
      <c r="J104" s="16"/>
    </row>
    <row r="105" spans="1:10">
      <c r="A105" s="16"/>
      <c r="B105" s="16"/>
      <c r="C105" s="16"/>
      <c r="D105" s="45"/>
      <c r="E105" s="45"/>
      <c r="F105" s="45"/>
      <c r="G105" s="16"/>
      <c r="H105" s="16"/>
      <c r="J105" s="16"/>
    </row>
    <row r="106" spans="1:10">
      <c r="A106" s="16"/>
      <c r="B106" s="16"/>
      <c r="C106" s="16"/>
      <c r="D106" s="45"/>
      <c r="E106" s="45"/>
      <c r="F106" s="45"/>
      <c r="G106" s="16"/>
      <c r="H106" s="16"/>
      <c r="J106" s="16"/>
    </row>
    <row r="107" spans="1:10">
      <c r="A107" s="16"/>
      <c r="B107" s="16"/>
      <c r="C107" s="16"/>
      <c r="D107" s="45"/>
      <c r="E107" s="45"/>
      <c r="F107" s="45"/>
      <c r="G107" s="16"/>
      <c r="H107" s="16"/>
      <c r="J107" s="16"/>
    </row>
    <row r="108" spans="1:10">
      <c r="A108" s="16"/>
      <c r="B108" s="16"/>
      <c r="C108" s="16"/>
      <c r="D108" s="45"/>
      <c r="E108" s="45"/>
      <c r="F108" s="45"/>
      <c r="G108" s="16"/>
      <c r="H108" s="16"/>
      <c r="J108" s="16"/>
    </row>
    <row r="109" spans="1:10">
      <c r="A109" s="16"/>
      <c r="B109" s="16"/>
      <c r="C109" s="16"/>
      <c r="D109" s="45"/>
      <c r="E109" s="45"/>
      <c r="F109" s="45"/>
      <c r="G109" s="16"/>
      <c r="H109" s="16"/>
      <c r="J109" s="16"/>
    </row>
    <row r="110" spans="1:10">
      <c r="A110" s="16"/>
      <c r="B110" s="16"/>
      <c r="C110" s="16"/>
      <c r="D110" s="45"/>
      <c r="E110" s="45"/>
      <c r="F110" s="45"/>
      <c r="G110" s="16"/>
      <c r="H110" s="16"/>
      <c r="J110" s="16"/>
    </row>
    <row r="111" spans="1:10">
      <c r="A111" s="16"/>
      <c r="B111" s="16"/>
      <c r="C111" s="16"/>
      <c r="D111" s="45"/>
      <c r="E111" s="45"/>
      <c r="F111" s="45"/>
      <c r="G111" s="16"/>
      <c r="H111" s="16"/>
      <c r="J111" s="16"/>
    </row>
    <row r="112" spans="1:10">
      <c r="A112" s="16"/>
      <c r="B112" s="16"/>
      <c r="C112" s="16"/>
      <c r="D112" s="45"/>
      <c r="E112" s="45"/>
      <c r="F112" s="45"/>
      <c r="G112" s="16"/>
      <c r="H112" s="16"/>
      <c r="J112" s="16"/>
    </row>
    <row r="113" spans="1:10">
      <c r="A113" s="16"/>
      <c r="B113" s="16"/>
      <c r="C113" s="16"/>
      <c r="D113" s="45"/>
      <c r="E113" s="45"/>
      <c r="F113" s="45"/>
      <c r="G113" s="16"/>
      <c r="H113" s="16"/>
      <c r="J113" s="16"/>
    </row>
    <row r="114" spans="1:10">
      <c r="A114" s="16"/>
      <c r="B114" s="16"/>
      <c r="C114" s="16"/>
      <c r="D114" s="45"/>
      <c r="E114" s="45"/>
      <c r="F114" s="45"/>
      <c r="G114" s="16"/>
      <c r="H114" s="16"/>
      <c r="J114" s="16"/>
    </row>
    <row r="115" spans="1:10">
      <c r="A115" s="16"/>
      <c r="B115" s="16"/>
      <c r="C115" s="16"/>
      <c r="D115" s="45"/>
      <c r="E115" s="45"/>
      <c r="F115" s="45"/>
      <c r="G115" s="16"/>
      <c r="H115" s="16"/>
      <c r="J115" s="16"/>
    </row>
    <row r="116" spans="1:10">
      <c r="A116" s="16"/>
      <c r="B116" s="16"/>
      <c r="C116" s="16"/>
      <c r="D116" s="45"/>
      <c r="E116" s="45"/>
      <c r="F116" s="45"/>
      <c r="G116" s="16"/>
      <c r="H116" s="16"/>
      <c r="J116" s="16"/>
    </row>
    <row r="117" spans="1:10">
      <c r="A117" s="16"/>
      <c r="B117" s="16"/>
      <c r="C117" s="16"/>
      <c r="D117" s="45"/>
      <c r="E117" s="45"/>
      <c r="F117" s="45"/>
      <c r="G117" s="16"/>
      <c r="H117" s="16"/>
      <c r="J117" s="16"/>
    </row>
    <row r="118" spans="1:10">
      <c r="A118" s="16"/>
      <c r="B118" s="16"/>
      <c r="C118" s="16"/>
      <c r="D118" s="45"/>
      <c r="E118" s="45"/>
      <c r="F118" s="45"/>
      <c r="G118" s="16"/>
      <c r="H118" s="16"/>
      <c r="J118" s="16"/>
    </row>
    <row r="119" spans="1:10">
      <c r="A119" s="16"/>
      <c r="B119" s="16"/>
      <c r="C119" s="16"/>
      <c r="D119" s="45"/>
      <c r="E119" s="45"/>
      <c r="F119" s="45"/>
      <c r="G119" s="16"/>
      <c r="H119" s="16"/>
      <c r="J119" s="16"/>
    </row>
    <row r="120" spans="1:10">
      <c r="A120" s="16"/>
      <c r="B120" s="16"/>
      <c r="C120" s="16"/>
      <c r="D120" s="45"/>
      <c r="E120" s="45"/>
      <c r="F120" s="45"/>
      <c r="G120" s="16"/>
      <c r="H120" s="16"/>
      <c r="J120" s="16"/>
    </row>
    <row r="121" spans="1:10">
      <c r="A121" s="16"/>
      <c r="B121" s="16"/>
      <c r="C121" s="16"/>
      <c r="D121" s="45"/>
      <c r="E121" s="45"/>
      <c r="F121" s="45"/>
      <c r="G121" s="16"/>
      <c r="H121" s="16"/>
      <c r="J121" s="16"/>
    </row>
    <row r="122" spans="1:10">
      <c r="A122" s="16"/>
      <c r="B122" s="16"/>
      <c r="C122" s="16"/>
      <c r="D122" s="45"/>
      <c r="E122" s="45"/>
      <c r="F122" s="45"/>
      <c r="G122" s="16"/>
      <c r="H122" s="16"/>
      <c r="J122" s="16"/>
    </row>
    <row r="123" spans="1:10">
      <c r="A123" s="16"/>
      <c r="B123" s="16"/>
      <c r="C123" s="16"/>
      <c r="D123" s="45"/>
      <c r="E123" s="45"/>
      <c r="F123" s="45"/>
      <c r="G123" s="16"/>
      <c r="H123" s="16"/>
      <c r="J123" s="16"/>
    </row>
    <row r="124" spans="1:10">
      <c r="A124" s="16"/>
      <c r="B124" s="16"/>
      <c r="C124" s="16"/>
      <c r="D124" s="45"/>
      <c r="E124" s="45"/>
      <c r="F124" s="45"/>
      <c r="G124" s="16"/>
      <c r="H124" s="16"/>
      <c r="J124" s="16"/>
    </row>
    <row r="125" spans="1:10">
      <c r="A125" s="16"/>
      <c r="B125" s="16"/>
      <c r="C125" s="16"/>
      <c r="D125" s="45"/>
      <c r="E125" s="45"/>
      <c r="F125" s="45"/>
      <c r="G125" s="16"/>
      <c r="H125" s="16"/>
      <c r="J125" s="16"/>
    </row>
    <row r="126" spans="1:10">
      <c r="A126" s="16"/>
      <c r="B126" s="16"/>
      <c r="C126" s="16"/>
      <c r="D126" s="45"/>
      <c r="E126" s="45"/>
      <c r="F126" s="45"/>
      <c r="G126" s="16"/>
      <c r="H126" s="16"/>
      <c r="J126" s="16"/>
    </row>
    <row r="127" spans="1:10">
      <c r="A127" s="16"/>
      <c r="B127" s="16"/>
      <c r="C127" s="16"/>
      <c r="D127" s="45"/>
      <c r="E127" s="45"/>
      <c r="F127" s="45"/>
      <c r="G127" s="16"/>
      <c r="H127" s="16"/>
      <c r="J127" s="16"/>
    </row>
    <row r="128" spans="1:10">
      <c r="A128" s="16"/>
      <c r="B128" s="16"/>
      <c r="C128" s="16"/>
      <c r="D128" s="45"/>
      <c r="E128" s="45"/>
      <c r="F128" s="45"/>
      <c r="G128" s="16"/>
      <c r="H128" s="16"/>
      <c r="J128" s="16"/>
    </row>
    <row r="129" spans="1:10">
      <c r="A129" s="16"/>
      <c r="B129" s="16"/>
      <c r="C129" s="16"/>
      <c r="D129" s="45"/>
      <c r="E129" s="45"/>
      <c r="F129" s="45"/>
      <c r="G129" s="16"/>
      <c r="H129" s="16"/>
      <c r="J129" s="16"/>
    </row>
    <row r="130" spans="1:10">
      <c r="A130" s="16"/>
      <c r="B130" s="16"/>
      <c r="C130" s="16"/>
      <c r="D130" s="45"/>
      <c r="E130" s="45"/>
      <c r="F130" s="45"/>
      <c r="G130" s="16"/>
      <c r="H130" s="16"/>
      <c r="J130" s="16"/>
    </row>
    <row r="131" spans="1:10">
      <c r="A131" s="16"/>
      <c r="B131" s="16"/>
      <c r="C131" s="16"/>
      <c r="D131" s="45"/>
      <c r="E131" s="45"/>
      <c r="F131" s="45"/>
      <c r="G131" s="16"/>
      <c r="H131" s="16"/>
      <c r="J131" s="16"/>
    </row>
    <row r="132" spans="1:10">
      <c r="A132" s="16"/>
      <c r="B132" s="16"/>
      <c r="C132" s="16"/>
      <c r="D132" s="45"/>
      <c r="E132" s="45"/>
      <c r="F132" s="45"/>
      <c r="G132" s="16"/>
      <c r="H132" s="16"/>
      <c r="J132" s="16"/>
    </row>
    <row r="133" spans="1:10">
      <c r="A133" s="16"/>
      <c r="B133" s="16"/>
      <c r="C133" s="16"/>
      <c r="D133" s="45"/>
      <c r="E133" s="45"/>
      <c r="F133" s="45"/>
      <c r="G133" s="16"/>
      <c r="H133" s="16"/>
      <c r="J133" s="16"/>
    </row>
    <row r="134" spans="1:10">
      <c r="A134" s="16"/>
      <c r="B134" s="16"/>
      <c r="C134" s="16"/>
      <c r="D134" s="45"/>
      <c r="E134" s="45"/>
      <c r="F134" s="45"/>
      <c r="G134" s="16"/>
      <c r="H134" s="16"/>
      <c r="J134" s="16"/>
    </row>
    <row r="135" spans="1:10">
      <c r="A135" s="16"/>
      <c r="B135" s="16"/>
      <c r="C135" s="16"/>
      <c r="D135" s="45"/>
      <c r="E135" s="45"/>
      <c r="F135" s="45"/>
      <c r="G135" s="16"/>
      <c r="H135" s="16"/>
      <c r="J135" s="16"/>
    </row>
    <row r="136" spans="1:10">
      <c r="A136" s="16"/>
      <c r="B136" s="16"/>
      <c r="C136" s="16"/>
      <c r="D136" s="45"/>
      <c r="E136" s="45"/>
      <c r="F136" s="45"/>
      <c r="G136" s="16"/>
      <c r="H136" s="16"/>
      <c r="J136" s="16"/>
    </row>
    <row r="137" spans="1:10">
      <c r="A137" s="16"/>
      <c r="B137" s="16"/>
      <c r="C137" s="16"/>
      <c r="D137" s="45"/>
      <c r="E137" s="45"/>
      <c r="F137" s="45"/>
      <c r="G137" s="16"/>
      <c r="H137" s="16"/>
      <c r="J137" s="16"/>
    </row>
    <row r="138" spans="1:10">
      <c r="A138" s="16"/>
      <c r="B138" s="16"/>
      <c r="C138" s="16"/>
      <c r="D138" s="45"/>
      <c r="E138" s="45"/>
      <c r="F138" s="45"/>
      <c r="G138" s="16"/>
      <c r="H138" s="16"/>
      <c r="J138" s="16"/>
    </row>
    <row r="139" spans="1:10">
      <c r="A139" s="16"/>
      <c r="B139" s="16"/>
      <c r="C139" s="16"/>
      <c r="D139" s="45"/>
      <c r="E139" s="45"/>
      <c r="F139" s="45"/>
      <c r="G139" s="16"/>
      <c r="H139" s="16"/>
      <c r="J139" s="16"/>
    </row>
    <row r="140" spans="1:10">
      <c r="A140" s="16"/>
      <c r="B140" s="16"/>
      <c r="C140" s="16"/>
      <c r="D140" s="45"/>
      <c r="E140" s="45"/>
      <c r="F140" s="45"/>
      <c r="G140" s="16"/>
      <c r="H140" s="16"/>
      <c r="J140" s="16"/>
    </row>
    <row r="141" spans="1:10">
      <c r="A141" s="16"/>
      <c r="B141" s="16"/>
      <c r="C141" s="16"/>
      <c r="D141" s="45"/>
      <c r="E141" s="45"/>
      <c r="F141" s="45"/>
      <c r="G141" s="16"/>
      <c r="H141" s="16"/>
      <c r="J141" s="16"/>
    </row>
    <row r="142" spans="1:10">
      <c r="A142" s="16"/>
      <c r="B142" s="16"/>
      <c r="C142" s="16"/>
      <c r="D142" s="45"/>
      <c r="E142" s="45"/>
      <c r="F142" s="45"/>
      <c r="G142" s="16"/>
      <c r="H142" s="16"/>
      <c r="J142" s="16"/>
    </row>
    <row r="143" spans="1:10">
      <c r="A143" s="16"/>
      <c r="B143" s="16"/>
      <c r="C143" s="16"/>
      <c r="D143" s="45"/>
      <c r="E143" s="45"/>
      <c r="F143" s="45"/>
      <c r="G143" s="16"/>
      <c r="H143" s="16"/>
      <c r="J143" s="16"/>
    </row>
    <row r="144" spans="1:10">
      <c r="A144" s="16"/>
      <c r="B144" s="16"/>
      <c r="C144" s="16"/>
      <c r="D144" s="45"/>
      <c r="E144" s="45"/>
      <c r="F144" s="45"/>
      <c r="G144" s="16"/>
      <c r="H144" s="16"/>
      <c r="J144" s="16"/>
    </row>
    <row r="145" spans="1:10">
      <c r="A145" s="16"/>
      <c r="B145" s="16"/>
      <c r="C145" s="16"/>
      <c r="D145" s="45"/>
      <c r="E145" s="45"/>
      <c r="F145" s="45"/>
      <c r="G145" s="16"/>
      <c r="H145" s="16"/>
      <c r="J145" s="16"/>
    </row>
    <row r="146" spans="1:10">
      <c r="A146" s="16"/>
      <c r="B146" s="16"/>
      <c r="C146" s="16"/>
      <c r="D146" s="45"/>
      <c r="E146" s="45"/>
      <c r="F146" s="45"/>
      <c r="G146" s="16"/>
      <c r="H146" s="16"/>
      <c r="J146" s="16"/>
    </row>
    <row r="147" spans="1:10">
      <c r="A147" s="16"/>
      <c r="B147" s="16"/>
      <c r="C147" s="16"/>
      <c r="D147" s="45"/>
      <c r="E147" s="45"/>
      <c r="F147" s="45"/>
      <c r="G147" s="16"/>
      <c r="H147" s="16"/>
      <c r="J147" s="16"/>
    </row>
    <row r="148" spans="1:10">
      <c r="A148" s="16"/>
      <c r="B148" s="16"/>
      <c r="C148" s="16"/>
      <c r="D148" s="45"/>
      <c r="E148" s="45"/>
      <c r="F148" s="45"/>
      <c r="G148" s="16"/>
      <c r="H148" s="16"/>
      <c r="J148" s="16"/>
    </row>
    <row r="149" spans="1:10">
      <c r="A149" s="16"/>
      <c r="B149" s="16"/>
      <c r="C149" s="16"/>
      <c r="D149" s="45"/>
      <c r="E149" s="45"/>
      <c r="F149" s="45"/>
      <c r="G149" s="16"/>
      <c r="H149" s="16"/>
      <c r="J149" s="16"/>
    </row>
    <row r="150" spans="1:10">
      <c r="A150" s="16"/>
      <c r="B150" s="16"/>
      <c r="C150" s="16"/>
      <c r="D150" s="45"/>
      <c r="E150" s="45"/>
      <c r="F150" s="45"/>
      <c r="G150" s="16"/>
      <c r="H150" s="16"/>
      <c r="J150" s="16"/>
    </row>
    <row r="151" spans="1:10">
      <c r="A151" s="16"/>
      <c r="B151" s="16"/>
      <c r="C151" s="16"/>
      <c r="D151" s="45"/>
      <c r="E151" s="45"/>
      <c r="F151" s="45"/>
      <c r="G151" s="16"/>
      <c r="H151" s="16"/>
      <c r="J151" s="16"/>
    </row>
    <row r="152" spans="1:10">
      <c r="A152" s="16"/>
      <c r="B152" s="16"/>
      <c r="C152" s="16"/>
      <c r="D152" s="45"/>
      <c r="E152" s="45"/>
      <c r="F152" s="45"/>
      <c r="G152" s="16"/>
      <c r="H152" s="16"/>
      <c r="J152" s="16"/>
    </row>
    <row r="153" spans="1:10">
      <c r="A153" s="16"/>
      <c r="B153" s="16"/>
      <c r="C153" s="16"/>
      <c r="D153" s="45"/>
      <c r="E153" s="45"/>
      <c r="F153" s="45"/>
      <c r="G153" s="16"/>
      <c r="H153" s="16"/>
      <c r="J153" s="16"/>
    </row>
    <row r="154" spans="1:10">
      <c r="A154" s="16"/>
      <c r="B154" s="16"/>
      <c r="C154" s="16"/>
      <c r="D154" s="45"/>
      <c r="E154" s="45"/>
      <c r="F154" s="45"/>
      <c r="G154" s="16"/>
      <c r="H154" s="16"/>
      <c r="J154" s="16"/>
    </row>
    <row r="155" spans="1:10">
      <c r="A155" s="16"/>
      <c r="B155" s="16"/>
      <c r="C155" s="16"/>
      <c r="D155" s="45"/>
      <c r="E155" s="45"/>
      <c r="F155" s="45"/>
      <c r="G155" s="16"/>
      <c r="H155" s="16"/>
      <c r="J155" s="16"/>
    </row>
    <row r="156" spans="1:10">
      <c r="A156" s="16"/>
      <c r="B156" s="16"/>
      <c r="C156" s="16"/>
      <c r="D156" s="45"/>
      <c r="E156" s="45"/>
      <c r="F156" s="45"/>
      <c r="G156" s="16"/>
      <c r="H156" s="16"/>
      <c r="J156" s="16"/>
    </row>
    <row r="157" spans="1:10">
      <c r="A157" s="16"/>
      <c r="B157" s="16"/>
      <c r="C157" s="16"/>
      <c r="D157" s="45"/>
      <c r="E157" s="45"/>
      <c r="F157" s="45"/>
      <c r="G157" s="16"/>
      <c r="H157" s="16"/>
      <c r="J157" s="16"/>
    </row>
    <row r="158" spans="1:10">
      <c r="A158" s="16"/>
      <c r="B158" s="16"/>
      <c r="C158" s="16"/>
      <c r="D158" s="45"/>
      <c r="E158" s="45"/>
      <c r="F158" s="45"/>
      <c r="G158" s="16"/>
      <c r="H158" s="16"/>
      <c r="J158" s="16"/>
    </row>
    <row r="159" spans="1:10">
      <c r="A159" s="16"/>
      <c r="B159" s="16"/>
      <c r="C159" s="16"/>
      <c r="D159" s="45"/>
      <c r="E159" s="45"/>
      <c r="F159" s="45"/>
      <c r="G159" s="16"/>
      <c r="H159" s="16"/>
      <c r="J159" s="16"/>
    </row>
    <row r="160" spans="1:10">
      <c r="A160" s="16"/>
      <c r="B160" s="16"/>
      <c r="C160" s="16"/>
      <c r="D160" s="45"/>
      <c r="E160" s="45"/>
      <c r="F160" s="45"/>
      <c r="G160" s="16"/>
      <c r="H160" s="16"/>
      <c r="J160" s="16"/>
    </row>
    <row r="161" spans="1:10">
      <c r="A161" s="16"/>
      <c r="B161" s="16"/>
      <c r="C161" s="16"/>
      <c r="D161" s="45"/>
      <c r="E161" s="45"/>
      <c r="F161" s="45"/>
      <c r="G161" s="16"/>
      <c r="H161" s="16"/>
      <c r="J161" s="16"/>
    </row>
    <row r="162" spans="1:10">
      <c r="A162" s="16"/>
      <c r="B162" s="16"/>
      <c r="C162" s="16"/>
      <c r="D162" s="45"/>
      <c r="E162" s="45"/>
      <c r="F162" s="45"/>
      <c r="G162" s="16"/>
      <c r="H162" s="16"/>
      <c r="J162" s="16"/>
    </row>
    <row r="163" spans="1:10">
      <c r="A163" s="16"/>
      <c r="B163" s="16"/>
      <c r="C163" s="16"/>
      <c r="D163" s="45"/>
      <c r="E163" s="45"/>
      <c r="F163" s="45"/>
      <c r="G163" s="16"/>
      <c r="H163" s="16"/>
      <c r="J163" s="16"/>
    </row>
    <row r="164" spans="1:10">
      <c r="A164" s="16"/>
      <c r="B164" s="16"/>
      <c r="C164" s="16"/>
      <c r="D164" s="45"/>
      <c r="E164" s="45"/>
      <c r="F164" s="45"/>
      <c r="G164" s="16"/>
      <c r="H164" s="16"/>
      <c r="J164" s="16"/>
    </row>
    <row r="165" spans="1:10">
      <c r="A165" s="16"/>
      <c r="B165" s="16"/>
      <c r="C165" s="16"/>
      <c r="D165" s="45"/>
      <c r="E165" s="45"/>
      <c r="F165" s="45"/>
      <c r="G165" s="16"/>
      <c r="H165" s="16"/>
      <c r="J165" s="16"/>
    </row>
    <row r="166" spans="1:10">
      <c r="A166" s="16"/>
      <c r="B166" s="16"/>
      <c r="C166" s="16"/>
      <c r="D166" s="45"/>
      <c r="E166" s="45"/>
      <c r="F166" s="45"/>
      <c r="G166" s="16"/>
      <c r="H166" s="16"/>
      <c r="J166" s="16"/>
    </row>
    <row r="167" spans="1:10">
      <c r="A167" s="16"/>
      <c r="B167" s="16"/>
      <c r="C167" s="16"/>
      <c r="D167" s="45"/>
      <c r="E167" s="45"/>
      <c r="F167" s="45"/>
      <c r="G167" s="16"/>
      <c r="H167" s="16"/>
      <c r="J167" s="16"/>
    </row>
    <row r="168" spans="1:10">
      <c r="A168" s="16"/>
      <c r="B168" s="16"/>
      <c r="C168" s="16"/>
      <c r="D168" s="45"/>
      <c r="E168" s="45"/>
      <c r="F168" s="45"/>
      <c r="G168" s="16"/>
      <c r="H168" s="16"/>
      <c r="J168" s="16"/>
    </row>
    <row r="169" spans="1:10">
      <c r="A169" s="16"/>
      <c r="B169" s="16"/>
      <c r="C169" s="16"/>
      <c r="D169" s="45"/>
      <c r="E169" s="45"/>
      <c r="F169" s="45"/>
      <c r="G169" s="16"/>
      <c r="H169" s="16"/>
      <c r="J169" s="16"/>
    </row>
    <row r="170" spans="1:10">
      <c r="A170" s="16"/>
      <c r="B170" s="16"/>
      <c r="C170" s="16"/>
      <c r="D170" s="45"/>
      <c r="E170" s="45"/>
      <c r="F170" s="45"/>
      <c r="G170" s="16"/>
      <c r="H170" s="16"/>
      <c r="J170" s="16"/>
    </row>
    <row r="171" spans="1:10">
      <c r="A171" s="16"/>
      <c r="B171" s="16"/>
      <c r="C171" s="16"/>
      <c r="D171" s="45"/>
      <c r="E171" s="45"/>
      <c r="F171" s="45"/>
      <c r="G171" s="16"/>
      <c r="H171" s="16"/>
      <c r="J171" s="16"/>
    </row>
    <row r="172" spans="1:10">
      <c r="A172" s="16"/>
      <c r="B172" s="16"/>
      <c r="C172" s="16"/>
      <c r="D172" s="45"/>
      <c r="E172" s="45"/>
      <c r="F172" s="45"/>
      <c r="G172" s="16"/>
      <c r="H172" s="16"/>
      <c r="J172" s="16"/>
    </row>
    <row r="173" spans="1:10">
      <c r="A173" s="16"/>
      <c r="B173" s="16"/>
      <c r="C173" s="16"/>
      <c r="D173" s="45"/>
      <c r="E173" s="45"/>
      <c r="F173" s="45"/>
      <c r="G173" s="16"/>
      <c r="H173" s="16"/>
      <c r="J173" s="16"/>
    </row>
    <row r="174" spans="1:10">
      <c r="A174" s="16"/>
      <c r="B174" s="16"/>
      <c r="C174" s="16"/>
      <c r="D174" s="45"/>
      <c r="E174" s="45"/>
      <c r="F174" s="45"/>
      <c r="G174" s="16"/>
      <c r="H174" s="16"/>
      <c r="J174" s="16"/>
    </row>
    <row r="175" spans="1:10">
      <c r="A175" s="16"/>
      <c r="B175" s="16"/>
      <c r="C175" s="16"/>
      <c r="D175" s="45"/>
      <c r="E175" s="45"/>
      <c r="F175" s="45"/>
      <c r="G175" s="16"/>
      <c r="H175" s="16"/>
      <c r="J175" s="16"/>
    </row>
    <row r="176" spans="1:10">
      <c r="A176" s="16"/>
      <c r="B176" s="16"/>
      <c r="C176" s="16"/>
      <c r="D176" s="45"/>
      <c r="E176" s="45"/>
      <c r="F176" s="45"/>
      <c r="G176" s="16"/>
      <c r="H176" s="16"/>
      <c r="J176" s="16"/>
    </row>
    <row r="177" spans="1:10">
      <c r="A177" s="16"/>
      <c r="B177" s="16"/>
      <c r="C177" s="16"/>
      <c r="D177" s="45"/>
      <c r="E177" s="45"/>
      <c r="F177" s="45"/>
      <c r="G177" s="16"/>
      <c r="H177" s="16"/>
      <c r="J177" s="16"/>
    </row>
    <row r="178" spans="1:10">
      <c r="A178" s="16"/>
      <c r="B178" s="16"/>
      <c r="C178" s="16"/>
      <c r="D178" s="45"/>
      <c r="E178" s="45"/>
      <c r="F178" s="45"/>
      <c r="G178" s="16"/>
      <c r="H178" s="16"/>
      <c r="J178" s="16"/>
    </row>
    <row r="179" spans="1:10">
      <c r="A179" s="16"/>
      <c r="B179" s="16"/>
      <c r="C179" s="16"/>
      <c r="D179" s="45"/>
      <c r="E179" s="45"/>
      <c r="F179" s="45"/>
      <c r="G179" s="16"/>
      <c r="H179" s="16"/>
      <c r="J179" s="16"/>
    </row>
    <row r="180" spans="1:10">
      <c r="A180" s="16"/>
      <c r="B180" s="16"/>
      <c r="C180" s="16"/>
      <c r="D180" s="45"/>
      <c r="E180" s="45"/>
      <c r="F180" s="45"/>
      <c r="G180" s="16"/>
      <c r="H180" s="16"/>
      <c r="J180" s="16"/>
    </row>
    <row r="181" spans="1:10">
      <c r="A181" s="16"/>
      <c r="B181" s="16"/>
      <c r="C181" s="16"/>
      <c r="D181" s="45"/>
      <c r="E181" s="45"/>
      <c r="F181" s="45"/>
      <c r="G181" s="16"/>
      <c r="H181" s="16"/>
      <c r="J181" s="16"/>
    </row>
    <row r="182" spans="1:10">
      <c r="A182" s="16"/>
      <c r="B182" s="16"/>
      <c r="C182" s="16"/>
      <c r="D182" s="45"/>
      <c r="E182" s="45"/>
      <c r="F182" s="45"/>
      <c r="G182" s="16"/>
      <c r="H182" s="16"/>
      <c r="J182" s="16"/>
    </row>
    <row r="183" spans="1:10">
      <c r="A183" s="16"/>
      <c r="B183" s="16"/>
      <c r="C183" s="16"/>
      <c r="D183" s="45"/>
      <c r="E183" s="45"/>
      <c r="F183" s="45"/>
      <c r="G183" s="16"/>
      <c r="H183" s="16"/>
      <c r="J183" s="16"/>
    </row>
    <row r="184" spans="1:10">
      <c r="A184" s="16"/>
      <c r="B184" s="16"/>
      <c r="C184" s="16"/>
      <c r="D184" s="45"/>
      <c r="E184" s="45"/>
      <c r="F184" s="45"/>
      <c r="G184" s="16"/>
      <c r="H184" s="16"/>
      <c r="J184" s="16"/>
    </row>
    <row r="185" spans="1:10">
      <c r="A185" s="16"/>
      <c r="B185" s="16"/>
      <c r="C185" s="16"/>
      <c r="D185" s="45"/>
      <c r="E185" s="45"/>
      <c r="F185" s="45"/>
      <c r="G185" s="16"/>
      <c r="H185" s="16"/>
    </row>
    <row r="186" spans="1:10">
      <c r="A186" s="16"/>
      <c r="B186" s="16"/>
      <c r="C186" s="16"/>
      <c r="D186" s="45"/>
      <c r="E186" s="45"/>
      <c r="F186" s="45"/>
      <c r="G186" s="16"/>
      <c r="H186" s="16"/>
    </row>
    <row r="187" spans="1:10">
      <c r="A187" s="16"/>
      <c r="B187" s="16"/>
      <c r="C187" s="16"/>
      <c r="D187" s="45"/>
      <c r="E187" s="45"/>
      <c r="F187" s="45"/>
      <c r="G187" s="16"/>
      <c r="H187" s="16"/>
    </row>
    <row r="188" spans="1:10">
      <c r="A188" s="16"/>
      <c r="B188" s="16"/>
      <c r="C188" s="16"/>
      <c r="D188" s="45"/>
      <c r="E188" s="45"/>
      <c r="F188" s="45"/>
      <c r="G188" s="16"/>
      <c r="H188" s="16"/>
    </row>
    <row r="189" spans="1:10">
      <c r="A189" s="16"/>
      <c r="B189" s="16"/>
      <c r="C189" s="16"/>
      <c r="D189" s="45"/>
      <c r="E189" s="45"/>
      <c r="F189" s="45"/>
      <c r="G189" s="16"/>
      <c r="H189" s="16"/>
    </row>
    <row r="190" spans="1:10">
      <c r="A190" s="16"/>
      <c r="B190" s="16"/>
      <c r="C190" s="16"/>
      <c r="D190" s="45"/>
      <c r="E190" s="45"/>
      <c r="F190" s="45"/>
      <c r="G190" s="16"/>
      <c r="H190" s="16"/>
    </row>
    <row r="191" spans="1:10">
      <c r="D191" s="7"/>
      <c r="E191" s="7"/>
      <c r="F191" s="7"/>
    </row>
    <row r="192" spans="1:10">
      <c r="D192" s="7"/>
      <c r="E192" s="7"/>
      <c r="F192" s="7"/>
    </row>
    <row r="193" spans="4:6">
      <c r="D193" s="7"/>
      <c r="E193" s="7"/>
      <c r="F193" s="7"/>
    </row>
    <row r="194" spans="4:6">
      <c r="D194" s="7"/>
      <c r="E194" s="7"/>
      <c r="F194" s="7"/>
    </row>
  </sheetData>
  <mergeCells count="1">
    <mergeCell ref="D23:F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 Thieme</dc:creator>
  <cp:lastModifiedBy>Dwight Thieme</cp:lastModifiedBy>
  <dcterms:created xsi:type="dcterms:W3CDTF">2017-09-30T17:53:43Z</dcterms:created>
  <dcterms:modified xsi:type="dcterms:W3CDTF">2017-10-23T20:43:45Z</dcterms:modified>
</cp:coreProperties>
</file>