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Siemens\App\Macro\"/>
    </mc:Choice>
  </mc:AlternateContent>
  <xr:revisionPtr revIDLastSave="0" documentId="10_ncr:8100000_{0C1C495E-C000-4A0E-8D94-4CC9D306B603}" xr6:coauthVersionLast="32" xr6:coauthVersionMax="32" xr10:uidLastSave="{00000000-0000-0000-0000-000000000000}"/>
  <bookViews>
    <workbookView xWindow="0" yWindow="0" windowWidth="20490" windowHeight="7545" tabRatio="742" activeTab="1" xr2:uid="{E331085D-2BF4-414F-ACE7-56B2403B569B}"/>
  </bookViews>
  <sheets>
    <sheet name="AHU" sheetId="1" r:id="rId1"/>
    <sheet name="CHILLERS" sheetId="2" r:id="rId2"/>
    <sheet name="CHILLER PUMPS" sheetId="3" r:id="rId3"/>
    <sheet name="Sheet5" sheetId="5" state="hidden" r:id="rId4"/>
    <sheet name="Sheet6" sheetId="6" state="hidden" r:id="rId5"/>
    <sheet name="Sheet7" sheetId="7" state="hidden" r:id="rId6"/>
    <sheet name="Sheet8" sheetId="8" state="hidden" r:id="rId7"/>
    <sheet name="Sheet9" sheetId="9" state="hidden" r:id="rId8"/>
    <sheet name="Sheet10" sheetId="10" state="hidden" r:id="rId9"/>
    <sheet name="Sheet11" sheetId="11" state="hidden" r:id="rId10"/>
  </sheets>
  <definedNames>
    <definedName name="ExternalData_1" localSheetId="8" hidden="1">Sheet10!$A$1:$F$2</definedName>
    <definedName name="ExternalData_1" localSheetId="9" hidden="1">Sheet11!$A$1:$F$2</definedName>
    <definedName name="ExternalData_1" localSheetId="3" hidden="1">Sheet5!$A$1:$F$2</definedName>
    <definedName name="ExternalData_1" localSheetId="4" hidden="1">Sheet6!$A$1:$F$2</definedName>
    <definedName name="ExternalData_1" localSheetId="5" hidden="1">Sheet7!$A$1:$F$2</definedName>
    <definedName name="ExternalData_1" localSheetId="6" hidden="1">Sheet8!$A$1:$F$2</definedName>
    <definedName name="ExternalData_1" localSheetId="7" hidden="1">Sheet9!$A$1:$F$2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7_e49c1cff-27f3-45c7-9762-f12cc6832618" name="Table17" connection="Query - Table17"/>
          <x15:modelTable id="Table18_4620cc69-0e4a-4ad6-9ffb-79ee6e88fd1a" name="Table18" connection="Query - Table18"/>
          <x15:modelTable id="Table21_12708535-c65b-4c96-8a2d-8cacbaf84039" name="Table21" connection="Query - Table21"/>
          <x15:modelTable id="Table29_6d3a885e-a45f-4e09-82a5-741d298da6fe" name="Table29" connection="Query - Table29"/>
          <x15:modelTable id="Table30_14200661-2bba-49a2-8715-dc38c6386714" name="Table30" connection="Query - Table30"/>
          <x15:modelTable id="Table33_38348180-7688-47f8-b332-5acf74a29048" name="Table33" connection="Query - Table33"/>
          <x15:modelTable id="Table5_50a79cb0-8788-4f45-bb75-0d517676283c" name="Table5" connection="Query - Table5"/>
          <x15:modelTable id="Table7_829d62f2-ad62-4c8c-aa1b-fb2896e98d50" name="Table7" connection="Query - Table7"/>
          <x15:modelTable id="Table8_520e1a55-ebf8-4d41-be08-b20ad04b4f4d" name="Table8" connection="Query - Table8"/>
        </x15:modelTables>
      </x15:dataModel>
    </ext>
  </extLst>
</workbook>
</file>

<file path=xl/calcChain.xml><?xml version="1.0" encoding="utf-8"?>
<calcChain xmlns="http://schemas.openxmlformats.org/spreadsheetml/2006/main">
  <c r="H3" i="2" l="1"/>
  <c r="I3" i="2"/>
  <c r="H2" i="2"/>
  <c r="I2" i="2"/>
  <c r="C2" i="2"/>
  <c r="C4" i="2"/>
  <c r="C3" i="2"/>
  <c r="J6" i="2" l="1"/>
  <c r="M6" i="2" s="1"/>
  <c r="L6" i="2"/>
  <c r="K6" i="2"/>
  <c r="G6" i="2"/>
  <c r="F6" i="2"/>
  <c r="J5" i="2"/>
  <c r="M5" i="2" s="1"/>
  <c r="K5" i="2"/>
  <c r="L5" i="2"/>
  <c r="G5" i="2"/>
  <c r="F5" i="2"/>
  <c r="G3" i="2"/>
  <c r="G4" i="2"/>
  <c r="G2" i="2"/>
  <c r="F2" i="2"/>
  <c r="F3" i="2"/>
  <c r="F4" i="2"/>
  <c r="L3" i="2"/>
  <c r="L4" i="2"/>
  <c r="L2" i="2"/>
  <c r="K2" i="2"/>
  <c r="K3" i="2"/>
  <c r="K4" i="2"/>
  <c r="J3" i="2"/>
  <c r="M3" i="2" s="1"/>
  <c r="J4" i="2"/>
  <c r="M4" i="2" s="1"/>
  <c r="J2" i="2"/>
  <c r="M2" i="2" s="1"/>
  <c r="N12" i="1"/>
  <c r="O12" i="1" s="1"/>
  <c r="L13" i="1"/>
  <c r="M13" i="1" s="1"/>
  <c r="L12" i="1"/>
  <c r="M12" i="1" s="1"/>
  <c r="L11" i="1"/>
  <c r="M11" i="1" s="1"/>
  <c r="I13" i="1"/>
  <c r="I12" i="1"/>
  <c r="I11" i="1"/>
  <c r="G12" i="1"/>
  <c r="D13" i="1"/>
  <c r="N13" i="1" s="1"/>
  <c r="O13" i="1" s="1"/>
  <c r="D12" i="1"/>
  <c r="D11" i="1"/>
  <c r="N11" i="1" s="1"/>
  <c r="O11" i="1" s="1"/>
  <c r="O8" i="1"/>
  <c r="O9" i="1"/>
  <c r="O10" i="1"/>
  <c r="N8" i="1"/>
  <c r="N9" i="1"/>
  <c r="N10" i="1"/>
  <c r="N7" i="1"/>
  <c r="O7" i="1" s="1"/>
  <c r="L10" i="1"/>
  <c r="M10" i="1" s="1"/>
  <c r="L9" i="1"/>
  <c r="M9" i="1"/>
  <c r="L8" i="1"/>
  <c r="M8" i="1" s="1"/>
  <c r="L7" i="1"/>
  <c r="M7" i="1" s="1"/>
  <c r="I10" i="1"/>
  <c r="I9" i="1"/>
  <c r="I8" i="1"/>
  <c r="I7" i="1"/>
  <c r="G10" i="1"/>
  <c r="G9" i="1"/>
  <c r="G8" i="1"/>
  <c r="G7" i="1"/>
  <c r="D10" i="1"/>
  <c r="D9" i="1"/>
  <c r="D8" i="1"/>
  <c r="D7" i="1"/>
  <c r="L6" i="1"/>
  <c r="M6" i="1" s="1"/>
  <c r="L5" i="1"/>
  <c r="M5" i="1" s="1"/>
  <c r="N5" i="1" s="1"/>
  <c r="O5" i="1" s="1"/>
  <c r="L4" i="1"/>
  <c r="M4" i="1" s="1"/>
  <c r="N4" i="1" s="1"/>
  <c r="O4" i="1" s="1"/>
  <c r="L3" i="1"/>
  <c r="M3" i="1" s="1"/>
  <c r="N3" i="1" s="1"/>
  <c r="O3" i="1" s="1"/>
  <c r="L2" i="1"/>
  <c r="M2" i="1" s="1"/>
  <c r="N2" i="1" s="1"/>
  <c r="O2" i="1" s="1"/>
  <c r="I3" i="1"/>
  <c r="I4" i="1"/>
  <c r="I5" i="1"/>
  <c r="I6" i="1"/>
  <c r="I2" i="1"/>
  <c r="G3" i="1"/>
  <c r="G4" i="1"/>
  <c r="D3" i="1"/>
  <c r="D4" i="1"/>
  <c r="D5" i="1"/>
  <c r="G5" i="1" s="1"/>
  <c r="D6" i="1"/>
  <c r="G6" i="1" s="1"/>
  <c r="D2" i="1"/>
  <c r="G2" i="1" s="1"/>
  <c r="G11" i="1" l="1"/>
  <c r="G13" i="1"/>
  <c r="N6" i="1"/>
  <c r="O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686AA-AC0A-496F-8978-3E9FF1018FF9}" keepAlive="1" name="ModelConnection_ExternalData_11" description="Data Model" type="5" refreshedVersion="6" minRefreshableVersion="5" saveData="1">
    <dbPr connection="Data Model Connection" command="Table2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DE72EE8-614E-4F4A-BA50-BD6AAC43C744}" keepAlive="1" name="ModelConnection_ExternalData_12" description="Data Model" type="5" refreshedVersion="6" minRefreshableVersion="5" saveData="1">
    <dbPr connection="Data Model Connection" command="Table30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35A0946-D481-44E3-8613-68E407401652}" keepAlive="1" name="ModelConnection_ExternalData_13" description="Data Model" type="5" refreshedVersion="6" minRefreshableVersion="5" saveData="1">
    <dbPr connection="Data Model Connection" command="Table5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129A321-F265-4C5A-AD49-EE2C2691BBBD}" keepAlive="1" name="ModelConnection_ExternalData_14" description="Data Model" type="5" refreshedVersion="6" minRefreshableVersion="5" saveData="1">
    <dbPr connection="Data Model Connection" command="Table8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696ACCBB-3EFA-4D5F-8CF9-7ED73692C77C}" keepAlive="1" name="ModelConnection_ExternalData_15" description="Data Model" type="5" refreshedVersion="6" minRefreshableVersion="5" saveData="1">
    <dbPr connection="Data Model Connection" command="Table7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35DC4B72-3AC2-4D02-8D40-0741BE57A3C1}" keepAlive="1" name="ModelConnection_ExternalData_16" description="Data Model" type="5" refreshedVersion="6" minRefreshableVersion="5" saveData="1">
    <dbPr connection="Data Model Connection" command="Table18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6D2841EE-363C-4578-8C96-30DC8D0B3F78}" keepAlive="1" name="ModelConnection_ExternalData_17" description="Data Model" type="5" refreshedVersion="6" minRefreshableVersion="5" saveData="1">
    <dbPr connection="Data Model Connection" command="Table17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F11053D-8150-471A-843C-46285E1B233F}" name="Query - Table17" description="Connection to the 'Table17' query in the workbook." type="100" refreshedVersion="6" minRefreshableVersion="5">
    <extLst>
      <ext xmlns:x15="http://schemas.microsoft.com/office/spreadsheetml/2010/11/main" uri="{DE250136-89BD-433C-8126-D09CA5730AF9}">
        <x15:connection id="fcb28049-2702-4a78-9006-7dd676a5b28c"/>
      </ext>
    </extLst>
  </connection>
  <connection id="9" xr16:uid="{DCAEAF01-9721-4B76-844A-4C74C8974C99}" name="Query - Table18" description="Connection to the 'Table18' query in the workbook." type="100" refreshedVersion="6" minRefreshableVersion="5">
    <extLst>
      <ext xmlns:x15="http://schemas.microsoft.com/office/spreadsheetml/2010/11/main" uri="{DE250136-89BD-433C-8126-D09CA5730AF9}">
        <x15:connection id="e039852c-8095-40a2-9d3e-6fdf9930a60d"/>
      </ext>
    </extLst>
  </connection>
  <connection id="10" xr16:uid="{E16EDA1B-8DF3-491E-B6FA-252E69DA5069}" name="Query - Table21" description="Connection to the 'Table21' query in the workbook." type="100" refreshedVersion="6" minRefreshableVersion="5">
    <extLst>
      <ext xmlns:x15="http://schemas.microsoft.com/office/spreadsheetml/2010/11/main" uri="{DE250136-89BD-433C-8126-D09CA5730AF9}">
        <x15:connection id="a84edb8d-c53d-4237-b641-b97ab857634a"/>
      </ext>
    </extLst>
  </connection>
  <connection id="11" xr16:uid="{61872271-1070-4283-8986-C8243DDA2E66}" name="Query - Table29" description="Connection to the 'Table29' query in the workbook." type="100" refreshedVersion="6" minRefreshableVersion="5">
    <extLst>
      <ext xmlns:x15="http://schemas.microsoft.com/office/spreadsheetml/2010/11/main" uri="{DE250136-89BD-433C-8126-D09CA5730AF9}">
        <x15:connection id="777f603f-b6f0-4ba9-a938-ec677c728393"/>
      </ext>
    </extLst>
  </connection>
  <connection id="12" xr16:uid="{062F7016-A9E0-4004-A745-905D706117E7}" name="Query - Table30" description="Connection to the 'Table30' query in the workbook." type="100" refreshedVersion="6" minRefreshableVersion="5">
    <extLst>
      <ext xmlns:x15="http://schemas.microsoft.com/office/spreadsheetml/2010/11/main" uri="{DE250136-89BD-433C-8126-D09CA5730AF9}">
        <x15:connection id="9648bb93-63f9-47d0-8ed9-3e26ed9357b8"/>
      </ext>
    </extLst>
  </connection>
  <connection id="13" xr16:uid="{F960B71D-E173-455B-8A0B-20F89050E67A}" name="Query - Table33" description="Connection to the 'Table33' query in the workbook." type="100" refreshedVersion="6" minRefreshableVersion="5">
    <extLst>
      <ext xmlns:x15="http://schemas.microsoft.com/office/spreadsheetml/2010/11/main" uri="{DE250136-89BD-433C-8126-D09CA5730AF9}">
        <x15:connection id="1bc5e5f3-0076-405b-a168-d79d80c0cf79"/>
      </ext>
    </extLst>
  </connection>
  <connection id="14" xr16:uid="{D409FE64-10FB-48B0-B893-0E1E430FFC34}" name="Query - Table5" description="Connection to the 'Table5' query in the workbook." type="100" refreshedVersion="6" minRefreshableVersion="5">
    <extLst>
      <ext xmlns:x15="http://schemas.microsoft.com/office/spreadsheetml/2010/11/main" uri="{DE250136-89BD-433C-8126-D09CA5730AF9}">
        <x15:connection id="b3ea7d91-d6d4-48d8-95ca-06055138be00"/>
      </ext>
    </extLst>
  </connection>
  <connection id="15" xr16:uid="{70056B8D-A500-4549-B4FE-AD98E78E417E}" name="Query - Table7" description="Connection to the 'Table7' query in the workbook." type="100" refreshedVersion="6" minRefreshableVersion="5">
    <extLst>
      <ext xmlns:x15="http://schemas.microsoft.com/office/spreadsheetml/2010/11/main" uri="{DE250136-89BD-433C-8126-D09CA5730AF9}">
        <x15:connection id="3fd38b73-1c65-4b9d-aa4a-f7d59aaf2006"/>
      </ext>
    </extLst>
  </connection>
  <connection id="16" xr16:uid="{4D40C3B1-3445-46F7-9862-70062DB5A54D}" name="Query - Table8" description="Connection to the 'Table8' query in the workbook." type="100" refreshedVersion="6" minRefreshableVersion="5">
    <extLst>
      <ext xmlns:x15="http://schemas.microsoft.com/office/spreadsheetml/2010/11/main" uri="{DE250136-89BD-433C-8126-D09CA5730AF9}">
        <x15:connection id="670f5c8b-6ce0-4493-b4e0-865bd40fae5a"/>
      </ext>
    </extLst>
  </connection>
  <connection id="17" xr16:uid="{9608C5DE-C11C-496F-A5BA-F5381D10D7D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<sst xmlns="http://schemas.openxmlformats.org/spreadsheetml/2006/main" count="172" uniqueCount="73">
  <si>
    <t>Main Page Title</t>
  </si>
  <si>
    <t>Auto/Manual Status</t>
  </si>
  <si>
    <t>Action</t>
  </si>
  <si>
    <t>AUTO</t>
  </si>
  <si>
    <t>MANUAL</t>
  </si>
  <si>
    <t>STATUS</t>
  </si>
  <si>
    <t>COMMAND</t>
  </si>
  <si>
    <t>ON</t>
  </si>
  <si>
    <t>OFF</t>
  </si>
  <si>
    <t>Command vs Status Check</t>
  </si>
  <si>
    <t>RAT</t>
  </si>
  <si>
    <t>RAT Value Status</t>
  </si>
  <si>
    <t>Temperature Setpoint</t>
  </si>
  <si>
    <t>CHW VALVE MODULATION</t>
  </si>
  <si>
    <t>Recommended Valve Opening</t>
  </si>
  <si>
    <t>Delta</t>
  </si>
  <si>
    <t>Valve Opening Status Comment</t>
  </si>
  <si>
    <t>COMMENT</t>
  </si>
  <si>
    <t>Meter</t>
  </si>
  <si>
    <t>AHU SUMMARY</t>
  </si>
  <si>
    <t>AHU 1 BS</t>
  </si>
  <si>
    <t>AHU 2 BS</t>
  </si>
  <si>
    <t>AHU 3 BS</t>
  </si>
  <si>
    <t>AHU 4 BS</t>
  </si>
  <si>
    <t>AHU 5 BS</t>
  </si>
  <si>
    <t>AHU 6 BS</t>
  </si>
  <si>
    <t>AHU 7 BS</t>
  </si>
  <si>
    <t>AHU 8 BS</t>
  </si>
  <si>
    <t>AHU 9 BS</t>
  </si>
  <si>
    <t>Test1</t>
  </si>
  <si>
    <t>Test2</t>
  </si>
  <si>
    <t>Test3</t>
  </si>
  <si>
    <t>Chiller Status</t>
  </si>
  <si>
    <t>Condenser Valve Status</t>
  </si>
  <si>
    <t>Evaporator Inlet</t>
  </si>
  <si>
    <t>Evaporator Outlet</t>
  </si>
  <si>
    <t>Evaporator Inlet Status</t>
  </si>
  <si>
    <t>Evaporator Outlet Status</t>
  </si>
  <si>
    <t>Evaporator Delta Status</t>
  </si>
  <si>
    <t>Chiller Summary</t>
  </si>
  <si>
    <t>Chiller-1</t>
  </si>
  <si>
    <t>Chiller-2</t>
  </si>
  <si>
    <t>Chiller-3</t>
  </si>
  <si>
    <t>Evaporator Valve Status</t>
  </si>
  <si>
    <t>Condensor VALVE COMMENT</t>
  </si>
  <si>
    <t>Evaporator VALVE COMMENT</t>
  </si>
  <si>
    <t>PRY CHW PUMP 1</t>
  </si>
  <si>
    <t>PRY CHW PUMP 2</t>
  </si>
  <si>
    <t>PRY CHW PUMP 3</t>
  </si>
  <si>
    <t>PRY CHW PUMP 4</t>
  </si>
  <si>
    <t>CDS PUMP 1</t>
  </si>
  <si>
    <t>CDS PUMP 2</t>
  </si>
  <si>
    <t>CDS PUMP 3</t>
  </si>
  <si>
    <t>CDS PUMP 4</t>
  </si>
  <si>
    <t>Motor Run Status</t>
  </si>
  <si>
    <t>Test Chiller-1</t>
  </si>
  <si>
    <t>Test Chiller-2</t>
  </si>
  <si>
    <t>TEST PRY</t>
  </si>
  <si>
    <t>TEST CDS</t>
  </si>
  <si>
    <t>Data Source</t>
  </si>
  <si>
    <t>Alias</t>
  </si>
  <si>
    <t>DateTime</t>
  </si>
  <si>
    <t>Value</t>
  </si>
  <si>
    <t>Unit</t>
  </si>
  <si>
    <t>Quality</t>
  </si>
  <si>
    <t>Project.Logical View:Logical View.BACnet Network.Building.DDC01.Chiller Plant.Chiller.Chiller.Chiller 2.Run Status.Present value</t>
  </si>
  <si>
    <t>Project.Logical View:Logical View.BACnet Network.Building.DDC01.Chiller Plant.Chiller.Chiller.Chiller 3.Run Status.Present value</t>
  </si>
  <si>
    <t>Project.Logical View:Logical View.BACnet Network.Building.DDC01.Chiller Plant.Chiller.Chiller.Chiller 1.Run Status.Present value</t>
  </si>
  <si>
    <t>Project.Logical View:Logical View.BACnet Network.Building.DDC01.Chiller Plant.Chiller.Chiller.Chiller 1.Chiller Supply Temperature.Present value</t>
  </si>
  <si>
    <t>°C</t>
  </si>
  <si>
    <t>Project.Logical View:Logical View.BACnet Network.Building.DDC01.Chiller Plant.Chiller.Chiller.Chiller 1.Chiller Return Temperature.Present value</t>
  </si>
  <si>
    <t>Project.Logical View:Logical View.BACnet Network.Building.DDC01.Chiller Plant.Chiller.Chiller.Chiller 2.Chiller Supply Temperature.Present value</t>
  </si>
  <si>
    <t>Project.Logical View:Logical View.BACnet Network.Building.DDC01.Chiller Plant.Chiller.Chiller.Chiller 2.Chiller Return Temperature.Present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</si>
</sst>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0" xfId="0" applyAlignment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/>
    <xf numFmtId="22" fontId="0" fillId="0" borderId="0" xfId="0" applyNumberFormat="1"/>
  </cellXfs>
  <cellStyles count="1">
    <cellStyle name="Normal" xfId="0" builtinId="0"/>
  </cellStyles>
  <dxfs count="51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F993748-59FB-444E-9321-8D27E7E4C69D}" autoFormatId="16" applyNumberFormats="0" applyBorderFormats="0" applyFontFormats="0" applyPatternFormats="0" applyAlignmentFormats="0" applyWidthHeightFormats="0">
  <queryTableRefresh nextId="7">
    <queryTableFields count="6">
      <queryTableField id="1" name="Data Source" tableColumnId="1"/>
      <queryTableField id="2" name="Alias" tableColumnId="2"/>
      <queryTableField id="3" name="DateTime" tableColumnId="3"/>
      <queryTableField id="4" name="Value" tableColumnId="4"/>
      <queryTableField id="5" name="Unit" tableColumnId="5"/>
      <queryTableField id="6" name="Quality" tableColumnId="6"/>
    </queryTableFields>
  </queryTableRefresh>
  <extLst>
    <ext xmlns:x15="http://schemas.microsoft.com/office/spreadsheetml/2010/11/main" uri="{883FBD77-0823-4a55-B5E3-86C4891E6966}">
      <x15:queryTable sourceDataName="Query - Table2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A5234C83-2D46-4283-8606-9DBA55AFB59B}" autoFormatId="16" applyNumberFormats="0" applyBorderFormats="0" applyFontFormats="0" applyPatternFormats="0" applyAlignmentFormats="0" applyWidthHeightFormats="0">
  <queryTableRefresh nextId="7">
    <queryTableFields count="6">
      <queryTableField id="1" name="Data Source" tableColumnId="1"/>
      <queryTableField id="2" name="Alias" tableColumnId="2"/>
      <queryTableField id="3" name="DateTime" tableColumnId="3"/>
      <queryTableField id="4" name="Value" tableColumnId="4"/>
      <queryTableField id="5" name="Unit" tableColumnId="5"/>
      <queryTableField id="6" name="Quality" tableColumnId="6"/>
    </queryTableFields>
  </queryTableRefresh>
  <extLst>
    <ext xmlns:x15="http://schemas.microsoft.com/office/spreadsheetml/2010/11/main" uri="{883FBD77-0823-4a55-B5E3-86C4891E6966}">
      <x15:queryTable sourceDataName="Query - Table30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AB318796-D3EA-4990-BF45-49F69AB8B2F7}" autoFormatId="16" applyNumberFormats="0" applyBorderFormats="0" applyFontFormats="0" applyPatternFormats="0" applyAlignmentFormats="0" applyWidthHeightFormats="0">
  <queryTableRefresh nextId="7">
    <queryTableFields count="6">
      <queryTableField id="1" name="Data Source" tableColumnId="1"/>
      <queryTableField id="2" name="Alias" tableColumnId="2"/>
      <queryTableField id="3" name="DateTime" tableColumnId="3"/>
      <queryTableField id="4" name="Value" tableColumnId="4"/>
      <queryTableField id="5" name="Unit" tableColumnId="5"/>
      <queryTableField id="6" name="Quality" tableColumnId="6"/>
    </queryTableFields>
  </queryTableRefresh>
  <extLst>
    <ext xmlns:x15="http://schemas.microsoft.com/office/spreadsheetml/2010/11/main" uri="{883FBD77-0823-4a55-B5E3-86C4891E6966}">
      <x15:queryTable sourceDataName="Query - Table5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4F5C9410-DF62-4392-8869-EA8BBBC9E255}" autoFormatId="16" applyNumberFormats="0" applyBorderFormats="0" applyFontFormats="0" applyPatternFormats="0" applyAlignmentFormats="0" applyWidthHeightFormats="0">
  <queryTableRefresh nextId="7">
    <queryTableFields count="6">
      <queryTableField id="1" name="Data Source" tableColumnId="1"/>
      <queryTableField id="2" name="Alias" tableColumnId="2"/>
      <queryTableField id="3" name="DateTime" tableColumnId="3"/>
      <queryTableField id="4" name="Value" tableColumnId="4"/>
      <queryTableField id="5" name="Unit" tableColumnId="5"/>
      <queryTableField id="6" name="Quality" tableColumnId="6"/>
    </queryTableFields>
  </queryTableRefresh>
  <extLst>
    <ext xmlns:x15="http://schemas.microsoft.com/office/spreadsheetml/2010/11/main" uri="{883FBD77-0823-4a55-B5E3-86C4891E6966}">
      <x15:queryTable sourceDataName="Query - Table8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3C9C9762-32B5-4F7A-B697-F07378F35194}" autoFormatId="16" applyNumberFormats="0" applyBorderFormats="0" applyFontFormats="0" applyPatternFormats="0" applyAlignmentFormats="0" applyWidthHeightFormats="0">
  <queryTableRefresh nextId="7">
    <queryTableFields count="6">
      <queryTableField id="1" name="Data Source" tableColumnId="1"/>
      <queryTableField id="2" name="Alias" tableColumnId="2"/>
      <queryTableField id="3" name="DateTime" tableColumnId="3"/>
      <queryTableField id="4" name="Value" tableColumnId="4"/>
      <queryTableField id="5" name="Unit" tableColumnId="5"/>
      <queryTableField id="6" name="Quality" tableColumnId="6"/>
    </queryTableFields>
  </queryTableRefresh>
  <extLst>
    <ext xmlns:x15="http://schemas.microsoft.com/office/spreadsheetml/2010/11/main" uri="{883FBD77-0823-4a55-B5E3-86C4891E6966}">
      <x15:queryTable sourceDataName="Query - Table7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18D97758-34A7-49E2-B242-E3B883A4B923}" autoFormatId="16" applyNumberFormats="0" applyBorderFormats="0" applyFontFormats="0" applyPatternFormats="0" applyAlignmentFormats="0" applyWidthHeightFormats="0">
  <queryTableRefresh nextId="7">
    <queryTableFields count="6">
      <queryTableField id="1" name="Data Source" tableColumnId="1"/>
      <queryTableField id="2" name="Alias" tableColumnId="2"/>
      <queryTableField id="3" name="DateTime" tableColumnId="3"/>
      <queryTableField id="4" name="Value" tableColumnId="4"/>
      <queryTableField id="5" name="Unit" tableColumnId="5"/>
      <queryTableField id="6" name="Quality" tableColumnId="6"/>
    </queryTableFields>
  </queryTableRefresh>
  <extLst>
    <ext xmlns:x15="http://schemas.microsoft.com/office/spreadsheetml/2010/11/main" uri="{883FBD77-0823-4a55-B5E3-86C4891E6966}">
      <x15:queryTable sourceDataName="Query - Table18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7" xr16:uid="{0E2F8904-9604-4831-BB53-94AE358FC794}" autoFormatId="16" applyNumberFormats="0" applyBorderFormats="0" applyFontFormats="0" applyPatternFormats="0" applyAlignmentFormats="0" applyWidthHeightFormats="0">
  <queryTableRefresh nextId="7">
    <queryTableFields count="6">
      <queryTableField id="1" name="Data Source" tableColumnId="1"/>
      <queryTableField id="2" name="Alias" tableColumnId="2"/>
      <queryTableField id="3" name="DateTime" tableColumnId="3"/>
      <queryTableField id="4" name="Value" tableColumnId="4"/>
      <queryTableField id="5" name="Unit" tableColumnId="5"/>
      <queryTableField id="6" name="Quality" tableColumnId="6"/>
    </queryTableFields>
  </queryTableRefresh>
  <extLst>
    <ext xmlns:x15="http://schemas.microsoft.com/office/spreadsheetml/2010/11/main" uri="{883FBD77-0823-4a55-B5E3-86C4891E6966}">
      <x15:queryTable sourceDataName="Query - Table17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61E9B-31C9-4F17-BEA1-F77AD610CB14}" name="Table21" displayName="Table21" ref="A1:F2" tableType="queryTable" totalsRowShown="0">
  <autoFilter ref="A1:F2" xr:uid="{BA002FAF-C1EA-440B-9FA1-81BF2C1C7147}"/>
  <tableColumns count="6">
    <tableColumn id="1" xr3:uid="{A2A5FA03-C0E0-49E6-B8CB-838BDC775B07}" uniqueName="1" name="Data Source" queryTableFieldId="1"/>
    <tableColumn id="2" xr3:uid="{E4E50063-FCEA-4DE9-93D6-D05940CDCDFE}" uniqueName="2" name="Alias" queryTableFieldId="2"/>
    <tableColumn id="3" xr3:uid="{63D67F35-4667-4B7C-BEB5-3F86D92C6A8C}" uniqueName="3" name="DateTime" queryTableFieldId="3" dataDxfId="6"/>
    <tableColumn id="4" xr3:uid="{40BC8893-114E-4FA0-86F9-4180799E164F}" uniqueName="4" name="Value" queryTableFieldId="4"/>
    <tableColumn id="5" xr3:uid="{8534162C-ACAB-40C2-8C94-6B56B78580FE}" uniqueName="5" name="Unit" queryTableFieldId="5"/>
    <tableColumn id="6" xr3:uid="{ECC4FB41-4A92-4EA2-9E4A-EE39B025100B}" uniqueName="6" name="Quality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2003D-4E97-495F-B18C-1E27329C1FD7}" name="Table30" displayName="Table30" ref="A1:F2" tableType="queryTable" totalsRowShown="0">
  <autoFilter ref="A1:F2" xr:uid="{98D5D9E5-88B7-4855-BBFA-5B77C33BE28D}"/>
  <tableColumns count="6">
    <tableColumn id="1" xr3:uid="{01C28DC2-D208-4510-93EE-46208AD00A83}" uniqueName="1" name="Data Source" queryTableFieldId="1"/>
    <tableColumn id="2" xr3:uid="{198627CA-D547-4DD7-BAC7-70CFF3864FA1}" uniqueName="2" name="Alias" queryTableFieldId="2"/>
    <tableColumn id="3" xr3:uid="{9ABCA9C0-7CAA-4F53-A9CD-CFE7659B0E8B}" uniqueName="3" name="DateTime" queryTableFieldId="3" dataDxfId="5"/>
    <tableColumn id="4" xr3:uid="{721340E8-9F09-47EF-8460-D1BF808591B9}" uniqueName="4" name="Value" queryTableFieldId="4"/>
    <tableColumn id="5" xr3:uid="{81FAA677-212A-4A10-AE65-84F8B1DB684C}" uniqueName="5" name="Unit" queryTableFieldId="5"/>
    <tableColumn id="6" xr3:uid="{31C5F433-6A54-4A43-9CD5-F5E9CDBDC36F}" uniqueName="6" name="Quality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813C1-D44B-4D14-BF16-3D6C36EB1212}" name="Table5" displayName="Table5" ref="A1:F2" tableType="queryTable" totalsRowShown="0">
  <autoFilter ref="A1:F2" xr:uid="{3F994558-A3C9-4AFC-A0E5-E13166F25AD0}"/>
  <tableColumns count="6">
    <tableColumn id="1" xr3:uid="{C9D07608-3E91-4F4C-9C5A-E0C0311CB1D1}" uniqueName="1" name="Data Source" queryTableFieldId="1"/>
    <tableColumn id="2" xr3:uid="{CF414529-9652-4E2D-8C25-A3DF8F896A7B}" uniqueName="2" name="Alias" queryTableFieldId="2"/>
    <tableColumn id="3" xr3:uid="{0EFDC162-BE61-4B46-8807-306FADA9DBB5}" uniqueName="3" name="DateTime" queryTableFieldId="3" dataDxfId="4"/>
    <tableColumn id="4" xr3:uid="{213218FD-3D95-472B-A39B-0DE6195F7DF4}" uniqueName="4" name="Value" queryTableFieldId="4"/>
    <tableColumn id="5" xr3:uid="{E5BA01B2-EA39-4D9D-B7B5-98543A1266A0}" uniqueName="5" name="Unit" queryTableFieldId="5"/>
    <tableColumn id="6" xr3:uid="{175074B8-A24C-4D66-94DD-FDF656FC10C2}" uniqueName="6" name="Quality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BB7C0E-35CC-422B-99AC-65BF263FA25E}" name="Table8" displayName="Table8" ref="A1:F2" tableType="queryTable" totalsRowShown="0">
  <autoFilter ref="A1:F2" xr:uid="{5B18438E-EE40-46F5-98C2-8B4E720A9C49}"/>
  <tableColumns count="6">
    <tableColumn id="1" xr3:uid="{7DA6F83A-E379-4940-B7DF-BE336E301B3B}" uniqueName="1" name="Data Source" queryTableFieldId="1"/>
    <tableColumn id="2" xr3:uid="{2E2CB292-56BF-430B-B1A9-19312F30BD3A}" uniqueName="2" name="Alias" queryTableFieldId="2"/>
    <tableColumn id="3" xr3:uid="{741C6E67-D697-49BF-9843-67CE095DE7F1}" uniqueName="3" name="DateTime" queryTableFieldId="3" dataDxfId="3"/>
    <tableColumn id="4" xr3:uid="{643DA405-3F86-4145-962B-6512C0E8B1F7}" uniqueName="4" name="Value" queryTableFieldId="4"/>
    <tableColumn id="5" xr3:uid="{876CF965-0947-467D-80D2-6EC47C0A02C0}" uniqueName="5" name="Unit" queryTableFieldId="5"/>
    <tableColumn id="6" xr3:uid="{70CDD95D-336A-4937-8DE4-5BD6D472686E}" uniqueName="6" name="Quality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7D0138-A32E-4E4A-9576-10D316474F25}" name="Table7" displayName="Table7" ref="A1:F2" tableType="queryTable" totalsRowShown="0">
  <autoFilter ref="A1:F2" xr:uid="{D351ED04-97B4-4010-8285-4116BA7B6726}"/>
  <tableColumns count="6">
    <tableColumn id="1" xr3:uid="{51E0B26E-C7E8-411C-BE9F-F26A5A33D167}" uniqueName="1" name="Data Source" queryTableFieldId="1"/>
    <tableColumn id="2" xr3:uid="{D14B278D-4D2D-42B1-94C2-2558622C441C}" uniqueName="2" name="Alias" queryTableFieldId="2"/>
    <tableColumn id="3" xr3:uid="{1060F0DD-4134-4F10-A12C-A907BF888C9B}" uniqueName="3" name="DateTime" queryTableFieldId="3" dataDxfId="2"/>
    <tableColumn id="4" xr3:uid="{5EBD7985-570E-42E2-8ABE-C3DF3B6593AF}" uniqueName="4" name="Value" queryTableFieldId="4"/>
    <tableColumn id="5" xr3:uid="{FC418CA3-969E-4AAA-AA49-06C305E1C3EA}" uniqueName="5" name="Unit" queryTableFieldId="5"/>
    <tableColumn id="6" xr3:uid="{1D5969C7-74C5-4CF7-A410-83689516468D}" uniqueName="6" name="Quality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C7DFF0-F476-4B90-B391-3DFB026AEDD0}" name="Table18" displayName="Table18" ref="A1:F2" tableType="queryTable" totalsRowShown="0">
  <autoFilter ref="A1:F2" xr:uid="{7C9A2C04-F02F-4519-BCCE-0D2993899BE4}"/>
  <tableColumns count="6">
    <tableColumn id="1" xr3:uid="{9011ED8C-0CE3-44D9-8221-278ED2E9CC61}" uniqueName="1" name="Data Source" queryTableFieldId="1"/>
    <tableColumn id="2" xr3:uid="{1C6C4ABF-D736-4522-90B1-33CEE1B64759}" uniqueName="2" name="Alias" queryTableFieldId="2"/>
    <tableColumn id="3" xr3:uid="{51301A89-DB2D-4686-87D5-7DA0E4D2F6F9}" uniqueName="3" name="DateTime" queryTableFieldId="3" dataDxfId="1"/>
    <tableColumn id="4" xr3:uid="{3872B6DC-1334-4FD4-A824-B7756BDB4698}" uniqueName="4" name="Value" queryTableFieldId="4"/>
    <tableColumn id="5" xr3:uid="{B72E4914-38AC-4E15-B1F8-86DC11C34717}" uniqueName="5" name="Unit" queryTableFieldId="5"/>
    <tableColumn id="6" xr3:uid="{238F700D-C801-43BA-9471-176317987BA0}" uniqueName="6" name="Quality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B828C7-558F-4431-B853-6D1299B77CB7}" name="Table17" displayName="Table17" ref="A1:F2" tableType="queryTable" totalsRowShown="0">
  <autoFilter ref="A1:F2" xr:uid="{E0B93077-9AB7-4895-B3D5-C5A1A7B0389D}"/>
  <tableColumns count="6">
    <tableColumn id="1" xr3:uid="{215B7C5F-3EA3-4631-8F33-5FB8A36EDC5E}" uniqueName="1" name="Data Source" queryTableFieldId="1"/>
    <tableColumn id="2" xr3:uid="{B6C0C845-43BD-417F-B1FC-265FCEF3F148}" uniqueName="2" name="Alias" queryTableFieldId="2"/>
    <tableColumn id="3" xr3:uid="{61E73642-4773-4029-9C55-511D5229C5D3}" uniqueName="3" name="DateTime" queryTableFieldId="3" dataDxfId="0"/>
    <tableColumn id="4" xr3:uid="{BBBEB058-259E-44EE-A43E-B5D1A31E5F24}" uniqueName="4" name="Value" queryTableFieldId="4"/>
    <tableColumn id="5" xr3:uid="{1E889BE2-6DF3-4749-AED9-1DAC48CC805B}" uniqueName="5" name="Unit" queryTableFieldId="5"/>
    <tableColumn id="6" xr3:uid="{873DC588-8C0C-4952-B45F-3E185372E369}" uniqueName="6" name="Qualit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B80C-8A31-4591-ACC8-E52341FAECC5}">
  <dimension ref="A1:O13"/>
  <sheetViews>
    <sheetView zoomScaleNormal="100" workbookViewId="0">
      <selection activeCell="C2" sqref="C2"/>
    </sheetView>
  </sheetViews>
  <sheetFormatPr defaultRowHeight="15" x14ac:dyDescent="0.25"/>
  <cols>
    <col min="1" max="1" width="15.140625" customWidth="1"/>
    <col min="2" max="2" width="14" customWidth="1"/>
    <col min="3" max="3" width="12.42578125" customWidth="1"/>
    <col min="4" max="4" width="11" customWidth="1"/>
    <col min="5" max="5" width="8.28515625" customWidth="1"/>
    <col min="6" max="6" width="11.28515625" customWidth="1"/>
    <col min="7" max="7" width="10.28515625" customWidth="1"/>
    <col min="8" max="8" width="8.42578125" customWidth="1"/>
    <col min="9" max="9" width="8.85546875" customWidth="1"/>
    <col min="10" max="10" width="10.28515625" customWidth="1"/>
    <col min="12" max="12" width="13.140625" customWidth="1"/>
    <col min="13" max="13" width="11.7109375" customWidth="1"/>
    <col min="14" max="14" width="13" customWidth="1"/>
    <col min="15" max="15" width="37.140625" customWidth="1"/>
  </cols>
  <sheetData>
    <row r="1" spans="1:15" s="5" customFormat="1" ht="60.75" thickBot="1" x14ac:dyDescent="0.3">
      <c r="A1" s="3" t="s">
        <v>0</v>
      </c>
      <c r="B1" s="4" t="s">
        <v>18</v>
      </c>
      <c r="C1" s="4" t="s">
        <v>1</v>
      </c>
      <c r="D1" s="4" t="s">
        <v>2</v>
      </c>
      <c r="E1" s="4" t="s">
        <v>5</v>
      </c>
      <c r="F1" s="4" t="s">
        <v>6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15</v>
      </c>
      <c r="M1" s="4" t="s">
        <v>14</v>
      </c>
      <c r="N1" s="4" t="s">
        <v>16</v>
      </c>
      <c r="O1" s="4" t="s">
        <v>17</v>
      </c>
    </row>
    <row r="2" spans="1:15" x14ac:dyDescent="0.25">
      <c r="A2" s="8" t="s">
        <v>19</v>
      </c>
      <c r="B2" s="9" t="s">
        <v>20</v>
      </c>
      <c r="C2" s="9" t="s">
        <v>3</v>
      </c>
      <c r="D2" s="9" t="str">
        <f>IF(EXACT(C2,"AUTO"),"CHECK","XX")</f>
        <v>CHECK</v>
      </c>
      <c r="E2" s="9" t="s">
        <v>8</v>
      </c>
      <c r="F2" s="9" t="s">
        <v>8</v>
      </c>
      <c r="G2" s="9" t="str">
        <f>IF(EXACT(D2,"CHECK"),IF(EXACT(E2,F2),"OK","FAULT"),"XX")</f>
        <v>OK</v>
      </c>
      <c r="H2" s="9">
        <v>23.1</v>
      </c>
      <c r="I2" s="9" t="str">
        <f>IF(EXACT(E2,"ON"),IF(H2&lt;27,"OK","FAULT"),IF(AND(H2&gt;21,H2&lt;31),"OK","FAULT"))</f>
        <v>OK</v>
      </c>
      <c r="J2" s="9">
        <v>24</v>
      </c>
      <c r="K2" s="9">
        <v>0</v>
      </c>
      <c r="L2" s="10">
        <f>(H2-J2)</f>
        <v>-0.89999999999999858</v>
      </c>
      <c r="M2" s="10">
        <f>IF(L2&gt;1,100,IF(AND(L2&gt;0,L2=0),30*L2+50,IF(AND(L2&gt;-1,L2=-1),20*L2+50,0)))</f>
        <v>0</v>
      </c>
      <c r="N2" s="10" t="str">
        <f>IF(M2=K2,"OK","FAULT")</f>
        <v>OK</v>
      </c>
      <c r="O2" s="11" t="str">
        <f>IF(EXACT(N2,"FAULT"),IF(M2&lt;K2,"Valve is open more than requirement","Valve is not open as per the requirement"),"NONE")</f>
        <v>NONE</v>
      </c>
    </row>
    <row r="3" spans="1:15" x14ac:dyDescent="0.25">
      <c r="A3" s="12"/>
      <c r="B3" s="2" t="s">
        <v>21</v>
      </c>
      <c r="C3" s="2" t="s">
        <v>3</v>
      </c>
      <c r="D3" s="2" t="str">
        <f t="shared" ref="D3:D20" si="0">IF(EXACT(C3,"AUTO"),"CHECK","XX")</f>
        <v>CHECK</v>
      </c>
      <c r="E3" s="2" t="s">
        <v>8</v>
      </c>
      <c r="F3" s="2" t="s">
        <v>8</v>
      </c>
      <c r="G3" s="2" t="str">
        <f t="shared" ref="G3:G13" si="1">IF(EXACT(D3,"CHECK"),IF(EXACT(E3,F3),"OK","FAULT"),"XX")</f>
        <v>OK</v>
      </c>
      <c r="H3" s="2">
        <v>28.9</v>
      </c>
      <c r="I3" s="2" t="str">
        <f t="shared" ref="I3:I13" si="2">IF(EXACT(E3,"ON"),IF(H3&lt;27,"OK","FAULT"),IF(AND(H3&gt;21,H3&lt;31),"OK","FAULT"))</f>
        <v>OK</v>
      </c>
      <c r="J3" s="2">
        <v>24</v>
      </c>
      <c r="K3" s="2">
        <v>0</v>
      </c>
      <c r="L3" s="13">
        <f t="shared" ref="L3:L13" si="3">(H3-J3)</f>
        <v>4.8999999999999986</v>
      </c>
      <c r="M3" s="13">
        <f t="shared" ref="M3:M13" si="4">IF(L3&gt;1,100,IF(AND(L3&gt;0,L3=0),30*L3+50,IF(AND(L3&gt;-1,L3=-1),20*L3+50,0)))</f>
        <v>100</v>
      </c>
      <c r="N3" s="13" t="str">
        <f t="shared" ref="N3:N6" si="5">IF(M3=K3,"OK","FAULT")</f>
        <v>FAULT</v>
      </c>
      <c r="O3" s="14" t="str">
        <f t="shared" ref="O3:O13" si="6">IF(EXACT(N3,"FAULT"),IF(M3&lt;K3,"Valve is open more than requirement","Valve is not open as per the requirement"),"NONE")</f>
        <v>Valve is not open as per the requirement</v>
      </c>
    </row>
    <row r="4" spans="1:15" x14ac:dyDescent="0.25">
      <c r="A4" s="12"/>
      <c r="B4" s="2" t="s">
        <v>22</v>
      </c>
      <c r="C4" s="2" t="s">
        <v>3</v>
      </c>
      <c r="D4" s="2" t="str">
        <f t="shared" si="0"/>
        <v>CHECK</v>
      </c>
      <c r="E4" s="2" t="s">
        <v>7</v>
      </c>
      <c r="F4" s="2" t="s">
        <v>7</v>
      </c>
      <c r="G4" s="2" t="str">
        <f t="shared" si="1"/>
        <v>OK</v>
      </c>
      <c r="H4" s="2">
        <v>25.8</v>
      </c>
      <c r="I4" s="2" t="str">
        <f t="shared" si="2"/>
        <v>OK</v>
      </c>
      <c r="J4" s="2">
        <v>24</v>
      </c>
      <c r="K4" s="2">
        <v>45.2</v>
      </c>
      <c r="L4" s="13">
        <f t="shared" si="3"/>
        <v>1.8000000000000007</v>
      </c>
      <c r="M4" s="13">
        <f t="shared" si="4"/>
        <v>100</v>
      </c>
      <c r="N4" s="13" t="str">
        <f t="shared" si="5"/>
        <v>FAULT</v>
      </c>
      <c r="O4" s="14" t="str">
        <f t="shared" si="6"/>
        <v>Valve is not open as per the requirement</v>
      </c>
    </row>
    <row r="5" spans="1:15" x14ac:dyDescent="0.25">
      <c r="A5" s="12"/>
      <c r="B5" s="2" t="s">
        <v>23</v>
      </c>
      <c r="C5" s="2" t="s">
        <v>3</v>
      </c>
      <c r="D5" s="2" t="str">
        <f t="shared" si="0"/>
        <v>CHECK</v>
      </c>
      <c r="E5" s="2" t="s">
        <v>7</v>
      </c>
      <c r="F5" s="2" t="s">
        <v>7</v>
      </c>
      <c r="G5" s="2" t="str">
        <f t="shared" si="1"/>
        <v>OK</v>
      </c>
      <c r="H5" s="2">
        <v>23.7</v>
      </c>
      <c r="I5" s="2" t="str">
        <f t="shared" si="2"/>
        <v>OK</v>
      </c>
      <c r="J5" s="2">
        <v>18</v>
      </c>
      <c r="K5" s="2">
        <v>100</v>
      </c>
      <c r="L5" s="13">
        <f t="shared" si="3"/>
        <v>5.6999999999999993</v>
      </c>
      <c r="M5" s="13">
        <f t="shared" si="4"/>
        <v>100</v>
      </c>
      <c r="N5" s="13" t="str">
        <f t="shared" si="5"/>
        <v>OK</v>
      </c>
      <c r="O5" s="14" t="str">
        <f t="shared" si="6"/>
        <v>NONE</v>
      </c>
    </row>
    <row r="6" spans="1:15" x14ac:dyDescent="0.25">
      <c r="A6" s="12"/>
      <c r="B6" s="2" t="s">
        <v>24</v>
      </c>
      <c r="C6" s="2" t="s">
        <v>3</v>
      </c>
      <c r="D6" s="2" t="str">
        <f t="shared" si="0"/>
        <v>CHECK</v>
      </c>
      <c r="E6" s="2" t="s">
        <v>7</v>
      </c>
      <c r="F6" s="2" t="s">
        <v>7</v>
      </c>
      <c r="G6" s="2" t="str">
        <f t="shared" si="1"/>
        <v>OK</v>
      </c>
      <c r="H6" s="2">
        <v>22.5</v>
      </c>
      <c r="I6" s="2" t="str">
        <f t="shared" si="2"/>
        <v>OK</v>
      </c>
      <c r="J6" s="2">
        <v>18</v>
      </c>
      <c r="K6" s="2">
        <v>100</v>
      </c>
      <c r="L6" s="13">
        <f t="shared" si="3"/>
        <v>4.5</v>
      </c>
      <c r="M6" s="13">
        <f t="shared" si="4"/>
        <v>100</v>
      </c>
      <c r="N6" s="13" t="str">
        <f>IF(EXACT(D6,"XX"),"OK",IF(M6=K6,"OK","FAULT"))</f>
        <v>OK</v>
      </c>
      <c r="O6" s="14" t="str">
        <f t="shared" si="6"/>
        <v>NONE</v>
      </c>
    </row>
    <row r="7" spans="1:15" x14ac:dyDescent="0.25">
      <c r="A7" s="15"/>
      <c r="B7" s="2" t="s">
        <v>25</v>
      </c>
      <c r="C7" s="2" t="s">
        <v>3</v>
      </c>
      <c r="D7" s="2" t="str">
        <f t="shared" si="0"/>
        <v>CHECK</v>
      </c>
      <c r="E7" s="2" t="s">
        <v>7</v>
      </c>
      <c r="F7" s="2" t="s">
        <v>7</v>
      </c>
      <c r="G7" s="2" t="str">
        <f t="shared" si="1"/>
        <v>OK</v>
      </c>
      <c r="H7" s="2">
        <v>20.9</v>
      </c>
      <c r="I7" s="2" t="str">
        <f t="shared" si="2"/>
        <v>OK</v>
      </c>
      <c r="J7" s="2">
        <v>18</v>
      </c>
      <c r="K7" s="2">
        <v>73.3</v>
      </c>
      <c r="L7" s="13">
        <f t="shared" si="3"/>
        <v>2.8999999999999986</v>
      </c>
      <c r="M7" s="13">
        <f t="shared" si="4"/>
        <v>100</v>
      </c>
      <c r="N7" s="13" t="str">
        <f>IF(EXACT(D7,"XX"),"OK",IF(M7=K7,"OK","FAULT"))</f>
        <v>FAULT</v>
      </c>
      <c r="O7" s="14" t="str">
        <f t="shared" si="6"/>
        <v>Valve is not open as per the requirement</v>
      </c>
    </row>
    <row r="8" spans="1:15" x14ac:dyDescent="0.25">
      <c r="A8" s="15"/>
      <c r="B8" s="2" t="s">
        <v>26</v>
      </c>
      <c r="C8" s="2" t="s">
        <v>3</v>
      </c>
      <c r="D8" s="2" t="str">
        <f t="shared" si="0"/>
        <v>CHECK</v>
      </c>
      <c r="E8" s="2" t="s">
        <v>7</v>
      </c>
      <c r="F8" s="2" t="s">
        <v>7</v>
      </c>
      <c r="G8" s="2" t="str">
        <f t="shared" si="1"/>
        <v>OK</v>
      </c>
      <c r="H8" s="2">
        <v>20.5</v>
      </c>
      <c r="I8" s="2" t="str">
        <f t="shared" si="2"/>
        <v>OK</v>
      </c>
      <c r="J8" s="2">
        <v>16</v>
      </c>
      <c r="K8" s="2">
        <v>100</v>
      </c>
      <c r="L8" s="13">
        <f t="shared" si="3"/>
        <v>4.5</v>
      </c>
      <c r="M8" s="13">
        <f t="shared" si="4"/>
        <v>100</v>
      </c>
      <c r="N8" s="13" t="str">
        <f t="shared" ref="N8:N13" si="7">IF(EXACT(D8,"XX"),"OK",IF(M8=K8,"OK","FAULT"))</f>
        <v>OK</v>
      </c>
      <c r="O8" s="14" t="str">
        <f t="shared" si="6"/>
        <v>NONE</v>
      </c>
    </row>
    <row r="9" spans="1:15" x14ac:dyDescent="0.25">
      <c r="A9" s="15"/>
      <c r="B9" s="2" t="s">
        <v>27</v>
      </c>
      <c r="C9" s="2" t="s">
        <v>3</v>
      </c>
      <c r="D9" s="2" t="str">
        <f t="shared" si="0"/>
        <v>CHECK</v>
      </c>
      <c r="E9" s="2" t="s">
        <v>7</v>
      </c>
      <c r="F9" s="2" t="s">
        <v>7</v>
      </c>
      <c r="G9" s="2" t="str">
        <f t="shared" si="1"/>
        <v>OK</v>
      </c>
      <c r="H9" s="2">
        <v>25.8</v>
      </c>
      <c r="I9" s="2" t="str">
        <f t="shared" si="2"/>
        <v>OK</v>
      </c>
      <c r="J9" s="2">
        <v>20</v>
      </c>
      <c r="K9" s="2">
        <v>100</v>
      </c>
      <c r="L9" s="13">
        <f t="shared" si="3"/>
        <v>5.8000000000000007</v>
      </c>
      <c r="M9" s="13">
        <f t="shared" si="4"/>
        <v>100</v>
      </c>
      <c r="N9" s="13" t="str">
        <f t="shared" si="7"/>
        <v>OK</v>
      </c>
      <c r="O9" s="14" t="str">
        <f t="shared" si="6"/>
        <v>NONE</v>
      </c>
    </row>
    <row r="10" spans="1:15" x14ac:dyDescent="0.25">
      <c r="A10" s="15"/>
      <c r="B10" s="2" t="s">
        <v>28</v>
      </c>
      <c r="C10" s="2" t="s">
        <v>3</v>
      </c>
      <c r="D10" s="2" t="str">
        <f t="shared" si="0"/>
        <v>CHECK</v>
      </c>
      <c r="E10" s="2" t="s">
        <v>7</v>
      </c>
      <c r="F10" s="2" t="s">
        <v>7</v>
      </c>
      <c r="G10" s="2" t="str">
        <f t="shared" si="1"/>
        <v>OK</v>
      </c>
      <c r="H10" s="2">
        <v>25.4</v>
      </c>
      <c r="I10" s="2" t="str">
        <f t="shared" si="2"/>
        <v>OK</v>
      </c>
      <c r="J10" s="2">
        <v>24</v>
      </c>
      <c r="K10" s="2">
        <v>34</v>
      </c>
      <c r="L10" s="13">
        <f t="shared" si="3"/>
        <v>1.3999999999999986</v>
      </c>
      <c r="M10" s="13">
        <f t="shared" si="4"/>
        <v>100</v>
      </c>
      <c r="N10" s="13" t="str">
        <f t="shared" si="7"/>
        <v>FAULT</v>
      </c>
      <c r="O10" s="14" t="str">
        <f t="shared" si="6"/>
        <v>Valve is not open as per the requirement</v>
      </c>
    </row>
    <row r="11" spans="1:15" x14ac:dyDescent="0.25">
      <c r="A11" s="15"/>
      <c r="B11" s="2" t="s">
        <v>29</v>
      </c>
      <c r="C11" s="2" t="s">
        <v>3</v>
      </c>
      <c r="D11" s="2" t="str">
        <f t="shared" si="0"/>
        <v>CHECK</v>
      </c>
      <c r="E11" s="2" t="s">
        <v>8</v>
      </c>
      <c r="F11" s="2" t="s">
        <v>7</v>
      </c>
      <c r="G11" s="2" t="str">
        <f t="shared" si="1"/>
        <v>FAULT</v>
      </c>
      <c r="H11" s="2">
        <v>30</v>
      </c>
      <c r="I11" s="2" t="str">
        <f t="shared" si="2"/>
        <v>OK</v>
      </c>
      <c r="J11" s="2">
        <v>18</v>
      </c>
      <c r="K11" s="2">
        <v>100</v>
      </c>
      <c r="L11" s="13">
        <f t="shared" si="3"/>
        <v>12</v>
      </c>
      <c r="M11" s="13">
        <f t="shared" si="4"/>
        <v>100</v>
      </c>
      <c r="N11" s="13" t="str">
        <f t="shared" si="7"/>
        <v>OK</v>
      </c>
      <c r="O11" s="14" t="str">
        <f t="shared" si="6"/>
        <v>NONE</v>
      </c>
    </row>
    <row r="12" spans="1:15" x14ac:dyDescent="0.25">
      <c r="A12" s="15"/>
      <c r="B12" s="2" t="s">
        <v>30</v>
      </c>
      <c r="C12" s="2" t="s">
        <v>4</v>
      </c>
      <c r="D12" s="2" t="str">
        <f t="shared" si="0"/>
        <v>XX</v>
      </c>
      <c r="E12" s="2" t="s">
        <v>7</v>
      </c>
      <c r="F12" s="2" t="s">
        <v>8</v>
      </c>
      <c r="G12" s="2" t="str">
        <f t="shared" si="1"/>
        <v>XX</v>
      </c>
      <c r="H12" s="2">
        <v>35</v>
      </c>
      <c r="I12" s="2" t="str">
        <f t="shared" si="2"/>
        <v>FAULT</v>
      </c>
      <c r="J12" s="2">
        <v>20</v>
      </c>
      <c r="K12" s="2">
        <v>58</v>
      </c>
      <c r="L12" s="13">
        <f t="shared" si="3"/>
        <v>15</v>
      </c>
      <c r="M12" s="13">
        <f t="shared" si="4"/>
        <v>100</v>
      </c>
      <c r="N12" s="13" t="str">
        <f t="shared" si="7"/>
        <v>OK</v>
      </c>
      <c r="O12" s="14" t="str">
        <f t="shared" si="6"/>
        <v>NONE</v>
      </c>
    </row>
    <row r="13" spans="1:15" ht="15.75" thickBot="1" x14ac:dyDescent="0.3">
      <c r="A13" s="16"/>
      <c r="B13" s="17" t="s">
        <v>31</v>
      </c>
      <c r="C13" s="17" t="s">
        <v>4</v>
      </c>
      <c r="D13" s="17" t="str">
        <f t="shared" si="0"/>
        <v>XX</v>
      </c>
      <c r="E13" s="17" t="s">
        <v>8</v>
      </c>
      <c r="F13" s="17" t="s">
        <v>7</v>
      </c>
      <c r="G13" s="17" t="str">
        <f t="shared" si="1"/>
        <v>XX</v>
      </c>
      <c r="H13" s="17">
        <v>16</v>
      </c>
      <c r="I13" s="17" t="str">
        <f t="shared" si="2"/>
        <v>FAULT</v>
      </c>
      <c r="J13" s="17">
        <v>22</v>
      </c>
      <c r="K13" s="17">
        <v>80</v>
      </c>
      <c r="L13" s="18">
        <f t="shared" si="3"/>
        <v>-6</v>
      </c>
      <c r="M13" s="18">
        <f t="shared" si="4"/>
        <v>0</v>
      </c>
      <c r="N13" s="18" t="str">
        <f t="shared" si="7"/>
        <v>OK</v>
      </c>
      <c r="O13" s="19" t="str">
        <f t="shared" si="6"/>
        <v>NONE</v>
      </c>
    </row>
  </sheetData>
  <conditionalFormatting sqref="C2:C10">
    <cfRule type="containsText" dxfId="50" priority="37" operator="containsText" text="MANUAL">
      <formula>NOT(ISERROR(SEARCH("MANUAL",C2)))</formula>
    </cfRule>
    <cfRule type="containsText" dxfId="49" priority="38" operator="containsText" text="AUTO">
      <formula>NOT(ISERROR(SEARCH("AUTO",C2)))</formula>
    </cfRule>
  </conditionalFormatting>
  <conditionalFormatting sqref="C2:C1048576">
    <cfRule type="containsText" priority="18" operator="containsText" text="Auto/Manual Status">
      <formula>NOT(ISERROR(SEARCH("Auto/Manual Status",C2)))</formula>
    </cfRule>
    <cfRule type="containsText" dxfId="48" priority="19" operator="containsText" text="MANUAL">
      <formula>NOT(ISERROR(SEARCH("MANUAL",C2)))</formula>
    </cfRule>
    <cfRule type="containsText" priority="26" operator="containsText" text="Auto/Manual Status">
      <formula>NOT(ISERROR(SEARCH("Auto/Manual Status",C2)))</formula>
    </cfRule>
    <cfRule type="containsText" dxfId="47" priority="33" operator="containsText" text="Auto/Manual Status">
      <formula>NOT(ISERROR(SEARCH("Auto/Manual Status",C2)))</formula>
    </cfRule>
    <cfRule type="containsText" dxfId="46" priority="34" operator="containsText" text="Auto/Manual Status">
      <formula>NOT(ISERROR(SEARCH("Auto/Manual Status",C2)))</formula>
    </cfRule>
    <cfRule type="containsText" dxfId="45" priority="35" operator="containsText" text="Auto/Manual Status">
      <formula>NOT(ISERROR(SEARCH("Auto/Manual Status",C2)))</formula>
    </cfRule>
    <cfRule type="containsText" dxfId="44" priority="36" operator="containsText" text="Auto/Manual Status">
      <formula>NOT(ISERROR(SEARCH("Auto/Manual Status",C2)))</formula>
    </cfRule>
  </conditionalFormatting>
  <conditionalFormatting sqref="D2:D1048576">
    <cfRule type="containsText" dxfId="43" priority="20" operator="containsText" text="XX">
      <formula>NOT(ISERROR(SEARCH("XX",D2)))</formula>
    </cfRule>
    <cfRule type="containsText" dxfId="42" priority="30" operator="containsText" text="CHECK">
      <formula>NOT(ISERROR(SEARCH("CHECK",D2)))</formula>
    </cfRule>
    <cfRule type="containsText" priority="31" operator="containsText" text="Action">
      <formula>NOT(ISERROR(SEARCH("Action",D2)))</formula>
    </cfRule>
    <cfRule type="containsText" dxfId="41" priority="32" operator="containsText" text="XX">
      <formula>NOT(ISERROR(SEARCH("XX",D2)))</formula>
    </cfRule>
  </conditionalFormatting>
  <conditionalFormatting sqref="E1:E1048576">
    <cfRule type="containsText" dxfId="40" priority="22" operator="containsText" text="OFF">
      <formula>NOT(ISERROR(SEARCH("OFF",E1)))</formula>
    </cfRule>
    <cfRule type="containsText" dxfId="39" priority="27" operator="containsText" text="OFF">
      <formula>NOT(ISERROR(SEARCH("OFF",E1)))</formula>
    </cfRule>
    <cfRule type="containsText" dxfId="38" priority="28" operator="containsText" text="ON">
      <formula>NOT(ISERROR(SEARCH("ON",E1)))</formula>
    </cfRule>
    <cfRule type="containsText" priority="29" operator="containsText" text="STATUS">
      <formula>NOT(ISERROR(SEARCH("STATUS",E1)))</formula>
    </cfRule>
  </conditionalFormatting>
  <conditionalFormatting sqref="F1:F1048576">
    <cfRule type="containsText" dxfId="37" priority="21" operator="containsText" text="OFF">
      <formula>NOT(ISERROR(SEARCH("OFF",F1)))</formula>
    </cfRule>
    <cfRule type="containsText" dxfId="36" priority="23" operator="containsText" text="OFF">
      <formula>NOT(ISERROR(SEARCH("OFF",F1)))</formula>
    </cfRule>
    <cfRule type="containsText" dxfId="35" priority="24" operator="containsText" text="ON">
      <formula>NOT(ISERROR(SEARCH("ON",F1)))</formula>
    </cfRule>
    <cfRule type="containsText" priority="25" operator="containsText" text="COMMAND">
      <formula>NOT(ISERROR(SEARCH("COMMAND",F1)))</formula>
    </cfRule>
  </conditionalFormatting>
  <conditionalFormatting sqref="G2:G1048576">
    <cfRule type="containsText" dxfId="34" priority="15" operator="containsText" text="FAULT">
      <formula>NOT(ISERROR(SEARCH("FAULT",G2)))</formula>
    </cfRule>
    <cfRule type="containsText" dxfId="33" priority="16" operator="containsText" text="XX">
      <formula>NOT(ISERROR(SEARCH("XX",G2)))</formula>
    </cfRule>
    <cfRule type="containsText" dxfId="32" priority="17" operator="containsText" text="OK">
      <formula>NOT(ISERROR(SEARCH("OK",G2)))</formula>
    </cfRule>
  </conditionalFormatting>
  <conditionalFormatting sqref="I1:I1048576">
    <cfRule type="containsText" dxfId="31" priority="13" operator="containsText" text="FAULT">
      <formula>NOT(ISERROR(SEARCH("FAULT",I1)))</formula>
    </cfRule>
    <cfRule type="containsText" dxfId="30" priority="14" operator="containsText" text="OK">
      <formula>NOT(ISERROR(SEARCH("OK",I1)))</formula>
    </cfRule>
  </conditionalFormatting>
  <conditionalFormatting sqref="N1:N1048576">
    <cfRule type="containsText" dxfId="29" priority="11" operator="containsText" text="FAULT">
      <formula>NOT(ISERROR(SEARCH("FAULT",N1)))</formula>
    </cfRule>
    <cfRule type="containsText" dxfId="28" priority="12" operator="containsText" text="OK">
      <formula>NOT(ISERROR(SEARCH("OK",N1)))</formula>
    </cfRule>
  </conditionalFormatting>
  <conditionalFormatting sqref="O1:O1048576">
    <cfRule type="containsText" dxfId="27" priority="9" operator="containsText" text="Valve">
      <formula>NOT(ISERROR(SEARCH("Valve",O1)))</formula>
    </cfRule>
    <cfRule type="containsText" dxfId="26" priority="10" operator="containsText" text="NONE">
      <formula>NOT(ISERROR(SEARCH("NONE",O1)))</formula>
    </cfRule>
  </conditionalFormatting>
  <conditionalFormatting sqref="M1:M1048576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:K1048576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C1048576">
    <cfRule type="containsText" dxfId="25" priority="1" operator="containsText" text="Auto">
      <formula>NOT(ISERROR(SEARCH("Auto",C2)))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78E5-CC77-40CF-BF4D-3D5975E37EE4}">
  <dimension ref="A1:F2"/>
  <sheetViews>
    <sheetView workbookViewId="0">
      <selection activeCell="D2" sqref="D2"/>
    </sheetView>
  </sheetViews>
  <sheetFormatPr defaultRowHeight="15" x14ac:dyDescent="0.25"/>
  <cols>
    <col min="1" max="1" width="81.140625" bestFit="1" customWidth="1"/>
    <col min="2" max="2" width="7.5703125" bestFit="1" customWidth="1"/>
    <col min="3" max="3" width="15.5703125" bestFit="1" customWidth="1"/>
    <col min="4" max="4" width="12" bestFit="1" customWidth="1"/>
    <col min="5" max="5" width="7.140625" bestFit="1" customWidth="1"/>
    <col min="6" max="6" width="9.7109375" bestFit="1" customWidth="1"/>
  </cols>
  <sheetData>
    <row r="1" spans="1:6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72</v>
      </c>
      <c r="C2" s="20">
        <v>43249.997873958331</v>
      </c>
      <c r="D2">
        <v>16.422203063964801</v>
      </c>
      <c r="E2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FE8-DDE8-455C-9F36-C2A7F98D2DA8}">
  <dimension ref="A1:R13"/>
  <sheetViews>
    <sheetView tabSelected="1" workbookViewId="0">
      <selection activeCell="B2" sqref="B2"/>
    </sheetView>
  </sheetViews>
  <sheetFormatPr defaultRowHeight="15" x14ac:dyDescent="0.25"/>
  <cols>
    <col min="1" max="1" width="17.85546875" customWidth="1"/>
    <col min="2" max="2" width="17.28515625" customWidth="1"/>
    <col min="3" max="3" width="12.5703125" customWidth="1"/>
    <col min="4" max="4" width="12" customWidth="1"/>
    <col min="5" max="5" width="12.140625" customWidth="1"/>
    <col min="6" max="6" width="11.5703125" customWidth="1"/>
    <col min="7" max="7" width="12.28515625" customWidth="1"/>
    <col min="8" max="8" width="10.42578125" customWidth="1"/>
    <col min="9" max="9" width="10.28515625" customWidth="1"/>
    <col min="11" max="11" width="11.85546875" customWidth="1"/>
    <col min="12" max="12" width="10.28515625" customWidth="1"/>
    <col min="13" max="13" width="10.42578125" customWidth="1"/>
  </cols>
  <sheetData>
    <row r="1" spans="1:18" ht="45.75" thickBot="1" x14ac:dyDescent="0.3">
      <c r="A1" s="3" t="s">
        <v>0</v>
      </c>
      <c r="B1" s="4" t="s">
        <v>18</v>
      </c>
      <c r="C1" s="4" t="s">
        <v>32</v>
      </c>
      <c r="D1" s="4" t="s">
        <v>33</v>
      </c>
      <c r="E1" s="4" t="s">
        <v>43</v>
      </c>
      <c r="F1" s="4" t="s">
        <v>44</v>
      </c>
      <c r="G1" s="4" t="s">
        <v>45</v>
      </c>
      <c r="H1" s="4" t="s">
        <v>34</v>
      </c>
      <c r="I1" s="4" t="s">
        <v>35</v>
      </c>
      <c r="J1" s="4" t="s">
        <v>15</v>
      </c>
      <c r="K1" s="4" t="s">
        <v>36</v>
      </c>
      <c r="L1" s="4" t="s">
        <v>37</v>
      </c>
      <c r="M1" s="6" t="s">
        <v>38</v>
      </c>
      <c r="N1" s="1"/>
      <c r="O1" s="1"/>
      <c r="P1" s="1"/>
      <c r="Q1" s="1"/>
      <c r="R1" s="1"/>
    </row>
    <row r="2" spans="1:18" x14ac:dyDescent="0.25">
      <c r="A2" s="1" t="s">
        <v>39</v>
      </c>
      <c r="B2" s="1" t="s">
        <v>40</v>
      </c>
      <c r="C2" s="1" t="str">
        <f>IF(EXACT(Table5[Value],"0"),"OFF","ON")</f>
        <v>ON</v>
      </c>
      <c r="D2" s="1" t="s">
        <v>8</v>
      </c>
      <c r="E2" s="1" t="s">
        <v>8</v>
      </c>
      <c r="F2" s="1" t="str">
        <f>IF(EXACT(C2,D2),"OK","FAULT")</f>
        <v>FAULT</v>
      </c>
      <c r="G2" s="1" t="str">
        <f>IF(EXACT(C2,E2),"OK","FAULT")</f>
        <v>FAULT</v>
      </c>
      <c r="H2" s="1">
        <f>Table7[Value]</f>
        <v>11.7536010742188</v>
      </c>
      <c r="I2" s="1">
        <f>Table8[Value]</f>
        <v>7.6492004394531303</v>
      </c>
      <c r="J2" s="1">
        <f>(H2-I2)</f>
        <v>4.1044006347656694</v>
      </c>
      <c r="K2" s="1" t="str">
        <f>IF(AND(OR(H2&gt;12,H2=12),OR(H2&lt;14,H2=14)),"OK","FAULT")</f>
        <v>FAULT</v>
      </c>
      <c r="L2" s="1" t="str">
        <f>IF(AND(OR(I2&gt;6,I2=6),OR(I2&lt;10,I2=10)),"OK","FAULT")</f>
        <v>OK</v>
      </c>
      <c r="M2" s="1" t="str">
        <f>IF(AND(OR(J2&gt;4,J2=4),OR(J2&lt;5,J2=5)),"OK","FAULT")</f>
        <v>OK</v>
      </c>
      <c r="N2" s="1"/>
      <c r="O2" s="1"/>
      <c r="P2" s="1"/>
      <c r="Q2" s="1"/>
      <c r="R2" s="1"/>
    </row>
    <row r="3" spans="1:18" x14ac:dyDescent="0.25">
      <c r="A3" s="1"/>
      <c r="B3" s="1" t="s">
        <v>41</v>
      </c>
      <c r="C3" s="1" t="str">
        <f>IF(EXACT(Table21[Value],"0"),"OFF","ON")</f>
        <v>ON</v>
      </c>
      <c r="D3" s="1" t="s">
        <v>8</v>
      </c>
      <c r="E3" s="1" t="s">
        <v>8</v>
      </c>
      <c r="F3" s="1" t="str">
        <f t="shared" ref="F3:F10" si="0">IF(EXACT(C3,D3),"OK","FAULT")</f>
        <v>FAULT</v>
      </c>
      <c r="G3" s="1" t="str">
        <f t="shared" ref="G3:G6" si="1">IF(EXACT(C3,E3),"OK","FAULT")</f>
        <v>FAULT</v>
      </c>
      <c r="H3" s="1">
        <f>Table17[Value]</f>
        <v>16.422203063964801</v>
      </c>
      <c r="I3" s="1">
        <f>Table18[Value]</f>
        <v>10.6004028320313</v>
      </c>
      <c r="J3" s="1">
        <f t="shared" ref="J3:J4" si="2">(H3-I3)</f>
        <v>5.8218002319335014</v>
      </c>
      <c r="K3" s="1" t="str">
        <f t="shared" ref="K3:K4" si="3">IF(AND(OR(H3&gt;12,H3=12),OR(H3&lt;14,H3=14)),"OK","FAULT")</f>
        <v>FAULT</v>
      </c>
      <c r="L3" s="1" t="str">
        <f t="shared" ref="L3:L4" si="4">IF(AND(OR(I3&gt;6,I3=6),OR(I3&lt;10,I3=10)),"OK","FAULT")</f>
        <v>FAULT</v>
      </c>
      <c r="M3" s="1" t="str">
        <f t="shared" ref="M3:M4" si="5">IF(AND(OR(J3&gt;4,J3=4),OR(J3&lt;5,J3=5)),"OK","FAULT")</f>
        <v>FAULT</v>
      </c>
      <c r="N3" s="1"/>
      <c r="O3" s="1"/>
      <c r="P3" s="1"/>
      <c r="Q3" s="1"/>
      <c r="R3" s="1"/>
    </row>
    <row r="4" spans="1:18" x14ac:dyDescent="0.25">
      <c r="A4" s="1"/>
      <c r="B4" s="1" t="s">
        <v>42</v>
      </c>
      <c r="C4" s="1" t="str">
        <f>IF(EXACT(Table30[Value],"0"),"OFF","ON")</f>
        <v>OFF</v>
      </c>
      <c r="D4" s="1" t="s">
        <v>8</v>
      </c>
      <c r="E4" s="1" t="s">
        <v>8</v>
      </c>
      <c r="F4" s="1" t="str">
        <f t="shared" si="0"/>
        <v>OK</v>
      </c>
      <c r="G4" s="1" t="str">
        <f t="shared" si="1"/>
        <v>OK</v>
      </c>
      <c r="H4" s="1">
        <v>12</v>
      </c>
      <c r="I4" s="1">
        <v>6</v>
      </c>
      <c r="J4" s="1">
        <f t="shared" si="2"/>
        <v>6</v>
      </c>
      <c r="K4" s="1" t="str">
        <f t="shared" si="3"/>
        <v>OK</v>
      </c>
      <c r="L4" s="1" t="str">
        <f t="shared" si="4"/>
        <v>OK</v>
      </c>
      <c r="M4" s="1" t="str">
        <f t="shared" si="5"/>
        <v>FAULT</v>
      </c>
      <c r="N4" s="1"/>
      <c r="O4" s="1"/>
      <c r="P4" s="1"/>
      <c r="Q4" s="1"/>
      <c r="R4" s="1"/>
    </row>
    <row r="5" spans="1:18" x14ac:dyDescent="0.25">
      <c r="A5" s="1"/>
      <c r="B5" s="1" t="s">
        <v>55</v>
      </c>
      <c r="C5" s="1" t="s">
        <v>7</v>
      </c>
      <c r="D5" s="1" t="s">
        <v>8</v>
      </c>
      <c r="E5" s="1" t="s">
        <v>7</v>
      </c>
      <c r="F5" s="1" t="str">
        <f t="shared" si="0"/>
        <v>FAULT</v>
      </c>
      <c r="G5" s="1" t="str">
        <f t="shared" si="1"/>
        <v>OK</v>
      </c>
      <c r="H5" s="1">
        <v>15</v>
      </c>
      <c r="I5" s="1">
        <v>7</v>
      </c>
      <c r="J5" s="1">
        <f t="shared" ref="J5:J6" si="6">(H5-I5)</f>
        <v>8</v>
      </c>
      <c r="K5" s="1" t="str">
        <f t="shared" ref="K5:K6" si="7">IF(AND(OR(H5&gt;12,H5=12),OR(H5&lt;14,H5=14)),"OK","FAULT")</f>
        <v>FAULT</v>
      </c>
      <c r="L5" s="1" t="str">
        <f t="shared" ref="L5:L6" si="8">IF(AND(OR(I5&gt;6,I5=6),OR(I5&lt;10,I5=10)),"OK","FAULT")</f>
        <v>OK</v>
      </c>
      <c r="M5" s="1" t="str">
        <f t="shared" ref="M5:M6" si="9">IF(AND(OR(J5&gt;4,J5=4),OR(J5&lt;5,J5=5)),"OK","FAULT")</f>
        <v>FAULT</v>
      </c>
      <c r="N5" s="1"/>
      <c r="O5" s="1"/>
      <c r="P5" s="1"/>
      <c r="Q5" s="1"/>
      <c r="R5" s="1"/>
    </row>
    <row r="6" spans="1:18" x14ac:dyDescent="0.25">
      <c r="A6" s="1"/>
      <c r="B6" s="1" t="s">
        <v>56</v>
      </c>
      <c r="C6" s="1" t="s">
        <v>7</v>
      </c>
      <c r="D6" s="1" t="s">
        <v>7</v>
      </c>
      <c r="E6" s="1" t="s">
        <v>8</v>
      </c>
      <c r="F6" s="1" t="str">
        <f t="shared" si="0"/>
        <v>OK</v>
      </c>
      <c r="G6" s="1" t="str">
        <f t="shared" si="1"/>
        <v>FAULT</v>
      </c>
      <c r="H6" s="1">
        <v>12</v>
      </c>
      <c r="I6" s="1">
        <v>5</v>
      </c>
      <c r="J6" s="1">
        <f t="shared" si="6"/>
        <v>7</v>
      </c>
      <c r="K6" s="1" t="str">
        <f t="shared" si="7"/>
        <v>OK</v>
      </c>
      <c r="L6" s="1" t="str">
        <f t="shared" si="8"/>
        <v>FAULT</v>
      </c>
      <c r="M6" s="1" t="str">
        <f t="shared" si="9"/>
        <v>FAULT</v>
      </c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</sheetData>
  <conditionalFormatting sqref="C2:C1048576">
    <cfRule type="containsText" dxfId="22" priority="13" operator="containsText" text="ON">
      <formula>NOT(ISERROR(SEARCH("ON",C2)))</formula>
    </cfRule>
    <cfRule type="containsText" dxfId="21" priority="16" operator="containsText" text="OFF">
      <formula>NOT(ISERROR(SEARCH("OFF",C2)))</formula>
    </cfRule>
  </conditionalFormatting>
  <conditionalFormatting sqref="D2:D1048576">
    <cfRule type="containsText" dxfId="20" priority="12" operator="containsText" text="ON">
      <formula>NOT(ISERROR(SEARCH("ON",D2)))</formula>
    </cfRule>
    <cfRule type="containsText" dxfId="19" priority="15" operator="containsText" text="OFF">
      <formula>NOT(ISERROR(SEARCH("OFF",D2)))</formula>
    </cfRule>
  </conditionalFormatting>
  <conditionalFormatting sqref="E2:E1048576">
    <cfRule type="containsText" dxfId="18" priority="11" operator="containsText" text="ON">
      <formula>NOT(ISERROR(SEARCH("ON",E2)))</formula>
    </cfRule>
    <cfRule type="containsText" dxfId="17" priority="14" operator="containsText" text="OFF">
      <formula>NOT(ISERROR(SEARCH("OFF",E2)))</formula>
    </cfRule>
  </conditionalFormatting>
  <conditionalFormatting sqref="F2:F1048576">
    <cfRule type="containsText" dxfId="16" priority="9" operator="containsText" text="FAULT">
      <formula>NOT(ISERROR(SEARCH("FAULT",F2)))</formula>
    </cfRule>
    <cfRule type="containsText" dxfId="15" priority="10" operator="containsText" text="OK">
      <formula>NOT(ISERROR(SEARCH("OK",F2)))</formula>
    </cfRule>
  </conditionalFormatting>
  <conditionalFormatting sqref="G2:G1048576">
    <cfRule type="containsText" dxfId="14" priority="7" operator="containsText" text="FAULT">
      <formula>NOT(ISERROR(SEARCH("FAULT",G2)))</formula>
    </cfRule>
    <cfRule type="containsText" dxfId="13" priority="8" operator="containsText" text="OK">
      <formula>NOT(ISERROR(SEARCH("OK",G2)))</formula>
    </cfRule>
  </conditionalFormatting>
  <conditionalFormatting sqref="K2:K1048576">
    <cfRule type="containsText" dxfId="12" priority="5" operator="containsText" text="FAULT">
      <formula>NOT(ISERROR(SEARCH("FAULT",K2)))</formula>
    </cfRule>
    <cfRule type="containsText" dxfId="11" priority="6" operator="containsText" text="OK">
      <formula>NOT(ISERROR(SEARCH("OK",K2)))</formula>
    </cfRule>
  </conditionalFormatting>
  <conditionalFormatting sqref="L2:L1048576">
    <cfRule type="containsText" dxfId="10" priority="3" operator="containsText" text="FAULT">
      <formula>NOT(ISERROR(SEARCH("FAULT",L2)))</formula>
    </cfRule>
    <cfRule type="containsText" dxfId="9" priority="4" operator="containsText" text="OK">
      <formula>NOT(ISERROR(SEARCH("OK",L2)))</formula>
    </cfRule>
  </conditionalFormatting>
  <conditionalFormatting sqref="M2:M1048576">
    <cfRule type="containsText" dxfId="8" priority="1" operator="containsText" text="FAULT">
      <formula>NOT(ISERROR(SEARCH("FAULT",M2)))</formula>
    </cfRule>
    <cfRule type="containsText" dxfId="7" priority="2" operator="containsText" text="OK">
      <formula>NOT(ISERROR(SEARCH("OK",M2)))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B73D-1EA3-4F1D-AA03-162D54C6794F}">
  <dimension ref="A1:L11"/>
  <sheetViews>
    <sheetView workbookViewId="0">
      <selection activeCell="D1" sqref="D1"/>
    </sheetView>
  </sheetViews>
  <sheetFormatPr defaultRowHeight="15" x14ac:dyDescent="0.25"/>
  <cols>
    <col min="1" max="1" width="17.42578125" customWidth="1"/>
    <col min="2" max="2" width="16.42578125" customWidth="1"/>
    <col min="3" max="3" width="16.140625" customWidth="1"/>
  </cols>
  <sheetData>
    <row r="1" spans="1:12" ht="30" x14ac:dyDescent="0.25">
      <c r="A1" s="1" t="s">
        <v>0</v>
      </c>
      <c r="B1" s="1" t="s">
        <v>18</v>
      </c>
      <c r="C1" s="1" t="s">
        <v>54</v>
      </c>
      <c r="D1" s="1"/>
      <c r="E1" s="1"/>
      <c r="F1" s="1"/>
      <c r="G1" s="1"/>
      <c r="H1" s="1"/>
      <c r="I1" s="7"/>
      <c r="J1" s="7"/>
      <c r="K1" s="7"/>
      <c r="L1" s="7"/>
    </row>
    <row r="2" spans="1:12" x14ac:dyDescent="0.25">
      <c r="A2" s="1" t="s">
        <v>39</v>
      </c>
      <c r="B2" s="1" t="s">
        <v>46</v>
      </c>
      <c r="C2" s="1" t="s">
        <v>8</v>
      </c>
      <c r="D2" s="1"/>
      <c r="E2" s="1"/>
      <c r="F2" s="1"/>
      <c r="G2" s="1"/>
      <c r="H2" s="1"/>
      <c r="I2" s="7"/>
      <c r="J2" s="7"/>
      <c r="K2" s="7"/>
      <c r="L2" s="7"/>
    </row>
    <row r="3" spans="1:12" x14ac:dyDescent="0.25">
      <c r="A3" s="1"/>
      <c r="B3" s="1" t="s">
        <v>47</v>
      </c>
      <c r="C3" s="1" t="s">
        <v>8</v>
      </c>
      <c r="D3" s="1"/>
      <c r="E3" s="1"/>
      <c r="F3" s="1"/>
      <c r="G3" s="1"/>
      <c r="H3" s="1"/>
      <c r="I3" s="7"/>
      <c r="J3" s="7"/>
      <c r="K3" s="7"/>
      <c r="L3" s="7"/>
    </row>
    <row r="4" spans="1:12" x14ac:dyDescent="0.25">
      <c r="A4" s="1"/>
      <c r="B4" s="1" t="s">
        <v>48</v>
      </c>
      <c r="C4" s="1" t="s">
        <v>8</v>
      </c>
      <c r="D4" s="1"/>
      <c r="E4" s="1"/>
      <c r="F4" s="1"/>
      <c r="G4" s="1"/>
      <c r="H4" s="1"/>
      <c r="I4" s="7"/>
      <c r="J4" s="7"/>
      <c r="K4" s="7"/>
      <c r="L4" s="7"/>
    </row>
    <row r="5" spans="1:12" x14ac:dyDescent="0.25">
      <c r="A5" s="1"/>
      <c r="B5" s="1" t="s">
        <v>49</v>
      </c>
      <c r="C5" s="1" t="s">
        <v>8</v>
      </c>
      <c r="D5" s="1"/>
      <c r="E5" s="1"/>
      <c r="F5" s="1"/>
      <c r="G5" s="1"/>
      <c r="H5" s="1"/>
      <c r="I5" s="7"/>
      <c r="J5" s="7"/>
      <c r="K5" s="7"/>
      <c r="L5" s="7"/>
    </row>
    <row r="6" spans="1:12" x14ac:dyDescent="0.25">
      <c r="A6" s="1"/>
      <c r="B6" s="1" t="s">
        <v>50</v>
      </c>
      <c r="C6" s="1" t="s">
        <v>8</v>
      </c>
      <c r="D6" s="1"/>
      <c r="E6" s="1"/>
      <c r="F6" s="1"/>
      <c r="G6" s="1"/>
      <c r="H6" s="1"/>
      <c r="I6" s="7"/>
      <c r="J6" s="7"/>
      <c r="K6" s="7"/>
      <c r="L6" s="7"/>
    </row>
    <row r="7" spans="1:12" x14ac:dyDescent="0.25">
      <c r="A7" s="1"/>
      <c r="B7" s="1" t="s">
        <v>51</v>
      </c>
      <c r="C7" s="1" t="s">
        <v>8</v>
      </c>
      <c r="D7" s="1"/>
      <c r="E7" s="1"/>
      <c r="F7" s="1"/>
      <c r="G7" s="1"/>
      <c r="H7" s="1"/>
      <c r="I7" s="7"/>
      <c r="J7" s="7"/>
      <c r="K7" s="7"/>
      <c r="L7" s="7"/>
    </row>
    <row r="8" spans="1:12" x14ac:dyDescent="0.25">
      <c r="A8" s="1"/>
      <c r="B8" s="1" t="s">
        <v>52</v>
      </c>
      <c r="C8" s="1" t="s">
        <v>8</v>
      </c>
      <c r="D8" s="1"/>
      <c r="E8" s="1"/>
      <c r="F8" s="1"/>
      <c r="G8" s="1"/>
      <c r="H8" s="1"/>
      <c r="I8" s="7"/>
      <c r="J8" s="7"/>
      <c r="K8" s="7"/>
      <c r="L8" s="7"/>
    </row>
    <row r="9" spans="1:12" x14ac:dyDescent="0.25">
      <c r="A9" s="1"/>
      <c r="B9" s="1" t="s">
        <v>53</v>
      </c>
      <c r="C9" s="1" t="s">
        <v>8</v>
      </c>
      <c r="D9" s="1"/>
      <c r="E9" s="1"/>
      <c r="F9" s="1"/>
      <c r="G9" s="1"/>
      <c r="H9" s="1"/>
      <c r="I9" s="7"/>
      <c r="J9" s="7"/>
      <c r="K9" s="7"/>
      <c r="L9" s="7"/>
    </row>
    <row r="10" spans="1:12" x14ac:dyDescent="0.25">
      <c r="A10" s="7"/>
      <c r="B10" s="1" t="s">
        <v>57</v>
      </c>
      <c r="C10" s="1" t="s">
        <v>7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B11" s="1" t="s">
        <v>58</v>
      </c>
      <c r="C11" s="1" t="s">
        <v>8</v>
      </c>
    </row>
  </sheetData>
  <conditionalFormatting sqref="C1:C1048576">
    <cfRule type="containsText" dxfId="24" priority="1" operator="containsText" text="OFF">
      <formula>NOT(ISERROR(SEARCH("OFF",C1)))</formula>
    </cfRule>
    <cfRule type="containsText" dxfId="23" priority="2" operator="containsText" text="ON">
      <formula>NOT(ISERROR(SEARCH("ON",C1)))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09F9-0568-41C2-9C7A-1B2EFE79C2BA}">
  <dimension ref="A1:F2"/>
  <sheetViews>
    <sheetView workbookViewId="0">
      <selection activeCell="D3" sqref="D3"/>
    </sheetView>
  </sheetViews>
  <sheetFormatPr defaultRowHeight="15" x14ac:dyDescent="0.25"/>
  <cols>
    <col min="1" max="1" width="81.140625" bestFit="1" customWidth="1"/>
    <col min="2" max="2" width="7.5703125" bestFit="1" customWidth="1"/>
    <col min="3" max="3" width="15.5703125" bestFit="1" customWidth="1"/>
    <col min="4" max="4" width="8.42578125" bestFit="1" customWidth="1"/>
    <col min="5" max="5" width="7.140625" bestFit="1" customWidth="1"/>
    <col min="6" max="6" width="9.7109375" bestFit="1" customWidth="1"/>
  </cols>
  <sheetData>
    <row r="1" spans="1:6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65</v>
      </c>
      <c r="C2" s="20">
        <v>43249.997870370367</v>
      </c>
      <c r="D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02A1-325B-4964-B976-04BF9D4EB3EF}">
  <dimension ref="A1:F2"/>
  <sheetViews>
    <sheetView workbookViewId="0">
      <selection sqref="A1:F2"/>
    </sheetView>
  </sheetViews>
  <sheetFormatPr defaultRowHeight="15" x14ac:dyDescent="0.25"/>
  <cols>
    <col min="1" max="1" width="81.140625" bestFit="1" customWidth="1"/>
    <col min="2" max="2" width="7.5703125" bestFit="1" customWidth="1"/>
    <col min="3" max="3" width="15.5703125" bestFit="1" customWidth="1"/>
    <col min="4" max="4" width="8.42578125" bestFit="1" customWidth="1"/>
    <col min="5" max="5" width="7.140625" bestFit="1" customWidth="1"/>
    <col min="6" max="6" width="9.7109375" bestFit="1" customWidth="1"/>
  </cols>
  <sheetData>
    <row r="1" spans="1:6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66</v>
      </c>
      <c r="C2" s="20">
        <v>43249.997874074077</v>
      </c>
      <c r="D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273E-D379-4C00-8A88-41251B119961}">
  <dimension ref="A1:F2"/>
  <sheetViews>
    <sheetView workbookViewId="0">
      <selection activeCell="D2" sqref="D2"/>
    </sheetView>
  </sheetViews>
  <sheetFormatPr defaultRowHeight="15" x14ac:dyDescent="0.25"/>
  <cols>
    <col min="1" max="1" width="81.140625" bestFit="1" customWidth="1"/>
    <col min="2" max="2" width="7.5703125" bestFit="1" customWidth="1"/>
    <col min="3" max="3" width="15.5703125" bestFit="1" customWidth="1"/>
    <col min="4" max="4" width="8.42578125" bestFit="1" customWidth="1"/>
    <col min="5" max="5" width="7.140625" bestFit="1" customWidth="1"/>
    <col min="6" max="6" width="9.7109375" bestFit="1" customWidth="1"/>
  </cols>
  <sheetData>
    <row r="1" spans="1:6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67</v>
      </c>
      <c r="C2" s="20">
        <v>43249.997873726854</v>
      </c>
      <c r="D2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0277-09A1-4E0D-9F8B-F166DFAE76CE}">
  <dimension ref="A1:F2"/>
  <sheetViews>
    <sheetView workbookViewId="0">
      <selection sqref="A1:F2"/>
    </sheetView>
  </sheetViews>
  <sheetFormatPr defaultRowHeight="15" x14ac:dyDescent="0.25"/>
  <cols>
    <col min="1" max="1" width="81.140625" bestFit="1" customWidth="1"/>
    <col min="2" max="2" width="7.5703125" bestFit="1" customWidth="1"/>
    <col min="3" max="3" width="15.5703125" bestFit="1" customWidth="1"/>
    <col min="4" max="4" width="12" bestFit="1" customWidth="1"/>
    <col min="5" max="5" width="7.140625" bestFit="1" customWidth="1"/>
    <col min="6" max="6" width="9.7109375" bestFit="1" customWidth="1"/>
  </cols>
  <sheetData>
    <row r="1" spans="1:6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68</v>
      </c>
      <c r="C2" s="20">
        <v>43249.997873726854</v>
      </c>
      <c r="D2">
        <v>7.6492004394531303</v>
      </c>
      <c r="E2" t="s">
        <v>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FC20-5F91-412A-BC65-B7EB5EA8FD44}">
  <dimension ref="A1:F2"/>
  <sheetViews>
    <sheetView workbookViewId="0">
      <selection sqref="A1:F2"/>
    </sheetView>
  </sheetViews>
  <sheetFormatPr defaultRowHeight="15" x14ac:dyDescent="0.25"/>
  <cols>
    <col min="1" max="1" width="81.140625" bestFit="1" customWidth="1"/>
    <col min="2" max="2" width="7.5703125" bestFit="1" customWidth="1"/>
    <col min="3" max="3" width="15.5703125" bestFit="1" customWidth="1"/>
    <col min="4" max="4" width="12" bestFit="1" customWidth="1"/>
    <col min="5" max="5" width="7.140625" bestFit="1" customWidth="1"/>
    <col min="6" max="6" width="9.7109375" bestFit="1" customWidth="1"/>
  </cols>
  <sheetData>
    <row r="1" spans="1:6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70</v>
      </c>
      <c r="C2" s="20">
        <v>43249.997873726854</v>
      </c>
      <c r="D2">
        <v>11.7536010742188</v>
      </c>
      <c r="E2" t="s">
        <v>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07FA-24FF-4846-A913-72AEDFD4943C}">
  <dimension ref="A1:F2"/>
  <sheetViews>
    <sheetView workbookViewId="0">
      <selection activeCell="D2" sqref="D2"/>
    </sheetView>
  </sheetViews>
  <sheetFormatPr defaultRowHeight="15" x14ac:dyDescent="0.25"/>
  <cols>
    <col min="1" max="1" width="81.140625" bestFit="1" customWidth="1"/>
    <col min="2" max="2" width="7.5703125" bestFit="1" customWidth="1"/>
    <col min="3" max="3" width="15.5703125" bestFit="1" customWidth="1"/>
    <col min="4" max="4" width="12" bestFit="1" customWidth="1"/>
    <col min="5" max="5" width="7.140625" bestFit="1" customWidth="1"/>
    <col min="6" max="6" width="9.7109375" bestFit="1" customWidth="1"/>
  </cols>
  <sheetData>
    <row r="1" spans="1:6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71</v>
      </c>
      <c r="C2" s="20">
        <v>43249.997873958331</v>
      </c>
      <c r="D2">
        <v>10.6004028320313</v>
      </c>
      <c r="E2" t="s">
        <v>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4 1 1 9 8 d - c 6 8 2 - 4 e f f - b c 1 9 - 3 a 8 6 2 a f e 6 b d 8 "   x m l n s = " h t t p : / / s c h e m a s . m i c r o s o f t . c o m / D a t a M a s h u p " > A A A A A L E E A A B Q S w M E F A A C A A g A v Y i + T G c W I v q o A A A A + A A A A B I A H A B D b 2 5 m a W c v U G F j a 2 F n Z S 5 4 b W w g o h g A K K A U A A A A A A A A A A A A A A A A A A A A A A A A A A A A h Y 9 N C s I w G E S v U r J v f i r V U r 6 m C 1 e C F U E Q t y H G N t i m 0 q S m d 3 P h k b y C B a 2 6 c z n D G 3 j z u N 0 h H 5 o 6 u K r O 6 t Z k i G G K A m V k e 9 S m z F D v T m G C c g 5 b I c + i V M E I G 5 s O V m e o c u 6 S E u K 9 x 3 6 G 2 6 4 k E a W M H I r 1 T l a q E a E 2 1 g k j F f q s j v 9 X i M P + J c M j H C 9 w T O c J Z g k D M t V Q a P N F o t E Y U y A / J S z 7 2 v W d 4 s q E q w 2 Q K Q J 5 v + B P U E s D B B Q A A g A I A L 2 I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i L 5 M V E v m b a c B A A B 3 D w A A E w A c A E Z v c m 1 1 b G F z L 1 N l Y 3 R p b 2 4 x L m 0 g o h g A K K A U A A A A A A A A A A A A A A A A A A A A A A A A A A A A 3 Z Z B a 4 M w F M f v g t 8 h Z J c W R G p d N 9 3 o o X Q d j L H D a L c d a h m p Z m t o T E o S w V L 6 3 R e t l o 0 O L 3 N I 9 R L f e / H 9 E 3 8 8 + E s c K s I Z m B 5 W 5 9 Y 0 T E O u k M A R m K E l x c 4 1 G A K K l W k A / U x 5 I k K s M 5 M 0 x N R + 4 2 K 9 5 H z d u S c U 2 2 P O F G Z K d u D k J n j Q 7 4 L J F d k E U 4 J j z G Q w 2 m y C J x Q K H o S 6 j d o i E Q G F p b J T K l P Y t Q B L K L W A E g n u W g e 9 4 g j v + a p l D / q 7 + Y P C 8 R A W V W g 9 E h Y V I V z s 5 3 d I o U X R 4 Q K O V 4 h 9 Z t f Z b j D U P f J t 9 k w g J j + 4 i M e c J j H L i r L z Q 8 7 a 7 W D W q R C F + m R 6 k z 5 x q v Y W 2 M E R J U i W W c S 2 e V J / g G c k P u 6 O d K x 0 n B d f E U 2 O F Z b E S y z y / A s j 6 q T 9 c 4 I o U d v v A v u u a R D 2 6 7 1 O u X n N c / M q u X l 1 c / P a w K 3 v N M 6 t 7 1 R x 6 z s 1 c y v l / o + b / j d X l 3 Y m e Y K t 7 P N X a n 7 z 1 P x K a n 7 d 1 P w 2 T J v b a 5 y b 2 6 v i 5 v Z q 5 l b K n f O 0 u W 7 z 1 N x K a m 7 d 1 N w 2 T N u g c W y D K m q D m q E N z n / S m j f / l d 6 / b u v f C u f f v P G v 9 P 1 1 2 / 6 z d P 1 f U E s B A i 0 A F A A C A A g A v Y i + T G c W I v q o A A A A + A A A A B I A A A A A A A A A A A A A A A A A A A A A A E N v b m Z p Z y 9 Q Y W N r Y W d l L n h t b F B L A Q I t A B Q A A g A I A L 2 I v k w P y u m r p A A A A O k A A A A T A A A A A A A A A A A A A A A A A P Q A A A B b Q 2 9 u d G V u d F 9 U e X B l c 1 0 u e G 1 s U E s B A i 0 A F A A C A A g A v Y i + T F R L 5 m 2 n A Q A A d w 8 A A B M A A A A A A A A A A A A A A A A A 5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F w A A A A A A A A K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N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T c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z M F Q x M T o z N D o w M i 4 1 O T I 1 M j k w W i I g L z 4 8 R W 5 0 c n k g V H l w Z T 0 i R m l s b E N v b H V t b l R 5 c G V z I i B W Y W x 1 Z T 0 i c 0 J n Q U h C U V l B I i A v P j x F b n R y e S B U e X B l P S J G a W x s Q 2 9 s d W 1 u T m F t Z X M i I F Z h b H V l P S J z W y Z x d W 9 0 O 0 R h d G E g U 2 9 1 c m N l J n F 1 b 3 Q 7 L C Z x d W 9 0 O 0 F s a W F z J n F 1 b 3 Q 7 L C Z x d W 9 0 O 0 R h d G V U a W 1 l J n F 1 b 3 Q 7 L C Z x d W 9 0 O 1 Z h b H V l J n F 1 b 3 Q 7 L C Z x d W 9 0 O 1 V u a X Q m c X V v d D s s J n F 1 b 3 Q 7 U X V h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v Q 2 h h b m d l Z C B U e X B l L n t E Y X R h I F N v d X J j Z S w w f S Z x d W 9 0 O y w m c X V v d D t T Z W N 0 a W 9 u M S 9 U Y W J s Z T E 3 L 0 N o Y W 5 n Z W Q g V H l w Z S 5 7 Q W x p Y X M s M X 0 m c X V v d D s s J n F 1 b 3 Q 7 U 2 V j d G l v b j E v V G F i b G U x N y 9 D a G F u Z 2 V k I F R 5 c G U u e 0 R h d G V U a W 1 l L D J 9 J n F 1 b 3 Q 7 L C Z x d W 9 0 O 1 N l Y 3 R p b 2 4 x L 1 R h Y m x l M T c v Q 2 h h b m d l Z C B U e X B l L n t W Y W x 1 Z S w z f S Z x d W 9 0 O y w m c X V v d D t T Z W N 0 a W 9 u M S 9 U Y W J s Z T E 3 L 0 N o Y W 5 n Z W Q g V H l w Z S 5 7 V W 5 p d C w 0 f S Z x d W 9 0 O y w m c X V v d D t T Z W N 0 a W 9 u M S 9 U Y W J s Z T E 3 L 0 N o Y W 5 n Z W Q g V H l w Z S 5 7 U X V h b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3 L 0 N o Y W 5 n Z W Q g V H l w Z S 5 7 R G F 0 Y S B T b 3 V y Y 2 U s M H 0 m c X V v d D s s J n F 1 b 3 Q 7 U 2 V j d G l v b j E v V G F i b G U x N y 9 D a G F u Z 2 V k I F R 5 c G U u e 0 F s a W F z L D F 9 J n F 1 b 3 Q 7 L C Z x d W 9 0 O 1 N l Y 3 R p b 2 4 x L 1 R h Y m x l M T c v Q 2 h h b m d l Z C B U e X B l L n t E Y X R l V G l t Z S w y f S Z x d W 9 0 O y w m c X V v d D t T Z W N 0 a W 9 u M S 9 U Y W J s Z T E 3 L 0 N o Y W 5 n Z W Q g V H l w Z S 5 7 V m F s d W U s M 3 0 m c X V v d D s s J n F 1 b 3 Q 7 U 2 V j d G l v b j E v V G F i b G U x N y 9 D a G F u Z 2 V k I F R 5 c G U u e 1 V u a X Q s N H 0 m c X V v d D s s J n F 1 b 3 Q 7 U 2 V j d G l v b j E v V G F i b G U x N y 9 D a G F u Z 2 V k I F R 5 c G U u e 1 F 1 Y W x p d H k s N X 0 m c X V v d D t d L C Z x d W 9 0 O 1 J l b G F 0 a W 9 u c 2 h p c E l u Z m 8 m c X V v d D s 6 W 1 1 9 I i A v P j x F b n R y e S B U e X B l P S J R d W V y e U l E I i B W Y W x 1 Z T 0 i c 2 I 5 M D R m Y T B i L T Q 3 O T k t N G Q x Y y 0 5 Z T U y L W Y 3 Z m Q z N T R h N W U w Z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x I i A v P j w v U 3 R h Y m x l R W 5 0 c m l l c z 4 8 L 0 l 0 Z W 0 + P E l 0 Z W 0 + P E l 0 Z W 1 M b 2 N h d G l v b j 4 8 S X R l b V R 5 c G U + R m 9 y b X V s Y T w v S X R l b V R 5 c G U + P E l 0 Z W 1 Q Y X R o P l N l Y 3 R p b 2 4 x L 1 R h Y m x l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U Y W J s Z T E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v Q 2 h h b m d l Z C B U e X B l L n t E Y X R h I F N v d X J j Z S w w f S Z x d W 9 0 O y w m c X V v d D t T Z W N 0 a W 9 u M S 9 U Y W J s Z T E 4 L 0 N o Y W 5 n Z W Q g V H l w Z S 5 7 Q W x p Y X M s M X 0 m c X V v d D s s J n F 1 b 3 Q 7 U 2 V j d G l v b j E v V G F i b G U x O C 9 D a G F u Z 2 V k I F R 5 c G U u e 0 R h d G V U a W 1 l L D J 9 J n F 1 b 3 Q 7 L C Z x d W 9 0 O 1 N l Y 3 R p b 2 4 x L 1 R h Y m x l M T g v Q 2 h h b m d l Z C B U e X B l L n t W Y W x 1 Z S w z f S Z x d W 9 0 O y w m c X V v d D t T Z W N 0 a W 9 u M S 9 U Y W J s Z T E 4 L 0 N o Y W 5 n Z W Q g V H l w Z S 5 7 V W 5 p d C w 0 f S Z x d W 9 0 O y w m c X V v d D t T Z W N 0 a W 9 u M S 9 U Y W J s Z T E 4 L 0 N o Y W 5 n Z W Q g V H l w Z S 5 7 U X V h b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4 L 0 N o Y W 5 n Z W Q g V H l w Z S 5 7 R G F 0 Y S B T b 3 V y Y 2 U s M H 0 m c X V v d D s s J n F 1 b 3 Q 7 U 2 V j d G l v b j E v V G F i b G U x O C 9 D a G F u Z 2 V k I F R 5 c G U u e 0 F s a W F z L D F 9 J n F 1 b 3 Q 7 L C Z x d W 9 0 O 1 N l Y 3 R p b 2 4 x L 1 R h Y m x l M T g v Q 2 h h b m d l Z C B U e X B l L n t E Y X R l V G l t Z S w y f S Z x d W 9 0 O y w m c X V v d D t T Z W N 0 a W 9 u M S 9 U Y W J s Z T E 4 L 0 N o Y W 5 n Z W Q g V H l w Z S 5 7 V m F s d W U s M 3 0 m c X V v d D s s J n F 1 b 3 Q 7 U 2 V j d G l v b j E v V G F i b G U x O C 9 D a G F u Z 2 V k I F R 5 c G U u e 1 V u a X Q s N H 0 m c X V v d D s s J n F 1 b 3 Q 7 U 2 V j d G l v b j E v V G F i b G U x O C 9 D a G F u Z 2 V k I F R 5 c G U u e 1 F 1 Y W x p d H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E g U 2 9 1 c m N l J n F 1 b 3 Q 7 L C Z x d W 9 0 O 0 F s a W F z J n F 1 b 3 Q 7 L C Z x d W 9 0 O 0 R h d G V U a W 1 l J n F 1 b 3 Q 7 L C Z x d W 9 0 O 1 Z h b H V l J n F 1 b 3 Q 7 L C Z x d W 9 0 O 1 V u a X Q m c X V v d D s s J n F 1 b 3 Q 7 U X V h b G l 0 e S Z x d W 9 0 O 1 0 i I C 8 + P E V u d H J 5 I F R 5 c G U 9 I k Z p b G x D b 2 x 1 b W 5 U e X B l c y I g V m F s d W U 9 I n N C Z 0 F I Q l F Z Q S I g L z 4 8 R W 5 0 c n k g V H l w Z T 0 i R m l s b E x h c 3 R V c G R h d G V k I i B W Y W x 1 Z T 0 i Z D I w M T g t M D U t M z B U M T E 6 M z Q 6 M D I u N D k y M T M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R W 5 0 c n k g V H l w Z T 0 i U X V l c n l J R C I g V m F s d W U 9 I n M 0 O W N i M D U 0 N y 1 j N T A 0 L T Q 2 Y z k t O T M x N y 0 3 M 2 R i Y z Y 1 Z D Q 3 N W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M C I g L z 4 8 L 1 N 0 Y W J s Z U V u d H J p Z X M + P C 9 J d G V t P j x J d G V t P j x J d G V t T G 9 j Y X R p b 2 4 + P E l 0 Z W 1 U e X B l P k Z v c m 1 1 b G E 8 L 0 l 0 Z W 1 U e X B l P j x J d G V t U G F 0 a D 5 T Z W N 0 a W 9 u M S 9 U Y W J s Z T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v V G F i b G U x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y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M w V D E x O j M 0 O j A y L j Q y N T E 3 M z B a I i A v P j x F b n R y e S B U e X B l P S J G a W x s Q 2 9 s d W 1 u V H l w Z X M i I F Z h b H V l P S J z Q m d B S E F 3 Q U E i I C 8 + P E V u d H J 5 I F R 5 c G U 9 I k Z p b G x D b 2 x 1 b W 5 O Y W 1 l c y I g V m F s d W U 9 I n N b J n F 1 b 3 Q 7 R G F 0 Y S B T b 3 V y Y 2 U m c X V v d D s s J n F 1 b 3 Q 7 Q W x p Y X M m c X V v d D s s J n F 1 b 3 Q 7 R G F 0 Z V R p b W U m c X V v d D s s J n F 1 b 3 Q 7 V m F s d W U m c X V v d D s s J n F 1 b 3 Q 7 V W 5 p d C Z x d W 9 0 O y w m c X V v d D t R d W F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M S 9 D a G F u Z 2 V k I F R 5 c G U u e 0 R h d G E g U 2 9 1 c m N l L D B 9 J n F 1 b 3 Q 7 L C Z x d W 9 0 O 1 N l Y 3 R p b 2 4 x L 1 R h Y m x l M j E v Q 2 h h b m d l Z C B U e X B l L n t B b G l h c y w x f S Z x d W 9 0 O y w m c X V v d D t T Z W N 0 a W 9 u M S 9 U Y W J s Z T I x L 0 N o Y W 5 n Z W Q g V H l w Z S 5 7 R G F 0 Z V R p b W U s M n 0 m c X V v d D s s J n F 1 b 3 Q 7 U 2 V j d G l v b j E v V G F i b G U y M S 9 D a G F u Z 2 V k I F R 5 c G U u e 1 Z h b H V l L D N 9 J n F 1 b 3 Q 7 L C Z x d W 9 0 O 1 N l Y 3 R p b 2 4 x L 1 R h Y m x l M j E v Q 2 h h b m d l Z C B U e X B l L n t V b m l 0 L D R 9 J n F 1 b 3 Q 7 L C Z x d W 9 0 O 1 N l Y 3 R p b 2 4 x L 1 R h Y m x l M j E v Q 2 h h b m d l Z C B U e X B l L n t R d W F s a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j E v Q 2 h h b m d l Z C B U e X B l L n t E Y X R h I F N v d X J j Z S w w f S Z x d W 9 0 O y w m c X V v d D t T Z W N 0 a W 9 u M S 9 U Y W J s Z T I x L 0 N o Y W 5 n Z W Q g V H l w Z S 5 7 Q W x p Y X M s M X 0 m c X V v d D s s J n F 1 b 3 Q 7 U 2 V j d G l v b j E v V G F i b G U y M S 9 D a G F u Z 2 V k I F R 5 c G U u e 0 R h d G V U a W 1 l L D J 9 J n F 1 b 3 Q 7 L C Z x d W 9 0 O 1 N l Y 3 R p b 2 4 x L 1 R h Y m x l M j E v Q 2 h h b m d l Z C B U e X B l L n t W Y W x 1 Z S w z f S Z x d W 9 0 O y w m c X V v d D t T Z W N 0 a W 9 u M S 9 U Y W J s Z T I x L 0 N o Y W 5 n Z W Q g V H l w Z S 5 7 V W 5 p d C w 0 f S Z x d W 9 0 O y w m c X V v d D t T Z W N 0 a W 9 u M S 9 U Y W J s Z T I x L 0 N o Y W 5 n Z W Q g V H l w Z S 5 7 U X V h b G l 0 e S w 1 f S Z x d W 9 0 O 1 0 s J n F 1 b 3 Q 7 U m V s Y X R p b 2 5 z a G l w S W 5 m b y Z x d W 9 0 O z p b X X 0 i I C 8 + P E V u d H J 5 I F R 5 c G U 9 I l F 1 Z X J 5 S U Q i I F Z h b H V l P S J z Y z I z N T h m O D c t Z j R k Z S 0 0 Y j c 1 L W J i Y T g t Z G Y 4 M D M 1 N D U w M z B k I i A v P j x F b n R y e S B U e X B l P S J O Y X Z p Z 2 F 0 a W 9 u U 3 R l c E 5 h b W U i I F Z h b H V l P S J z T m F 2 a W d h d G l v b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U i I C 8 + P C 9 T d G F i b G V F b n R y a W V z P j w v S X R l b T 4 8 S X R l b T 4 8 S X R l b U x v Y 2 F 0 a W 9 u P j x J d G V t V H l w Z T 5 G b 3 J t d W x h P C 9 J d G V t V H l w Z T 4 8 S X R l b V B h d G g + U 2 V j d G l v b j E v V G F i b G U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L 1 R h Y m x l M j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z B U M T E 6 M z Q 6 M D I u N j I y M D c 0 M 1 o i I C 8 + P E V u d H J 5 I F R 5 c G U 9 I k Z p b G x D b 2 x 1 b W 5 U e X B l c y I g V m F s d W U 9 I n N C Z 0 F I Q l F Z Q S I g L z 4 8 R W 5 0 c n k g V H l w Z T 0 i R m l s b E N v b H V t b k 5 h b W V z I i B W Y W x 1 Z T 0 i c 1 s m c X V v d D t E Y X R h I F N v d X J j Z S Z x d W 9 0 O y w m c X V v d D t B b G l h c y Z x d W 9 0 O y w m c X V v d D t E Y X R l V G l t Z S Z x d W 9 0 O y w m c X V v d D t W Y W x 1 Z S Z x d W 9 0 O y w m c X V v d D t V b m l 0 J n F 1 b 3 Q 7 L C Z x d W 9 0 O 1 F 1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5 L 0 N o Y W 5 n Z W Q g V H l w Z S 5 7 R G F 0 Y S B T b 3 V y Y 2 U s M H 0 m c X V v d D s s J n F 1 b 3 Q 7 U 2 V j d G l v b j E v V G F i b G U y O S 9 D a G F u Z 2 V k I F R 5 c G U u e 0 F s a W F z L D F 9 J n F 1 b 3 Q 7 L C Z x d W 9 0 O 1 N l Y 3 R p b 2 4 x L 1 R h Y m x l M j k v Q 2 h h b m d l Z C B U e X B l L n t E Y X R l V G l t Z S w y f S Z x d W 9 0 O y w m c X V v d D t T Z W N 0 a W 9 u M S 9 U Y W J s Z T I 5 L 0 N o Y W 5 n Z W Q g V H l w Z S 5 7 V m F s d W U s M 3 0 m c X V v d D s s J n F 1 b 3 Q 7 U 2 V j d G l v b j E v V G F i b G U y O S 9 D a G F u Z 2 V k I F R 5 c G U u e 1 V u a X Q s N H 0 m c X V v d D s s J n F 1 b 3 Q 7 U 2 V j d G l v b j E v V G F i b G U y O S 9 D a G F u Z 2 V k I F R 5 c G U u e 1 F 1 Y W x p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y O S 9 D a G F u Z 2 V k I F R 5 c G U u e 0 R h d G E g U 2 9 1 c m N l L D B 9 J n F 1 b 3 Q 7 L C Z x d W 9 0 O 1 N l Y 3 R p b 2 4 x L 1 R h Y m x l M j k v Q 2 h h b m d l Z C B U e X B l L n t B b G l h c y w x f S Z x d W 9 0 O y w m c X V v d D t T Z W N 0 a W 9 u M S 9 U Y W J s Z T I 5 L 0 N o Y W 5 n Z W Q g V H l w Z S 5 7 R G F 0 Z V R p b W U s M n 0 m c X V v d D s s J n F 1 b 3 Q 7 U 2 V j d G l v b j E v V G F i b G U y O S 9 D a G F u Z 2 V k I F R 5 c G U u e 1 Z h b H V l L D N 9 J n F 1 b 3 Q 7 L C Z x d W 9 0 O 1 N l Y 3 R p b 2 4 x L 1 R h Y m x l M j k v Q 2 h h b m d l Z C B U e X B l L n t V b m l 0 L D R 9 J n F 1 b 3 Q 7 L C Z x d W 9 0 O 1 N l Y 3 R p b 2 4 x L 1 R h Y m x l M j k v Q 2 h h b m d l Z C B U e X B l L n t R d W F s a X R 5 L D V 9 J n F 1 b 3 Q 7 X S w m c X V v d D t S Z W x h d G l v b n N o a X B J b m Z v J n F 1 b 3 Q 7 O l t d f S I g L z 4 8 R W 5 0 c n k g V H l w Z T 0 i U X V l c n l J R C I g V m F s d W U 9 I n M 0 N W E z Z D k z Y i 0 x Y z Q z L T Q 1 Y W Y t O D A 3 N i 0 z Y 2 J h Y j B i O T E 5 Y W M i I C 8 + P C 9 T d G F i b G V F b n R y a W V z P j w v S X R l b T 4 8 S X R l b T 4 8 S X R l b U x v Y 2 F 0 a W 9 u P j x J d G V t V H l w Z T 5 G b 3 J t d W x h P C 9 J d G V t V H l w Z T 4 8 S X R l b V B h d G g + U 2 V j d G l v b j E v V G F i b G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L 1 R h Y m x l M j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z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M C 9 D a G F u Z 2 V k I F R 5 c G U u e 0 R h d G E g U 2 9 1 c m N l L D B 9 J n F 1 b 3 Q 7 L C Z x d W 9 0 O 1 N l Y 3 R p b 2 4 x L 1 R h Y m x l M z A v Q 2 h h b m d l Z C B U e X B l L n t B b G l h c y w x f S Z x d W 9 0 O y w m c X V v d D t T Z W N 0 a W 9 u M S 9 U Y W J s Z T M w L 0 N o Y W 5 n Z W Q g V H l w Z S 5 7 R G F 0 Z V R p b W U s M n 0 m c X V v d D s s J n F 1 b 3 Q 7 U 2 V j d G l v b j E v V G F i b G U z M C 9 D a G F u Z 2 V k I F R 5 c G U u e 1 Z h b H V l L D N 9 J n F 1 b 3 Q 7 L C Z x d W 9 0 O 1 N l Y 3 R p b 2 4 x L 1 R h Y m x l M z A v Q 2 h h b m d l Z C B U e X B l L n t V b m l 0 L D R 9 J n F 1 b 3 Q 7 L C Z x d W 9 0 O 1 N l Y 3 R p b 2 4 x L 1 R h Y m x l M z A v Q 2 h h b m d l Z C B U e X B l L n t R d W F s a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z A v Q 2 h h b m d l Z C B U e X B l L n t E Y X R h I F N v d X J j Z S w w f S Z x d W 9 0 O y w m c X V v d D t T Z W N 0 a W 9 u M S 9 U Y W J s Z T M w L 0 N o Y W 5 n Z W Q g V H l w Z S 5 7 Q W x p Y X M s M X 0 m c X V v d D s s J n F 1 b 3 Q 7 U 2 V j d G l v b j E v V G F i b G U z M C 9 D a G F u Z 2 V k I F R 5 c G U u e 0 R h d G V U a W 1 l L D J 9 J n F 1 b 3 Q 7 L C Z x d W 9 0 O 1 N l Y 3 R p b 2 4 x L 1 R h Y m x l M z A v Q 2 h h b m d l Z C B U e X B l L n t W Y W x 1 Z S w z f S Z x d W 9 0 O y w m c X V v d D t T Z W N 0 a W 9 u M S 9 U Y W J s Z T M w L 0 N o Y W 5 n Z W Q g V H l w Z S 5 7 V W 5 p d C w 0 f S Z x d W 9 0 O y w m c X V v d D t T Z W N 0 a W 9 u M S 9 U Y W J s Z T M w L 0 N o Y W 5 n Z W Q g V H l w Z S 5 7 U X V h b G l 0 e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Y S B T b 3 V y Y 2 U m c X V v d D s s J n F 1 b 3 Q 7 Q W x p Y X M m c X V v d D s s J n F 1 b 3 Q 7 R G F 0 Z V R p b W U m c X V v d D s s J n F 1 b 3 Q 7 V m F s d W U m c X V v d D s s J n F 1 b 3 Q 7 V W 5 p d C Z x d W 9 0 O y w m c X V v d D t R d W F s a X R 5 J n F 1 b 3 Q 7 X S I g L z 4 8 R W 5 0 c n k g V H l w Z T 0 i R m l s b E N v b H V t b l R 5 c G V z I i B W Y W x 1 Z T 0 i c 0 J n Q U h B d 0 F B I i A v P j x F b n R y e S B U e X B l P S J G a W x s T G F z d F V w Z G F 0 Z W Q i I F Z h b H V l P S J k M j A x O C 0 w N S 0 z M F Q x M T o z N D o w M i 4 3 M z M 3 O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x I i A v P j x F b n R y e S B U e X B l P S J R d W V y e U l E I i B W Y W x 1 Z T 0 i c z k z Z W I 2 M z M 0 L T g 0 Y z M t N G I w Z i 0 5 Y T d i L W V j N z U 3 N G U w Y z h j N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Y i I C 8 + P C 9 T d G F i b G V F b n R y a W V z P j w v S X R l b T 4 8 S X R l b T 4 8 S X R l b U x v Y 2 F 0 a W 9 u P j x J d G V t V H l w Z T 5 G b 3 J t d W x h P C 9 J d G V t V H l w Z T 4 8 S X R l b V B h d G g + U 2 V j d G l v b j E v V G F i b G U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w L 1 R h Y m x l M z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z B U M T E 6 M z Q 6 M D I u N j M 3 N z c 1 N 1 o i I C 8 + P E V u d H J 5 I F R 5 c G U 9 I k Z p b G x D b 2 x 1 b W 5 U e X B l c y I g V m F s d W U 9 I n N C Z 0 F I Q l F Z Q S I g L z 4 8 R W 5 0 c n k g V H l w Z T 0 i R m l s b E N v b H V t b k 5 h b W V z I i B W Y W x 1 Z T 0 i c 1 s m c X V v d D t E Y X R h I F N v d X J j Z S Z x d W 9 0 O y w m c X V v d D t B b G l h c y Z x d W 9 0 O y w m c X V v d D t E Y X R l V G l t Z S Z x d W 9 0 O y w m c X V v d D t W Y W x 1 Z S Z x d W 9 0 O y w m c X V v d D t V b m l 0 J n F 1 b 3 Q 7 L C Z x d W 9 0 O 1 F 1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z L 0 N o Y W 5 n Z W Q g V H l w Z S 5 7 R G F 0 Y S B T b 3 V y Y 2 U s M H 0 m c X V v d D s s J n F 1 b 3 Q 7 U 2 V j d G l v b j E v V G F i b G U z M y 9 D a G F u Z 2 V k I F R 5 c G U u e 0 F s a W F z L D F 9 J n F 1 b 3 Q 7 L C Z x d W 9 0 O 1 N l Y 3 R p b 2 4 x L 1 R h Y m x l M z M v Q 2 h h b m d l Z C B U e X B l L n t E Y X R l V G l t Z S w y f S Z x d W 9 0 O y w m c X V v d D t T Z W N 0 a W 9 u M S 9 U Y W J s Z T M z L 0 N o Y W 5 n Z W Q g V H l w Z S 5 7 V m F s d W U s M 3 0 m c X V v d D s s J n F 1 b 3 Q 7 U 2 V j d G l v b j E v V G F i b G U z M y 9 D a G F u Z 2 V k I F R 5 c G U u e 1 V u a X Q s N H 0 m c X V v d D s s J n F 1 b 3 Q 7 U 2 V j d G l v b j E v V G F i b G U z M y 9 D a G F u Z 2 V k I F R 5 c G U u e 1 F 1 Y W x p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z M y 9 D a G F u Z 2 V k I F R 5 c G U u e 0 R h d G E g U 2 9 1 c m N l L D B 9 J n F 1 b 3 Q 7 L C Z x d W 9 0 O 1 N l Y 3 R p b 2 4 x L 1 R h Y m x l M z M v Q 2 h h b m d l Z C B U e X B l L n t B b G l h c y w x f S Z x d W 9 0 O y w m c X V v d D t T Z W N 0 a W 9 u M S 9 U Y W J s Z T M z L 0 N o Y W 5 n Z W Q g V H l w Z S 5 7 R G F 0 Z V R p b W U s M n 0 m c X V v d D s s J n F 1 b 3 Q 7 U 2 V j d G l v b j E v V G F i b G U z M y 9 D a G F u Z 2 V k I F R 5 c G U u e 1 Z h b H V l L D N 9 J n F 1 b 3 Q 7 L C Z x d W 9 0 O 1 N l Y 3 R p b 2 4 x L 1 R h Y m x l M z M v Q 2 h h b m d l Z C B U e X B l L n t V b m l 0 L D R 9 J n F 1 b 3 Q 7 L C Z x d W 9 0 O 1 N l Y 3 R p b 2 4 x L 1 R h Y m x l M z M v Q 2 h h b m d l Z C B U e X B l L n t R d W F s a X R 5 L D V 9 J n F 1 b 3 Q 7 X S w m c X V v d D t S Z W x h d G l v b n N o a X B J b m Z v J n F 1 b 3 Q 7 O l t d f S I g L z 4 8 R W 5 0 c n k g V H l w Z T 0 i U X V l c n l J R C I g V m F s d W U 9 I n M 2 M m E 3 O D l i O C 0 2 M D E w L T Q z Z m Y t O T d i N C 1 i O G V i Z D l l N 2 N k N j Y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y 9 U Y W J s Z T M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u e 0 R h d G E g U 2 9 1 c m N l L D B 9 J n F 1 b 3 Q 7 L C Z x d W 9 0 O 1 N l Y 3 R p b 2 4 x L 1 R h Y m x l N S 9 D a G F u Z 2 V k I F R 5 c G U u e 0 F s a W F z L D F 9 J n F 1 b 3 Q 7 L C Z x d W 9 0 O 1 N l Y 3 R p b 2 4 x L 1 R h Y m x l N S 9 D a G F u Z 2 V k I F R 5 c G U u e 0 R h d G V U a W 1 l L D J 9 J n F 1 b 3 Q 7 L C Z x d W 9 0 O 1 N l Y 3 R p b 2 4 x L 1 R h Y m x l N S 9 D a G F u Z 2 V k I F R 5 c G U u e 1 Z h b H V l L D N 9 J n F 1 b 3 Q 7 L C Z x d W 9 0 O 1 N l Y 3 R p b 2 4 x L 1 R h Y m x l N S 9 D a G F u Z 2 V k I F R 5 c G U u e 1 V u a X Q s N H 0 m c X V v d D s s J n F 1 b 3 Q 7 U 2 V j d G l v b j E v V G F i b G U 1 L 0 N o Y W 5 n Z W Q g V H l w Z S 5 7 U X V h b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U v Q 2 h h b m d l Z C B U e X B l L n t E Y X R h I F N v d X J j Z S w w f S Z x d W 9 0 O y w m c X V v d D t T Z W N 0 a W 9 u M S 9 U Y W J s Z T U v Q 2 h h b m d l Z C B U e X B l L n t B b G l h c y w x f S Z x d W 9 0 O y w m c X V v d D t T Z W N 0 a W 9 u M S 9 U Y W J s Z T U v Q 2 h h b m d l Z C B U e X B l L n t E Y X R l V G l t Z S w y f S Z x d W 9 0 O y w m c X V v d D t T Z W N 0 a W 9 u M S 9 U Y W J s Z T U v Q 2 h h b m d l Z C B U e X B l L n t W Y W x 1 Z S w z f S Z x d W 9 0 O y w m c X V v d D t T Z W N 0 a W 9 u M S 9 U Y W J s Z T U v Q 2 h h b m d l Z C B U e X B l L n t V b m l 0 L D R 9 J n F 1 b 3 Q 7 L C Z x d W 9 0 O 1 N l Y 3 R p b 2 4 x L 1 R h Y m x l N S 9 D a G F u Z 2 V k I F R 5 c G U u e 1 F 1 Y W x p d H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E g U 2 9 1 c m N l J n F 1 b 3 Q 7 L C Z x d W 9 0 O 0 F s a W F z J n F 1 b 3 Q 7 L C Z x d W 9 0 O 0 R h d G V U a W 1 l J n F 1 b 3 Q 7 L C Z x d W 9 0 O 1 Z h b H V l J n F 1 b 3 Q 7 L C Z x d W 9 0 O 1 V u a X Q m c X V v d D s s J n F 1 b 3 Q 7 U X V h b G l 0 e S Z x d W 9 0 O 1 0 i I C 8 + P E V u d H J 5 I F R 5 c G U 9 I k Z p b G x D b 2 x 1 b W 5 U e X B l c y I g V m F s d W U 9 I n N C Z 0 F I Q X d B Q S I g L z 4 8 R W 5 0 c n k g V H l w Z T 0 i R m l s b E x h c 3 R V c G R h d G V k I i B W Y W x 1 Z T 0 i Z D I w M T g t M D U t M z B U M T E 6 M z Q 6 M D I u N z Y 2 O T A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R W 5 0 c n k g V H l w Z T 0 i U X V l c n l J R C I g V m F s d W U 9 I n N i N z B m N D g 4 M y 0 x M j Y w L T R j M T Q t Y j Z h Y i 0 0 M j Y 5 M D A 4 Z j I 2 M j c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3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V G F i b G U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D a G F u Z 2 V k I F R 5 c G U u e 0 R h d G E g U 2 9 1 c m N l L D B 9 J n F 1 b 3 Q 7 L C Z x d W 9 0 O 1 N l Y 3 R p b 2 4 x L 1 R h Y m x l N y 9 D a G F u Z 2 V k I F R 5 c G U u e 0 F s a W F z L D F 9 J n F 1 b 3 Q 7 L C Z x d W 9 0 O 1 N l Y 3 R p b 2 4 x L 1 R h Y m x l N y 9 D a G F u Z 2 V k I F R 5 c G U u e 0 R h d G V U a W 1 l L D J 9 J n F 1 b 3 Q 7 L C Z x d W 9 0 O 1 N l Y 3 R p b 2 4 x L 1 R h Y m x l N y 9 D a G F u Z 2 V k I F R 5 c G U u e 1 Z h b H V l L D N 9 J n F 1 b 3 Q 7 L C Z x d W 9 0 O 1 N l Y 3 R p b 2 4 x L 1 R h Y m x l N y 9 D a G F u Z 2 V k I F R 5 c G U u e 1 V u a X Q s N H 0 m c X V v d D s s J n F 1 b 3 Q 7 U 2 V j d G l v b j E v V G F i b G U 3 L 0 N o Y W 5 n Z W Q g V H l w Z S 5 7 U X V h b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c v Q 2 h h b m d l Z C B U e X B l L n t E Y X R h I F N v d X J j Z S w w f S Z x d W 9 0 O y w m c X V v d D t T Z W N 0 a W 9 u M S 9 U Y W J s Z T c v Q 2 h h b m d l Z C B U e X B l L n t B b G l h c y w x f S Z x d W 9 0 O y w m c X V v d D t T Z W N 0 a W 9 u M S 9 U Y W J s Z T c v Q 2 h h b m d l Z C B U e X B l L n t E Y X R l V G l t Z S w y f S Z x d W 9 0 O y w m c X V v d D t T Z W N 0 a W 9 u M S 9 U Y W J s Z T c v Q 2 h h b m d l Z C B U e X B l L n t W Y W x 1 Z S w z f S Z x d W 9 0 O y w m c X V v d D t T Z W N 0 a W 9 u M S 9 U Y W J s Z T c v Q 2 h h b m d l Z C B U e X B l L n t V b m l 0 L D R 9 J n F 1 b 3 Q 7 L C Z x d W 9 0 O 1 N l Y 3 R p b 2 4 x L 1 R h Y m x l N y 9 D a G F u Z 2 V k I F R 5 c G U u e 1 F 1 Y W x p d H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E g U 2 9 1 c m N l J n F 1 b 3 Q 7 L C Z x d W 9 0 O 0 F s a W F z J n F 1 b 3 Q 7 L C Z x d W 9 0 O 0 R h d G V U a W 1 l J n F 1 b 3 Q 7 L C Z x d W 9 0 O 1 Z h b H V l J n F 1 b 3 Q 7 L C Z x d W 9 0 O 1 V u a X Q m c X V v d D s s J n F 1 b 3 Q 7 U X V h b G l 0 e S Z x d W 9 0 O 1 0 i I C 8 + P E V u d H J 5 I F R 5 c G U 9 I k Z p b G x D b 2 x 1 b W 5 U e X B l c y I g V m F s d W U 9 I n N C Z 0 F I Q l F Z Q S I g L z 4 8 R W 5 0 c n k g V H l w Z T 0 i R m l s b E x h c 3 R V c G R h d G V k I i B W Y W x 1 Z T 0 i Z D I w M T g t M D U t M z B U M T E 6 M z Q 6 M D I u N j c z M z M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R W 5 0 c n k g V H l w Z T 0 i U X V l c n l J R C I g V m F s d W U 9 I n N m Y j g 5 Y m F m N y 0 2 Z j k z L T R j M G Q t O D I w Z S 0 2 Y m U z M D Y 4 N z U 5 Z T k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5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V G F i b G U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C 9 D a G F u Z 2 V k I F R 5 c G U u e 0 R h d G E g U 2 9 1 c m N l L D B 9 J n F 1 b 3 Q 7 L C Z x d W 9 0 O 1 N l Y 3 R p b 2 4 x L 1 R h Y m x l O C 9 D a G F u Z 2 V k I F R 5 c G U u e 0 F s a W F z L D F 9 J n F 1 b 3 Q 7 L C Z x d W 9 0 O 1 N l Y 3 R p b 2 4 x L 1 R h Y m x l O C 9 D a G F u Z 2 V k I F R 5 c G U u e 0 R h d G V U a W 1 l L D J 9 J n F 1 b 3 Q 7 L C Z x d W 9 0 O 1 N l Y 3 R p b 2 4 x L 1 R h Y m x l O C 9 D a G F u Z 2 V k I F R 5 c G U u e 1 Z h b H V l L D N 9 J n F 1 b 3 Q 7 L C Z x d W 9 0 O 1 N l Y 3 R p b 2 4 x L 1 R h Y m x l O C 9 D a G F u Z 2 V k I F R 5 c G U u e 1 V u a X Q s N H 0 m c X V v d D s s J n F 1 b 3 Q 7 U 2 V j d G l v b j E v V G F i b G U 4 L 0 N o Y W 5 n Z W Q g V H l w Z S 5 7 U X V h b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g v Q 2 h h b m d l Z C B U e X B l L n t E Y X R h I F N v d X J j Z S w w f S Z x d W 9 0 O y w m c X V v d D t T Z W N 0 a W 9 u M S 9 U Y W J s Z T g v Q 2 h h b m d l Z C B U e X B l L n t B b G l h c y w x f S Z x d W 9 0 O y w m c X V v d D t T Z W N 0 a W 9 u M S 9 U Y W J s Z T g v Q 2 h h b m d l Z C B U e X B l L n t E Y X R l V G l t Z S w y f S Z x d W 9 0 O y w m c X V v d D t T Z W N 0 a W 9 u M S 9 U Y W J s Z T g v Q 2 h h b m d l Z C B U e X B l L n t W Y W x 1 Z S w z f S Z x d W 9 0 O y w m c X V v d D t T Z W N 0 a W 9 u M S 9 U Y W J s Z T g v Q 2 h h b m d l Z C B U e X B l L n t V b m l 0 L D R 9 J n F 1 b 3 Q 7 L C Z x d W 9 0 O 1 N l Y 3 R p b 2 4 x L 1 R h Y m x l O C 9 D a G F u Z 2 V k I F R 5 c G U u e 1 F 1 Y W x p d H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E g U 2 9 1 c m N l J n F 1 b 3 Q 7 L C Z x d W 9 0 O 0 F s a W F z J n F 1 b 3 Q 7 L C Z x d W 9 0 O 0 R h d G V U a W 1 l J n F 1 b 3 Q 7 L C Z x d W 9 0 O 1 Z h b H V l J n F 1 b 3 Q 7 L C Z x d W 9 0 O 1 V u a X Q m c X V v d D s s J n F 1 b 3 Q 7 U X V h b G l 0 e S Z x d W 9 0 O 1 0 i I C 8 + P E V u d H J 5 I F R 5 c G U 9 I k Z p b G x D b 2 x 1 b W 5 U e X B l c y I g V m F s d W U 9 I n N C Z 0 F I Q l F Z Q S I g L z 4 8 R W 5 0 c n k g V H l w Z T 0 i R m l s b E x h c 3 R V c G R h d G V k I i B W Y W x 1 Z T 0 i Z D I w M T g t M D U t M z B U M T E 6 M z Q 6 M D I u N T Q x O D Y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R W 5 0 c n k g V H l w Z T 0 i U X V l c n l J R C I g V m F s d W U 9 I n M y M D U 5 N j J i N y 0 z N G Z h L T Q 5 O D k t O D h m O C 0 4 Y T M y O G M 5 O D J i M W M i I C 8 + P E V u d H J 5 I F R 5 c G U 9 I k 5 h d m l n Y X R p b 2 5 T d G V w T m F t Z S I g V m F s d W U 9 I n N O Y X Z p Z 2 F 0 a W 9 u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C I g L z 4 8 L 1 N 0 Y W J s Z U V u d H J p Z X M + P C 9 J d G V t P j x J d G V t P j x J d G V t T G 9 j Y X R p b 2 4 + P E l 0 Z W 1 U e X B l P k Z v c m 1 1 b G E 8 L 0 l 0 Z W 1 U e X B l P j x J d G V t U G F 0 a D 5 T Z W N 0 a W 9 u M S 9 U Y W J s Z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1 R h Y m x l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n O T X A c V i 0 W V u u v Z F L l u p g A A A A A C A A A A A A A Q Z g A A A A E A A C A A A A D u j 2 5 U 5 I t U o Z T x D f f H o x 6 C M m W m a A T F l W o k C u 7 V 0 n Z 9 q A A A A A A O g A A A A A I A A C A A A A C V d h F C R w H + h A g 0 o T I s k A f o t 3 K S Z p v x B 7 e c F w 5 F 3 a w 3 W F A A A A B k P Q t 1 L F C C s D g / x 9 K B e Q K + + G d Q P W k I D E Z B y M 9 e p J S S U z X x + u h / i C V T y D D a a Y J B p i j A i s O 4 R q u n g Q n S H B f o P i y 8 F z h J n T I y n n v P 5 A A n I I r L n 0 A A A A D / t g J Z / R N y X z J n 1 U / Y q O d F E D J G e v 6 s 7 P V 1 f i R o x o z z Y e 3 8 S s 4 A W h 9 w 2 v N + W Y A C 3 Q G r m K N / U L y 6 a k X M h 5 f n e x P h < / D a t a M a s h u p > 
</file>

<file path=customXml/itemProps1.xml><?xml version="1.0" encoding="utf-8"?>
<ds:datastoreItem xmlns:ds="http://schemas.openxmlformats.org/officeDocument/2006/customXml" ds:itemID="{803FBA24-0842-4970-ACEB-5B600DE50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AHU</vt:lpstr>
      <vt:lpstr>CHILLERS</vt:lpstr>
      <vt:lpstr>CHILLER PUMPS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 Sheth</dc:creator>
  <cp:lastModifiedBy>Dwij Sheth</cp:lastModifiedBy>
  <dcterms:created xsi:type="dcterms:W3CDTF">2018-05-30T03:00:01Z</dcterms:created>
  <dcterms:modified xsi:type="dcterms:W3CDTF">2018-05-30T11:36:07Z</dcterms:modified>
</cp:coreProperties>
</file>